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Dell/4300/"/>
    </mc:Choice>
  </mc:AlternateContent>
  <xr:revisionPtr revIDLastSave="0" documentId="13_ncr:1_{F59FF33A-6E99-7640-A2A2-A9153CE76367}"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I103" i="2" s="1"/>
  <c r="V103" i="2"/>
  <c r="U103" i="2"/>
  <c r="T103" i="2"/>
  <c r="S103" i="2"/>
  <c r="R103" i="2"/>
  <c r="Q103" i="2"/>
  <c r="P103" i="2"/>
  <c r="O103" i="2"/>
  <c r="N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I93" i="2" s="1"/>
  <c r="V93" i="2"/>
  <c r="U93" i="2"/>
  <c r="T93" i="2"/>
  <c r="S93" i="2"/>
  <c r="R93" i="2"/>
  <c r="Q93" i="2"/>
  <c r="P93" i="2"/>
  <c r="O93" i="2"/>
  <c r="N93" i="2"/>
  <c r="W92" i="2"/>
  <c r="I92" i="2" s="1"/>
  <c r="V92" i="2"/>
  <c r="U92" i="2"/>
  <c r="T92" i="2"/>
  <c r="S92" i="2"/>
  <c r="R92" i="2"/>
  <c r="Q92" i="2"/>
  <c r="P92" i="2"/>
  <c r="O92" i="2"/>
  <c r="N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I85" i="2" s="1"/>
  <c r="V85" i="2"/>
  <c r="U85" i="2"/>
  <c r="T85" i="2"/>
  <c r="S85" i="2"/>
  <c r="R85" i="2"/>
  <c r="Q85" i="2"/>
  <c r="P85" i="2"/>
  <c r="O85" i="2"/>
  <c r="N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I72" i="2" s="1"/>
  <c r="V72" i="2"/>
  <c r="U72" i="2"/>
  <c r="T72" i="2"/>
  <c r="S72" i="2"/>
  <c r="R72" i="2"/>
  <c r="Q72" i="2"/>
  <c r="P72" i="2"/>
  <c r="O72" i="2"/>
  <c r="N72" i="2"/>
  <c r="W71" i="2"/>
  <c r="I71" i="2" s="1"/>
  <c r="V71" i="2"/>
  <c r="U71" i="2"/>
  <c r="T71" i="2"/>
  <c r="S71" i="2"/>
  <c r="R71" i="2"/>
  <c r="Q71" i="2"/>
  <c r="P71" i="2"/>
  <c r="O71" i="2"/>
  <c r="N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I65" i="2" s="1"/>
  <c r="V65" i="2"/>
  <c r="U65" i="2"/>
  <c r="T65" i="2"/>
  <c r="S65" i="2"/>
  <c r="R65" i="2"/>
  <c r="Q65" i="2"/>
  <c r="P65" i="2"/>
  <c r="O65" i="2"/>
  <c r="N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I61" i="2" s="1"/>
  <c r="V61" i="2"/>
  <c r="U61" i="2"/>
  <c r="T61" i="2"/>
  <c r="S61" i="2"/>
  <c r="R61" i="2"/>
  <c r="Q61" i="2"/>
  <c r="P61" i="2"/>
  <c r="O61" i="2"/>
  <c r="N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I57" i="2" s="1"/>
  <c r="V57" i="2"/>
  <c r="U57" i="2"/>
  <c r="T57" i="2"/>
  <c r="S57" i="2"/>
  <c r="R57" i="2"/>
  <c r="Q57" i="2"/>
  <c r="P57" i="2"/>
  <c r="O57" i="2"/>
  <c r="N57" i="2"/>
  <c r="W56" i="2"/>
  <c r="V56" i="2"/>
  <c r="U56" i="2"/>
  <c r="T56" i="2"/>
  <c r="S56" i="2"/>
  <c r="R56" i="2"/>
  <c r="Q56" i="2"/>
  <c r="P56" i="2"/>
  <c r="O56" i="2"/>
  <c r="N56" i="2"/>
  <c r="I56" i="2"/>
  <c r="W55" i="2"/>
  <c r="I55" i="2" s="1"/>
  <c r="V55" i="2"/>
  <c r="U55" i="2"/>
  <c r="T55" i="2"/>
  <c r="S55" i="2"/>
  <c r="R55" i="2"/>
  <c r="Q55" i="2"/>
  <c r="P55" i="2"/>
  <c r="O55" i="2"/>
  <c r="N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I51" i="2" s="1"/>
  <c r="V51" i="2"/>
  <c r="U51" i="2"/>
  <c r="T51" i="2"/>
  <c r="S51" i="2"/>
  <c r="R51" i="2"/>
  <c r="Q51" i="2"/>
  <c r="P51" i="2"/>
  <c r="O51" i="2"/>
  <c r="N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I47" i="2" s="1"/>
  <c r="V47" i="2"/>
  <c r="U47" i="2"/>
  <c r="T47" i="2"/>
  <c r="S47" i="2"/>
  <c r="R47" i="2"/>
  <c r="Q47" i="2"/>
  <c r="P47" i="2"/>
  <c r="O47" i="2"/>
  <c r="N47" i="2"/>
  <c r="W46" i="2"/>
  <c r="V46" i="2"/>
  <c r="U46" i="2"/>
  <c r="T46" i="2"/>
  <c r="S46" i="2"/>
  <c r="R46" i="2"/>
  <c r="Q46" i="2"/>
  <c r="P46" i="2"/>
  <c r="O46" i="2"/>
  <c r="N46" i="2"/>
  <c r="I46" i="2"/>
  <c r="W45" i="2"/>
  <c r="I45" i="2" s="1"/>
  <c r="V45" i="2"/>
  <c r="U45" i="2"/>
  <c r="T45" i="2"/>
  <c r="S45" i="2"/>
  <c r="R45" i="2"/>
  <c r="Q45" i="2"/>
  <c r="P45" i="2"/>
  <c r="O45" i="2"/>
  <c r="N45" i="2"/>
  <c r="W44" i="2"/>
  <c r="V44" i="2"/>
  <c r="U44" i="2"/>
  <c r="T44" i="2"/>
  <c r="S44" i="2"/>
  <c r="R44" i="2"/>
  <c r="Q44" i="2"/>
  <c r="P44" i="2"/>
  <c r="O44" i="2"/>
  <c r="N44" i="2"/>
  <c r="I44" i="2"/>
  <c r="W43" i="2"/>
  <c r="I43" i="2" s="1"/>
  <c r="V43" i="2"/>
  <c r="U43" i="2"/>
  <c r="M43" i="2"/>
  <c r="K43" i="2"/>
  <c r="J43" i="2"/>
  <c r="W42" i="2"/>
  <c r="V42" i="2"/>
  <c r="U42" i="2"/>
  <c r="T42" i="2"/>
  <c r="S42" i="2"/>
  <c r="R42" i="2"/>
  <c r="Q42" i="2"/>
  <c r="P42" i="2"/>
  <c r="O42" i="2"/>
  <c r="N42" i="2"/>
  <c r="M42" i="2"/>
  <c r="K42" i="2"/>
  <c r="J42" i="2"/>
  <c r="I42" i="2"/>
  <c r="W41" i="2"/>
  <c r="V41" i="2"/>
  <c r="U41" i="2"/>
  <c r="T41" i="2"/>
  <c r="S41" i="2"/>
  <c r="P41" i="2"/>
  <c r="O41" i="2"/>
  <c r="N41" i="2"/>
  <c r="M41" i="2"/>
  <c r="K41" i="2"/>
  <c r="J41" i="2"/>
  <c r="I41" i="2"/>
  <c r="W40" i="2"/>
  <c r="I40" i="2" s="1"/>
  <c r="M40" i="2"/>
  <c r="P40" i="2" s="1"/>
  <c r="K40" i="2"/>
  <c r="J40" i="2"/>
  <c r="W39" i="2"/>
  <c r="I39" i="2" s="1"/>
  <c r="M39" i="2"/>
  <c r="N39" i="2" s="1"/>
  <c r="K39" i="2"/>
  <c r="J39" i="2"/>
  <c r="W38" i="2"/>
  <c r="I38" i="2" s="1"/>
  <c r="M38" i="2"/>
  <c r="K38" i="2"/>
  <c r="J38" i="2"/>
  <c r="W37" i="2"/>
  <c r="V37" i="2"/>
  <c r="U37" i="2"/>
  <c r="T37" i="2"/>
  <c r="S37" i="2"/>
  <c r="R37" i="2"/>
  <c r="Q37" i="2"/>
  <c r="P37" i="2"/>
  <c r="O37" i="2"/>
  <c r="N37" i="2"/>
  <c r="M37" i="2"/>
  <c r="K37" i="2"/>
  <c r="J37" i="2"/>
  <c r="I37" i="2"/>
  <c r="W36" i="2"/>
  <c r="I36" i="2" s="1"/>
  <c r="V36" i="2"/>
  <c r="U36" i="2"/>
  <c r="T36" i="2"/>
  <c r="S36" i="2"/>
  <c r="P36" i="2"/>
  <c r="O36" i="2"/>
  <c r="M36" i="2"/>
  <c r="K36" i="2"/>
  <c r="J36" i="2"/>
  <c r="W35" i="2"/>
  <c r="I35" i="2" s="1"/>
  <c r="T35" i="2"/>
  <c r="S35" i="2"/>
  <c r="R35" i="2"/>
  <c r="M35" i="2"/>
  <c r="K35" i="2"/>
  <c r="J35" i="2"/>
  <c r="W34" i="2"/>
  <c r="I34" i="2" s="1"/>
  <c r="V34" i="2"/>
  <c r="U34" i="2"/>
  <c r="R34" i="2"/>
  <c r="M34" i="2"/>
  <c r="K34" i="2"/>
  <c r="J34" i="2"/>
  <c r="W33" i="2"/>
  <c r="I33" i="2" s="1"/>
  <c r="R33" i="2"/>
  <c r="Q33" i="2"/>
  <c r="P33" i="2"/>
  <c r="M33" i="2"/>
  <c r="K33" i="2"/>
  <c r="J33" i="2"/>
  <c r="B33" i="2"/>
  <c r="W32" i="2"/>
  <c r="V32" i="2"/>
  <c r="U32" i="2"/>
  <c r="T32" i="2"/>
  <c r="M32" i="2"/>
  <c r="K32" i="2"/>
  <c r="J32" i="2"/>
  <c r="I32" i="2"/>
  <c r="W31" i="2"/>
  <c r="I31" i="2" s="1"/>
  <c r="V31" i="2"/>
  <c r="U31" i="2"/>
  <c r="T31" i="2"/>
  <c r="Q31" i="2"/>
  <c r="P31" i="2"/>
  <c r="O31" i="2"/>
  <c r="M31" i="2"/>
  <c r="K31" i="2"/>
  <c r="J31" i="2"/>
  <c r="B31" i="2"/>
  <c r="W30" i="2"/>
  <c r="V30" i="2"/>
  <c r="U30" i="2"/>
  <c r="T30" i="2"/>
  <c r="S30" i="2"/>
  <c r="R30" i="2"/>
  <c r="Q30" i="2"/>
  <c r="P30" i="2"/>
  <c r="O30" i="2"/>
  <c r="N30" i="2"/>
  <c r="M30" i="2"/>
  <c r="K30" i="2"/>
  <c r="J30" i="2"/>
  <c r="I30" i="2"/>
  <c r="W29" i="2"/>
  <c r="U29" i="2"/>
  <c r="T29" i="2"/>
  <c r="S29" i="2"/>
  <c r="P29" i="2"/>
  <c r="O29" i="2"/>
  <c r="M29" i="2"/>
  <c r="K29" i="2"/>
  <c r="J29" i="2"/>
  <c r="I29" i="2"/>
  <c r="B29" i="2"/>
  <c r="W28" i="2"/>
  <c r="U28" i="2"/>
  <c r="T28" i="2"/>
  <c r="S28" i="2"/>
  <c r="R28" i="2"/>
  <c r="Q28" i="2"/>
  <c r="P28" i="2"/>
  <c r="O28" i="2"/>
  <c r="N28" i="2"/>
  <c r="M28" i="2"/>
  <c r="V28" i="2" s="1"/>
  <c r="K28" i="2"/>
  <c r="J28" i="2"/>
  <c r="I28" i="2"/>
  <c r="W27" i="2"/>
  <c r="I27" i="2" s="1"/>
  <c r="M27" i="2"/>
  <c r="K27" i="2"/>
  <c r="J27" i="2"/>
  <c r="B27" i="2"/>
  <c r="W26" i="2"/>
  <c r="I26" i="2" s="1"/>
  <c r="M26" i="2"/>
  <c r="K26" i="2"/>
  <c r="J26" i="2"/>
  <c r="B26" i="2"/>
  <c r="W25" i="2"/>
  <c r="V25" i="2"/>
  <c r="U25" i="2"/>
  <c r="T25" i="2"/>
  <c r="S25" i="2"/>
  <c r="R25" i="2"/>
  <c r="O25" i="2"/>
  <c r="N25" i="2"/>
  <c r="M25" i="2"/>
  <c r="K25" i="2"/>
  <c r="J25" i="2"/>
  <c r="I25" i="2"/>
  <c r="B25" i="2"/>
  <c r="W24" i="2"/>
  <c r="I24" i="2" s="1"/>
  <c r="M24" i="2"/>
  <c r="K24" i="2"/>
  <c r="J24" i="2"/>
  <c r="B24" i="2"/>
  <c r="W23" i="2"/>
  <c r="I23" i="2" s="1"/>
  <c r="V23" i="2"/>
  <c r="U24" i="1" s="1"/>
  <c r="S23" i="2"/>
  <c r="R23" i="2"/>
  <c r="Q24" i="1" s="1"/>
  <c r="O23" i="2"/>
  <c r="N23" i="2"/>
  <c r="M24" i="1" s="1"/>
  <c r="M23" i="2"/>
  <c r="K23" i="2"/>
  <c r="J23" i="2"/>
  <c r="D23" i="2"/>
  <c r="C23" i="2"/>
  <c r="B23" i="2"/>
  <c r="W22" i="2"/>
  <c r="V22" i="2"/>
  <c r="U22" i="2"/>
  <c r="T23" i="1" s="1"/>
  <c r="T22" i="2"/>
  <c r="S23" i="1" s="1"/>
  <c r="S22" i="2"/>
  <c r="R22" i="2"/>
  <c r="Q23" i="1" s="1"/>
  <c r="Q22" i="2"/>
  <c r="P23" i="1" s="1"/>
  <c r="P22" i="2"/>
  <c r="O22" i="2"/>
  <c r="N22" i="2"/>
  <c r="M22" i="2"/>
  <c r="K22" i="2"/>
  <c r="AL23" i="1" s="1"/>
  <c r="J22" i="2"/>
  <c r="AI23" i="1" s="1"/>
  <c r="I22" i="2"/>
  <c r="D22" i="2"/>
  <c r="C22" i="2"/>
  <c r="W21" i="2"/>
  <c r="I21" i="2" s="1"/>
  <c r="AT22" i="1" s="1"/>
  <c r="M21" i="2"/>
  <c r="K21" i="2"/>
  <c r="J21" i="2"/>
  <c r="D21" i="2"/>
  <c r="C21" i="2"/>
  <c r="W20" i="2"/>
  <c r="V20" i="2"/>
  <c r="U21" i="1" s="1"/>
  <c r="U20" i="2"/>
  <c r="T21" i="1" s="1"/>
  <c r="T20" i="2"/>
  <c r="S21" i="1" s="1"/>
  <c r="S20" i="2"/>
  <c r="R21" i="1" s="1"/>
  <c r="R20" i="2"/>
  <c r="Q21" i="1" s="1"/>
  <c r="Q20" i="2"/>
  <c r="P21" i="1" s="1"/>
  <c r="N20" i="2"/>
  <c r="M20" i="2"/>
  <c r="K20" i="2"/>
  <c r="J20" i="2"/>
  <c r="I20" i="2"/>
  <c r="AL21" i="1" s="1"/>
  <c r="D20" i="2"/>
  <c r="C20" i="2"/>
  <c r="CO21" i="1" s="1"/>
  <c r="L21" i="1" s="1"/>
  <c r="W19" i="2"/>
  <c r="I19" i="2" s="1"/>
  <c r="T19" i="2"/>
  <c r="S20" i="1" s="1"/>
  <c r="M19" i="2"/>
  <c r="K19" i="2"/>
  <c r="J19" i="2"/>
  <c r="D19" i="2"/>
  <c r="C19" i="2"/>
  <c r="CO20" i="1" s="1"/>
  <c r="W18" i="2"/>
  <c r="M18" i="2"/>
  <c r="K18" i="2"/>
  <c r="J18" i="2"/>
  <c r="I18" i="2"/>
  <c r="D18" i="2"/>
  <c r="C18" i="2"/>
  <c r="W17" i="2"/>
  <c r="V17" i="2"/>
  <c r="U17" i="2"/>
  <c r="T17" i="2"/>
  <c r="S18" i="1" s="1"/>
  <c r="S17" i="2"/>
  <c r="R18" i="1" s="1"/>
  <c r="R17" i="2"/>
  <c r="Q18" i="1" s="1"/>
  <c r="Q17" i="2"/>
  <c r="P17" i="2"/>
  <c r="O18" i="1" s="1"/>
  <c r="O17" i="2"/>
  <c r="N18" i="1" s="1"/>
  <c r="N17" i="2"/>
  <c r="M17" i="2"/>
  <c r="K17" i="2"/>
  <c r="AV18" i="1" s="1"/>
  <c r="J17" i="2"/>
  <c r="AI18" i="1" s="1"/>
  <c r="I17" i="2"/>
  <c r="D17" i="2"/>
  <c r="C17" i="2"/>
  <c r="CO18" i="1" s="1"/>
  <c r="FE18" i="1" s="1"/>
  <c r="W16" i="2"/>
  <c r="I16" i="2" s="1"/>
  <c r="M16" i="2"/>
  <c r="K16" i="2"/>
  <c r="K17" i="1" s="1"/>
  <c r="J16" i="2"/>
  <c r="AI17" i="1" s="1"/>
  <c r="D16" i="2"/>
  <c r="C16" i="2"/>
  <c r="CO17" i="1" s="1"/>
  <c r="W15" i="2"/>
  <c r="V15" i="2"/>
  <c r="U16" i="1" s="1"/>
  <c r="U15" i="2"/>
  <c r="T16" i="1" s="1"/>
  <c r="T15" i="2"/>
  <c r="S15" i="2"/>
  <c r="R16" i="1" s="1"/>
  <c r="R15" i="2"/>
  <c r="Q15" i="2"/>
  <c r="P16" i="1" s="1"/>
  <c r="M15" i="2"/>
  <c r="K15" i="2"/>
  <c r="J15" i="2"/>
  <c r="I15" i="2"/>
  <c r="D15" i="2"/>
  <c r="C15" i="2"/>
  <c r="W14" i="2"/>
  <c r="I14" i="2" s="1"/>
  <c r="T14" i="2"/>
  <c r="S14" i="2"/>
  <c r="R15" i="1" s="1"/>
  <c r="P14" i="2"/>
  <c r="O15" i="1" s="1"/>
  <c r="O14" i="2"/>
  <c r="N15" i="1" s="1"/>
  <c r="N14" i="2"/>
  <c r="M15" i="1" s="1"/>
  <c r="M14" i="2"/>
  <c r="K14" i="2"/>
  <c r="J14" i="2"/>
  <c r="D14" i="2"/>
  <c r="CO15" i="1" s="1"/>
  <c r="C14" i="2"/>
  <c r="W13" i="2"/>
  <c r="V13" i="2"/>
  <c r="U13" i="2"/>
  <c r="T14" i="1" s="1"/>
  <c r="T13" i="2"/>
  <c r="S14" i="1" s="1"/>
  <c r="M13" i="2"/>
  <c r="K13" i="2"/>
  <c r="J13" i="2"/>
  <c r="I13" i="2"/>
  <c r="AL14" i="1" s="1"/>
  <c r="D13" i="2"/>
  <c r="CO14" i="1" s="1"/>
  <c r="C13" i="2"/>
  <c r="W12" i="2"/>
  <c r="V12" i="2"/>
  <c r="U12" i="2"/>
  <c r="T13" i="1" s="1"/>
  <c r="T12" i="2"/>
  <c r="S13" i="1" s="1"/>
  <c r="S12" i="2"/>
  <c r="R12" i="2"/>
  <c r="Q12" i="2"/>
  <c r="P12" i="2"/>
  <c r="O12" i="2"/>
  <c r="N13" i="1" s="1"/>
  <c r="N12" i="2"/>
  <c r="M12" i="2"/>
  <c r="K12" i="2"/>
  <c r="K13" i="1" s="1"/>
  <c r="J12" i="2"/>
  <c r="I12" i="2"/>
  <c r="D12" i="2"/>
  <c r="CO13" i="1" s="1"/>
  <c r="L13" i="1" s="1"/>
  <c r="C12" i="2"/>
  <c r="W11" i="2"/>
  <c r="I11" i="2" s="1"/>
  <c r="AT12" i="1" s="1"/>
  <c r="V11" i="2"/>
  <c r="U12" i="1" s="1"/>
  <c r="U11" i="2"/>
  <c r="T12" i="1" s="1"/>
  <c r="R11" i="2"/>
  <c r="Q12" i="1" s="1"/>
  <c r="M11" i="2"/>
  <c r="K11" i="2"/>
  <c r="J11" i="2"/>
  <c r="D11" i="2"/>
  <c r="C11" i="2"/>
  <c r="CO12" i="1" s="1"/>
  <c r="W10" i="2"/>
  <c r="I10" i="2" s="1"/>
  <c r="AT11" i="1" s="1"/>
  <c r="M10" i="2"/>
  <c r="K10" i="2"/>
  <c r="AL11" i="1" s="1"/>
  <c r="J10" i="2"/>
  <c r="AI11" i="1" s="1"/>
  <c r="D10" i="2"/>
  <c r="C10" i="2"/>
  <c r="W9" i="2"/>
  <c r="I9" i="2" s="1"/>
  <c r="M9" i="2"/>
  <c r="K9" i="2"/>
  <c r="J9" i="2"/>
  <c r="D9" i="2"/>
  <c r="C9" i="2"/>
  <c r="B9" i="2"/>
  <c r="CR22" i="1" s="1"/>
  <c r="W8" i="2"/>
  <c r="V8" i="2"/>
  <c r="U9" i="1" s="1"/>
  <c r="U8" i="2"/>
  <c r="T8" i="2"/>
  <c r="Q8" i="2"/>
  <c r="P9" i="1" s="1"/>
  <c r="P8" i="2"/>
  <c r="O9" i="1" s="1"/>
  <c r="O8" i="2"/>
  <c r="M8" i="2"/>
  <c r="K8" i="2"/>
  <c r="J8" i="2"/>
  <c r="AI9" i="1" s="1"/>
  <c r="I8" i="2"/>
  <c r="D8" i="2"/>
  <c r="C8" i="2"/>
  <c r="B8" i="2"/>
  <c r="CJ13" i="1" s="1"/>
  <c r="W7" i="2"/>
  <c r="I7" i="2" s="1"/>
  <c r="V7" i="2"/>
  <c r="U8" i="1" s="1"/>
  <c r="M7" i="2"/>
  <c r="K7" i="2"/>
  <c r="AV8" i="1" s="1"/>
  <c r="J7" i="2"/>
  <c r="D7" i="2"/>
  <c r="C7" i="2"/>
  <c r="CO8" i="1" s="1"/>
  <c r="B7" i="2"/>
  <c r="W6" i="2"/>
  <c r="U6" i="2"/>
  <c r="T6" i="2"/>
  <c r="S6" i="2"/>
  <c r="R6" i="2"/>
  <c r="Q7" i="1" s="1"/>
  <c r="Q6" i="2"/>
  <c r="P6" i="2"/>
  <c r="O7" i="1" s="1"/>
  <c r="O6" i="2"/>
  <c r="N6" i="2"/>
  <c r="M7" i="1" s="1"/>
  <c r="M6" i="2"/>
  <c r="V6" i="2" s="1"/>
  <c r="K6" i="2"/>
  <c r="J6" i="2"/>
  <c r="I6" i="2"/>
  <c r="D6" i="2"/>
  <c r="C6" i="2"/>
  <c r="CO7" i="1" s="1"/>
  <c r="W5" i="2"/>
  <c r="V5" i="2"/>
  <c r="U6" i="1" s="1"/>
  <c r="T5" i="2"/>
  <c r="Q5" i="2"/>
  <c r="P6" i="1" s="1"/>
  <c r="M5" i="2"/>
  <c r="K5" i="2"/>
  <c r="F6" i="1" s="1"/>
  <c r="J5" i="2"/>
  <c r="I5" i="2"/>
  <c r="AT6" i="1" s="1"/>
  <c r="D5" i="2"/>
  <c r="C5" i="2"/>
  <c r="W4" i="2"/>
  <c r="I4" i="2" s="1"/>
  <c r="AT5" i="1" s="1"/>
  <c r="V4" i="2"/>
  <c r="U4" i="2"/>
  <c r="T4" i="2"/>
  <c r="S4" i="2"/>
  <c r="R5" i="1" s="1"/>
  <c r="R4" i="2"/>
  <c r="Q4" i="2"/>
  <c r="P5" i="1" s="1"/>
  <c r="P4" i="2"/>
  <c r="O5" i="1" s="1"/>
  <c r="M4" i="2"/>
  <c r="K4" i="2"/>
  <c r="J4" i="2"/>
  <c r="AI5" i="1" s="1"/>
  <c r="D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M24" i="1"/>
  <c r="FJ24" i="1"/>
  <c r="FI24" i="1"/>
  <c r="FH24" i="1"/>
  <c r="EV24" i="1"/>
  <c r="ES24" i="1"/>
  <c r="EI24" i="1"/>
  <c r="DY24" i="1"/>
  <c r="DP24" i="1"/>
  <c r="DO24" i="1"/>
  <c r="DA24" i="1"/>
  <c r="CZ24" i="1"/>
  <c r="CV24" i="1"/>
  <c r="CU24" i="1"/>
  <c r="CT24" i="1"/>
  <c r="CS24" i="1"/>
  <c r="CR24" i="1"/>
  <c r="CO24" i="1"/>
  <c r="FE24" i="1" s="1"/>
  <c r="CL24" i="1"/>
  <c r="CK24" i="1"/>
  <c r="CI24" i="1"/>
  <c r="CH24" i="1"/>
  <c r="CG24" i="1"/>
  <c r="BH24" i="1"/>
  <c r="BG24" i="1"/>
  <c r="BF24" i="1"/>
  <c r="BE24" i="1"/>
  <c r="AV24" i="1"/>
  <c r="AK24" i="1"/>
  <c r="AJ24" i="1"/>
  <c r="AI24" i="1"/>
  <c r="AA24" i="1"/>
  <c r="Z24" i="1"/>
  <c r="Y24" i="1"/>
  <c r="X24" i="1"/>
  <c r="W24" i="1"/>
  <c r="R24" i="1"/>
  <c r="N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H23" i="1"/>
  <c r="CG23" i="1"/>
  <c r="BH23" i="1"/>
  <c r="BG23" i="1"/>
  <c r="BF23" i="1"/>
  <c r="BE23" i="1"/>
  <c r="AV23" i="1"/>
  <c r="AT23" i="1"/>
  <c r="AA23" i="1"/>
  <c r="Z23" i="1"/>
  <c r="Y23" i="1"/>
  <c r="X23" i="1"/>
  <c r="W23" i="1"/>
  <c r="U23" i="1"/>
  <c r="R23" i="1"/>
  <c r="O23" i="1"/>
  <c r="N23" i="1"/>
  <c r="M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P22" i="1"/>
  <c r="CO22" i="1"/>
  <c r="L22" i="1" s="1"/>
  <c r="CL22" i="1"/>
  <c r="CI22" i="1"/>
  <c r="CH22" i="1"/>
  <c r="CG22" i="1"/>
  <c r="BH22" i="1"/>
  <c r="BG22" i="1"/>
  <c r="BF22" i="1"/>
  <c r="BE22" i="1"/>
  <c r="AV22" i="1"/>
  <c r="AL22" i="1"/>
  <c r="AK22" i="1"/>
  <c r="AJ22" i="1"/>
  <c r="AI22" i="1"/>
  <c r="AB22" i="1"/>
  <c r="AA22" i="1"/>
  <c r="Z22" i="1"/>
  <c r="Y22" i="1"/>
  <c r="X22" i="1"/>
  <c r="W22" i="1"/>
  <c r="K22" i="1"/>
  <c r="J22" i="1"/>
  <c r="I22" i="1"/>
  <c r="H22" i="1"/>
  <c r="G22" i="1"/>
  <c r="F22" i="1"/>
  <c r="E22" i="1"/>
  <c r="D22" i="1"/>
  <c r="C22" i="1"/>
  <c r="B22" i="1"/>
  <c r="A22" i="1"/>
  <c r="FV21" i="1"/>
  <c r="FU21" i="1"/>
  <c r="FT21" i="1"/>
  <c r="FS21" i="1"/>
  <c r="FR21" i="1"/>
  <c r="FQ21" i="1"/>
  <c r="FP21" i="1"/>
  <c r="FM21" i="1"/>
  <c r="FJ21" i="1"/>
  <c r="FI21" i="1"/>
  <c r="FH21" i="1"/>
  <c r="EV21" i="1"/>
  <c r="ES21" i="1"/>
  <c r="EI21" i="1"/>
  <c r="DY21" i="1"/>
  <c r="DP21" i="1"/>
  <c r="DO21" i="1"/>
  <c r="DA21" i="1"/>
  <c r="CZ21" i="1"/>
  <c r="CV21" i="1"/>
  <c r="CU21" i="1"/>
  <c r="CT21" i="1"/>
  <c r="CS21" i="1"/>
  <c r="CR21" i="1"/>
  <c r="CQ21" i="1"/>
  <c r="CL21" i="1"/>
  <c r="CI21" i="1"/>
  <c r="CH21" i="1"/>
  <c r="CG21" i="1"/>
  <c r="BH21" i="1"/>
  <c r="BG21" i="1"/>
  <c r="BF21" i="1"/>
  <c r="BE21" i="1"/>
  <c r="AT21" i="1"/>
  <c r="AK21" i="1"/>
  <c r="AJ21" i="1"/>
  <c r="AI21" i="1"/>
  <c r="AB21" i="1"/>
  <c r="AA21" i="1"/>
  <c r="Z21" i="1"/>
  <c r="Y21" i="1"/>
  <c r="X21" i="1"/>
  <c r="W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P20" i="1"/>
  <c r="CL20" i="1"/>
  <c r="CJ20" i="1"/>
  <c r="CI20" i="1"/>
  <c r="CH20" i="1"/>
  <c r="CG20" i="1"/>
  <c r="BH20" i="1"/>
  <c r="BG20" i="1"/>
  <c r="BF20" i="1"/>
  <c r="BE20" i="1"/>
  <c r="AV20" i="1"/>
  <c r="AK20" i="1"/>
  <c r="AI20" i="1"/>
  <c r="AA20" i="1"/>
  <c r="Z20" i="1"/>
  <c r="Y20" i="1"/>
  <c r="X20" i="1"/>
  <c r="W20" i="1"/>
  <c r="K20" i="1"/>
  <c r="J20" i="1"/>
  <c r="I20" i="1"/>
  <c r="H20" i="1"/>
  <c r="G20" i="1"/>
  <c r="E20" i="1"/>
  <c r="D20" i="1"/>
  <c r="C20" i="1"/>
  <c r="B20" i="1"/>
  <c r="A20" i="1"/>
  <c r="FV19" i="1"/>
  <c r="FU19" i="1"/>
  <c r="FT19" i="1"/>
  <c r="FS19" i="1"/>
  <c r="FR19" i="1"/>
  <c r="FQ19" i="1"/>
  <c r="FP19" i="1"/>
  <c r="FM19" i="1"/>
  <c r="FJ19" i="1"/>
  <c r="FI19" i="1"/>
  <c r="FH19" i="1"/>
  <c r="EV19" i="1"/>
  <c r="ES19" i="1"/>
  <c r="EI19" i="1"/>
  <c r="DY19" i="1"/>
  <c r="DP19" i="1"/>
  <c r="DO19" i="1"/>
  <c r="DA19" i="1"/>
  <c r="CZ19" i="1"/>
  <c r="CV19" i="1"/>
  <c r="CU19" i="1"/>
  <c r="CT19" i="1"/>
  <c r="CS19" i="1"/>
  <c r="CR19" i="1"/>
  <c r="CP19" i="1"/>
  <c r="CO19" i="1"/>
  <c r="CL19" i="1"/>
  <c r="CK19" i="1"/>
  <c r="CH19" i="1"/>
  <c r="CG19" i="1"/>
  <c r="BH19" i="1"/>
  <c r="BG19" i="1"/>
  <c r="BF19" i="1"/>
  <c r="BE19" i="1"/>
  <c r="AT19" i="1"/>
  <c r="AK19" i="1"/>
  <c r="AJ19" i="1"/>
  <c r="AI19" i="1"/>
  <c r="AB19" i="1"/>
  <c r="AA19" i="1"/>
  <c r="Z19" i="1"/>
  <c r="Y19" i="1"/>
  <c r="X19" i="1"/>
  <c r="W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P18" i="1"/>
  <c r="CL18" i="1"/>
  <c r="CK18" i="1"/>
  <c r="CJ18" i="1"/>
  <c r="CI18" i="1"/>
  <c r="CH18" i="1"/>
  <c r="CG18" i="1"/>
  <c r="BH18" i="1"/>
  <c r="BG18" i="1"/>
  <c r="BF18" i="1"/>
  <c r="BE18" i="1"/>
  <c r="AT18" i="1"/>
  <c r="AL18" i="1"/>
  <c r="AK18" i="1"/>
  <c r="AA18" i="1"/>
  <c r="Z18" i="1"/>
  <c r="Y18" i="1"/>
  <c r="X18" i="1"/>
  <c r="W18" i="1"/>
  <c r="U18" i="1"/>
  <c r="T18" i="1"/>
  <c r="P18" i="1"/>
  <c r="M18" i="1"/>
  <c r="K18" i="1"/>
  <c r="J18" i="1"/>
  <c r="I18" i="1"/>
  <c r="H18" i="1"/>
  <c r="G18" i="1"/>
  <c r="E18" i="1"/>
  <c r="D18" i="1"/>
  <c r="C18" i="1"/>
  <c r="B18" i="1"/>
  <c r="A18" i="1"/>
  <c r="FV17" i="1"/>
  <c r="FU17" i="1"/>
  <c r="FT17" i="1"/>
  <c r="FS17" i="1"/>
  <c r="FR17" i="1"/>
  <c r="FQ17" i="1"/>
  <c r="FP17" i="1"/>
  <c r="FM17" i="1"/>
  <c r="FJ17" i="1"/>
  <c r="FI17" i="1"/>
  <c r="FH17" i="1"/>
  <c r="FE17" i="1"/>
  <c r="EV17" i="1"/>
  <c r="ES17" i="1"/>
  <c r="EI17" i="1"/>
  <c r="DY17" i="1"/>
  <c r="DP17" i="1"/>
  <c r="DO17" i="1"/>
  <c r="DA17" i="1"/>
  <c r="CZ17" i="1"/>
  <c r="CV17" i="1"/>
  <c r="CU17" i="1"/>
  <c r="CT17" i="1"/>
  <c r="CS17" i="1"/>
  <c r="CP17" i="1"/>
  <c r="CL17" i="1"/>
  <c r="CK17" i="1"/>
  <c r="CI17" i="1"/>
  <c r="CH17" i="1"/>
  <c r="CG17" i="1"/>
  <c r="BH17" i="1"/>
  <c r="BG17" i="1"/>
  <c r="BF17" i="1"/>
  <c r="BE17" i="1"/>
  <c r="AT17" i="1"/>
  <c r="AK17" i="1"/>
  <c r="AJ17" i="1"/>
  <c r="AA17" i="1"/>
  <c r="Z17" i="1"/>
  <c r="Y17" i="1"/>
  <c r="X17" i="1"/>
  <c r="W17" i="1"/>
  <c r="L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H16" i="1"/>
  <c r="CG16" i="1"/>
  <c r="BH16" i="1"/>
  <c r="BG16" i="1"/>
  <c r="BF16" i="1"/>
  <c r="BE16" i="1"/>
  <c r="AT16" i="1"/>
  <c r="AI16" i="1"/>
  <c r="AA16" i="1"/>
  <c r="Z16" i="1"/>
  <c r="Y16" i="1"/>
  <c r="X16" i="1"/>
  <c r="W16" i="1"/>
  <c r="S16" i="1"/>
  <c r="Q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P15" i="1"/>
  <c r="CL15" i="1"/>
  <c r="CI15" i="1"/>
  <c r="CH15" i="1"/>
  <c r="CG15" i="1"/>
  <c r="BH15" i="1"/>
  <c r="BG15" i="1"/>
  <c r="BF15" i="1"/>
  <c r="BE15" i="1"/>
  <c r="AV15" i="1"/>
  <c r="AK15" i="1"/>
  <c r="AJ15" i="1"/>
  <c r="AI15" i="1"/>
  <c r="AB15" i="1"/>
  <c r="AA15" i="1"/>
  <c r="Z15" i="1"/>
  <c r="Y15" i="1"/>
  <c r="X15" i="1"/>
  <c r="W15" i="1"/>
  <c r="S15" i="1"/>
  <c r="K15" i="1"/>
  <c r="J15" i="1"/>
  <c r="I15" i="1"/>
  <c r="H15" i="1"/>
  <c r="G15" i="1"/>
  <c r="E15" i="1"/>
  <c r="D15" i="1"/>
  <c r="C15" i="1"/>
  <c r="B15" i="1"/>
  <c r="A15" i="1"/>
  <c r="FV14" i="1"/>
  <c r="FU14" i="1"/>
  <c r="FT14" i="1"/>
  <c r="FS14" i="1"/>
  <c r="FR14" i="1"/>
  <c r="FQ14" i="1"/>
  <c r="FP14" i="1"/>
  <c r="FM14" i="1"/>
  <c r="FJ14" i="1"/>
  <c r="FI14" i="1"/>
  <c r="FH14" i="1"/>
  <c r="EV14" i="1"/>
  <c r="ES14" i="1"/>
  <c r="EI14" i="1"/>
  <c r="DY14" i="1"/>
  <c r="DP14" i="1"/>
  <c r="DO14" i="1"/>
  <c r="DA14" i="1"/>
  <c r="CZ14" i="1"/>
  <c r="CV14" i="1"/>
  <c r="CU14" i="1"/>
  <c r="CT14" i="1"/>
  <c r="CS14" i="1"/>
  <c r="CL14" i="1"/>
  <c r="CK14" i="1"/>
  <c r="CJ14" i="1"/>
  <c r="CI14" i="1"/>
  <c r="CH14" i="1"/>
  <c r="CG14" i="1"/>
  <c r="BH14" i="1"/>
  <c r="BG14" i="1"/>
  <c r="BF14" i="1"/>
  <c r="BE14" i="1"/>
  <c r="AV14" i="1"/>
  <c r="AT14" i="1"/>
  <c r="AM14" i="1"/>
  <c r="AI14" i="1"/>
  <c r="AA14" i="1"/>
  <c r="Z14" i="1"/>
  <c r="Y14" i="1"/>
  <c r="X14" i="1"/>
  <c r="W14" i="1"/>
  <c r="U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P13" i="1"/>
  <c r="CL13" i="1"/>
  <c r="CK13" i="1"/>
  <c r="CI13" i="1"/>
  <c r="CH13" i="1"/>
  <c r="CG13" i="1"/>
  <c r="BH13" i="1"/>
  <c r="BG13" i="1"/>
  <c r="BF13" i="1"/>
  <c r="BE13" i="1"/>
  <c r="AV13" i="1"/>
  <c r="AT13" i="1"/>
  <c r="AL13" i="1"/>
  <c r="AI13" i="1"/>
  <c r="AB13" i="1"/>
  <c r="AA13" i="1"/>
  <c r="Z13" i="1"/>
  <c r="Y13" i="1"/>
  <c r="X13" i="1"/>
  <c r="W13" i="1"/>
  <c r="U13" i="1"/>
  <c r="R13" i="1"/>
  <c r="Q13" i="1"/>
  <c r="P13" i="1"/>
  <c r="O13" i="1"/>
  <c r="M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L12" i="1"/>
  <c r="CK12" i="1"/>
  <c r="CI12" i="1"/>
  <c r="CH12" i="1"/>
  <c r="CG12" i="1"/>
  <c r="BH12" i="1"/>
  <c r="BG12" i="1"/>
  <c r="BF12" i="1"/>
  <c r="BE12" i="1"/>
  <c r="AV12" i="1"/>
  <c r="AL12" i="1"/>
  <c r="AK12" i="1"/>
  <c r="AJ12" i="1"/>
  <c r="AI12" i="1"/>
  <c r="AB12" i="1"/>
  <c r="AA12" i="1"/>
  <c r="Z12" i="1"/>
  <c r="Y12" i="1"/>
  <c r="X12" i="1"/>
  <c r="W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L11" i="1"/>
  <c r="CI11" i="1"/>
  <c r="CH11" i="1"/>
  <c r="CG11" i="1"/>
  <c r="BH11" i="1"/>
  <c r="BG11" i="1"/>
  <c r="BF11" i="1"/>
  <c r="BE11" i="1"/>
  <c r="AV11" i="1"/>
  <c r="AK11" i="1"/>
  <c r="AJ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P10" i="1"/>
  <c r="CO10" i="1"/>
  <c r="FE10" i="1" s="1"/>
  <c r="CL10" i="1"/>
  <c r="CK10" i="1"/>
  <c r="CI10" i="1"/>
  <c r="CH10" i="1"/>
  <c r="CG10" i="1"/>
  <c r="BH10" i="1"/>
  <c r="BG10" i="1"/>
  <c r="BF10" i="1"/>
  <c r="BE10" i="1"/>
  <c r="AV10" i="1"/>
  <c r="AK10" i="1"/>
  <c r="AJ10" i="1"/>
  <c r="AI10" i="1"/>
  <c r="AB10" i="1"/>
  <c r="AA10" i="1"/>
  <c r="Z10" i="1"/>
  <c r="Y10" i="1"/>
  <c r="X10" i="1"/>
  <c r="W10" i="1"/>
  <c r="L10" i="1"/>
  <c r="K10" i="1"/>
  <c r="J10" i="1"/>
  <c r="I10" i="1"/>
  <c r="H10" i="1"/>
  <c r="G10" i="1"/>
  <c r="E10" i="1"/>
  <c r="D10" i="1"/>
  <c r="C10" i="1"/>
  <c r="B10" i="1"/>
  <c r="A10" i="1"/>
  <c r="FV9" i="1"/>
  <c r="FU9" i="1"/>
  <c r="FT9" i="1"/>
  <c r="FS9" i="1"/>
  <c r="FR9" i="1"/>
  <c r="FQ9" i="1"/>
  <c r="FP9" i="1"/>
  <c r="FM9" i="1"/>
  <c r="FJ9" i="1"/>
  <c r="FI9" i="1"/>
  <c r="FH9" i="1"/>
  <c r="EV9" i="1"/>
  <c r="ES9" i="1"/>
  <c r="EI9" i="1"/>
  <c r="DY9" i="1"/>
  <c r="DP9" i="1"/>
  <c r="DO9" i="1"/>
  <c r="DA9" i="1"/>
  <c r="CZ9" i="1"/>
  <c r="CV9" i="1"/>
  <c r="CU9" i="1"/>
  <c r="CT9" i="1"/>
  <c r="CS9" i="1"/>
  <c r="CR9" i="1"/>
  <c r="CP9" i="1"/>
  <c r="CO9" i="1"/>
  <c r="FE9" i="1" s="1"/>
  <c r="CL9" i="1"/>
  <c r="CK9" i="1"/>
  <c r="CJ9" i="1"/>
  <c r="CH9" i="1"/>
  <c r="CG9" i="1"/>
  <c r="BH9" i="1"/>
  <c r="BG9" i="1"/>
  <c r="BF9" i="1"/>
  <c r="BE9" i="1"/>
  <c r="AT9" i="1"/>
  <c r="AK9" i="1"/>
  <c r="AJ9" i="1"/>
  <c r="AA9" i="1"/>
  <c r="Z9" i="1"/>
  <c r="Y9" i="1"/>
  <c r="X9" i="1"/>
  <c r="W9" i="1"/>
  <c r="T9" i="1"/>
  <c r="S9" i="1"/>
  <c r="N9" i="1"/>
  <c r="L9" i="1"/>
  <c r="J9" i="1"/>
  <c r="I9" i="1"/>
  <c r="H9" i="1"/>
  <c r="G9" i="1"/>
  <c r="E9" i="1"/>
  <c r="D9" i="1"/>
  <c r="C9" i="1"/>
  <c r="B9" i="1"/>
  <c r="A9" i="1"/>
  <c r="FV8" i="1"/>
  <c r="FU8" i="1"/>
  <c r="FT8" i="1"/>
  <c r="FS8" i="1"/>
  <c r="FR8" i="1"/>
  <c r="FQ8" i="1"/>
  <c r="FP8" i="1"/>
  <c r="FM8" i="1"/>
  <c r="FJ8" i="1"/>
  <c r="FI8" i="1"/>
  <c r="FH8" i="1"/>
  <c r="EV8" i="1"/>
  <c r="ES8" i="1"/>
  <c r="EI8" i="1"/>
  <c r="DY8" i="1"/>
  <c r="DP8" i="1"/>
  <c r="DO8" i="1"/>
  <c r="DA8" i="1"/>
  <c r="CZ8" i="1"/>
  <c r="CV8" i="1"/>
  <c r="CU8" i="1"/>
  <c r="CT8" i="1"/>
  <c r="CS8" i="1"/>
  <c r="CP8" i="1"/>
  <c r="CL8" i="1"/>
  <c r="CK8" i="1"/>
  <c r="CJ8" i="1"/>
  <c r="CI8" i="1"/>
  <c r="CH8" i="1"/>
  <c r="CG8" i="1"/>
  <c r="BH8" i="1"/>
  <c r="BG8" i="1"/>
  <c r="BF8" i="1"/>
  <c r="BE8" i="1"/>
  <c r="AK8" i="1"/>
  <c r="AJ8" i="1"/>
  <c r="AI8" i="1"/>
  <c r="AA8" i="1"/>
  <c r="Z8" i="1"/>
  <c r="Y8" i="1"/>
  <c r="X8" i="1"/>
  <c r="W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P7" i="1"/>
  <c r="CL7" i="1"/>
  <c r="CK7" i="1"/>
  <c r="CI7" i="1"/>
  <c r="CH7" i="1"/>
  <c r="CG7" i="1"/>
  <c r="BH7" i="1"/>
  <c r="BG7" i="1"/>
  <c r="BF7" i="1"/>
  <c r="BE7" i="1"/>
  <c r="AV7" i="1"/>
  <c r="AT7" i="1"/>
  <c r="AL7" i="1"/>
  <c r="AK7" i="1"/>
  <c r="AJ7" i="1"/>
  <c r="AI7" i="1"/>
  <c r="AA7" i="1"/>
  <c r="Z7" i="1"/>
  <c r="Y7" i="1"/>
  <c r="X7" i="1"/>
  <c r="W7" i="1"/>
  <c r="U7" i="1"/>
  <c r="T7" i="1"/>
  <c r="S7" i="1"/>
  <c r="R7" i="1"/>
  <c r="P7" i="1"/>
  <c r="N7" i="1"/>
  <c r="K7" i="1"/>
  <c r="J7" i="1"/>
  <c r="I7" i="1"/>
  <c r="H7" i="1"/>
  <c r="G7" i="1"/>
  <c r="F7" i="1"/>
  <c r="E7" i="1"/>
  <c r="D7" i="1"/>
  <c r="C7" i="1"/>
  <c r="B7" i="1"/>
  <c r="A7" i="1"/>
  <c r="FV6" i="1"/>
  <c r="FU6" i="1"/>
  <c r="FT6" i="1"/>
  <c r="FS6" i="1"/>
  <c r="FR6" i="1"/>
  <c r="FQ6" i="1"/>
  <c r="FP6" i="1"/>
  <c r="FM6" i="1"/>
  <c r="FJ6" i="1"/>
  <c r="FI6" i="1"/>
  <c r="FH6" i="1"/>
  <c r="FE6" i="1"/>
  <c r="EV6" i="1"/>
  <c r="ES6" i="1"/>
  <c r="EI6" i="1"/>
  <c r="DY6" i="1"/>
  <c r="DP6" i="1"/>
  <c r="DO6" i="1"/>
  <c r="DA6" i="1"/>
  <c r="CZ6" i="1"/>
  <c r="CV6" i="1"/>
  <c r="CU6" i="1"/>
  <c r="CT6" i="1"/>
  <c r="CS6" i="1"/>
  <c r="CR6" i="1"/>
  <c r="CP6" i="1"/>
  <c r="CO6" i="1"/>
  <c r="CL6" i="1"/>
  <c r="CK6" i="1"/>
  <c r="CI6" i="1"/>
  <c r="CH6" i="1"/>
  <c r="CG6" i="1"/>
  <c r="BH6" i="1"/>
  <c r="BG6" i="1"/>
  <c r="BF6" i="1"/>
  <c r="BE6" i="1"/>
  <c r="AL6" i="1"/>
  <c r="AK6" i="1"/>
  <c r="AJ6" i="1"/>
  <c r="AI6" i="1"/>
  <c r="AA6" i="1"/>
  <c r="Z6" i="1"/>
  <c r="Y6" i="1"/>
  <c r="X6" i="1"/>
  <c r="W6" i="1"/>
  <c r="S6" i="1"/>
  <c r="L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P5" i="1"/>
  <c r="CO5" i="1"/>
  <c r="CL5" i="1"/>
  <c r="CK5" i="1"/>
  <c r="CI5" i="1"/>
  <c r="CH5" i="1"/>
  <c r="CG5" i="1"/>
  <c r="BH5" i="1"/>
  <c r="BG5" i="1"/>
  <c r="BF5" i="1"/>
  <c r="BE5" i="1"/>
  <c r="AK5" i="1"/>
  <c r="AJ5" i="1"/>
  <c r="AA5" i="1"/>
  <c r="Z5" i="1"/>
  <c r="Y5" i="1"/>
  <c r="X5" i="1"/>
  <c r="W5" i="1"/>
  <c r="U5" i="1"/>
  <c r="T5" i="1"/>
  <c r="S5" i="1"/>
  <c r="Q5" i="1"/>
  <c r="L5" i="1"/>
  <c r="J5" i="1"/>
  <c r="I5" i="1"/>
  <c r="H5" i="1"/>
  <c r="G5" i="1"/>
  <c r="E5" i="1"/>
  <c r="D5" i="1"/>
  <c r="C5" i="1"/>
  <c r="B5" i="1"/>
  <c r="A5" i="1"/>
  <c r="AA4" i="1"/>
  <c r="J4" i="1"/>
  <c r="I4" i="1"/>
  <c r="H4" i="1"/>
  <c r="D4" i="1"/>
  <c r="B4" i="1"/>
  <c r="A4" i="1"/>
  <c r="AT24" i="1" l="1"/>
  <c r="AL24" i="1"/>
  <c r="AL10" i="1"/>
  <c r="F10" i="1"/>
  <c r="AT10" i="1"/>
  <c r="AT20" i="1"/>
  <c r="AL20" i="1"/>
  <c r="F20" i="1"/>
  <c r="L15" i="1"/>
  <c r="FE15" i="1"/>
  <c r="FE20" i="1"/>
  <c r="L20" i="1"/>
  <c r="F5" i="1"/>
  <c r="L7" i="1"/>
  <c r="FE7" i="1"/>
  <c r="L12" i="1"/>
  <c r="FE12" i="1"/>
  <c r="AT8" i="1"/>
  <c r="AL8" i="1"/>
  <c r="F8" i="1"/>
  <c r="AT15" i="1"/>
  <c r="AL15" i="1"/>
  <c r="L8" i="1"/>
  <c r="FE8" i="1"/>
  <c r="FE14" i="1"/>
  <c r="L14" i="1"/>
  <c r="AL16" i="1"/>
  <c r="K16" i="1"/>
  <c r="V24" i="2"/>
  <c r="U24" i="2"/>
  <c r="P24" i="2"/>
  <c r="O24" i="2"/>
  <c r="T21" i="2"/>
  <c r="S22" i="1" s="1"/>
  <c r="S21" i="2"/>
  <c r="R22" i="1" s="1"/>
  <c r="V21" i="2"/>
  <c r="U22" i="1" s="1"/>
  <c r="U21" i="2"/>
  <c r="T22" i="1" s="1"/>
  <c r="AM19" i="1"/>
  <c r="AM22" i="1"/>
  <c r="AM12" i="1"/>
  <c r="AM24" i="1"/>
  <c r="AM16" i="1"/>
  <c r="AV16" i="1"/>
  <c r="N24" i="2"/>
  <c r="T38" i="2"/>
  <c r="S38" i="2"/>
  <c r="U38" i="2"/>
  <c r="R38" i="2"/>
  <c r="AL5" i="1"/>
  <c r="AM9" i="1"/>
  <c r="AM18" i="1"/>
  <c r="V9" i="2"/>
  <c r="U10" i="1" s="1"/>
  <c r="U9" i="2"/>
  <c r="T10" i="1" s="1"/>
  <c r="S9" i="2"/>
  <c r="R10" i="1" s="1"/>
  <c r="R9" i="2"/>
  <c r="Q10" i="1" s="1"/>
  <c r="R18" i="2"/>
  <c r="Q19" i="1" s="1"/>
  <c r="Q18" i="2"/>
  <c r="P19" i="1" s="1"/>
  <c r="V18" i="2"/>
  <c r="U19" i="1" s="1"/>
  <c r="O21" i="2"/>
  <c r="N22" i="1" s="1"/>
  <c r="Q24" i="2"/>
  <c r="N38" i="2"/>
  <c r="K23" i="1"/>
  <c r="AL19" i="1"/>
  <c r="K19" i="1"/>
  <c r="N21" i="2"/>
  <c r="M22" i="1" s="1"/>
  <c r="P39" i="2"/>
  <c r="O39" i="2"/>
  <c r="S39" i="2"/>
  <c r="R39" i="2"/>
  <c r="V40" i="2"/>
  <c r="U40" i="2"/>
  <c r="O40" i="2"/>
  <c r="N40" i="2"/>
  <c r="CQ24" i="1"/>
  <c r="CJ19" i="1"/>
  <c r="CQ14" i="1"/>
  <c r="CJ22" i="1"/>
  <c r="CQ17" i="1"/>
  <c r="CJ12" i="1"/>
  <c r="CQ7" i="1"/>
  <c r="CJ24" i="1"/>
  <c r="AM5" i="1"/>
  <c r="CJ5" i="1"/>
  <c r="AM13" i="1"/>
  <c r="F17" i="1"/>
  <c r="AL17" i="1"/>
  <c r="AM20" i="1"/>
  <c r="N9" i="2"/>
  <c r="M10" i="1" s="1"/>
  <c r="T16" i="2"/>
  <c r="S17" i="1" s="1"/>
  <c r="S16" i="2"/>
  <c r="R17" i="1" s="1"/>
  <c r="V16" i="2"/>
  <c r="U17" i="1" s="1"/>
  <c r="N18" i="2"/>
  <c r="M19" i="1" s="1"/>
  <c r="P21" i="2"/>
  <c r="O22" i="1" s="1"/>
  <c r="R24" i="2"/>
  <c r="V26" i="2"/>
  <c r="U26" i="2"/>
  <c r="T26" i="2"/>
  <c r="S26" i="2"/>
  <c r="O38" i="2"/>
  <c r="Q39" i="2"/>
  <c r="Q40" i="2"/>
  <c r="K5" i="1"/>
  <c r="CJ7" i="1"/>
  <c r="CJ17" i="1"/>
  <c r="L18" i="1"/>
  <c r="L23" i="1"/>
  <c r="N16" i="2"/>
  <c r="M17" i="1" s="1"/>
  <c r="O18" i="2"/>
  <c r="N19" i="1" s="1"/>
  <c r="Q21" i="2"/>
  <c r="P22" i="1" s="1"/>
  <c r="Q27" i="2"/>
  <c r="P27" i="2"/>
  <c r="S27" i="2"/>
  <c r="R27" i="2"/>
  <c r="AB24" i="1"/>
  <c r="AB14" i="1"/>
  <c r="AB17" i="1"/>
  <c r="AB7" i="1"/>
  <c r="AV5" i="1"/>
  <c r="K8" i="1"/>
  <c r="CQ9" i="1"/>
  <c r="AM15" i="1"/>
  <c r="FE21" i="1"/>
  <c r="AM6" i="1"/>
  <c r="CJ6" i="1"/>
  <c r="AM7" i="1"/>
  <c r="AM8" i="1"/>
  <c r="CQ10" i="1"/>
  <c r="CJ15" i="1"/>
  <c r="AM17" i="1"/>
  <c r="O9" i="2"/>
  <c r="N10" i="1" s="1"/>
  <c r="P10" i="2"/>
  <c r="O11" i="1" s="1"/>
  <c r="O10" i="2"/>
  <c r="N11" i="1" s="1"/>
  <c r="Q10" i="2"/>
  <c r="P11" i="1" s="1"/>
  <c r="N10" i="2"/>
  <c r="M11" i="1" s="1"/>
  <c r="S24" i="2"/>
  <c r="N26" i="2"/>
  <c r="P38" i="2"/>
  <c r="T39" i="2"/>
  <c r="R40" i="2"/>
  <c r="F11" i="1"/>
  <c r="L16" i="1"/>
  <c r="FO17" i="1"/>
  <c r="CQ18" i="1"/>
  <c r="P7" i="2"/>
  <c r="O8" i="1" s="1"/>
  <c r="O7" i="2"/>
  <c r="N8" i="1" s="1"/>
  <c r="U7" i="2"/>
  <c r="T8" i="1" s="1"/>
  <c r="T7" i="2"/>
  <c r="S8" i="1" s="1"/>
  <c r="P9" i="2"/>
  <c r="O10" i="1" s="1"/>
  <c r="R10" i="2"/>
  <c r="Q11" i="1" s="1"/>
  <c r="T11" i="2"/>
  <c r="S12" i="1" s="1"/>
  <c r="S11" i="2"/>
  <c r="R12" i="1" s="1"/>
  <c r="R13" i="2"/>
  <c r="Q14" i="1" s="1"/>
  <c r="Q13" i="2"/>
  <c r="P14" i="1" s="1"/>
  <c r="O16" i="2"/>
  <c r="N17" i="1" s="1"/>
  <c r="P18" i="2"/>
  <c r="O19" i="1" s="1"/>
  <c r="V19" i="2"/>
  <c r="U20" i="1" s="1"/>
  <c r="U19" i="2"/>
  <c r="T20" i="1" s="1"/>
  <c r="Q19" i="2"/>
  <c r="P20" i="1" s="1"/>
  <c r="P19" i="2"/>
  <c r="O20" i="1" s="1"/>
  <c r="R21" i="2"/>
  <c r="Q22" i="1" s="1"/>
  <c r="T24" i="2"/>
  <c r="O26" i="2"/>
  <c r="N27" i="2"/>
  <c r="O32" i="2"/>
  <c r="N32" i="2"/>
  <c r="Q38" i="2"/>
  <c r="U39" i="2"/>
  <c r="S40" i="2"/>
  <c r="FO5" i="1"/>
  <c r="AV6" i="1"/>
  <c r="FO8" i="1"/>
  <c r="F19" i="1"/>
  <c r="CQ22" i="1"/>
  <c r="F15" i="1"/>
  <c r="N7" i="2"/>
  <c r="M8" i="1" s="1"/>
  <c r="Q9" i="2"/>
  <c r="P10" i="1" s="1"/>
  <c r="S10" i="2"/>
  <c r="R11" i="1" s="1"/>
  <c r="N13" i="2"/>
  <c r="M14" i="1" s="1"/>
  <c r="AJ20" i="1"/>
  <c r="AJ23" i="1"/>
  <c r="AJ13" i="1"/>
  <c r="P26" i="2"/>
  <c r="O27" i="2"/>
  <c r="V38" i="2"/>
  <c r="AJ14" i="1"/>
  <c r="AB18" i="1"/>
  <c r="CJ23" i="1"/>
  <c r="AV17" i="1"/>
  <c r="CQ20" i="1"/>
  <c r="AB23" i="1"/>
  <c r="S5" i="2"/>
  <c r="R6" i="1" s="1"/>
  <c r="R5" i="2"/>
  <c r="Q6" i="1" s="1"/>
  <c r="U5" i="2"/>
  <c r="T6" i="1" s="1"/>
  <c r="CK22" i="1"/>
  <c r="CR17" i="1"/>
  <c r="CR20" i="1"/>
  <c r="CK15" i="1"/>
  <c r="CR10" i="1"/>
  <c r="CK20" i="1"/>
  <c r="CR18" i="1"/>
  <c r="CK16" i="1"/>
  <c r="CR14" i="1"/>
  <c r="CK11" i="1"/>
  <c r="CR5" i="1"/>
  <c r="N11" i="2"/>
  <c r="M12" i="1" s="1"/>
  <c r="P16" i="2"/>
  <c r="O17" i="1" s="1"/>
  <c r="S18" i="2"/>
  <c r="R19" i="1" s="1"/>
  <c r="N19" i="2"/>
  <c r="M20" i="1" s="1"/>
  <c r="P32" i="2"/>
  <c r="V39" i="2"/>
  <c r="T40" i="2"/>
  <c r="T43" i="2"/>
  <c r="S43" i="2"/>
  <c r="R43" i="2"/>
  <c r="Q43" i="2"/>
  <c r="CQ8" i="1"/>
  <c r="CQ13" i="1"/>
  <c r="AB16" i="1"/>
  <c r="L19" i="1"/>
  <c r="FE19" i="1"/>
  <c r="FO19" i="1"/>
  <c r="N5" i="2"/>
  <c r="M6" i="1" s="1"/>
  <c r="Q7" i="2"/>
  <c r="P8" i="1" s="1"/>
  <c r="AL9" i="1"/>
  <c r="K9" i="1"/>
  <c r="FO9" i="1"/>
  <c r="AV9" i="1"/>
  <c r="T9" i="2"/>
  <c r="S10" i="1" s="1"/>
  <c r="T10" i="2"/>
  <c r="S11" i="1" s="1"/>
  <c r="O11" i="2"/>
  <c r="N12" i="1" s="1"/>
  <c r="O13" i="2"/>
  <c r="N14" i="1" s="1"/>
  <c r="AK23" i="1"/>
  <c r="AK13" i="1"/>
  <c r="AK16" i="1"/>
  <c r="Q26" i="2"/>
  <c r="Q32" i="2"/>
  <c r="T33" i="2"/>
  <c r="S33" i="2"/>
  <c r="V33" i="2"/>
  <c r="U33" i="2"/>
  <c r="P34" i="2"/>
  <c r="O34" i="2"/>
  <c r="T34" i="2"/>
  <c r="S34" i="2"/>
  <c r="V35" i="2"/>
  <c r="U35" i="2"/>
  <c r="P35" i="2"/>
  <c r="O35" i="2"/>
  <c r="N43" i="2"/>
  <c r="CR8" i="1"/>
  <c r="CJ11" i="1"/>
  <c r="CR13" i="1"/>
  <c r="AK14" i="1"/>
  <c r="CQ15" i="1"/>
  <c r="CJ16" i="1"/>
  <c r="CK23" i="1"/>
  <c r="O5" i="2"/>
  <c r="N6" i="1" s="1"/>
  <c r="R7" i="2"/>
  <c r="Q8" i="1" s="1"/>
  <c r="U10" i="2"/>
  <c r="T11" i="1" s="1"/>
  <c r="P11" i="2"/>
  <c r="O12" i="1" s="1"/>
  <c r="P13" i="2"/>
  <c r="O14" i="1" s="1"/>
  <c r="R16" i="2"/>
  <c r="Q17" i="1" s="1"/>
  <c r="U18" i="2"/>
  <c r="T19" i="1" s="1"/>
  <c r="R19" i="2"/>
  <c r="Q20" i="1" s="1"/>
  <c r="FO24" i="1"/>
  <c r="F24" i="1"/>
  <c r="R26" i="2"/>
  <c r="U27" i="2"/>
  <c r="R29" i="2"/>
  <c r="Q29" i="2"/>
  <c r="V29" i="2"/>
  <c r="R32" i="2"/>
  <c r="N33" i="2"/>
  <c r="N34" i="2"/>
  <c r="N35" i="2"/>
  <c r="O43" i="2"/>
  <c r="Q16" i="2"/>
  <c r="P17" i="1" s="1"/>
  <c r="T18" i="2"/>
  <c r="S19" i="1" s="1"/>
  <c r="O19" i="2"/>
  <c r="N20" i="1" s="1"/>
  <c r="T27" i="2"/>
  <c r="CQ5" i="1"/>
  <c r="FO6" i="1"/>
  <c r="AB9" i="1"/>
  <c r="F18" i="1"/>
  <c r="AV19" i="1"/>
  <c r="CJ21" i="1"/>
  <c r="F23" i="1"/>
  <c r="AM23" i="1"/>
  <c r="L24" i="1"/>
  <c r="AB5" i="1"/>
  <c r="AB6" i="1"/>
  <c r="CQ6" i="1"/>
  <c r="CR7" i="1"/>
  <c r="AB8" i="1"/>
  <c r="F9" i="1"/>
  <c r="AM10" i="1"/>
  <c r="CJ10" i="1"/>
  <c r="AM11" i="1"/>
  <c r="CR15" i="1"/>
  <c r="AJ16" i="1"/>
  <c r="AJ18" i="1"/>
  <c r="CQ19" i="1"/>
  <c r="AB20" i="1"/>
  <c r="AM21" i="1"/>
  <c r="CK21" i="1"/>
  <c r="P5" i="2"/>
  <c r="O6" i="1" s="1"/>
  <c r="CP21" i="1"/>
  <c r="CI16" i="1"/>
  <c r="CP24" i="1"/>
  <c r="CI19" i="1"/>
  <c r="CP14" i="1"/>
  <c r="CI9" i="1"/>
  <c r="CI23" i="1"/>
  <c r="S7" i="2"/>
  <c r="R8" i="1" s="1"/>
  <c r="CO11" i="1"/>
  <c r="V10" i="2"/>
  <c r="U11" i="1" s="1"/>
  <c r="Q11" i="2"/>
  <c r="P12" i="1" s="1"/>
  <c r="S13" i="2"/>
  <c r="R14" i="1" s="1"/>
  <c r="V14" i="2"/>
  <c r="U15" i="1" s="1"/>
  <c r="U14" i="2"/>
  <c r="T15" i="1" s="1"/>
  <c r="R14" i="2"/>
  <c r="Q15" i="1" s="1"/>
  <c r="Q14" i="2"/>
  <c r="P15" i="1" s="1"/>
  <c r="U16" i="2"/>
  <c r="T17" i="1" s="1"/>
  <c r="S19" i="2"/>
  <c r="R20" i="1" s="1"/>
  <c r="Q23" i="2"/>
  <c r="P24" i="1" s="1"/>
  <c r="P23" i="2"/>
  <c r="O24" i="1" s="1"/>
  <c r="U23" i="2"/>
  <c r="T24" i="1" s="1"/>
  <c r="T23" i="2"/>
  <c r="S24" i="1" s="1"/>
  <c r="V27" i="2"/>
  <c r="N29" i="2"/>
  <c r="S32" i="2"/>
  <c r="O33" i="2"/>
  <c r="Q34" i="2"/>
  <c r="Q35" i="2"/>
  <c r="P43" i="2"/>
  <c r="S8" i="2"/>
  <c r="R9" i="1" s="1"/>
  <c r="R8" i="2"/>
  <c r="Q9" i="1" s="1"/>
  <c r="P15" i="2"/>
  <c r="O16" i="1" s="1"/>
  <c r="O15" i="2"/>
  <c r="N16" i="1" s="1"/>
  <c r="FO21" i="1"/>
  <c r="F21" i="1"/>
  <c r="S31" i="2"/>
  <c r="R31" i="2"/>
  <c r="R36" i="2"/>
  <c r="Q36" i="2"/>
  <c r="AV21" i="1"/>
  <c r="O4" i="2"/>
  <c r="N5" i="1" s="1"/>
  <c r="N4" i="2"/>
  <c r="M5" i="1" s="1"/>
  <c r="N8" i="2"/>
  <c r="M9" i="1" s="1"/>
  <c r="FO14" i="1"/>
  <c r="F14" i="1"/>
  <c r="N15" i="2"/>
  <c r="M16" i="1" s="1"/>
  <c r="P20" i="2"/>
  <c r="O21" i="1" s="1"/>
  <c r="O20" i="2"/>
  <c r="N21" i="1" s="1"/>
  <c r="Q25" i="2"/>
  <c r="P25" i="2"/>
  <c r="N31" i="2"/>
  <c r="N36" i="2"/>
  <c r="R41" i="2"/>
  <c r="Q41" i="2"/>
  <c r="L11" i="1" l="1"/>
  <c r="FE11" i="1"/>
</calcChain>
</file>

<file path=xl/sharedStrings.xml><?xml version="1.0" encoding="utf-8"?>
<sst xmlns="http://schemas.openxmlformats.org/spreadsheetml/2006/main" count="804" uniqueCount="650">
  <si>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</si>
  <si>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</si>
  <si>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</si>
  <si>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</si>
  <si>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</si>
  <si>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</si>
  <si>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</si>
  <si>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</si>
  <si>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</si>
  <si>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</si>
  <si>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</si>
  <si>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</si>
  <si>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</si>
  <si>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</si>
  <si>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</si>
  <si>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</si>
  <si>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</si>
  <si>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</si>
  <si>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</si>
  <si>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</si>
  <si>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</si>
  <si>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</si>
  <si>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</si>
  <si>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</si>
  <si>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</si>
  <si>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</si>
  <si>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</si>
  <si>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</si>
  <si>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</si>
  <si>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</si>
  <si>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</si>
  <si>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</si>
  <si>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</si>
  <si>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</si>
  <si>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</si>
  <si>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</si>
  <si>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</si>
  <si>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</si>
  <si>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</si>
  <si>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</si>
  <si>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</si>
  <si>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</si>
  <si>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</si>
  <si>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</si>
  <si>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</si>
  <si>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</si>
  <si>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</si>
  <si>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</si>
  <si>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</si>
  <si>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</si>
  <si>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</si>
  <si>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</si>
  <si>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</si>
  <si>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</si>
  <si>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</si>
  <si>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</si>
  <si>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</si>
  <si>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</si>
  <si>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</si>
  <si>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</si>
  <si>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</si>
  <si>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</si>
  <si>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</si>
  <si>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</si>
  <si>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</si>
  <si>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</si>
  <si>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</si>
  <si>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</si>
  <si>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</si>
  <si>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</si>
  <si>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</si>
  <si>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</si>
  <si>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</si>
  <si>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</si>
  <si>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</si>
  <si>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</si>
  <si>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</si>
  <si>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</si>
  <si>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</si>
  <si>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</si>
  <si>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</si>
  <si>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</si>
  <si>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</si>
  <si>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</si>
  <si>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</si>
  <si>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</si>
  <si>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</si>
  <si>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</si>
  <si>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</si>
  <si>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</si>
  <si>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</si>
  <si>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</si>
  <si>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</si>
  <si>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</si>
  <si>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</si>
  <si>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</si>
  <si>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</si>
  <si>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</si>
  <si>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</si>
  <si>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</si>
  <si>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</si>
  <si>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</si>
  <si>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</si>
  <si>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</si>
  <si>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</si>
  <si>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</si>
  <si>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</si>
  <si>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</si>
  <si>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</si>
  <si>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</si>
  <si>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</si>
  <si>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</si>
  <si>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</si>
  <si>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</si>
  <si>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</si>
  <si>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</si>
  <si>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</si>
  <si>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</si>
  <si>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</si>
  <si>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</si>
  <si>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</si>
  <si>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</si>
  <si>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</si>
  <si>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</si>
  <si>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</si>
  <si>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</si>
  <si>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</si>
  <si>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</si>
  <si>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</si>
  <si>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</si>
  <si>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</si>
  <si>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</si>
  <si>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</si>
  <si>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</si>
  <si>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</si>
  <si>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</si>
  <si>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</si>
  <si>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</si>
  <si>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</si>
  <si>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</si>
  <si>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</si>
  <si>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</si>
  <si>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</si>
  <si>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</si>
  <si>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</si>
  <si>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</si>
  <si>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</si>
  <si>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</si>
  <si>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</si>
  <si>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</si>
  <si>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</si>
  <si>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</si>
  <si>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</si>
  <si>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</si>
  <si>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</si>
  <si>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</si>
  <si>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</si>
  <si>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</si>
  <si>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</si>
  <si>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</si>
  <si>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</si>
  <si>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</si>
  <si>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</si>
  <si>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</si>
  <si>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</si>
  <si>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</si>
  <si>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</si>
  <si>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</si>
  <si>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</si>
  <si>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</si>
  <si>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</si>
  <si>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</si>
  <si>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</si>
  <si>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</si>
  <si>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</si>
  <si>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</si>
  <si>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</si>
  <si>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</si>
  <si>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</si>
  <si>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</si>
  <si>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</si>
  <si>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</si>
  <si>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</si>
  <si>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</si>
  <si>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</si>
  <si>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</si>
  <si>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</si>
  <si>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</si>
  <si>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</si>
  <si>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</si>
  <si>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</si>
  <si>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</si>
  <si>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</si>
  <si>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</si>
  <si>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</si>
  <si>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</si>
  <si>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</si>
  <si>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</si>
  <si>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</si>
  <si>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</si>
  <si>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</si>
  <si>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</si>
  <si>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</si>
  <si>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</si>
  <si>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</si>
  <si>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</si>
  <si>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</si>
  <si>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</si>
  <si>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</si>
  <si>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</si>
  <si>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</si>
  <si>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</si>
  <si>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</si>
  <si>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</si>
  <si>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</si>
  <si>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</si>
  <si>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</si>
  <si>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</si>
  <si>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</si>
  <si>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</si>
  <si>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</si>
  <si>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</si>
  <si>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</si>
  <si>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</si>
  <si>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</si>
  <si>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</si>
  <si>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</si>
  <si>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</si>
  <si>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</si>
  <si>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</si>
  <si>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</si>
  <si>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</si>
  <si>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</si>
  <si>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</si>
  <si>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</si>
  <si>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</si>
  <si>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</si>
  <si>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</si>
  <si>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</si>
  <si>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</si>
  <si>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</si>
  <si>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</si>
  <si>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</si>
  <si>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</si>
  <si>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</si>
  <si>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</si>
  <si>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</si>
  <si>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</si>
  <si>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</si>
  <si>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</si>
  <si>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</si>
  <si>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</si>
  <si>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</si>
  <si>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</si>
  <si>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</si>
  <si>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</si>
  <si>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</si>
  <si>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</si>
  <si>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</si>
  <si>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</si>
  <si>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</si>
  <si>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</si>
  <si>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</si>
  <si>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</si>
  <si>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</si>
  <si>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</si>
  <si>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</si>
  <si>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</si>
  <si>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</si>
  <si>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</si>
  <si>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</si>
  <si>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</si>
  <si>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</si>
  <si>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</si>
  <si>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</si>
  <si>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</si>
  <si>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</si>
  <si>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</si>
  <si>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</si>
  <si>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</si>
  <si>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</si>
  <si>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</si>
  <si>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</si>
  <si>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</si>
  <si>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</si>
  <si>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</si>
  <si>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</si>
  <si>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</si>
  <si>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</si>
  <si>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</si>
  <si>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</si>
  <si>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</si>
  <si>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</si>
  <si>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</si>
  <si>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</si>
  <si>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</si>
  <si>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</si>
  <si>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</si>
  <si>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</si>
  <si>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</si>
  <si>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</si>
  <si>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</si>
  <si>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</si>
  <si>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</si>
  <si>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</si>
  <si>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</si>
  <si>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</si>
  <si>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</si>
  <si>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</si>
  <si>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</si>
  <si>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</si>
  <si>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</si>
  <si>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</si>
  <si>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</si>
  <si>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</si>
  <si>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</si>
  <si>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</si>
  <si>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</si>
  <si>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</si>
  <si>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</si>
  <si>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</si>
  <si>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</si>
  <si>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</si>
  <si>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</si>
  <si>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</si>
  <si>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</si>
  <si>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</si>
  <si>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</si>
  <si>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</si>
  <si>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</si>
  <si>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</si>
  <si>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</si>
  <si>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</si>
  <si>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</si>
  <si>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</si>
  <si>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</si>
  <si>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</si>
  <si>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</si>
  <si>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</si>
  <si>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</si>
  <si>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</si>
  <si>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</si>
  <si>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</si>
  <si>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</si>
  <si>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</si>
  <si>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</si>
  <si>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</si>
  <si>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</si>
  <si>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</si>
  <si>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</si>
  <si>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</si>
  <si>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</si>
  <si>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</si>
  <si>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</si>
  <si>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</si>
  <si>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E4300, Latitude E4310, Latitude E4200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</si>
  <si>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</si>
  <si>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</si>
  <si>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</si>
  <si>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</si>
  <si>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</si>
  <si>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</si>
  <si>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</si>
  <si>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</si>
  <si>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</si>
  <si>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</si>
  <si>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</si>
  <si>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</si>
  <si>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</si>
  <si>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</si>
  <si>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</si>
  <si>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</si>
  <si>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4300 Backlit - DE</t>
  </si>
  <si>
    <t>German</t>
  </si>
  <si>
    <t>DELL/E4300/BL/DE</t>
  </si>
  <si>
    <t>Price – NON-Backlit</t>
  </si>
  <si>
    <t>Dell 4300 Backlit - FR</t>
  </si>
  <si>
    <t>French</t>
  </si>
  <si>
    <t>DELL/E4300/BL/FR</t>
  </si>
  <si>
    <t>Packing size</t>
  </si>
  <si>
    <t>Big</t>
  </si>
  <si>
    <t>Dell 4300 Backlit - IT</t>
  </si>
  <si>
    <t>Italian</t>
  </si>
  <si>
    <t>DELL/E4300/BL/IT</t>
  </si>
  <si>
    <t>Package height (CM)</t>
  </si>
  <si>
    <t>Dell 4300 Backlit - ES</t>
  </si>
  <si>
    <t>Spanish</t>
  </si>
  <si>
    <t>DELL/E4300/BL/ES</t>
  </si>
  <si>
    <t>Package width (CM)</t>
  </si>
  <si>
    <t>Dell 4300 Backlit - UK</t>
  </si>
  <si>
    <t>UK</t>
  </si>
  <si>
    <t>DELL/E4300/BL/UK</t>
  </si>
  <si>
    <t>Package length (CM)</t>
  </si>
  <si>
    <t>Dell 4300 Backlit - NORDIC</t>
  </si>
  <si>
    <t>Scandinavian – Nordic</t>
  </si>
  <si>
    <t>DELL/E4300/BL/NOR</t>
  </si>
  <si>
    <t>Origin of Product</t>
  </si>
  <si>
    <t>Dell 4300 Backlit - BE</t>
  </si>
  <si>
    <t>Belgian</t>
  </si>
  <si>
    <t>DELL/E4300/BL/BE</t>
  </si>
  <si>
    <t>Package weight (GR)</t>
  </si>
  <si>
    <t>Dell 4300 Backlit - Swiss</t>
  </si>
  <si>
    <t>Swiss</t>
  </si>
  <si>
    <t>DELL/E4300/BL/CH</t>
  </si>
  <si>
    <t>Dell 4300 Backlit - US int</t>
  </si>
  <si>
    <t>US International</t>
  </si>
  <si>
    <t>DELL/E4300/BL/USI</t>
  </si>
  <si>
    <t>Parent sku</t>
  </si>
  <si>
    <t>Dell 4300</t>
  </si>
  <si>
    <t>Dell 4300 Backlit - US</t>
  </si>
  <si>
    <t>US</t>
  </si>
  <si>
    <t>DELL/E4300/BL/US</t>
  </si>
  <si>
    <t>Parent EAN</t>
  </si>
  <si>
    <t>Dell 4300 Regular / DE</t>
  </si>
  <si>
    <t>DELL/E4300/RG/DE</t>
  </si>
  <si>
    <t>Dell 4300 Regular / FR</t>
  </si>
  <si>
    <t>DELL/E4300/RG/FR</t>
  </si>
  <si>
    <t>Item_type</t>
  </si>
  <si>
    <t>laptop-computer-replacement-parts</t>
  </si>
  <si>
    <t>Dell 4300 Regular / IT</t>
  </si>
  <si>
    <t>DELL/E4300/RG/IT</t>
  </si>
  <si>
    <t>Dell 4300 Regular / ES</t>
  </si>
  <si>
    <t>DELL/E4300/RG/ES</t>
  </si>
  <si>
    <t>Default quantity</t>
  </si>
  <si>
    <t>Dell 4300 Regular / UK</t>
  </si>
  <si>
    <t>DELL/E4300/RG/UK</t>
  </si>
  <si>
    <t>Dell 4300 Regular / NOR</t>
  </si>
  <si>
    <t>DELL/E4300/RG/NOR</t>
  </si>
  <si>
    <t>Format</t>
  </si>
  <si>
    <t>PartialUpdate</t>
  </si>
  <si>
    <t>Dell 4300 Regular / BE</t>
  </si>
  <si>
    <t>DELL/E4300/RG/BE</t>
  </si>
  <si>
    <t>Dell 4300 Regular / CH</t>
  </si>
  <si>
    <t>DELL/E4300/RG/CH</t>
  </si>
  <si>
    <t>Dell 4300 Regular / US INT</t>
  </si>
  <si>
    <t>DELL/E4300/RG/USI</t>
  </si>
  <si>
    <t>Bullet Point 1:</t>
  </si>
  <si>
    <t>Dell 4300 Regular / US</t>
  </si>
  <si>
    <t>DELL/E4300/RG/US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</si>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</sst>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4CA4F15" TargetMode="External"/><Relationship Id="rId1" Type="http://schemas.openxmlformats.org/officeDocument/2006/relationships/externalLinkPath" Target="file:///44CA4F1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649</v>
      </c>
    </row>
    <row r="4" spans="1:193" ht="17" x14ac:dyDescent="0.2">
      <c r="A4" s="2" t="str">
        <f>IF(ISBLANK(Values!F3),"",IF(Values!$B$37="EU","computercomponent","computer"))</f>
        <v>computercomponent</v>
      </c>
      <c r="B4" s="28" t="str">
        <f>Values!B13</f>
        <v>Dell 4300</v>
      </c>
      <c r="C4" s="28" t="s">
        <v>345</v>
      </c>
      <c r="D4" s="29">
        <f>Values!B14</f>
        <v>5714401431992</v>
      </c>
      <c r="E4" s="2" t="s">
        <v>346</v>
      </c>
      <c r="F4" s="28" t="str">
        <f>SUBSTITUTE(Values!B1, "{language}", "") &amp; " " &amp; Values!B3</f>
        <v>replacement  backlit keyboard for Dell   Latitude E4300, Latitude E4310, Latitude E4200</v>
      </c>
      <c r="G4" s="28" t="s">
        <v>345</v>
      </c>
      <c r="H4" s="2" t="str">
        <f>Values!B16</f>
        <v>laptop-computer-replacement-parts</v>
      </c>
      <c r="I4" s="2" t="str">
        <f>IF(ISBLANK(Values!F3),"","4730574031")</f>
        <v>4730574031</v>
      </c>
      <c r="J4" s="30" t="str">
        <f>Values!B13</f>
        <v>Dell 4300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4300 Backlit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replacement German backlit keyboard for Dell   Latitude E4300, Latitude E4310, Latitude E4200</v>
      </c>
      <c r="G5" s="30" t="str">
        <f>IF(ISBLANK(Values!F4),"","TellusRem")</f>
        <v>TellusRem</v>
      </c>
      <c r="H5" s="2" t="str">
        <f>IF(ISBLANK(Values!F4),"",Values!$B$16)</f>
        <v>laptop-computer-replacement-parts</v>
      </c>
      <c r="I5" s="2" t="str">
        <f>IF(ISBLANK(Values!F4),"","4730574031")</f>
        <v>4730574031</v>
      </c>
      <c r="J5" s="32" t="str">
        <f>IF(ISBLANK(Values!F4),"",Values!G4 )</f>
        <v>Dell 4300 Backlit - DE</v>
      </c>
      <c r="K5" s="28">
        <f>IF(ISBLANK(Values!F4),"",IF(Values!K4, Values!$B$4, Values!$B$5))</f>
        <v>29.99</v>
      </c>
      <c r="L5" s="28" t="str">
        <f>IF(ISBLANK(Values!F4),"",IF($CO5="DEFAULT", Values!$B$18, ""))</f>
        <v/>
      </c>
      <c r="M5" s="28" t="str">
        <f>IF(ISBLANK(Values!F4),"",Values!$N4)</f>
        <v>https://raw.githubusercontent.com/PatrickVibild/TellusAmazonPictures/master/pictures/DELL/E4300/BL/DE/1.jpg</v>
      </c>
      <c r="N5" s="28" t="str">
        <f>IF(ISBLANK(Values!$G4),"",Values!O4)</f>
        <v>https://raw.githubusercontent.com/PatrickVibild/TellusAmazonPictures/master/pictures/DELL/E4300/BL/DE/2.jpg</v>
      </c>
      <c r="O5" s="28" t="str">
        <f>IF(ISBLANK(Values!$G4),"",Values!P4)</f>
        <v>https://raw.githubusercontent.com/PatrickVibild/TellusAmazonPictures/master/pictures/DELL/E4300/BL/DE/3.jpg</v>
      </c>
      <c r="P5" s="28" t="str">
        <f>IF(ISBLANK(Values!$G4),"",Values!Q4)</f>
        <v>https://raw.githubusercontent.com/PatrickVibild/TellusAmazonPictures/master/pictures/DELL/E4300/BL/DE/4.jpg</v>
      </c>
      <c r="Q5" s="28" t="str">
        <f>IF(ISBLANK(Values!$G4),"",Values!R4)</f>
        <v>https://raw.githubusercontent.com/PatrickVibild/TellusAmazonPictures/master/pictures/DELL/E4300/BL/DE/5.jpg</v>
      </c>
      <c r="R5" s="28" t="str">
        <f>IF(ISBLANK(Values!$G4),"",Values!S4)</f>
        <v>https://raw.githubusercontent.com/PatrickVibild/TellusAmazonPictures/master/pictures/DELL/E4300/BL/DE/6.jpg</v>
      </c>
      <c r="S5" s="28" t="str">
        <f>IF(ISBLANK(Values!$G4),"",Values!T4)</f>
        <v>https://raw.githubusercontent.com/PatrickVibild/TellusAmazonPictures/master/pictures/DELL/E4300/BL/DE/7.jpg</v>
      </c>
      <c r="T5" s="28" t="str">
        <f>IF(ISBLANK(Values!$G4),"",Values!U4)</f>
        <v>https://raw.githubusercontent.com/PatrickVibild/TellusAmazonPictures/master/pictures/DELL/E4300/BL/DE/8.jpg</v>
      </c>
      <c r="U5" s="28" t="str">
        <f>IF(ISBLANK(Values!$G4),"",Values!V4)</f>
        <v>https://raw.githubusercontent.com/PatrickVibild/TellusAmazonPictures/master/pictures/DELL/E4300/BL/DE/9.jpg</v>
      </c>
      <c r="W5" s="30" t="str">
        <f>IF(ISBLANK(Values!F4),"","Child")</f>
        <v>Child</v>
      </c>
      <c r="X5" s="30" t="str">
        <f>IF(ISBLANK(Values!F4),"",Values!$B$13)</f>
        <v>Dell 4300</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29.99</v>
      </c>
    </row>
    <row r="6" spans="1:193" ht="48" x14ac:dyDescent="0.2">
      <c r="A6" s="2" t="str">
        <f>IF(ISBLANK(Values!F5),"",IF(Values!$B$37="EU","computercomponent","computer"))</f>
        <v>computercomponent</v>
      </c>
      <c r="B6" s="34" t="str">
        <f>IF(ISBLANK(Values!F5),"",Values!G5)</f>
        <v>Dell 4300 Backlit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replacement French backlit keyboard for Dell   Latitude E4300, Latitude E4310, Latitude E4200</v>
      </c>
      <c r="G6" s="30" t="str">
        <f>IF(ISBLANK(Values!F5),"","TellusRem")</f>
        <v>TellusRem</v>
      </c>
      <c r="H6" s="2" t="str">
        <f>IF(ISBLANK(Values!F5),"",Values!$B$16)</f>
        <v>laptop-computer-replacement-parts</v>
      </c>
      <c r="I6" s="2" t="str">
        <f>IF(ISBLANK(Values!F5),"","4730574031")</f>
        <v>4730574031</v>
      </c>
      <c r="J6" s="32" t="str">
        <f>IF(ISBLANK(Values!F5),"",Values!G5 )</f>
        <v>Dell 4300 Backlit - FR</v>
      </c>
      <c r="K6" s="28">
        <f>IF(ISBLANK(Values!F5),"",IF(Values!K5, Values!$B$4, Values!$B$5))</f>
        <v>29.99</v>
      </c>
      <c r="L6" s="28" t="str">
        <f>IF(ISBLANK(Values!F5),"",IF($CO6="DEFAULT", Values!$B$18, ""))</f>
        <v/>
      </c>
      <c r="M6" s="28" t="str">
        <f>IF(ISBLANK(Values!F5),"",Values!$N5)</f>
        <v>https://raw.githubusercontent.com/PatrickVibild/TellusAmazonPictures/master/pictures/DELL/E4300/BL/FR/1.jpg</v>
      </c>
      <c r="N6" s="28" t="str">
        <f>IF(ISBLANK(Values!$G5),"",Values!O5)</f>
        <v>https://raw.githubusercontent.com/PatrickVibild/TellusAmazonPictures/master/pictures/DELL/E4300/BL/FR/2.jpg</v>
      </c>
      <c r="O6" s="28" t="str">
        <f>IF(ISBLANK(Values!$G5),"",Values!P5)</f>
        <v>https://raw.githubusercontent.com/PatrickVibild/TellusAmazonPictures/master/pictures/DELL/E4300/BL/FR/3.jpg</v>
      </c>
      <c r="P6" s="28" t="str">
        <f>IF(ISBLANK(Values!$G5),"",Values!Q5)</f>
        <v>https://raw.githubusercontent.com/PatrickVibild/TellusAmazonPictures/master/pictures/DELL/E4300/BL/FR/4.jpg</v>
      </c>
      <c r="Q6" s="28" t="str">
        <f>IF(ISBLANK(Values!$G5),"",Values!R5)</f>
        <v>https://raw.githubusercontent.com/PatrickVibild/TellusAmazonPictures/master/pictures/DELL/E4300/BL/FR/5.jpg</v>
      </c>
      <c r="R6" s="28" t="str">
        <f>IF(ISBLANK(Values!$G5),"",Values!S5)</f>
        <v>https://raw.githubusercontent.com/PatrickVibild/TellusAmazonPictures/master/pictures/DELL/E4300/BL/FR/6.jpg</v>
      </c>
      <c r="S6" s="28" t="str">
        <f>IF(ISBLANK(Values!$G5),"",Values!T5)</f>
        <v>https://raw.githubusercontent.com/PatrickVibild/TellusAmazonPictures/master/pictures/DELL/E4300/BL/FR/7.jpg</v>
      </c>
      <c r="T6" s="28" t="str">
        <f>IF(ISBLANK(Values!$G5),"",Values!U5)</f>
        <v>https://raw.githubusercontent.com/PatrickVibild/TellusAmazonPictures/master/pictures/DELL/E4300/BL/FR/8.jpg</v>
      </c>
      <c r="U6" s="28" t="str">
        <f>IF(ISBLANK(Values!$G5),"",Values!V5)</f>
        <v>https://raw.githubusercontent.com/PatrickVibild/TellusAmazonPictures/master/pictures/DELL/E4300/BL/FR/9.jpg</v>
      </c>
      <c r="W6" s="30" t="str">
        <f>IF(ISBLANK(Values!F5),"","Child")</f>
        <v>Child</v>
      </c>
      <c r="X6" s="30" t="str">
        <f>IF(ISBLANK(Values!F5),"",Values!$B$13)</f>
        <v>Dell 4300</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29.99</v>
      </c>
    </row>
    <row r="7" spans="1:193" ht="48" x14ac:dyDescent="0.2">
      <c r="A7" s="2" t="str">
        <f>IF(ISBLANK(Values!F6),"",IF(Values!$B$37="EU","computercomponent","computer"))</f>
        <v>computercomponent</v>
      </c>
      <c r="B7" s="34" t="str">
        <f>IF(ISBLANK(Values!F6),"",Values!G6)</f>
        <v>Dell 4300 Backlit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replacement Italian backlit keyboard for Dell   Latitude E4300, Latitude E4310, Latitude E4200</v>
      </c>
      <c r="G7" s="30" t="str">
        <f>IF(ISBLANK(Values!F6),"","TellusRem")</f>
        <v>TellusRem</v>
      </c>
      <c r="H7" s="2" t="str">
        <f>IF(ISBLANK(Values!F6),"",Values!$B$16)</f>
        <v>laptop-computer-replacement-parts</v>
      </c>
      <c r="I7" s="2" t="str">
        <f>IF(ISBLANK(Values!F6),"","4730574031")</f>
        <v>4730574031</v>
      </c>
      <c r="J7" s="32" t="str">
        <f>IF(ISBLANK(Values!F6),"",Values!G6 )</f>
        <v>Dell 4300 Backlit - IT</v>
      </c>
      <c r="K7" s="28">
        <f>IF(ISBLANK(Values!F6),"",IF(Values!K6, Values!$B$4, Values!$B$5))</f>
        <v>29.99</v>
      </c>
      <c r="L7" s="28" t="str">
        <f>IF(ISBLANK(Values!F6),"",IF($CO7="DEFAULT", Values!$B$18, ""))</f>
        <v/>
      </c>
      <c r="M7" s="28" t="str">
        <f>IF(ISBLANK(Values!F6),"",Values!$N6)</f>
        <v>https://raw.githubusercontent.com/PatrickVibild/TellusAmazonPictures/master/pictures/DELL/E4300/BL/IT/1.jpg</v>
      </c>
      <c r="N7" s="28" t="str">
        <f>IF(ISBLANK(Values!$G6),"",Values!O6)</f>
        <v>https://raw.githubusercontent.com/PatrickVibild/TellusAmazonPictures/master/pictures/DELL/E4300/BL/IT/2.jpg</v>
      </c>
      <c r="O7" s="28" t="str">
        <f>IF(ISBLANK(Values!$G6),"",Values!P6)</f>
        <v>https://raw.githubusercontent.com/PatrickVibild/TellusAmazonPictures/master/pictures/DELL/E4300/BL/IT/3.jpg</v>
      </c>
      <c r="P7" s="28" t="str">
        <f>IF(ISBLANK(Values!$G6),"",Values!Q6)</f>
        <v>https://raw.githubusercontent.com/PatrickVibild/TellusAmazonPictures/master/pictures/DELL/E4300/BL/IT/4.jpg</v>
      </c>
      <c r="Q7" s="28" t="str">
        <f>IF(ISBLANK(Values!$G6),"",Values!R6)</f>
        <v>https://raw.githubusercontent.com/PatrickVibild/TellusAmazonPictures/master/pictures/DELL/E4300/BL/IT/5.jpg</v>
      </c>
      <c r="R7" s="28" t="str">
        <f>IF(ISBLANK(Values!$G6),"",Values!S6)</f>
        <v>https://raw.githubusercontent.com/PatrickVibild/TellusAmazonPictures/master/pictures/DELL/E4300/BL/IT/6.jpg</v>
      </c>
      <c r="S7" s="28" t="str">
        <f>IF(ISBLANK(Values!$G6),"",Values!T6)</f>
        <v>https://raw.githubusercontent.com/PatrickVibild/TellusAmazonPictures/master/pictures/DELL/E4300/BL/IT/7.jpg</v>
      </c>
      <c r="T7" s="28" t="str">
        <f>IF(ISBLANK(Values!$G6),"",Values!U6)</f>
        <v>https://raw.githubusercontent.com/PatrickVibild/TellusAmazonPictures/master/pictures/DELL/E4300/BL/IT/8.jpg</v>
      </c>
      <c r="U7" s="28" t="str">
        <f>IF(ISBLANK(Values!$G6),"",Values!V6)</f>
        <v>https://raw.githubusercontent.com/PatrickVibild/TellusAmazonPictures/master/pictures/DELL/E4300/BL/IT/9.jpg</v>
      </c>
      <c r="W7" s="30" t="str">
        <f>IF(ISBLANK(Values!F6),"","Child")</f>
        <v>Child</v>
      </c>
      <c r="X7" s="30" t="str">
        <f>IF(ISBLANK(Values!F6),"",Values!$B$13)</f>
        <v>Dell 4300</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29.99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29.99</v>
      </c>
    </row>
    <row r="8" spans="1:193" ht="48" x14ac:dyDescent="0.2">
      <c r="A8" s="2" t="str">
        <f>IF(ISBLANK(Values!F7),"",IF(Values!$B$37="EU","computercomponent","computer"))</f>
        <v>computercomponent</v>
      </c>
      <c r="B8" s="34" t="str">
        <f>IF(ISBLANK(Values!F7),"",Values!G7)</f>
        <v>Dell 4300 Backlit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replacement Spanish backlit keyboard for Dell   Latitude E4300, Latitude E4310, Latitude E4200</v>
      </c>
      <c r="G8" s="30" t="str">
        <f>IF(ISBLANK(Values!F7),"","TellusRem")</f>
        <v>TellusRem</v>
      </c>
      <c r="H8" s="2" t="str">
        <f>IF(ISBLANK(Values!F7),"",Values!$B$16)</f>
        <v>laptop-computer-replacement-parts</v>
      </c>
      <c r="I8" s="2" t="str">
        <f>IF(ISBLANK(Values!F7),"","4730574031")</f>
        <v>4730574031</v>
      </c>
      <c r="J8" s="32" t="str">
        <f>IF(ISBLANK(Values!F7),"",Values!G7 )</f>
        <v>Dell 4300 Backlit - ES</v>
      </c>
      <c r="K8" s="28">
        <f>IF(ISBLANK(Values!F7),"",IF(Values!K7, Values!$B$4, Values!$B$5))</f>
        <v>29.99</v>
      </c>
      <c r="L8" s="28" t="str">
        <f>IF(ISBLANK(Values!F7),"",IF($CO8="DEFAULT", Values!$B$18, ""))</f>
        <v/>
      </c>
      <c r="M8" s="28" t="str">
        <f>IF(ISBLANK(Values!F7),"",Values!$N7)</f>
        <v>https://raw.githubusercontent.com/PatrickVibild/TellusAmazonPictures/master/pictures/DELL/E4300/BL/ES/1.jpg</v>
      </c>
      <c r="N8" s="28" t="str">
        <f>IF(ISBLANK(Values!$G7),"",Values!O7)</f>
        <v>https://raw.githubusercontent.com/PatrickVibild/TellusAmazonPictures/master/pictures/DELL/E4300/BL/ES/2.jpg</v>
      </c>
      <c r="O8" s="28" t="str">
        <f>IF(ISBLANK(Values!$G7),"",Values!P7)</f>
        <v>https://raw.githubusercontent.com/PatrickVibild/TellusAmazonPictures/master/pictures/DELL/E4300/BL/ES/3.jpg</v>
      </c>
      <c r="P8" s="28" t="str">
        <f>IF(ISBLANK(Values!$G7),"",Values!Q7)</f>
        <v>https://raw.githubusercontent.com/PatrickVibild/TellusAmazonPictures/master/pictures/DELL/E4300/BL/ES/4.jpg</v>
      </c>
      <c r="Q8" s="28" t="str">
        <f>IF(ISBLANK(Values!$G7),"",Values!R7)</f>
        <v>https://raw.githubusercontent.com/PatrickVibild/TellusAmazonPictures/master/pictures/DELL/E4300/BL/ES/5.jpg</v>
      </c>
      <c r="R8" s="28" t="str">
        <f>IF(ISBLANK(Values!$G7),"",Values!S7)</f>
        <v>https://raw.githubusercontent.com/PatrickVibild/TellusAmazonPictures/master/pictures/DELL/E4300/BL/ES/6.jpg</v>
      </c>
      <c r="S8" s="28" t="str">
        <f>IF(ISBLANK(Values!$G7),"",Values!T7)</f>
        <v>https://raw.githubusercontent.com/PatrickVibild/TellusAmazonPictures/master/pictures/DELL/E4300/BL/ES/7.jpg</v>
      </c>
      <c r="T8" s="28" t="str">
        <f>IF(ISBLANK(Values!$G7),"",Values!U7)</f>
        <v>https://raw.githubusercontent.com/PatrickVibild/TellusAmazonPictures/master/pictures/DELL/E4300/BL/ES/8.jpg</v>
      </c>
      <c r="U8" s="28" t="str">
        <f>IF(ISBLANK(Values!$G7),"",Values!V7)</f>
        <v>https://raw.githubusercontent.com/PatrickVibild/TellusAmazonPictures/master/pictures/DELL/E4300/BL/ES/9.jpg</v>
      </c>
      <c r="W8" s="30" t="str">
        <f>IF(ISBLANK(Values!F7),"","Child")</f>
        <v>Child</v>
      </c>
      <c r="X8" s="30" t="str">
        <f>IF(ISBLANK(Values!F7),"",Values!$B$13)</f>
        <v>Dell 4300</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29.99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29.99</v>
      </c>
    </row>
    <row r="9" spans="1:193" ht="48" x14ac:dyDescent="0.2">
      <c r="A9" s="2" t="str">
        <f>IF(ISBLANK(Values!F8),"",IF(Values!$B$37="EU","computercomponent","computer"))</f>
        <v>computercomponent</v>
      </c>
      <c r="B9" s="34" t="str">
        <f>IF(ISBLANK(Values!F8),"",Values!G8)</f>
        <v>Dell 4300 Backlit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replacement UK backlit keyboard for Dell   Latitude E4300, Latitude E4310, Latitude E4200</v>
      </c>
      <c r="G9" s="30" t="str">
        <f>IF(ISBLANK(Values!F8),"","TellusRem")</f>
        <v>TellusRem</v>
      </c>
      <c r="H9" s="2" t="str">
        <f>IF(ISBLANK(Values!F8),"",Values!$B$16)</f>
        <v>laptop-computer-replacement-parts</v>
      </c>
      <c r="I9" s="2" t="str">
        <f>IF(ISBLANK(Values!F8),"","4730574031")</f>
        <v>4730574031</v>
      </c>
      <c r="J9" s="32" t="str">
        <f>IF(ISBLANK(Values!F8),"",Values!G8 )</f>
        <v>Dell 4300 Backlit - UK</v>
      </c>
      <c r="K9" s="28">
        <f>IF(ISBLANK(Values!F8),"",IF(Values!K8, Values!$B$4, Values!$B$5))</f>
        <v>29.99</v>
      </c>
      <c r="L9" s="28">
        <f>IF(ISBLANK(Values!F8),"",IF($CO9="DEFAULT", Values!$B$18, ""))</f>
        <v>5</v>
      </c>
      <c r="M9" s="28" t="str">
        <f>IF(ISBLANK(Values!F8),"",Values!$N8)</f>
        <v>https://raw.githubusercontent.com/PatrickVibild/TellusAmazonPictures/master/pictures/DELL/E4300/BL/UK/1.jpg</v>
      </c>
      <c r="N9" s="28" t="str">
        <f>IF(ISBLANK(Values!$G8),"",Values!O8)</f>
        <v>https://raw.githubusercontent.com/PatrickVibild/TellusAmazonPictures/master/pictures/DELL/E4300/BL/UK/2.jpg</v>
      </c>
      <c r="O9" s="28" t="str">
        <f>IF(ISBLANK(Values!$G8),"",Values!P8)</f>
        <v>https://raw.githubusercontent.com/PatrickVibild/TellusAmazonPictures/master/pictures/DELL/E4300/BL/UK/3.jpg</v>
      </c>
      <c r="P9" s="28" t="str">
        <f>IF(ISBLANK(Values!$G8),"",Values!Q8)</f>
        <v>https://raw.githubusercontent.com/PatrickVibild/TellusAmazonPictures/master/pictures/DELL/E4300/BL/UK/4.jpg</v>
      </c>
      <c r="Q9" s="28" t="str">
        <f>IF(ISBLANK(Values!$G8),"",Values!R8)</f>
        <v>https://raw.githubusercontent.com/PatrickVibild/TellusAmazonPictures/master/pictures/DELL/E4300/BL/UK/5.jpg</v>
      </c>
      <c r="R9" s="28" t="str">
        <f>IF(ISBLANK(Values!$G8),"",Values!S8)</f>
        <v>https://raw.githubusercontent.com/PatrickVibild/TellusAmazonPictures/master/pictures/DELL/E4300/BL/UK/6.jpg</v>
      </c>
      <c r="S9" s="28" t="str">
        <f>IF(ISBLANK(Values!$G8),"",Values!T8)</f>
        <v>https://raw.githubusercontent.com/PatrickVibild/TellusAmazonPictures/master/pictures/DELL/E4300/BL/UK/7.jpg</v>
      </c>
      <c r="T9" s="28" t="str">
        <f>IF(ISBLANK(Values!$G8),"",Values!U8)</f>
        <v>https://raw.githubusercontent.com/PatrickVibild/TellusAmazonPictures/master/pictures/DELL/E4300/BL/UK/8.jpg</v>
      </c>
      <c r="U9" s="28" t="str">
        <f>IF(ISBLANK(Values!$G8),"",Values!V8)</f>
        <v>https://raw.githubusercontent.com/PatrickVibild/TellusAmazonPictures/master/pictures/DELL/E4300/BL/UK/9.jpg</v>
      </c>
      <c r="W9" s="30" t="str">
        <f>IF(ISBLANK(Values!F8),"","Child")</f>
        <v>Child</v>
      </c>
      <c r="X9" s="30" t="str">
        <f>IF(ISBLANK(Values!F8),"",Values!$B$13)</f>
        <v>Dell 4300</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29.99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29.99</v>
      </c>
    </row>
    <row r="10" spans="1:193" ht="48" x14ac:dyDescent="0.2">
      <c r="A10" s="2" t="str">
        <f>IF(ISBLANK(Values!F9),"",IF(Values!$B$37="EU","computercomponent","computer"))</f>
        <v>computercomponent</v>
      </c>
      <c r="B10" s="34" t="str">
        <f>IF(ISBLANK(Values!F9),"",Values!G9)</f>
        <v>Dell 4300 Backlit - NORDIC</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replacement Scandinavian – Nordic backlit keyboard for Dell   Latitude E4300, Latitude E4310, Latitude E4200</v>
      </c>
      <c r="G10" s="30" t="str">
        <f>IF(ISBLANK(Values!F9),"","TellusRem")</f>
        <v>TellusRem</v>
      </c>
      <c r="H10" s="2" t="str">
        <f>IF(ISBLANK(Values!F9),"",Values!$B$16)</f>
        <v>laptop-computer-replacement-parts</v>
      </c>
      <c r="I10" s="2" t="str">
        <f>IF(ISBLANK(Values!F9),"","4730574031")</f>
        <v>4730574031</v>
      </c>
      <c r="J10" s="32" t="str">
        <f>IF(ISBLANK(Values!F9),"",Values!G9 )</f>
        <v>Dell 4300 Backlit - NORDIC</v>
      </c>
      <c r="K10" s="28">
        <f>IF(ISBLANK(Values!F9),"",IF(Values!K9, Values!$B$4, Values!$B$5))</f>
        <v>29.99</v>
      </c>
      <c r="L10" s="28" t="str">
        <f>IF(ISBLANK(Values!F9),"",IF($CO10="DEFAULT", Values!$B$18, ""))</f>
        <v/>
      </c>
      <c r="M10" s="28" t="str">
        <f>IF(ISBLANK(Values!F9),"",Values!$N9)</f>
        <v>https://raw.githubusercontent.com/PatrickVibild/TellusAmazonPictures/master/pictures/DELL/E4300/BL/NOR/1.jpg</v>
      </c>
      <c r="N10" s="28" t="str">
        <f>IF(ISBLANK(Values!$G9),"",Values!O9)</f>
        <v>https://raw.githubusercontent.com/PatrickVibild/TellusAmazonPictures/master/pictures/DELL/E4300/BL/NOR/2.jpg</v>
      </c>
      <c r="O10" s="28" t="str">
        <f>IF(ISBLANK(Values!$G9),"",Values!P9)</f>
        <v>https://raw.githubusercontent.com/PatrickVibild/TellusAmazonPictures/master/pictures/DELL/E4300/BL/NOR/3.jpg</v>
      </c>
      <c r="P10" s="28" t="str">
        <f>IF(ISBLANK(Values!$G9),"",Values!Q9)</f>
        <v>https://raw.githubusercontent.com/PatrickVibild/TellusAmazonPictures/master/pictures/DELL/E4300/BL/NOR/4.jpg</v>
      </c>
      <c r="Q10" s="28" t="str">
        <f>IF(ISBLANK(Values!$G9),"",Values!R9)</f>
        <v>https://raw.githubusercontent.com/PatrickVibild/TellusAmazonPictures/master/pictures/DELL/E4300/BL/NOR/5.jpg</v>
      </c>
      <c r="R10" s="28" t="str">
        <f>IF(ISBLANK(Values!$G9),"",Values!S9)</f>
        <v>https://raw.githubusercontent.com/PatrickVibild/TellusAmazonPictures/master/pictures/DELL/E4300/BL/NOR/6.jpg</v>
      </c>
      <c r="S10" s="28" t="str">
        <f>IF(ISBLANK(Values!$G9),"",Values!T9)</f>
        <v>https://raw.githubusercontent.com/PatrickVibild/TellusAmazonPictures/master/pictures/DELL/E4300/BL/NOR/7.jpg</v>
      </c>
      <c r="T10" s="28" t="str">
        <f>IF(ISBLANK(Values!$G9),"",Values!U9)</f>
        <v>https://raw.githubusercontent.com/PatrickVibild/TellusAmazonPictures/master/pictures/DELL/E4300/BL/NOR/8.jpg</v>
      </c>
      <c r="U10" s="28" t="str">
        <f>IF(ISBLANK(Values!$G9),"",Values!V9)</f>
        <v>https://raw.githubusercontent.com/PatrickVibild/TellusAmazonPictures/master/pictures/DELL/E4300/BL/NOR/9.jpg</v>
      </c>
      <c r="W10" s="30" t="str">
        <f>IF(ISBLANK(Values!F9),"","Child")</f>
        <v>Child</v>
      </c>
      <c r="X10" s="30" t="str">
        <f>IF(ISBLANK(Values!F9),"",Values!$B$13)</f>
        <v>Dell 4300</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29.99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29.99</v>
      </c>
    </row>
    <row r="11" spans="1:193" ht="48" x14ac:dyDescent="0.2">
      <c r="A11" s="2" t="str">
        <f>IF(ISBLANK(Values!F10),"",IF(Values!$B$37="EU","computercomponent","computer"))</f>
        <v>computercomponent</v>
      </c>
      <c r="B11" s="34" t="str">
        <f>IF(ISBLANK(Values!F10),"",Values!G10)</f>
        <v>Dell 4300 Backlit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replacement Belgian backlit keyboard for Dell   Latitude E4300, Latitude E4310, Latitude E4200</v>
      </c>
      <c r="G11" s="30" t="str">
        <f>IF(ISBLANK(Values!F10),"","TellusRem")</f>
        <v>TellusRem</v>
      </c>
      <c r="H11" s="2" t="str">
        <f>IF(ISBLANK(Values!F10),"",Values!$B$16)</f>
        <v>laptop-computer-replacement-parts</v>
      </c>
      <c r="I11" s="2" t="str">
        <f>IF(ISBLANK(Values!F10),"","4730574031")</f>
        <v>4730574031</v>
      </c>
      <c r="J11" s="32" t="str">
        <f>IF(ISBLANK(Values!F10),"",Values!G10 )</f>
        <v>Dell 4300 Backlit - BE</v>
      </c>
      <c r="K11" s="28">
        <f>IF(ISBLANK(Values!F10),"",IF(Values!K10, Values!$B$4, Values!$B$5))</f>
        <v>29.99</v>
      </c>
      <c r="L11" s="28" t="str">
        <f>IF(ISBLANK(Values!F10),"",IF($CO11="DEFAULT", Values!$B$18, ""))</f>
        <v/>
      </c>
      <c r="M11" s="28" t="str">
        <f>IF(ISBLANK(Values!F10),"",Values!$N10)</f>
        <v>https://raw.githubusercontent.com/PatrickVibild/TellusAmazonPictures/master/pictures/DELL/E4300/BL/BE/1.jpg</v>
      </c>
      <c r="N11" s="28" t="str">
        <f>IF(ISBLANK(Values!$G10),"",Values!O10)</f>
        <v>https://raw.githubusercontent.com/PatrickVibild/TellusAmazonPictures/master/pictures/DELL/E4300/BL/BE/2.jpg</v>
      </c>
      <c r="O11" s="28" t="str">
        <f>IF(ISBLANK(Values!$G10),"",Values!P10)</f>
        <v>https://raw.githubusercontent.com/PatrickVibild/TellusAmazonPictures/master/pictures/DELL/E4300/BL/BE/3.jpg</v>
      </c>
      <c r="P11" s="28" t="str">
        <f>IF(ISBLANK(Values!$G10),"",Values!Q10)</f>
        <v>https://raw.githubusercontent.com/PatrickVibild/TellusAmazonPictures/master/pictures/DELL/E4300/BL/BE/4.jpg</v>
      </c>
      <c r="Q11" s="28" t="str">
        <f>IF(ISBLANK(Values!$G10),"",Values!R10)</f>
        <v>https://raw.githubusercontent.com/PatrickVibild/TellusAmazonPictures/master/pictures/DELL/E4300/BL/BE/5.jpg</v>
      </c>
      <c r="R11" s="28" t="str">
        <f>IF(ISBLANK(Values!$G10),"",Values!S10)</f>
        <v>https://raw.githubusercontent.com/PatrickVibild/TellusAmazonPictures/master/pictures/DELL/E4300/BL/BE/6.jpg</v>
      </c>
      <c r="S11" s="28" t="str">
        <f>IF(ISBLANK(Values!$G10),"",Values!T10)</f>
        <v>https://raw.githubusercontent.com/PatrickVibild/TellusAmazonPictures/master/pictures/DELL/E4300/BL/BE/7.jpg</v>
      </c>
      <c r="T11" s="28" t="str">
        <f>IF(ISBLANK(Values!$G10),"",Values!U10)</f>
        <v>https://raw.githubusercontent.com/PatrickVibild/TellusAmazonPictures/master/pictures/DELL/E4300/BL/BE/8.jpg</v>
      </c>
      <c r="U11" s="28" t="str">
        <f>IF(ISBLANK(Values!$G10),"",Values!V10)</f>
        <v>https://raw.githubusercontent.com/PatrickVibild/TellusAmazonPictures/master/pictures/DELL/E4300/BL/BE/9.jpg</v>
      </c>
      <c r="W11" s="30" t="str">
        <f>IF(ISBLANK(Values!F10),"","Child")</f>
        <v>Child</v>
      </c>
      <c r="X11" s="30" t="str">
        <f>IF(ISBLANK(Values!F10),"",Values!$B$13)</f>
        <v>Dell 4300</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29.99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29.99</v>
      </c>
    </row>
    <row r="12" spans="1:193" ht="48" x14ac:dyDescent="0.2">
      <c r="A12" s="2" t="str">
        <f>IF(ISBLANK(Values!F11),"",IF(Values!$B$37="EU","computercomponent","computer"))</f>
        <v>computercomponent</v>
      </c>
      <c r="B12" s="34" t="str">
        <f>IF(ISBLANK(Values!F11),"",Values!G11)</f>
        <v>Dell 4300 Backlit - Swiss</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replacement Swiss backlit keyboard for Dell   Latitude E4300, Latitude E4310, Latitude E4200</v>
      </c>
      <c r="G12" s="30" t="str">
        <f>IF(ISBLANK(Values!F11),"","TellusRem")</f>
        <v>TellusRem</v>
      </c>
      <c r="H12" s="2" t="str">
        <f>IF(ISBLANK(Values!F11),"",Values!$B$16)</f>
        <v>laptop-computer-replacement-parts</v>
      </c>
      <c r="I12" s="2" t="str">
        <f>IF(ISBLANK(Values!F11),"","4730574031")</f>
        <v>4730574031</v>
      </c>
      <c r="J12" s="32" t="str">
        <f>IF(ISBLANK(Values!F11),"",Values!G11 )</f>
        <v>Dell 4300 Backlit - Swiss</v>
      </c>
      <c r="K12" s="28">
        <f>IF(ISBLANK(Values!F11),"",IF(Values!K11, Values!$B$4, Values!$B$5))</f>
        <v>29.99</v>
      </c>
      <c r="L12" s="28" t="str">
        <f>IF(ISBLANK(Values!F11),"",IF($CO12="DEFAULT", Values!$B$18, ""))</f>
        <v/>
      </c>
      <c r="M12" s="28" t="str">
        <f>IF(ISBLANK(Values!F11),"",Values!$N11)</f>
        <v>https://raw.githubusercontent.com/PatrickVibild/TellusAmazonPictures/master/pictures/DELL/E4300/BL/CH/1.jpg</v>
      </c>
      <c r="N12" s="28" t="str">
        <f>IF(ISBLANK(Values!$G11),"",Values!O11)</f>
        <v>https://raw.githubusercontent.com/PatrickVibild/TellusAmazonPictures/master/pictures/DELL/E4300/BL/CH/2.jpg</v>
      </c>
      <c r="O12" s="28" t="str">
        <f>IF(ISBLANK(Values!$G11),"",Values!P11)</f>
        <v>https://raw.githubusercontent.com/PatrickVibild/TellusAmazonPictures/master/pictures/DELL/E4300/BL/CH/3.jpg</v>
      </c>
      <c r="P12" s="28" t="str">
        <f>IF(ISBLANK(Values!$G11),"",Values!Q11)</f>
        <v>https://raw.githubusercontent.com/PatrickVibild/TellusAmazonPictures/master/pictures/DELL/E4300/BL/CH/4.jpg</v>
      </c>
      <c r="Q12" s="28" t="str">
        <f>IF(ISBLANK(Values!$G11),"",Values!R11)</f>
        <v>https://raw.githubusercontent.com/PatrickVibild/TellusAmazonPictures/master/pictures/DELL/E4300/BL/CH/5.jpg</v>
      </c>
      <c r="R12" s="28" t="str">
        <f>IF(ISBLANK(Values!$G11),"",Values!S11)</f>
        <v>https://raw.githubusercontent.com/PatrickVibild/TellusAmazonPictures/master/pictures/DELL/E4300/BL/CH/6.jpg</v>
      </c>
      <c r="S12" s="28" t="str">
        <f>IF(ISBLANK(Values!$G11),"",Values!T11)</f>
        <v>https://raw.githubusercontent.com/PatrickVibild/TellusAmazonPictures/master/pictures/DELL/E4300/BL/CH/7.jpg</v>
      </c>
      <c r="T12" s="28" t="str">
        <f>IF(ISBLANK(Values!$G11),"",Values!U11)</f>
        <v>https://raw.githubusercontent.com/PatrickVibild/TellusAmazonPictures/master/pictures/DELL/E4300/BL/CH/8.jpg</v>
      </c>
      <c r="U12" s="28" t="str">
        <f>IF(ISBLANK(Values!$G11),"",Values!V11)</f>
        <v>https://raw.githubusercontent.com/PatrickVibild/TellusAmazonPictures/master/pictures/DELL/E4300/BL/CH/9.jpg</v>
      </c>
      <c r="W12" s="30" t="str">
        <f>IF(ISBLANK(Values!F11),"","Child")</f>
        <v>Child</v>
      </c>
      <c r="X12" s="30" t="str">
        <f>IF(ISBLANK(Values!F11),"",Values!$B$13)</f>
        <v>Dell 4300</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29.99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29.99</v>
      </c>
    </row>
    <row r="13" spans="1:193" ht="48" x14ac:dyDescent="0.2">
      <c r="A13" s="2" t="str">
        <f>IF(ISBLANK(Values!F12),"",IF(Values!$B$37="EU","computercomponent","computer"))</f>
        <v>computercomponent</v>
      </c>
      <c r="B13" s="34" t="str">
        <f>IF(ISBLANK(Values!F12),"",Values!G12)</f>
        <v>Dell 4300 Backlit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replacement US International backlit keyboard for Dell   Latitude E4300, Latitude E4310, Latitude E4200</v>
      </c>
      <c r="G13" s="30" t="str">
        <f>IF(ISBLANK(Values!F12),"","TellusRem")</f>
        <v>TellusRem</v>
      </c>
      <c r="H13" s="2" t="str">
        <f>IF(ISBLANK(Values!F12),"",Values!$B$16)</f>
        <v>laptop-computer-replacement-parts</v>
      </c>
      <c r="I13" s="2" t="str">
        <f>IF(ISBLANK(Values!F12),"","4730574031")</f>
        <v>4730574031</v>
      </c>
      <c r="J13" s="32" t="str">
        <f>IF(ISBLANK(Values!F12),"",Values!G12 )</f>
        <v>Dell 4300 Backlit - US int</v>
      </c>
      <c r="K13" s="28">
        <f>IF(ISBLANK(Values!F12),"",IF(Values!K12, Values!$B$4, Values!$B$5))</f>
        <v>29.99</v>
      </c>
      <c r="L13" s="28" t="str">
        <f>IF(ISBLANK(Values!F12),"",IF($CO13="DEFAULT", Values!$B$18, ""))</f>
        <v/>
      </c>
      <c r="M13" s="28" t="str">
        <f>IF(ISBLANK(Values!F12),"",Values!$N12)</f>
        <v>https://raw.githubusercontent.com/PatrickVibild/TellusAmazonPictures/master/pictures/DELL/E4300/BL/USI/1.jpg</v>
      </c>
      <c r="N13" s="28" t="str">
        <f>IF(ISBLANK(Values!$G12),"",Values!O12)</f>
        <v>https://raw.githubusercontent.com/PatrickVibild/TellusAmazonPictures/master/pictures/DELL/E4300/BL/USI/2.jpg</v>
      </c>
      <c r="O13" s="28" t="str">
        <f>IF(ISBLANK(Values!$G12),"",Values!P12)</f>
        <v>https://raw.githubusercontent.com/PatrickVibild/TellusAmazonPictures/master/pictures/DELL/E4300/BL/USI/3.jpg</v>
      </c>
      <c r="P13" s="28" t="str">
        <f>IF(ISBLANK(Values!$G12),"",Values!Q12)</f>
        <v>https://raw.githubusercontent.com/PatrickVibild/TellusAmazonPictures/master/pictures/DELL/E4300/BL/USI/4.jpg</v>
      </c>
      <c r="Q13" s="28" t="str">
        <f>IF(ISBLANK(Values!$G12),"",Values!R12)</f>
        <v>https://raw.githubusercontent.com/PatrickVibild/TellusAmazonPictures/master/pictures/DELL/E4300/BL/USI/5.jpg</v>
      </c>
      <c r="R13" s="28" t="str">
        <f>IF(ISBLANK(Values!$G12),"",Values!S12)</f>
        <v>https://raw.githubusercontent.com/PatrickVibild/TellusAmazonPictures/master/pictures/DELL/E4300/BL/USI/6.jpg</v>
      </c>
      <c r="S13" s="28" t="str">
        <f>IF(ISBLANK(Values!$G12),"",Values!T12)</f>
        <v>https://raw.githubusercontent.com/PatrickVibild/TellusAmazonPictures/master/pictures/DELL/E4300/BL/USI/7.jpg</v>
      </c>
      <c r="T13" s="28" t="str">
        <f>IF(ISBLANK(Values!$G12),"",Values!U12)</f>
        <v>https://raw.githubusercontent.com/PatrickVibild/TellusAmazonPictures/master/pictures/DELL/E4300/BL/USI/8.jpg</v>
      </c>
      <c r="U13" s="28" t="str">
        <f>IF(ISBLANK(Values!$G12),"",Values!V12)</f>
        <v>https://raw.githubusercontent.com/PatrickVibild/TellusAmazonPictures/master/pictures/DELL/E4300/BL/USI/9.jpg</v>
      </c>
      <c r="W13" s="30" t="str">
        <f>IF(ISBLANK(Values!F12),"","Child")</f>
        <v>Child</v>
      </c>
      <c r="X13" s="30" t="str">
        <f>IF(ISBLANK(Values!F12),"",Values!$B$13)</f>
        <v>Dell 4300</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29.99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29.99</v>
      </c>
    </row>
    <row r="14" spans="1:193" ht="48" x14ac:dyDescent="0.2">
      <c r="A14" s="2" t="str">
        <f>IF(ISBLANK(Values!F13),"",IF(Values!$B$37="EU","computercomponent","computer"))</f>
        <v>computercomponent</v>
      </c>
      <c r="B14" s="34" t="str">
        <f>IF(ISBLANK(Values!F13),"",Values!G13)</f>
        <v>Dell 4300 Backlit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replacement US backlit keyboard for Dell   Latitude E4300, Latitude E4310, Latitude E4200</v>
      </c>
      <c r="G14" s="30" t="str">
        <f>IF(ISBLANK(Values!F13),"","TellusRem")</f>
        <v>TellusRem</v>
      </c>
      <c r="H14" s="2" t="str">
        <f>IF(ISBLANK(Values!F13),"",Values!$B$16)</f>
        <v>laptop-computer-replacement-parts</v>
      </c>
      <c r="I14" s="2" t="str">
        <f>IF(ISBLANK(Values!F13),"","4730574031")</f>
        <v>4730574031</v>
      </c>
      <c r="J14" s="32" t="str">
        <f>IF(ISBLANK(Values!F13),"",Values!G13 )</f>
        <v>Dell 4300 Backlit - US</v>
      </c>
      <c r="K14" s="28">
        <f>IF(ISBLANK(Values!F13),"",IF(Values!K13, Values!$B$4, Values!$B$5))</f>
        <v>29.99</v>
      </c>
      <c r="L14" s="28">
        <f>IF(ISBLANK(Values!F13),"",IF($CO14="DEFAULT", Values!$B$18, ""))</f>
        <v>5</v>
      </c>
      <c r="M14" s="28" t="str">
        <f>IF(ISBLANK(Values!F13),"",Values!$N13)</f>
        <v>https://raw.githubusercontent.com/PatrickVibild/TellusAmazonPictures/master/pictures/DELL/E4300/BL/US/1.jpg</v>
      </c>
      <c r="N14" s="28" t="str">
        <f>IF(ISBLANK(Values!$G13),"",Values!O13)</f>
        <v>https://raw.githubusercontent.com/PatrickVibild/TellusAmazonPictures/master/pictures/DELL/E4300/BL/US/2.jpg</v>
      </c>
      <c r="O14" s="28" t="str">
        <f>IF(ISBLANK(Values!$G13),"",Values!P13)</f>
        <v>https://raw.githubusercontent.com/PatrickVibild/TellusAmazonPictures/master/pictures/DELL/E4300/BL/US/3.jpg</v>
      </c>
      <c r="P14" s="28" t="str">
        <f>IF(ISBLANK(Values!$G13),"",Values!Q13)</f>
        <v>https://raw.githubusercontent.com/PatrickVibild/TellusAmazonPictures/master/pictures/DELL/E4300/BL/US/4.jpg</v>
      </c>
      <c r="Q14" s="28" t="str">
        <f>IF(ISBLANK(Values!$G13),"",Values!R13)</f>
        <v>https://raw.githubusercontent.com/PatrickVibild/TellusAmazonPictures/master/pictures/DELL/E4300/BL/US/5.jpg</v>
      </c>
      <c r="R14" s="28" t="str">
        <f>IF(ISBLANK(Values!$G13),"",Values!S13)</f>
        <v>https://raw.githubusercontent.com/PatrickVibild/TellusAmazonPictures/master/pictures/DELL/E4300/BL/US/6.jpg</v>
      </c>
      <c r="S14" s="28" t="str">
        <f>IF(ISBLANK(Values!$G13),"",Values!T13)</f>
        <v>https://raw.githubusercontent.com/PatrickVibild/TellusAmazonPictures/master/pictures/DELL/E4300/BL/US/7.jpg</v>
      </c>
      <c r="T14" s="28" t="str">
        <f>IF(ISBLANK(Values!$G13),"",Values!U13)</f>
        <v>https://raw.githubusercontent.com/PatrickVibild/TellusAmazonPictures/master/pictures/DELL/E4300/BL/US/8.jpg</v>
      </c>
      <c r="U14" s="28" t="str">
        <f>IF(ISBLANK(Values!$G13),"",Values!V13)</f>
        <v>https://raw.githubusercontent.com/PatrickVibild/TellusAmazonPictures/master/pictures/DELL/E4300/BL/US/9.jpg</v>
      </c>
      <c r="W14" s="30" t="str">
        <f>IF(ISBLANK(Values!F13),"","Child")</f>
        <v>Child</v>
      </c>
      <c r="X14" s="30" t="str">
        <f>IF(ISBLANK(Values!F13),"",Values!$B$13)</f>
        <v>Dell 4300</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29.99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29.99</v>
      </c>
    </row>
    <row r="15" spans="1:193" ht="48" x14ac:dyDescent="0.2">
      <c r="A15" s="2" t="str">
        <f>IF(ISBLANK(Values!F14),"",IF(Values!$B$37="EU","computercomponent","computer"))</f>
        <v>computercomponent</v>
      </c>
      <c r="B15" s="34" t="str">
        <f>IF(ISBLANK(Values!F14),"",Values!G14)</f>
        <v>Dell 4300 Regular / DE</v>
      </c>
      <c r="C15" s="30" t="str">
        <f>IF(ISBLANK(Values!F14),"","TellusRem")</f>
        <v>TellusRem</v>
      </c>
      <c r="D15" s="29">
        <f>IF(ISBLANK(Values!F14),"",Values!F14)</f>
        <v>5714401435013</v>
      </c>
      <c r="E15" s="2" t="str">
        <f>IF(ISBLANK(Values!F14),"","EAN")</f>
        <v>EAN</v>
      </c>
      <c r="F15" s="28" t="str">
        <f>IF(ISBLANK(Values!F14),"",IF(Values!K14, SUBSTITUTE(Values!$B$1, "{language}", Values!I14) &amp; " " &amp;Values!$B$3, SUBSTITUTE(Values!$B$2, "{language}", Values!$I14) &amp; " " &amp;Values!$B$3))</f>
        <v>replacement German non-backlit keyboard for Dell   Latitude E4300, Latitude E4310, Latitude E4200</v>
      </c>
      <c r="G15" s="30" t="str">
        <f>IF(ISBLANK(Values!F14),"","TellusRem")</f>
        <v>TellusRem</v>
      </c>
      <c r="H15" s="2" t="str">
        <f>IF(ISBLANK(Values!F14),"",Values!$B$16)</f>
        <v>laptop-computer-replacement-parts</v>
      </c>
      <c r="I15" s="2" t="str">
        <f>IF(ISBLANK(Values!F14),"","4730574031")</f>
        <v>4730574031</v>
      </c>
      <c r="J15" s="32" t="str">
        <f>IF(ISBLANK(Values!F14),"",Values!G14 )</f>
        <v>Dell 4300 Regular / DE</v>
      </c>
      <c r="K15" s="28">
        <f>IF(ISBLANK(Values!F14),"",IF(Values!K14, Values!$B$4, Values!$B$5))</f>
        <v>24.99</v>
      </c>
      <c r="L15" s="28" t="str">
        <f>IF(ISBLANK(Values!F14),"",IF($CO15="DEFAULT", Values!$B$18, ""))</f>
        <v/>
      </c>
      <c r="M15" s="28" t="str">
        <f>IF(ISBLANK(Values!F14),"",Values!$N14)</f>
        <v>https://raw.githubusercontent.com/PatrickVibild/TellusAmazonPictures/master/pictures/DELL/E4300/RG/DE/1.jpg</v>
      </c>
      <c r="N15" s="28" t="str">
        <f>IF(ISBLANK(Values!$G14),"",Values!O14)</f>
        <v>https://raw.githubusercontent.com/PatrickVibild/TellusAmazonPictures/master/pictures/DELL/E4300/RG/DE/2.jpg</v>
      </c>
      <c r="O15" s="28" t="str">
        <f>IF(ISBLANK(Values!$G14),"",Values!P14)</f>
        <v>https://raw.githubusercontent.com/PatrickVibild/TellusAmazonPictures/master/pictures/DELL/E4300/RG/DE/3.jpg</v>
      </c>
      <c r="P15" s="28" t="str">
        <f>IF(ISBLANK(Values!$G14),"",Values!Q14)</f>
        <v>https://raw.githubusercontent.com/PatrickVibild/TellusAmazonPictures/master/pictures/DELL/E4300/RG/DE/4.jpg</v>
      </c>
      <c r="Q15" s="28" t="str">
        <f>IF(ISBLANK(Values!$G14),"",Values!R14)</f>
        <v>https://raw.githubusercontent.com/PatrickVibild/TellusAmazonPictures/master/pictures/DELL/E4300/RG/DE/5.jpg</v>
      </c>
      <c r="R15" s="28" t="str">
        <f>IF(ISBLANK(Values!$G14),"",Values!S14)</f>
        <v>https://raw.githubusercontent.com/PatrickVibild/TellusAmazonPictures/master/pictures/DELL/E4300/RG/DE/6.jpg</v>
      </c>
      <c r="S15" s="28" t="str">
        <f>IF(ISBLANK(Values!$G14),"",Values!T14)</f>
        <v>https://raw.githubusercontent.com/PatrickVibild/TellusAmazonPictures/master/pictures/DELL/E4300/RG/DE/7.jpg</v>
      </c>
      <c r="T15" s="28" t="str">
        <f>IF(ISBLANK(Values!$G14),"",Values!U14)</f>
        <v>https://raw.githubusercontent.com/PatrickVibild/TellusAmazonPictures/master/pictures/DELL/E4300/RG/DE/8.jpg</v>
      </c>
      <c r="U15" s="28" t="str">
        <f>IF(ISBLANK(Values!$G14),"",Values!V14)</f>
        <v>https://raw.githubusercontent.com/PatrickVibild/TellusAmazonPictures/master/pictures/DELL/E4300/RG/DE/9.jpg</v>
      </c>
      <c r="W15" s="30" t="str">
        <f>IF(ISBLANK(Values!F14),"","Child")</f>
        <v>Child</v>
      </c>
      <c r="X15" s="30" t="str">
        <f>IF(ISBLANK(Values!F14),"",Values!$B$13)</f>
        <v>Dell 4300</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Dell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NO backlit.</v>
      </c>
      <c r="AM15" s="2" t="str">
        <f>SUBSTITUTE(IF(ISBLANK(Values!F14),"",Values!$B$27),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24.99</v>
      </c>
    </row>
    <row r="16" spans="1:193" ht="48" x14ac:dyDescent="0.2">
      <c r="A16" s="2" t="str">
        <f>IF(ISBLANK(Values!F15),"",IF(Values!$B$37="EU","computercomponent","computer"))</f>
        <v>computercomponent</v>
      </c>
      <c r="B16" s="34" t="str">
        <f>IF(ISBLANK(Values!F15),"",Values!G15)</f>
        <v>Dell 4300 Regular / FR</v>
      </c>
      <c r="C16" s="30" t="str">
        <f>IF(ISBLANK(Values!F15),"","TellusRem")</f>
        <v>TellusRem</v>
      </c>
      <c r="D16" s="29">
        <f>IF(ISBLANK(Values!F15),"",Values!F15)</f>
        <v>5714401435020</v>
      </c>
      <c r="E16" s="2" t="str">
        <f>IF(ISBLANK(Values!F15),"","EAN")</f>
        <v>EAN</v>
      </c>
      <c r="F16" s="28" t="str">
        <f>IF(ISBLANK(Values!F15),"",IF(Values!K15, SUBSTITUTE(Values!$B$1, "{language}", Values!I15) &amp; " " &amp;Values!$B$3, SUBSTITUTE(Values!$B$2, "{language}", Values!$I15) &amp; " " &amp;Values!$B$3))</f>
        <v>replacement French non-backlit keyboard for Dell   Latitude E4300, Latitude E4310, Latitude E4200</v>
      </c>
      <c r="G16" s="30" t="str">
        <f>IF(ISBLANK(Values!F15),"","TellusRem")</f>
        <v>TellusRem</v>
      </c>
      <c r="H16" s="2" t="str">
        <f>IF(ISBLANK(Values!F15),"",Values!$B$16)</f>
        <v>laptop-computer-replacement-parts</v>
      </c>
      <c r="I16" s="2" t="str">
        <f>IF(ISBLANK(Values!F15),"","4730574031")</f>
        <v>4730574031</v>
      </c>
      <c r="J16" s="32" t="str">
        <f>IF(ISBLANK(Values!F15),"",Values!G15 )</f>
        <v>Dell 4300 Regular / FR</v>
      </c>
      <c r="K16" s="28">
        <f>IF(ISBLANK(Values!F15),"",IF(Values!K15, Values!$B$4, Values!$B$5))</f>
        <v>24.99</v>
      </c>
      <c r="L16" s="28" t="str">
        <f>IF(ISBLANK(Values!F15),"",IF($CO16="DEFAULT", Values!$B$18, ""))</f>
        <v/>
      </c>
      <c r="M16" s="28" t="str">
        <f>IF(ISBLANK(Values!F15),"",Values!$N15)</f>
        <v>https://raw.githubusercontent.com/PatrickVibild/TellusAmazonPictures/master/pictures/DELL/E4300/RG/FR/1.jpg</v>
      </c>
      <c r="N16" s="28" t="str">
        <f>IF(ISBLANK(Values!$G15),"",Values!O15)</f>
        <v>https://raw.githubusercontent.com/PatrickVibild/TellusAmazonPictures/master/pictures/DELL/E4300/RG/FR/2.jpg</v>
      </c>
      <c r="O16" s="28" t="str">
        <f>IF(ISBLANK(Values!$G15),"",Values!P15)</f>
        <v>https://raw.githubusercontent.com/PatrickVibild/TellusAmazonPictures/master/pictures/DELL/E4300/RG/FR/3.jpg</v>
      </c>
      <c r="P16" s="28" t="str">
        <f>IF(ISBLANK(Values!$G15),"",Values!Q15)</f>
        <v>https://raw.githubusercontent.com/PatrickVibild/TellusAmazonPictures/master/pictures/DELL/E4300/RG/FR/4.jpg</v>
      </c>
      <c r="Q16" s="28" t="str">
        <f>IF(ISBLANK(Values!$G15),"",Values!R15)</f>
        <v>https://raw.githubusercontent.com/PatrickVibild/TellusAmazonPictures/master/pictures/DELL/E4300/RG/FR/5.jpg</v>
      </c>
      <c r="R16" s="28" t="str">
        <f>IF(ISBLANK(Values!$G15),"",Values!S15)</f>
        <v>https://raw.githubusercontent.com/PatrickVibild/TellusAmazonPictures/master/pictures/DELL/E4300/RG/FR/6.jpg</v>
      </c>
      <c r="S16" s="28" t="str">
        <f>IF(ISBLANK(Values!$G15),"",Values!T15)</f>
        <v>https://raw.githubusercontent.com/PatrickVibild/TellusAmazonPictures/master/pictures/DELL/E4300/RG/FR/7.jpg</v>
      </c>
      <c r="T16" s="28" t="str">
        <f>IF(ISBLANK(Values!$G15),"",Values!U15)</f>
        <v>https://raw.githubusercontent.com/PatrickVibild/TellusAmazonPictures/master/pictures/DELL/E4300/RG/FR/8.jpg</v>
      </c>
      <c r="U16" s="28" t="str">
        <f>IF(ISBLANK(Values!$G15),"",Values!V15)</f>
        <v>https://raw.githubusercontent.com/PatrickVibild/TellusAmazonPictures/master/pictures/DELL/E4300/RG/FR/9.jpg</v>
      </c>
      <c r="W16" s="30" t="str">
        <f>IF(ISBLANK(Values!F15),"","Child")</f>
        <v>Child</v>
      </c>
      <c r="X16" s="30" t="str">
        <f>IF(ISBLANK(Values!F15),"",Values!$B$13)</f>
        <v>Dell 4300</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Dell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NO backlit.</v>
      </c>
      <c r="AM16" s="2" t="str">
        <f>SUBSTITUTE(IF(ISBLANK(Values!F15),"",Values!$B$27),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24.99</v>
      </c>
    </row>
    <row r="17" spans="1:193" ht="48" x14ac:dyDescent="0.2">
      <c r="A17" s="2" t="str">
        <f>IF(ISBLANK(Values!F16),"",IF(Values!$B$37="EU","computercomponent","computer"))</f>
        <v>computercomponent</v>
      </c>
      <c r="B17" s="34" t="str">
        <f>IF(ISBLANK(Values!F16),"",Values!G16)</f>
        <v>Dell 4300 Regular / IT</v>
      </c>
      <c r="C17" s="30" t="str">
        <f>IF(ISBLANK(Values!F16),"","TellusRem")</f>
        <v>TellusRem</v>
      </c>
      <c r="D17" s="29">
        <f>IF(ISBLANK(Values!F16),"",Values!F16)</f>
        <v>5714401435037</v>
      </c>
      <c r="E17" s="2" t="str">
        <f>IF(ISBLANK(Values!F16),"","EAN")</f>
        <v>EAN</v>
      </c>
      <c r="F17" s="28" t="str">
        <f>IF(ISBLANK(Values!F16),"",IF(Values!K16, SUBSTITUTE(Values!$B$1, "{language}", Values!I16) &amp; " " &amp;Values!$B$3, SUBSTITUTE(Values!$B$2, "{language}", Values!$I16) &amp; " " &amp;Values!$B$3))</f>
        <v>replacement Italian non-backlit keyboard for Dell   Latitude E4300, Latitude E4310, Latitude E4200</v>
      </c>
      <c r="G17" s="30" t="str">
        <f>IF(ISBLANK(Values!F16),"","TellusRem")</f>
        <v>TellusRem</v>
      </c>
      <c r="H17" s="2" t="str">
        <f>IF(ISBLANK(Values!F16),"",Values!$B$16)</f>
        <v>laptop-computer-replacement-parts</v>
      </c>
      <c r="I17" s="2" t="str">
        <f>IF(ISBLANK(Values!F16),"","4730574031")</f>
        <v>4730574031</v>
      </c>
      <c r="J17" s="32" t="str">
        <f>IF(ISBLANK(Values!F16),"",Values!G16 )</f>
        <v>Dell 4300 Regular / IT</v>
      </c>
      <c r="K17" s="28">
        <f>IF(ISBLANK(Values!F16),"",IF(Values!K16, Values!$B$4, Values!$B$5))</f>
        <v>24.99</v>
      </c>
      <c r="L17" s="28" t="str">
        <f>IF(ISBLANK(Values!F16),"",IF($CO17="DEFAULT", Values!$B$18, ""))</f>
        <v/>
      </c>
      <c r="M17" s="28" t="str">
        <f>IF(ISBLANK(Values!F16),"",Values!$N16)</f>
        <v>https://raw.githubusercontent.com/PatrickVibild/TellusAmazonPictures/master/pictures/DELL/E4300/RG/IT/1.jpg</v>
      </c>
      <c r="N17" s="28" t="str">
        <f>IF(ISBLANK(Values!$G16),"",Values!O16)</f>
        <v>https://raw.githubusercontent.com/PatrickVibild/TellusAmazonPictures/master/pictures/DELL/E4300/RG/IT/2.jpg</v>
      </c>
      <c r="O17" s="28" t="str">
        <f>IF(ISBLANK(Values!$G16),"",Values!P16)</f>
        <v>https://raw.githubusercontent.com/PatrickVibild/TellusAmazonPictures/master/pictures/DELL/E4300/RG/IT/3.jpg</v>
      </c>
      <c r="P17" s="28" t="str">
        <f>IF(ISBLANK(Values!$G16),"",Values!Q16)</f>
        <v>https://raw.githubusercontent.com/PatrickVibild/TellusAmazonPictures/master/pictures/DELL/E4300/RG/IT/4.jpg</v>
      </c>
      <c r="Q17" s="28" t="str">
        <f>IF(ISBLANK(Values!$G16),"",Values!R16)</f>
        <v>https://raw.githubusercontent.com/PatrickVibild/TellusAmazonPictures/master/pictures/DELL/E4300/RG/IT/5.jpg</v>
      </c>
      <c r="R17" s="28" t="str">
        <f>IF(ISBLANK(Values!$G16),"",Values!S16)</f>
        <v>https://raw.githubusercontent.com/PatrickVibild/TellusAmazonPictures/master/pictures/DELL/E4300/RG/IT/6.jpg</v>
      </c>
      <c r="S17" s="28" t="str">
        <f>IF(ISBLANK(Values!$G16),"",Values!T16)</f>
        <v>https://raw.githubusercontent.com/PatrickVibild/TellusAmazonPictures/master/pictures/DELL/E4300/RG/IT/7.jpg</v>
      </c>
      <c r="T17" s="28" t="str">
        <f>IF(ISBLANK(Values!$G16),"",Values!U16)</f>
        <v>https://raw.githubusercontent.com/PatrickVibild/TellusAmazonPictures/master/pictures/DELL/E4300/RG/IT/8.jpg</v>
      </c>
      <c r="U17" s="28" t="str">
        <f>IF(ISBLANK(Values!$G16),"",Values!V16)</f>
        <v>https://raw.githubusercontent.com/PatrickVibild/TellusAmazonPictures/master/pictures/DELL/E4300/RG/IT/9.jpg</v>
      </c>
      <c r="W17" s="30" t="str">
        <f>IF(ISBLANK(Values!F16),"","Child")</f>
        <v>Child</v>
      </c>
      <c r="X17" s="30" t="str">
        <f>IF(ISBLANK(Values!F16),"",Values!$B$13)</f>
        <v>Dell 4300</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Dell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NO backlit.</v>
      </c>
      <c r="AM17" s="2" t="str">
        <f>SUBSTITUTE(IF(ISBLANK(Values!F16),"",Values!$B$27),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24.99</v>
      </c>
    </row>
    <row r="18" spans="1:193" ht="48" x14ac:dyDescent="0.2">
      <c r="A18" s="2" t="str">
        <f>IF(ISBLANK(Values!F17),"",IF(Values!$B$37="EU","computercomponent","computer"))</f>
        <v>computercomponent</v>
      </c>
      <c r="B18" s="34" t="str">
        <f>IF(ISBLANK(Values!F17),"",Values!G17)</f>
        <v>Dell 4300 Regular / ES</v>
      </c>
      <c r="C18" s="30" t="str">
        <f>IF(ISBLANK(Values!F17),"","TellusRem")</f>
        <v>TellusRem</v>
      </c>
      <c r="D18" s="29">
        <f>IF(ISBLANK(Values!F17),"",Values!F17)</f>
        <v>5714401435044</v>
      </c>
      <c r="E18" s="2" t="str">
        <f>IF(ISBLANK(Values!F17),"","EAN")</f>
        <v>EAN</v>
      </c>
      <c r="F18" s="28" t="str">
        <f>IF(ISBLANK(Values!F17),"",IF(Values!K17, SUBSTITUTE(Values!$B$1, "{language}", Values!I17) &amp; " " &amp;Values!$B$3, SUBSTITUTE(Values!$B$2, "{language}", Values!$I17) &amp; " " &amp;Values!$B$3))</f>
        <v>replacement Spanish non-backlit keyboard for Dell   Latitude E4300, Latitude E4310, Latitude E4200</v>
      </c>
      <c r="G18" s="30" t="str">
        <f>IF(ISBLANK(Values!F17),"","TellusRem")</f>
        <v>TellusRem</v>
      </c>
      <c r="H18" s="2" t="str">
        <f>IF(ISBLANK(Values!F17),"",Values!$B$16)</f>
        <v>laptop-computer-replacement-parts</v>
      </c>
      <c r="I18" s="2" t="str">
        <f>IF(ISBLANK(Values!F17),"","4730574031")</f>
        <v>4730574031</v>
      </c>
      <c r="J18" s="32" t="str">
        <f>IF(ISBLANK(Values!F17),"",Values!G17 )</f>
        <v>Dell 4300 Regular / ES</v>
      </c>
      <c r="K18" s="28">
        <f>IF(ISBLANK(Values!F17),"",IF(Values!K17, Values!$B$4, Values!$B$5))</f>
        <v>24.99</v>
      </c>
      <c r="L18" s="28" t="str">
        <f>IF(ISBLANK(Values!F17),"",IF($CO18="DEFAULT", Values!$B$18, ""))</f>
        <v/>
      </c>
      <c r="M18" s="28" t="str">
        <f>IF(ISBLANK(Values!F17),"",Values!$N17)</f>
        <v>https://raw.githubusercontent.com/PatrickVibild/TellusAmazonPictures/master/pictures/DELL/E4300/RG/ES/1.jpg</v>
      </c>
      <c r="N18" s="28" t="str">
        <f>IF(ISBLANK(Values!$G17),"",Values!O17)</f>
        <v>https://raw.githubusercontent.com/PatrickVibild/TellusAmazonPictures/master/pictures/DELL/E4300/RG/ES/2.jpg</v>
      </c>
      <c r="O18" s="28" t="str">
        <f>IF(ISBLANK(Values!$G17),"",Values!P17)</f>
        <v>https://raw.githubusercontent.com/PatrickVibild/TellusAmazonPictures/master/pictures/DELL/E4300/RG/ES/3.jpg</v>
      </c>
      <c r="P18" s="28" t="str">
        <f>IF(ISBLANK(Values!$G17),"",Values!Q17)</f>
        <v>https://raw.githubusercontent.com/PatrickVibild/TellusAmazonPictures/master/pictures/DELL/E4300/RG/ES/4.jpg</v>
      </c>
      <c r="Q18" s="28" t="str">
        <f>IF(ISBLANK(Values!$G17),"",Values!R17)</f>
        <v>https://raw.githubusercontent.com/PatrickVibild/TellusAmazonPictures/master/pictures/DELL/E4300/RG/ES/5.jpg</v>
      </c>
      <c r="R18" s="28" t="str">
        <f>IF(ISBLANK(Values!$G17),"",Values!S17)</f>
        <v>https://raw.githubusercontent.com/PatrickVibild/TellusAmazonPictures/master/pictures/DELL/E4300/RG/ES/6.jpg</v>
      </c>
      <c r="S18" s="28" t="str">
        <f>IF(ISBLANK(Values!$G17),"",Values!T17)</f>
        <v>https://raw.githubusercontent.com/PatrickVibild/TellusAmazonPictures/master/pictures/DELL/E4300/RG/ES/7.jpg</v>
      </c>
      <c r="T18" s="28" t="str">
        <f>IF(ISBLANK(Values!$G17),"",Values!U17)</f>
        <v>https://raw.githubusercontent.com/PatrickVibild/TellusAmazonPictures/master/pictures/DELL/E4300/RG/ES/8.jpg</v>
      </c>
      <c r="U18" s="28" t="str">
        <f>IF(ISBLANK(Values!$G17),"",Values!V17)</f>
        <v>https://raw.githubusercontent.com/PatrickVibild/TellusAmazonPictures/master/pictures/DELL/E4300/RG/ES/9.jpg</v>
      </c>
      <c r="W18" s="30" t="str">
        <f>IF(ISBLANK(Values!F17),"","Child")</f>
        <v>Child</v>
      </c>
      <c r="X18" s="30" t="str">
        <f>IF(ISBLANK(Values!F17),"",Values!$B$13)</f>
        <v>Dell 4300</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Dell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NO backlit.</v>
      </c>
      <c r="AM18" s="2" t="str">
        <f>SUBSTITUTE(IF(ISBLANK(Values!F17),"",Values!$B$27),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24.99</v>
      </c>
    </row>
    <row r="19" spans="1:193" ht="48" x14ac:dyDescent="0.2">
      <c r="A19" s="2" t="str">
        <f>IF(ISBLANK(Values!F18),"",IF(Values!$B$37="EU","computercomponent","computer"))</f>
        <v>computercomponent</v>
      </c>
      <c r="B19" s="34" t="str">
        <f>IF(ISBLANK(Values!F18),"",Values!G18)</f>
        <v>Dell 4300 Regular / UK</v>
      </c>
      <c r="C19" s="30" t="str">
        <f>IF(ISBLANK(Values!F18),"","TellusRem")</f>
        <v>TellusRem</v>
      </c>
      <c r="D19" s="29">
        <f>IF(ISBLANK(Values!F18),"",Values!F18)</f>
        <v>5714401435051</v>
      </c>
      <c r="E19" s="2" t="str">
        <f>IF(ISBLANK(Values!F18),"","EAN")</f>
        <v>EAN</v>
      </c>
      <c r="F19" s="28" t="str">
        <f>IF(ISBLANK(Values!F18),"",IF(Values!K18, SUBSTITUTE(Values!$B$1, "{language}", Values!I18) &amp; " " &amp;Values!$B$3, SUBSTITUTE(Values!$B$2, "{language}", Values!$I18) &amp; " " &amp;Values!$B$3))</f>
        <v>replacement UK non-backlit keyboard for Dell   Latitude E4300, Latitude E4310, Latitude E4200</v>
      </c>
      <c r="G19" s="30" t="str">
        <f>IF(ISBLANK(Values!F18),"","TellusRem")</f>
        <v>TellusRem</v>
      </c>
      <c r="H19" s="2" t="str">
        <f>IF(ISBLANK(Values!F18),"",Values!$B$16)</f>
        <v>laptop-computer-replacement-parts</v>
      </c>
      <c r="I19" s="2" t="str">
        <f>IF(ISBLANK(Values!F18),"","4730574031")</f>
        <v>4730574031</v>
      </c>
      <c r="J19" s="32" t="str">
        <f>IF(ISBLANK(Values!F18),"",Values!G18 )</f>
        <v>Dell 4300 Regular / UK</v>
      </c>
      <c r="K19" s="28">
        <f>IF(ISBLANK(Values!F18),"",IF(Values!K18, Values!$B$4, Values!$B$5))</f>
        <v>24.99</v>
      </c>
      <c r="L19" s="28" t="str">
        <f>IF(ISBLANK(Values!F18),"",IF($CO19="DEFAULT", Values!$B$18, ""))</f>
        <v/>
      </c>
      <c r="M19" s="28" t="str">
        <f>IF(ISBLANK(Values!F18),"",Values!$N18)</f>
        <v>https://raw.githubusercontent.com/PatrickVibild/TellusAmazonPictures/master/pictures/DELL/E4300/RG/UK/1.jpg</v>
      </c>
      <c r="N19" s="28" t="str">
        <f>IF(ISBLANK(Values!$G18),"",Values!O18)</f>
        <v>https://raw.githubusercontent.com/PatrickVibild/TellusAmazonPictures/master/pictures/DELL/E4300/RG/UK/2.jpg</v>
      </c>
      <c r="O19" s="28" t="str">
        <f>IF(ISBLANK(Values!$G18),"",Values!P18)</f>
        <v>https://raw.githubusercontent.com/PatrickVibild/TellusAmazonPictures/master/pictures/DELL/E4300/RG/UK/3.jpg</v>
      </c>
      <c r="P19" s="28" t="str">
        <f>IF(ISBLANK(Values!$G18),"",Values!Q18)</f>
        <v>https://raw.githubusercontent.com/PatrickVibild/TellusAmazonPictures/master/pictures/DELL/E4300/RG/UK/4.jpg</v>
      </c>
      <c r="Q19" s="28" t="str">
        <f>IF(ISBLANK(Values!$G18),"",Values!R18)</f>
        <v>https://raw.githubusercontent.com/PatrickVibild/TellusAmazonPictures/master/pictures/DELL/E4300/RG/UK/5.jpg</v>
      </c>
      <c r="R19" s="28" t="str">
        <f>IF(ISBLANK(Values!$G18),"",Values!S18)</f>
        <v>https://raw.githubusercontent.com/PatrickVibild/TellusAmazonPictures/master/pictures/DELL/E4300/RG/UK/6.jpg</v>
      </c>
      <c r="S19" s="28" t="str">
        <f>IF(ISBLANK(Values!$G18),"",Values!T18)</f>
        <v>https://raw.githubusercontent.com/PatrickVibild/TellusAmazonPictures/master/pictures/DELL/E4300/RG/UK/7.jpg</v>
      </c>
      <c r="T19" s="28" t="str">
        <f>IF(ISBLANK(Values!$G18),"",Values!U18)</f>
        <v>https://raw.githubusercontent.com/PatrickVibild/TellusAmazonPictures/master/pictures/DELL/E4300/RG/UK/8.jpg</v>
      </c>
      <c r="U19" s="28" t="str">
        <f>IF(ISBLANK(Values!$G18),"",Values!V18)</f>
        <v>https://raw.githubusercontent.com/PatrickVibild/TellusAmazonPictures/master/pictures/DELL/E4300/RG/UK/9.jpg</v>
      </c>
      <c r="W19" s="30" t="str">
        <f>IF(ISBLANK(Values!F18),"","Child")</f>
        <v>Child</v>
      </c>
      <c r="X19" s="30" t="str">
        <f>IF(ISBLANK(Values!F18),"",Values!$B$13)</f>
        <v>Dell 4300</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Dell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NO backlit.</v>
      </c>
      <c r="AM19" s="2" t="str">
        <f>SUBSTITUTE(IF(ISBLANK(Values!F18),"",Values!$B$27),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24.99</v>
      </c>
    </row>
    <row r="20" spans="1:193" ht="48" x14ac:dyDescent="0.2">
      <c r="A20" s="2" t="str">
        <f>IF(ISBLANK(Values!F19),"",IF(Values!$B$37="EU","computercomponent","computer"))</f>
        <v>computercomponent</v>
      </c>
      <c r="B20" s="34" t="str">
        <f>IF(ISBLANK(Values!F19),"",Values!G19)</f>
        <v>Dell 4300 Regular / NOR</v>
      </c>
      <c r="C20" s="30" t="str">
        <f>IF(ISBLANK(Values!F19),"","TellusRem")</f>
        <v>TellusRem</v>
      </c>
      <c r="D20" s="29">
        <f>IF(ISBLANK(Values!F19),"",Values!F19)</f>
        <v>5714401435068</v>
      </c>
      <c r="E20" s="2" t="str">
        <f>IF(ISBLANK(Values!F19),"","EAN")</f>
        <v>EAN</v>
      </c>
      <c r="F20" s="28" t="str">
        <f>IF(ISBLANK(Values!F19),"",IF(Values!K19, SUBSTITUTE(Values!$B$1, "{language}", Values!I19) &amp; " " &amp;Values!$B$3, SUBSTITUTE(Values!$B$2, "{language}", Values!$I19) &amp; " " &amp;Values!$B$3))</f>
        <v>replacement Scandinavian – Nordic non-backlit keyboard for Dell   Latitude E4300, Latitude E4310, Latitude E4200</v>
      </c>
      <c r="G20" s="30" t="str">
        <f>IF(ISBLANK(Values!F19),"","TellusRem")</f>
        <v>TellusRem</v>
      </c>
      <c r="H20" s="2" t="str">
        <f>IF(ISBLANK(Values!F19),"",Values!$B$16)</f>
        <v>laptop-computer-replacement-parts</v>
      </c>
      <c r="I20" s="2" t="str">
        <f>IF(ISBLANK(Values!F19),"","4730574031")</f>
        <v>4730574031</v>
      </c>
      <c r="J20" s="32" t="str">
        <f>IF(ISBLANK(Values!F19),"",Values!G19 )</f>
        <v>Dell 4300 Regular / NOR</v>
      </c>
      <c r="K20" s="28">
        <f>IF(ISBLANK(Values!F19),"",IF(Values!K19, Values!$B$4, Values!$B$5))</f>
        <v>24.99</v>
      </c>
      <c r="L20" s="28" t="str">
        <f>IF(ISBLANK(Values!F19),"",IF($CO20="DEFAULT", Values!$B$18, ""))</f>
        <v/>
      </c>
      <c r="M20" s="28" t="str">
        <f>IF(ISBLANK(Values!F19),"",Values!$N19)</f>
        <v>https://raw.githubusercontent.com/PatrickVibild/TellusAmazonPictures/master/pictures/DELL/E4300/RG/NOR/1.jpg</v>
      </c>
      <c r="N20" s="28" t="str">
        <f>IF(ISBLANK(Values!$G19),"",Values!O19)</f>
        <v>https://raw.githubusercontent.com/PatrickVibild/TellusAmazonPictures/master/pictures/DELL/E4300/RG/NOR/2.jpg</v>
      </c>
      <c r="O20" s="28" t="str">
        <f>IF(ISBLANK(Values!$G19),"",Values!P19)</f>
        <v>https://raw.githubusercontent.com/PatrickVibild/TellusAmazonPictures/master/pictures/DELL/E4300/RG/NOR/3.jpg</v>
      </c>
      <c r="P20" s="28" t="str">
        <f>IF(ISBLANK(Values!$G19),"",Values!Q19)</f>
        <v>https://raw.githubusercontent.com/PatrickVibild/TellusAmazonPictures/master/pictures/DELL/E4300/RG/NOR/4.jpg</v>
      </c>
      <c r="Q20" s="28" t="str">
        <f>IF(ISBLANK(Values!$G19),"",Values!R19)</f>
        <v>https://raw.githubusercontent.com/PatrickVibild/TellusAmazonPictures/master/pictures/DELL/E4300/RG/NOR/5.jpg</v>
      </c>
      <c r="R20" s="28" t="str">
        <f>IF(ISBLANK(Values!$G19),"",Values!S19)</f>
        <v>https://raw.githubusercontent.com/PatrickVibild/TellusAmazonPictures/master/pictures/DELL/E4300/RG/NOR/6.jpg</v>
      </c>
      <c r="S20" s="28" t="str">
        <f>IF(ISBLANK(Values!$G19),"",Values!T19)</f>
        <v>https://raw.githubusercontent.com/PatrickVibild/TellusAmazonPictures/master/pictures/DELL/E4300/RG/NOR/7.jpg</v>
      </c>
      <c r="T20" s="28" t="str">
        <f>IF(ISBLANK(Values!$G19),"",Values!U19)</f>
        <v>https://raw.githubusercontent.com/PatrickVibild/TellusAmazonPictures/master/pictures/DELL/E4300/RG/NOR/8.jpg</v>
      </c>
      <c r="U20" s="28" t="str">
        <f>IF(ISBLANK(Values!$G19),"",Values!V19)</f>
        <v>https://raw.githubusercontent.com/PatrickVibild/TellusAmazonPictures/master/pictures/DELL/E4300/RG/NOR/9.jpg</v>
      </c>
      <c r="W20" s="30" t="str">
        <f>IF(ISBLANK(Values!F19),"","Child")</f>
        <v>Child</v>
      </c>
      <c r="X20" s="30" t="str">
        <f>IF(ISBLANK(Values!F19),"",Values!$B$13)</f>
        <v>Dell 4300</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Dell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NO backlit.</v>
      </c>
      <c r="AM20" s="2" t="str">
        <f>SUBSTITUTE(IF(ISBLANK(Values!F19),"",Values!$B$27),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24.99</v>
      </c>
    </row>
    <row r="21" spans="1:193" ht="48" x14ac:dyDescent="0.2">
      <c r="A21" s="2" t="str">
        <f>IF(ISBLANK(Values!F20),"",IF(Values!$B$37="EU","computercomponent","computer"))</f>
        <v>computercomponent</v>
      </c>
      <c r="B21" s="34" t="str">
        <f>IF(ISBLANK(Values!F20),"",Values!G20)</f>
        <v>Dell 4300 Regular / BE</v>
      </c>
      <c r="C21" s="30" t="str">
        <f>IF(ISBLANK(Values!F20),"","TellusRem")</f>
        <v>TellusRem</v>
      </c>
      <c r="D21" s="29">
        <f>IF(ISBLANK(Values!F20),"",Values!F20)</f>
        <v>5714401435075</v>
      </c>
      <c r="E21" s="2" t="str">
        <f>IF(ISBLANK(Values!F20),"","EAN")</f>
        <v>EAN</v>
      </c>
      <c r="F21" s="28" t="str">
        <f>IF(ISBLANK(Values!F20),"",IF(Values!K20, SUBSTITUTE(Values!$B$1, "{language}", Values!I20) &amp; " " &amp;Values!$B$3, SUBSTITUTE(Values!$B$2, "{language}", Values!$I20) &amp; " " &amp;Values!$B$3))</f>
        <v>replacement Belgian non-backlit keyboard for Dell   Latitude E4300, Latitude E4310, Latitude E4200</v>
      </c>
      <c r="G21" s="30" t="str">
        <f>IF(ISBLANK(Values!F20),"","TellusRem")</f>
        <v>TellusRem</v>
      </c>
      <c r="H21" s="2" t="str">
        <f>IF(ISBLANK(Values!F20),"",Values!$B$16)</f>
        <v>laptop-computer-replacement-parts</v>
      </c>
      <c r="I21" s="2" t="str">
        <f>IF(ISBLANK(Values!F20),"","4730574031")</f>
        <v>4730574031</v>
      </c>
      <c r="J21" s="32" t="str">
        <f>IF(ISBLANK(Values!F20),"",Values!G20 )</f>
        <v>Dell 4300 Regular / BE</v>
      </c>
      <c r="K21" s="28">
        <f>IF(ISBLANK(Values!F20),"",IF(Values!K20, Values!$B$4, Values!$B$5))</f>
        <v>24.99</v>
      </c>
      <c r="L21" s="28" t="str">
        <f>IF(ISBLANK(Values!F20),"",IF($CO21="DEFAULT", Values!$B$18, ""))</f>
        <v/>
      </c>
      <c r="M21" s="28" t="str">
        <f>IF(ISBLANK(Values!F20),"",Values!$N20)</f>
        <v>https://raw.githubusercontent.com/PatrickVibild/TellusAmazonPictures/master/pictures/DELL/E4300/RG/BE/1.jpg</v>
      </c>
      <c r="N21" s="28" t="str">
        <f>IF(ISBLANK(Values!$G20),"",Values!O20)</f>
        <v>https://raw.githubusercontent.com/PatrickVibild/TellusAmazonPictures/master/pictures/DELL/E4300/RG/BE/2.jpg</v>
      </c>
      <c r="O21" s="28" t="str">
        <f>IF(ISBLANK(Values!$G20),"",Values!P20)</f>
        <v>https://raw.githubusercontent.com/PatrickVibild/TellusAmazonPictures/master/pictures/DELL/E4300/RG/BE/3.jpg</v>
      </c>
      <c r="P21" s="28" t="str">
        <f>IF(ISBLANK(Values!$G20),"",Values!Q20)</f>
        <v>https://raw.githubusercontent.com/PatrickVibild/TellusAmazonPictures/master/pictures/DELL/E4300/RG/BE/4.jpg</v>
      </c>
      <c r="Q21" s="28" t="str">
        <f>IF(ISBLANK(Values!$G20),"",Values!R20)</f>
        <v>https://raw.githubusercontent.com/PatrickVibild/TellusAmazonPictures/master/pictures/DELL/E4300/RG/BE/5.jpg</v>
      </c>
      <c r="R21" s="28" t="str">
        <f>IF(ISBLANK(Values!$G20),"",Values!S20)</f>
        <v>https://raw.githubusercontent.com/PatrickVibild/TellusAmazonPictures/master/pictures/DELL/E4300/RG/BE/6.jpg</v>
      </c>
      <c r="S21" s="28" t="str">
        <f>IF(ISBLANK(Values!$G20),"",Values!T20)</f>
        <v>https://raw.githubusercontent.com/PatrickVibild/TellusAmazonPictures/master/pictures/DELL/E4300/RG/BE/7.jpg</v>
      </c>
      <c r="T21" s="28" t="str">
        <f>IF(ISBLANK(Values!$G20),"",Values!U20)</f>
        <v>https://raw.githubusercontent.com/PatrickVibild/TellusAmazonPictures/master/pictures/DELL/E4300/RG/BE/8.jpg</v>
      </c>
      <c r="U21" s="28" t="str">
        <f>IF(ISBLANK(Values!$G20),"",Values!V20)</f>
        <v>https://raw.githubusercontent.com/PatrickVibild/TellusAmazonPictures/master/pictures/DELL/E4300/RG/BE/9.jpg</v>
      </c>
      <c r="W21" s="30" t="str">
        <f>IF(ISBLANK(Values!F20),"","Child")</f>
        <v>Child</v>
      </c>
      <c r="X21" s="30" t="str">
        <f>IF(ISBLANK(Values!F20),"",Values!$B$13)</f>
        <v>Dell 4300</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Dell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NO backlit.</v>
      </c>
      <c r="AM21" s="2" t="str">
        <f>SUBSTITUTE(IF(ISBLANK(Values!F20),"",Values!$B$27),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24.99</v>
      </c>
    </row>
    <row r="22" spans="1:193" ht="48" x14ac:dyDescent="0.2">
      <c r="A22" s="2" t="str">
        <f>IF(ISBLANK(Values!F21),"",IF(Values!$B$37="EU","computercomponent","computer"))</f>
        <v>computercomponent</v>
      </c>
      <c r="B22" s="34" t="str">
        <f>IF(ISBLANK(Values!F21),"",Values!G21)</f>
        <v>Dell 4300 Regular / CH</v>
      </c>
      <c r="C22" s="30" t="str">
        <f>IF(ISBLANK(Values!F21),"","TellusRem")</f>
        <v>TellusRem</v>
      </c>
      <c r="D22" s="29">
        <f>IF(ISBLANK(Values!F21),"",Values!F21)</f>
        <v>5714401435082</v>
      </c>
      <c r="E22" s="2" t="str">
        <f>IF(ISBLANK(Values!F21),"","EAN")</f>
        <v>EAN</v>
      </c>
      <c r="F22" s="28" t="str">
        <f>IF(ISBLANK(Values!F21),"",IF(Values!K21, SUBSTITUTE(Values!$B$1, "{language}", Values!I21) &amp; " " &amp;Values!$B$3, SUBSTITUTE(Values!$B$2, "{language}", Values!$I21) &amp; " " &amp;Values!$B$3))</f>
        <v>replacement Swiss non-backlit keyboard for Dell   Latitude E4300, Latitude E4310, Latitude E4200</v>
      </c>
      <c r="G22" s="30" t="str">
        <f>IF(ISBLANK(Values!F21),"","TellusRem")</f>
        <v>TellusRem</v>
      </c>
      <c r="H22" s="2" t="str">
        <f>IF(ISBLANK(Values!F21),"",Values!$B$16)</f>
        <v>laptop-computer-replacement-parts</v>
      </c>
      <c r="I22" s="2" t="str">
        <f>IF(ISBLANK(Values!F21),"","4730574031")</f>
        <v>4730574031</v>
      </c>
      <c r="J22" s="32" t="str">
        <f>IF(ISBLANK(Values!F21),"",Values!G21 )</f>
        <v>Dell 4300 Regular / CH</v>
      </c>
      <c r="K22" s="28">
        <f>IF(ISBLANK(Values!F21),"",IF(Values!K21, Values!$B$4, Values!$B$5))</f>
        <v>24.99</v>
      </c>
      <c r="L22" s="28" t="str">
        <f>IF(ISBLANK(Values!F21),"",IF($CO22="DEFAULT", Values!$B$18, ""))</f>
        <v/>
      </c>
      <c r="M22" s="28" t="str">
        <f>IF(ISBLANK(Values!F21),"",Values!$N21)</f>
        <v>https://raw.githubusercontent.com/PatrickVibild/TellusAmazonPictures/master/pictures/DELL/E4300/RG/CH/1.jpg</v>
      </c>
      <c r="N22" s="28" t="str">
        <f>IF(ISBLANK(Values!$G21),"",Values!O21)</f>
        <v>https://raw.githubusercontent.com/PatrickVibild/TellusAmazonPictures/master/pictures/DELL/E4300/RG/CH/2.jpg</v>
      </c>
      <c r="O22" s="28" t="str">
        <f>IF(ISBLANK(Values!$G21),"",Values!P21)</f>
        <v>https://raw.githubusercontent.com/PatrickVibild/TellusAmazonPictures/master/pictures/DELL/E4300/RG/CH/3.jpg</v>
      </c>
      <c r="P22" s="28" t="str">
        <f>IF(ISBLANK(Values!$G21),"",Values!Q21)</f>
        <v>https://raw.githubusercontent.com/PatrickVibild/TellusAmazonPictures/master/pictures/DELL/E4300/RG/CH/4.jpg</v>
      </c>
      <c r="Q22" s="28" t="str">
        <f>IF(ISBLANK(Values!$G21),"",Values!R21)</f>
        <v>https://raw.githubusercontent.com/PatrickVibild/TellusAmazonPictures/master/pictures/DELL/E4300/RG/CH/5.jpg</v>
      </c>
      <c r="R22" s="28" t="str">
        <f>IF(ISBLANK(Values!$G21),"",Values!S21)</f>
        <v>https://raw.githubusercontent.com/PatrickVibild/TellusAmazonPictures/master/pictures/DELL/E4300/RG/CH/6.jpg</v>
      </c>
      <c r="S22" s="28" t="str">
        <f>IF(ISBLANK(Values!$G21),"",Values!T21)</f>
        <v>https://raw.githubusercontent.com/PatrickVibild/TellusAmazonPictures/master/pictures/DELL/E4300/RG/CH/7.jpg</v>
      </c>
      <c r="T22" s="28" t="str">
        <f>IF(ISBLANK(Values!$G21),"",Values!U21)</f>
        <v>https://raw.githubusercontent.com/PatrickVibild/TellusAmazonPictures/master/pictures/DELL/E4300/RG/CH/8.jpg</v>
      </c>
      <c r="U22" s="28" t="str">
        <f>IF(ISBLANK(Values!$G21),"",Values!V21)</f>
        <v>https://raw.githubusercontent.com/PatrickVibild/TellusAmazonPictures/master/pictures/DELL/E4300/RG/CH/9.jpg</v>
      </c>
      <c r="W22" s="30" t="str">
        <f>IF(ISBLANK(Values!F21),"","Child")</f>
        <v>Child</v>
      </c>
      <c r="X22" s="30" t="str">
        <f>IF(ISBLANK(Values!F21),"",Values!$B$13)</f>
        <v>Dell 4300</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Dell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NO backlit.</v>
      </c>
      <c r="AM22" s="2" t="str">
        <f>SUBSTITUTE(IF(ISBLANK(Values!F21),"",Values!$B$27),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24.99</v>
      </c>
    </row>
    <row r="23" spans="1:193" s="36" customFormat="1" ht="48" x14ac:dyDescent="0.2">
      <c r="A23" s="2" t="str">
        <f>IF(ISBLANK(Values!F22),"",IF(Values!$B$37="EU","computercomponent","computer"))</f>
        <v>computercomponent</v>
      </c>
      <c r="B23" s="34" t="str">
        <f>IF(ISBLANK(Values!F22),"",Values!G22)</f>
        <v>Dell 4300 Regular / US INT</v>
      </c>
      <c r="C23" s="30" t="str">
        <f>IF(ISBLANK(Values!F22),"","TellusRem")</f>
        <v>TellusRem</v>
      </c>
      <c r="D23" s="29">
        <f>IF(ISBLANK(Values!F22),"",Values!F22)</f>
        <v>5714401435099</v>
      </c>
      <c r="E23" s="2" t="str">
        <f>IF(ISBLANK(Values!F22),"","EAN")</f>
        <v>EAN</v>
      </c>
      <c r="F23" s="28" t="str">
        <f>IF(ISBLANK(Values!F22),"",IF(Values!K22, SUBSTITUTE(Values!$B$1, "{language}", Values!I22) &amp; " " &amp;Values!$B$3, SUBSTITUTE(Values!$B$2, "{language}", Values!$I22) &amp; " " &amp;Values!$B$3))</f>
        <v>replacement US International non-backlit keyboard for Dell   Latitude E4300, Latitude E4310, Latitude E4200</v>
      </c>
      <c r="G23" s="30" t="str">
        <f>IF(ISBLANK(Values!F22),"","TellusRem")</f>
        <v>TellusRem</v>
      </c>
      <c r="H23" s="2" t="str">
        <f>IF(ISBLANK(Values!F22),"",Values!$B$16)</f>
        <v>laptop-computer-replacement-parts</v>
      </c>
      <c r="I23" s="2" t="str">
        <f>IF(ISBLANK(Values!F22),"","4730574031")</f>
        <v>4730574031</v>
      </c>
      <c r="J23" s="32" t="str">
        <f>IF(ISBLANK(Values!F22),"",Values!G22 )</f>
        <v>Dell 4300 Regular / US INT</v>
      </c>
      <c r="K23" s="28">
        <f>IF(ISBLANK(Values!F22),"",IF(Values!K22, Values!$B$4, Values!$B$5))</f>
        <v>24.99</v>
      </c>
      <c r="L23" s="28" t="str">
        <f>IF(ISBLANK(Values!F22),"",IF($CO23="DEFAULT", Values!$B$18, ""))</f>
        <v/>
      </c>
      <c r="M23" s="28" t="str">
        <f>IF(ISBLANK(Values!F22),"",Values!$N22)</f>
        <v>https://raw.githubusercontent.com/PatrickVibild/TellusAmazonPictures/master/pictures/DELL/E4300/RG/USI/1.jpg</v>
      </c>
      <c r="N23" s="28" t="str">
        <f>IF(ISBLANK(Values!$G22),"",Values!O22)</f>
        <v>https://raw.githubusercontent.com/PatrickVibild/TellusAmazonPictures/master/pictures/DELL/E4300/RG/USI/2.jpg</v>
      </c>
      <c r="O23" s="28" t="str">
        <f>IF(ISBLANK(Values!$G22),"",Values!P22)</f>
        <v>https://raw.githubusercontent.com/PatrickVibild/TellusAmazonPictures/master/pictures/DELL/E4300/RG/USI/3.jpg</v>
      </c>
      <c r="P23" s="28" t="str">
        <f>IF(ISBLANK(Values!$G22),"",Values!Q22)</f>
        <v>https://raw.githubusercontent.com/PatrickVibild/TellusAmazonPictures/master/pictures/DELL/E4300/RG/USI/4.jpg</v>
      </c>
      <c r="Q23" s="28" t="str">
        <f>IF(ISBLANK(Values!$G22),"",Values!R22)</f>
        <v>https://raw.githubusercontent.com/PatrickVibild/TellusAmazonPictures/master/pictures/DELL/E4300/RG/USI/5.jpg</v>
      </c>
      <c r="R23" s="28" t="str">
        <f>IF(ISBLANK(Values!$G22),"",Values!S22)</f>
        <v>https://raw.githubusercontent.com/PatrickVibild/TellusAmazonPictures/master/pictures/DELL/E4300/RG/USI/6.jpg</v>
      </c>
      <c r="S23" s="28" t="str">
        <f>IF(ISBLANK(Values!$G22),"",Values!T22)</f>
        <v>https://raw.githubusercontent.com/PatrickVibild/TellusAmazonPictures/master/pictures/DELL/E4300/RG/USI/7.jpg</v>
      </c>
      <c r="T23" s="28" t="str">
        <f>IF(ISBLANK(Values!$G22),"",Values!U22)</f>
        <v>https://raw.githubusercontent.com/PatrickVibild/TellusAmazonPictures/master/pictures/DELL/E4300/RG/USI/8.jpg</v>
      </c>
      <c r="U23" s="28" t="str">
        <f>IF(ISBLANK(Values!$G22),"",Values!V22)</f>
        <v>https://raw.githubusercontent.com/PatrickVibild/TellusAmazonPictures/master/pictures/DELL/E4300/RG/USI/9.jpg</v>
      </c>
      <c r="V23" s="2"/>
      <c r="W23" s="30" t="str">
        <f>IF(ISBLANK(Values!F22),"","Child")</f>
        <v>Child</v>
      </c>
      <c r="X23" s="30" t="str">
        <f>IF(ISBLANK(Values!F22),"",Values!$B$13)</f>
        <v>Dell 4300</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Dell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NO backlit.</v>
      </c>
      <c r="AM23" s="2" t="str">
        <f>SUBSTITUTE(IF(ISBLANK(Values!F22),"",Values!$B$27),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24.99</v>
      </c>
    </row>
    <row r="24" spans="1:193" s="36" customFormat="1" ht="48" x14ac:dyDescent="0.2">
      <c r="A24" s="2" t="str">
        <f>IF(ISBLANK(Values!F23),"",IF(Values!$B$37="EU","computercomponent","computer"))</f>
        <v>computercomponent</v>
      </c>
      <c r="B24" s="34" t="str">
        <f>IF(ISBLANK(Values!F23),"",Values!G23)</f>
        <v>Dell 4300 Regular / US</v>
      </c>
      <c r="C24" s="30" t="str">
        <f>IF(ISBLANK(Values!F23),"","TellusRem")</f>
        <v>TellusRem</v>
      </c>
      <c r="D24" s="29">
        <f>IF(ISBLANK(Values!F23),"",Values!F23)</f>
        <v>5714401435105</v>
      </c>
      <c r="E24" s="2" t="str">
        <f>IF(ISBLANK(Values!F23),"","EAN")</f>
        <v>EAN</v>
      </c>
      <c r="F24" s="28" t="str">
        <f>IF(ISBLANK(Values!F23),"",IF(Values!K23, SUBSTITUTE(Values!$B$1, "{language}", Values!I23) &amp; " " &amp;Values!$B$3, SUBSTITUTE(Values!$B$2, "{language}", Values!$I23) &amp; " " &amp;Values!$B$3))</f>
        <v>replacement US non-backlit keyboard for Dell   Latitude E4300, Latitude E4310, Latitude E4200</v>
      </c>
      <c r="G24" s="30" t="str">
        <f>IF(ISBLANK(Values!F23),"","TellusRem")</f>
        <v>TellusRem</v>
      </c>
      <c r="H24" s="2" t="str">
        <f>IF(ISBLANK(Values!F23),"",Values!$B$16)</f>
        <v>laptop-computer-replacement-parts</v>
      </c>
      <c r="I24" s="2" t="str">
        <f>IF(ISBLANK(Values!F23),"","4730574031")</f>
        <v>4730574031</v>
      </c>
      <c r="J24" s="32" t="str">
        <f>IF(ISBLANK(Values!F23),"",Values!G23 )</f>
        <v>Dell 4300 Regular / US</v>
      </c>
      <c r="K24" s="28">
        <f>IF(ISBLANK(Values!F23),"",IF(Values!K23, Values!$B$4, Values!$B$5))</f>
        <v>24.99</v>
      </c>
      <c r="L24" s="28">
        <f>IF(ISBLANK(Values!F23),"",IF($CO24="DEFAULT", Values!$B$18, ""))</f>
        <v>5</v>
      </c>
      <c r="M24" s="28" t="str">
        <f>IF(ISBLANK(Values!F23),"",Values!$N23)</f>
        <v>https://raw.githubusercontent.com/PatrickVibild/TellusAmazonPictures/master/pictures/DELL/E4300/RG/US/1.jpg</v>
      </c>
      <c r="N24" s="28" t="str">
        <f>IF(ISBLANK(Values!$G23),"",Values!O23)</f>
        <v>https://raw.githubusercontent.com/PatrickVibild/TellusAmazonPictures/master/pictures/DELL/E4300/RG/US/2.jpg</v>
      </c>
      <c r="O24" s="28" t="str">
        <f>IF(ISBLANK(Values!$G23),"",Values!P23)</f>
        <v>https://raw.githubusercontent.com/PatrickVibild/TellusAmazonPictures/master/pictures/DELL/E4300/RG/US/3.jpg</v>
      </c>
      <c r="P24" s="28" t="str">
        <f>IF(ISBLANK(Values!$G23),"",Values!Q23)</f>
        <v>https://raw.githubusercontent.com/PatrickVibild/TellusAmazonPictures/master/pictures/DELL/E4300/RG/US/4.jpg</v>
      </c>
      <c r="Q24" s="28" t="str">
        <f>IF(ISBLANK(Values!$G23),"",Values!R23)</f>
        <v>https://raw.githubusercontent.com/PatrickVibild/TellusAmazonPictures/master/pictures/DELL/E4300/RG/US/5.jpg</v>
      </c>
      <c r="R24" s="28" t="str">
        <f>IF(ISBLANK(Values!$G23),"",Values!S23)</f>
        <v>https://raw.githubusercontent.com/PatrickVibild/TellusAmazonPictures/master/pictures/DELL/E4300/RG/US/6.jpg</v>
      </c>
      <c r="S24" s="28" t="str">
        <f>IF(ISBLANK(Values!$G23),"",Values!T23)</f>
        <v>https://raw.githubusercontent.com/PatrickVibild/TellusAmazonPictures/master/pictures/DELL/E4300/RG/US/7.jpg</v>
      </c>
      <c r="T24" s="28" t="str">
        <f>IF(ISBLANK(Values!$G23),"",Values!U23)</f>
        <v>https://raw.githubusercontent.com/PatrickVibild/TellusAmazonPictures/master/pictures/DELL/E4300/RG/US/8.jpg</v>
      </c>
      <c r="U24" s="28" t="str">
        <f>IF(ISBLANK(Values!$G23),"",Values!V23)</f>
        <v>https://raw.githubusercontent.com/PatrickVibild/TellusAmazonPictures/master/pictures/DELL/E4300/RG/US/9.jpg</v>
      </c>
      <c r="V24" s="2"/>
      <c r="W24" s="30" t="str">
        <f>IF(ISBLANK(Values!F23),"","Child")</f>
        <v>Child</v>
      </c>
      <c r="X24" s="30" t="str">
        <f>IF(ISBLANK(Values!F23),"",Values!$B$13)</f>
        <v>Dell 4300</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Dell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NO backlit.</v>
      </c>
      <c r="AM24" s="2" t="str">
        <f>SUBSTITUTE(IF(ISBLANK(Values!F23),"",Values!$B$27),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24.99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2">
        <f>K24</f>
        <v>24.99</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L24" sqref="L24"/>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t="b">
        <f>FALSE()</f>
        <v>0</v>
      </c>
      <c r="D4" s="44" t="b">
        <f>TRUE()</f>
        <v>1</v>
      </c>
      <c r="E4" s="44"/>
      <c r="F4" s="38">
        <v>5714401432005</v>
      </c>
      <c r="G4" s="38" t="s">
        <v>372</v>
      </c>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TRUE()</f>
        <v>1</v>
      </c>
      <c r="L4" s="38"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https://raw.githubusercontent.com/PatrickVibild/TellusAmazonPictures/master/pictures/DELL/E4300/BL/DE/1.jpg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https://raw.githubusercontent.com/PatrickVibild/TellusAmazonPictures/master/pictures/DELL/E4300/BL/DE/2.jpg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https://raw.githubusercontent.com/PatrickVibild/TellusAmazonPictures/master/pictures/DELL/E4300/BL/DE/3.jpg</v>
      </c>
      <c r="Q4" t="str">
        <f t="shared" ref="Q4:Q35" si="3">IF(ISBLANK(L4),"",IF(M4, "https://raw.githubusercontent.com/PatrickVibild/TellusAmazonPictures/master/pictures/"&amp;L4&amp;"/4.jpg", ""))</f>
        <v>https://raw.githubusercontent.com/PatrickVibild/TellusAmazonPictures/master/pictures/DELL/E4300/BL/DE/4.jpg</v>
      </c>
      <c r="R4" t="str">
        <f t="shared" ref="R4:R35" si="4">IF(ISBLANK(L4),"",IF(M4, "https://raw.githubusercontent.com/PatrickVibild/TellusAmazonPictures/master/pictures/"&amp;L4&amp;"/5.jpg", ""))</f>
        <v>https://raw.githubusercontent.com/PatrickVibild/TellusAmazonPictures/master/pictures/DELL/E4300/BL/DE/5.jpg</v>
      </c>
      <c r="S4" t="str">
        <f t="shared" ref="S4:S35" si="5">IF(ISBLANK(L4),"",IF(M4, "https://raw.githubusercontent.com/PatrickVibild/TellusAmazonPictures/master/pictures/"&amp;L4&amp;"/6.jpg", ""))</f>
        <v>https://raw.githubusercontent.com/PatrickVibild/TellusAmazonPictures/master/pictures/DELL/E4300/BL/DE/6.jpg</v>
      </c>
      <c r="T4" t="str">
        <f t="shared" ref="T4:T35" si="6">IF(ISBLANK(L4),"",IF(M4, "https://raw.githubusercontent.com/PatrickVibild/TellusAmazonPictures/master/pictures/"&amp;L4&amp;"/7.jpg", ""))</f>
        <v>https://raw.githubusercontent.com/PatrickVibild/TellusAmazonPictures/master/pictures/DELL/E4300/BL/DE/7.jpg</v>
      </c>
      <c r="U4" t="str">
        <f t="shared" ref="U4:U35" si="7">IF(ISBLANK(L4),"",IF(M4, "https://raw.githubusercontent.com/PatrickVibild/TellusAmazonPictures/master/pictures/"&amp;L4&amp;"/8.jpg",""))</f>
        <v>https://raw.githubusercontent.com/PatrickVibild/TellusAmazonPictures/master/pictures/DELL/E4300/BL/DE/8.jpg</v>
      </c>
      <c r="V4" t="str">
        <f t="shared" ref="V4:V35" si="8">IF(ISBLANK(L4),"",IF(M4, "https://raw.githubusercontent.com/PatrickVibild/TellusAmazonPictures/master/pictures/"&amp;L4&amp;"/9.jpg", ""))</f>
        <v>https://raw.githubusercontent.com/PatrickVibild/TellusAmazonPictures/master/pictures/DELL/E4300/BL/DE/9.jpg</v>
      </c>
      <c r="W4" s="45">
        <f>MATCH(H4,options!$D$1:$D$20,0)</f>
        <v>1</v>
      </c>
    </row>
    <row r="5" spans="1:23" ht="28" x14ac:dyDescent="0.15">
      <c r="A5" s="39" t="s">
        <v>375</v>
      </c>
      <c r="B5" s="43">
        <v>24.99</v>
      </c>
      <c r="C5" s="44" t="b">
        <f>FALSE()</f>
        <v>0</v>
      </c>
      <c r="D5" s="44" t="b">
        <f>TRUE()</f>
        <v>1</v>
      </c>
      <c r="E5" s="44"/>
      <c r="F5" s="38">
        <v>5714401432012</v>
      </c>
      <c r="G5" s="38" t="s">
        <v>376</v>
      </c>
      <c r="H5" s="4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TRUE()</f>
        <v>1</v>
      </c>
      <c r="L5" s="38" t="s">
        <v>378</v>
      </c>
      <c r="M5" s="48" t="b">
        <f>TRUE()</f>
        <v>1</v>
      </c>
      <c r="N5" s="49" t="str">
        <f t="shared" si="0"/>
        <v>https://raw.githubusercontent.com/PatrickVibild/TellusAmazonPictures/master/pictures/DELL/E4300/BL/FR/1.jpg</v>
      </c>
      <c r="O5" s="49" t="str">
        <f t="shared" si="1"/>
        <v>https://raw.githubusercontent.com/PatrickVibild/TellusAmazonPictures/master/pictures/DELL/E4300/BL/FR/2.jpg</v>
      </c>
      <c r="P5" s="50" t="str">
        <f t="shared" si="2"/>
        <v>https://raw.githubusercontent.com/PatrickVibild/TellusAmazonPictures/master/pictures/DELL/E4300/BL/FR/3.jpg</v>
      </c>
      <c r="Q5" t="str">
        <f t="shared" si="3"/>
        <v>https://raw.githubusercontent.com/PatrickVibild/TellusAmazonPictures/master/pictures/DELL/E4300/BL/FR/4.jpg</v>
      </c>
      <c r="R5" t="str">
        <f t="shared" si="4"/>
        <v>https://raw.githubusercontent.com/PatrickVibild/TellusAmazonPictures/master/pictures/DELL/E4300/BL/FR/5.jpg</v>
      </c>
      <c r="S5" t="str">
        <f t="shared" si="5"/>
        <v>https://raw.githubusercontent.com/PatrickVibild/TellusAmazonPictures/master/pictures/DELL/E4300/BL/FR/6.jpg</v>
      </c>
      <c r="T5" t="str">
        <f t="shared" si="6"/>
        <v>https://raw.githubusercontent.com/PatrickVibild/TellusAmazonPictures/master/pictures/DELL/E4300/BL/FR/7.jpg</v>
      </c>
      <c r="U5" t="str">
        <f t="shared" si="7"/>
        <v>https://raw.githubusercontent.com/PatrickVibild/TellusAmazonPictures/master/pictures/DELL/E4300/BL/FR/8.jpg</v>
      </c>
      <c r="V5" t="str">
        <f t="shared" si="8"/>
        <v>https://raw.githubusercontent.com/PatrickVibild/TellusAmazonPictures/master/pictures/DELL/E4300/BL/FR/9.jpg</v>
      </c>
      <c r="W5" s="45">
        <f>MATCH(H5,options!$D$1:$D$20,0)</f>
        <v>2</v>
      </c>
    </row>
    <row r="6" spans="1:23" ht="28" x14ac:dyDescent="0.15">
      <c r="A6" s="39" t="s">
        <v>379</v>
      </c>
      <c r="B6" s="51" t="s">
        <v>380</v>
      </c>
      <c r="C6" s="44" t="b">
        <f>FALSE()</f>
        <v>0</v>
      </c>
      <c r="D6" s="44" t="b">
        <f>TRUE()</f>
        <v>1</v>
      </c>
      <c r="E6" s="44"/>
      <c r="F6" s="38">
        <v>5714401432029</v>
      </c>
      <c r="G6" s="38" t="s">
        <v>381</v>
      </c>
      <c r="H6" s="4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TRUE()</f>
        <v>1</v>
      </c>
      <c r="L6" s="38" t="s">
        <v>383</v>
      </c>
      <c r="M6" s="48" t="b">
        <f>TRUE()</f>
        <v>1</v>
      </c>
      <c r="N6" s="49" t="str">
        <f t="shared" si="0"/>
        <v>https://raw.githubusercontent.com/PatrickVibild/TellusAmazonPictures/master/pictures/DELL/E4300/BL/IT/1.jpg</v>
      </c>
      <c r="O6" s="49" t="str">
        <f t="shared" si="1"/>
        <v>https://raw.githubusercontent.com/PatrickVibild/TellusAmazonPictures/master/pictures/DELL/E4300/BL/IT/2.jpg</v>
      </c>
      <c r="P6" s="50" t="str">
        <f t="shared" si="2"/>
        <v>https://raw.githubusercontent.com/PatrickVibild/TellusAmazonPictures/master/pictures/DELL/E4300/BL/IT/3.jpg</v>
      </c>
      <c r="Q6" t="str">
        <f t="shared" si="3"/>
        <v>https://raw.githubusercontent.com/PatrickVibild/TellusAmazonPictures/master/pictures/DELL/E4300/BL/IT/4.jpg</v>
      </c>
      <c r="R6" t="str">
        <f t="shared" si="4"/>
        <v>https://raw.githubusercontent.com/PatrickVibild/TellusAmazonPictures/master/pictures/DELL/E4300/BL/IT/5.jpg</v>
      </c>
      <c r="S6" t="str">
        <f t="shared" si="5"/>
        <v>https://raw.githubusercontent.com/PatrickVibild/TellusAmazonPictures/master/pictures/DELL/E4300/BL/IT/6.jpg</v>
      </c>
      <c r="T6" t="str">
        <f t="shared" si="6"/>
        <v>https://raw.githubusercontent.com/PatrickVibild/TellusAmazonPictures/master/pictures/DELL/E4300/BL/IT/7.jpg</v>
      </c>
      <c r="U6" t="str">
        <f t="shared" si="7"/>
        <v>https://raw.githubusercontent.com/PatrickVibild/TellusAmazonPictures/master/pictures/DELL/E4300/BL/IT/8.jpg</v>
      </c>
      <c r="V6" t="str">
        <f t="shared" si="8"/>
        <v>https://raw.githubusercontent.com/PatrickVibild/TellusAmazonPictures/master/pictures/DELL/E4300/BL/IT/9.jpg</v>
      </c>
      <c r="W6" s="45">
        <f>MATCH(H6,options!$D$1:$D$20,0)</f>
        <v>3</v>
      </c>
    </row>
    <row r="7" spans="1:23" ht="28" x14ac:dyDescent="0.15">
      <c r="A7" s="39" t="s">
        <v>384</v>
      </c>
      <c r="B7" s="52" t="str">
        <f>IF(B6=options!C1,"41","41")</f>
        <v>41</v>
      </c>
      <c r="C7" s="44" t="b">
        <f>FALSE()</f>
        <v>0</v>
      </c>
      <c r="D7" s="44" t="b">
        <f>TRUE()</f>
        <v>1</v>
      </c>
      <c r="E7" s="44"/>
      <c r="F7" s="38">
        <v>5714401432036</v>
      </c>
      <c r="G7" s="38" t="s">
        <v>385</v>
      </c>
      <c r="H7" s="4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TRUE()</f>
        <v>1</v>
      </c>
      <c r="L7" s="38" t="s">
        <v>387</v>
      </c>
      <c r="M7" s="48" t="b">
        <f>TRUE()</f>
        <v>1</v>
      </c>
      <c r="N7" s="49" t="str">
        <f t="shared" si="0"/>
        <v>https://raw.githubusercontent.com/PatrickVibild/TellusAmazonPictures/master/pictures/DELL/E4300/BL/ES/1.jpg</v>
      </c>
      <c r="O7" s="49" t="str">
        <f t="shared" si="1"/>
        <v>https://raw.githubusercontent.com/PatrickVibild/TellusAmazonPictures/master/pictures/DELL/E4300/BL/ES/2.jpg</v>
      </c>
      <c r="P7" s="50" t="str">
        <f t="shared" si="2"/>
        <v>https://raw.githubusercontent.com/PatrickVibild/TellusAmazonPictures/master/pictures/DELL/E4300/BL/ES/3.jpg</v>
      </c>
      <c r="Q7" t="str">
        <f t="shared" si="3"/>
        <v>https://raw.githubusercontent.com/PatrickVibild/TellusAmazonPictures/master/pictures/DELL/E4300/BL/ES/4.jpg</v>
      </c>
      <c r="R7" t="str">
        <f t="shared" si="4"/>
        <v>https://raw.githubusercontent.com/PatrickVibild/TellusAmazonPictures/master/pictures/DELL/E4300/BL/ES/5.jpg</v>
      </c>
      <c r="S7" t="str">
        <f t="shared" si="5"/>
        <v>https://raw.githubusercontent.com/PatrickVibild/TellusAmazonPictures/master/pictures/DELL/E4300/BL/ES/6.jpg</v>
      </c>
      <c r="T7" t="str">
        <f t="shared" si="6"/>
        <v>https://raw.githubusercontent.com/PatrickVibild/TellusAmazonPictures/master/pictures/DELL/E4300/BL/ES/7.jpg</v>
      </c>
      <c r="U7" t="str">
        <f t="shared" si="7"/>
        <v>https://raw.githubusercontent.com/PatrickVibild/TellusAmazonPictures/master/pictures/DELL/E4300/BL/ES/8.jpg</v>
      </c>
      <c r="V7" t="str">
        <f t="shared" si="8"/>
        <v>https://raw.githubusercontent.com/PatrickVibild/TellusAmazonPictures/master/pictures/DELL/E4300/BL/ES/9.jpg</v>
      </c>
      <c r="W7" s="45">
        <f>MATCH(H7,options!$D$1:$D$20,0)</f>
        <v>4</v>
      </c>
    </row>
    <row r="8" spans="1:23" ht="28" x14ac:dyDescent="0.15">
      <c r="A8" s="39" t="s">
        <v>388</v>
      </c>
      <c r="B8" s="52" t="str">
        <f>IF(B6=options!C1,"17","17")</f>
        <v>17</v>
      </c>
      <c r="C8" s="44" t="b">
        <f>FALSE()</f>
        <v>0</v>
      </c>
      <c r="D8" s="44" t="b">
        <f>FALSE()</f>
        <v>0</v>
      </c>
      <c r="E8" s="44"/>
      <c r="F8" s="38">
        <v>5714401432043</v>
      </c>
      <c r="G8" s="38" t="s">
        <v>389</v>
      </c>
      <c r="H8" s="4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TRUE()</f>
        <v>1</v>
      </c>
      <c r="L8" s="38" t="s">
        <v>391</v>
      </c>
      <c r="M8" s="48" t="b">
        <f>TRUE()</f>
        <v>1</v>
      </c>
      <c r="N8" s="49" t="str">
        <f t="shared" si="0"/>
        <v>https://raw.githubusercontent.com/PatrickVibild/TellusAmazonPictures/master/pictures/DELL/E4300/BL/UK/1.jpg</v>
      </c>
      <c r="O8" s="49" t="str">
        <f t="shared" si="1"/>
        <v>https://raw.githubusercontent.com/PatrickVibild/TellusAmazonPictures/master/pictures/DELL/E4300/BL/UK/2.jpg</v>
      </c>
      <c r="P8" s="50" t="str">
        <f t="shared" si="2"/>
        <v>https://raw.githubusercontent.com/PatrickVibild/TellusAmazonPictures/master/pictures/DELL/E4300/BL/UK/3.jpg</v>
      </c>
      <c r="Q8" t="str">
        <f t="shared" si="3"/>
        <v>https://raw.githubusercontent.com/PatrickVibild/TellusAmazonPictures/master/pictures/DELL/E4300/BL/UK/4.jpg</v>
      </c>
      <c r="R8" t="str">
        <f t="shared" si="4"/>
        <v>https://raw.githubusercontent.com/PatrickVibild/TellusAmazonPictures/master/pictures/DELL/E4300/BL/UK/5.jpg</v>
      </c>
      <c r="S8" t="str">
        <f t="shared" si="5"/>
        <v>https://raw.githubusercontent.com/PatrickVibild/TellusAmazonPictures/master/pictures/DELL/E4300/BL/UK/6.jpg</v>
      </c>
      <c r="T8" t="str">
        <f t="shared" si="6"/>
        <v>https://raw.githubusercontent.com/PatrickVibild/TellusAmazonPictures/master/pictures/DELL/E4300/BL/UK/7.jpg</v>
      </c>
      <c r="U8" t="str">
        <f t="shared" si="7"/>
        <v>https://raw.githubusercontent.com/PatrickVibild/TellusAmazonPictures/master/pictures/DELL/E4300/BL/UK/8.jpg</v>
      </c>
      <c r="V8" t="str">
        <f t="shared" si="8"/>
        <v>https://raw.githubusercontent.com/PatrickVibild/TellusAmazonPictures/master/pictures/DELL/E4300/BL/UK/9.jpg</v>
      </c>
      <c r="W8" s="45">
        <f>MATCH(H8,options!$D$1:$D$20,0)</f>
        <v>5</v>
      </c>
    </row>
    <row r="9" spans="1:23" ht="28" x14ac:dyDescent="0.15">
      <c r="A9" s="39" t="s">
        <v>392</v>
      </c>
      <c r="B9" s="52" t="str">
        <f>IF(B6=options!C1,"5","5")</f>
        <v>5</v>
      </c>
      <c r="C9" s="44" t="b">
        <f>FALSE()</f>
        <v>0</v>
      </c>
      <c r="D9" s="44" t="b">
        <f>TRUE()</f>
        <v>1</v>
      </c>
      <c r="E9" s="44"/>
      <c r="F9" s="38">
        <v>5714401432050</v>
      </c>
      <c r="G9" s="38" t="s">
        <v>393</v>
      </c>
      <c r="H9" s="4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TRUE()</f>
        <v>1</v>
      </c>
      <c r="L9" s="38" t="s">
        <v>395</v>
      </c>
      <c r="M9" s="48" t="b">
        <f>TRUE()</f>
        <v>1</v>
      </c>
      <c r="N9" s="49" t="str">
        <f t="shared" si="0"/>
        <v>https://raw.githubusercontent.com/PatrickVibild/TellusAmazonPictures/master/pictures/DELL/E4300/BL/NOR/1.jpg</v>
      </c>
      <c r="O9" s="49" t="str">
        <f t="shared" si="1"/>
        <v>https://raw.githubusercontent.com/PatrickVibild/TellusAmazonPictures/master/pictures/DELL/E4300/BL/NOR/2.jpg</v>
      </c>
      <c r="P9" s="50" t="str">
        <f t="shared" si="2"/>
        <v>https://raw.githubusercontent.com/PatrickVibild/TellusAmazonPictures/master/pictures/DELL/E4300/BL/NOR/3.jpg</v>
      </c>
      <c r="Q9" t="str">
        <f t="shared" si="3"/>
        <v>https://raw.githubusercontent.com/PatrickVibild/TellusAmazonPictures/master/pictures/DELL/E4300/BL/NOR/4.jpg</v>
      </c>
      <c r="R9" t="str">
        <f t="shared" si="4"/>
        <v>https://raw.githubusercontent.com/PatrickVibild/TellusAmazonPictures/master/pictures/DELL/E4300/BL/NOR/5.jpg</v>
      </c>
      <c r="S9" t="str">
        <f t="shared" si="5"/>
        <v>https://raw.githubusercontent.com/PatrickVibild/TellusAmazonPictures/master/pictures/DELL/E4300/BL/NOR/6.jpg</v>
      </c>
      <c r="T9" t="str">
        <f t="shared" si="6"/>
        <v>https://raw.githubusercontent.com/PatrickVibild/TellusAmazonPictures/master/pictures/DELL/E4300/BL/NOR/7.jpg</v>
      </c>
      <c r="U9" t="str">
        <f t="shared" si="7"/>
        <v>https://raw.githubusercontent.com/PatrickVibild/TellusAmazonPictures/master/pictures/DELL/E4300/BL/NOR/8.jpg</v>
      </c>
      <c r="V9" t="str">
        <f t="shared" si="8"/>
        <v>https://raw.githubusercontent.com/PatrickVibild/TellusAmazonPictures/master/pictures/DELL/E4300/BL/NOR/9.jpg</v>
      </c>
      <c r="W9" s="45">
        <f>MATCH(H9,options!$D$1:$D$20,0)</f>
        <v>6</v>
      </c>
    </row>
    <row r="10" spans="1:23" ht="28" x14ac:dyDescent="0.15">
      <c r="A10" t="s">
        <v>396</v>
      </c>
      <c r="B10" s="53"/>
      <c r="C10" s="44" t="b">
        <f>FALSE()</f>
        <v>0</v>
      </c>
      <c r="D10" s="44" t="b">
        <f>TRUE()</f>
        <v>1</v>
      </c>
      <c r="E10" s="44"/>
      <c r="F10" s="38">
        <v>5714401432067</v>
      </c>
      <c r="G10" s="38" t="s">
        <v>397</v>
      </c>
      <c r="H10" s="4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TRUE()</f>
        <v>1</v>
      </c>
      <c r="L10" s="38" t="s">
        <v>399</v>
      </c>
      <c r="M10" s="48" t="b">
        <f>TRUE()</f>
        <v>1</v>
      </c>
      <c r="N10" s="49" t="str">
        <f t="shared" si="0"/>
        <v>https://raw.githubusercontent.com/PatrickVibild/TellusAmazonPictures/master/pictures/DELL/E4300/BL/BE/1.jpg</v>
      </c>
      <c r="O10" s="49" t="str">
        <f t="shared" si="1"/>
        <v>https://raw.githubusercontent.com/PatrickVibild/TellusAmazonPictures/master/pictures/DELL/E4300/BL/BE/2.jpg</v>
      </c>
      <c r="P10" s="50" t="str">
        <f t="shared" si="2"/>
        <v>https://raw.githubusercontent.com/PatrickVibild/TellusAmazonPictures/master/pictures/DELL/E4300/BL/BE/3.jpg</v>
      </c>
      <c r="Q10" t="str">
        <f t="shared" si="3"/>
        <v>https://raw.githubusercontent.com/PatrickVibild/TellusAmazonPictures/master/pictures/DELL/E4300/BL/BE/4.jpg</v>
      </c>
      <c r="R10" t="str">
        <f t="shared" si="4"/>
        <v>https://raw.githubusercontent.com/PatrickVibild/TellusAmazonPictures/master/pictures/DELL/E4300/BL/BE/5.jpg</v>
      </c>
      <c r="S10" t="str">
        <f t="shared" si="5"/>
        <v>https://raw.githubusercontent.com/PatrickVibild/TellusAmazonPictures/master/pictures/DELL/E4300/BL/BE/6.jpg</v>
      </c>
      <c r="T10" t="str">
        <f t="shared" si="6"/>
        <v>https://raw.githubusercontent.com/PatrickVibild/TellusAmazonPictures/master/pictures/DELL/E4300/BL/BE/7.jpg</v>
      </c>
      <c r="U10" t="str">
        <f t="shared" si="7"/>
        <v>https://raw.githubusercontent.com/PatrickVibild/TellusAmazonPictures/master/pictures/DELL/E4300/BL/BE/8.jpg</v>
      </c>
      <c r="V10" t="str">
        <f t="shared" si="8"/>
        <v>https://raw.githubusercontent.com/PatrickVibild/TellusAmazonPictures/master/pictures/DELL/E4300/BL/BE/9.jpg</v>
      </c>
      <c r="W10" s="45">
        <f>MATCH(H10,options!$D$1:$D$20,0)</f>
        <v>7</v>
      </c>
    </row>
    <row r="11" spans="1:23" ht="28" x14ac:dyDescent="0.15">
      <c r="A11" s="39" t="s">
        <v>400</v>
      </c>
      <c r="B11" s="43">
        <v>100</v>
      </c>
      <c r="C11" s="44" t="b">
        <f>FALSE()</f>
        <v>0</v>
      </c>
      <c r="D11" s="44" t="b">
        <f>TRUE()</f>
        <v>1</v>
      </c>
      <c r="E11" s="44"/>
      <c r="F11" s="38">
        <v>5714401432074</v>
      </c>
      <c r="G11" s="38" t="s">
        <v>401</v>
      </c>
      <c r="H11" s="4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TRUE()</f>
        <v>1</v>
      </c>
      <c r="L11" s="38" t="s">
        <v>403</v>
      </c>
      <c r="M11" s="48" t="b">
        <f>TRUE()</f>
        <v>1</v>
      </c>
      <c r="N11" s="54" t="str">
        <f t="shared" si="0"/>
        <v>https://raw.githubusercontent.com/PatrickVibild/TellusAmazonPictures/master/pictures/DELL/E4300/BL/CH/1.jpg</v>
      </c>
      <c r="O11" s="49" t="str">
        <f t="shared" si="1"/>
        <v>https://raw.githubusercontent.com/PatrickVibild/TellusAmazonPictures/master/pictures/DELL/E4300/BL/CH/2.jpg</v>
      </c>
      <c r="P11" s="50" t="str">
        <f t="shared" si="2"/>
        <v>https://raw.githubusercontent.com/PatrickVibild/TellusAmazonPictures/master/pictures/DELL/E4300/BL/CH/3.jpg</v>
      </c>
      <c r="Q11" t="str">
        <f t="shared" si="3"/>
        <v>https://raw.githubusercontent.com/PatrickVibild/TellusAmazonPictures/master/pictures/DELL/E4300/BL/CH/4.jpg</v>
      </c>
      <c r="R11" t="str">
        <f t="shared" si="4"/>
        <v>https://raw.githubusercontent.com/PatrickVibild/TellusAmazonPictures/master/pictures/DELL/E4300/BL/CH/5.jpg</v>
      </c>
      <c r="S11" t="str">
        <f t="shared" si="5"/>
        <v>https://raw.githubusercontent.com/PatrickVibild/TellusAmazonPictures/master/pictures/DELL/E4300/BL/CH/6.jpg</v>
      </c>
      <c r="T11" t="str">
        <f t="shared" si="6"/>
        <v>https://raw.githubusercontent.com/PatrickVibild/TellusAmazonPictures/master/pictures/DELL/E4300/BL/CH/7.jpg</v>
      </c>
      <c r="U11" t="str">
        <f t="shared" si="7"/>
        <v>https://raw.githubusercontent.com/PatrickVibild/TellusAmazonPictures/master/pictures/DELL/E4300/BL/CH/8.jpg</v>
      </c>
      <c r="V11" t="str">
        <f t="shared" si="8"/>
        <v>https://raw.githubusercontent.com/PatrickVibild/TellusAmazonPictures/master/pictures/DELL/E4300/BL/CH/9.jpg</v>
      </c>
      <c r="W11" s="45">
        <f>MATCH(H11,options!$D$1:$D$20,0)</f>
        <v>15</v>
      </c>
    </row>
    <row r="12" spans="1:23" ht="28" x14ac:dyDescent="0.15">
      <c r="B12" s="53"/>
      <c r="C12" s="44" t="b">
        <f>FALSE()</f>
        <v>0</v>
      </c>
      <c r="D12" s="44" t="b">
        <f>TRUE()</f>
        <v>1</v>
      </c>
      <c r="E12" s="44"/>
      <c r="F12" s="38">
        <v>5714401432081</v>
      </c>
      <c r="G12" s="38" t="s">
        <v>404</v>
      </c>
      <c r="H12" s="4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TRUE()</f>
        <v>1</v>
      </c>
      <c r="L12" s="38" t="s">
        <v>406</v>
      </c>
      <c r="M12" s="48" t="b">
        <f>TRUE()</f>
        <v>1</v>
      </c>
      <c r="N12" s="49" t="str">
        <f t="shared" si="0"/>
        <v>https://raw.githubusercontent.com/PatrickVibild/TellusAmazonPictures/master/pictures/DELL/E4300/BL/USI/1.jpg</v>
      </c>
      <c r="O12" s="49" t="str">
        <f t="shared" si="1"/>
        <v>https://raw.githubusercontent.com/PatrickVibild/TellusAmazonPictures/master/pictures/DELL/E4300/BL/USI/2.jpg</v>
      </c>
      <c r="P12" s="50" t="str">
        <f t="shared" si="2"/>
        <v>https://raw.githubusercontent.com/PatrickVibild/TellusAmazonPictures/master/pictures/DELL/E4300/BL/USI/3.jpg</v>
      </c>
      <c r="Q12" t="str">
        <f t="shared" si="3"/>
        <v>https://raw.githubusercontent.com/PatrickVibild/TellusAmazonPictures/master/pictures/DELL/E4300/BL/USI/4.jpg</v>
      </c>
      <c r="R12" t="str">
        <f t="shared" si="4"/>
        <v>https://raw.githubusercontent.com/PatrickVibild/TellusAmazonPictures/master/pictures/DELL/E4300/BL/USI/5.jpg</v>
      </c>
      <c r="S12" t="str">
        <f t="shared" si="5"/>
        <v>https://raw.githubusercontent.com/PatrickVibild/TellusAmazonPictures/master/pictures/DELL/E4300/BL/USI/6.jpg</v>
      </c>
      <c r="T12" t="str">
        <f t="shared" si="6"/>
        <v>https://raw.githubusercontent.com/PatrickVibild/TellusAmazonPictures/master/pictures/DELL/E4300/BL/USI/7.jpg</v>
      </c>
      <c r="U12" t="str">
        <f t="shared" si="7"/>
        <v>https://raw.githubusercontent.com/PatrickVibild/TellusAmazonPictures/master/pictures/DELL/E4300/BL/USI/8.jpg</v>
      </c>
      <c r="V12" t="str">
        <f t="shared" si="8"/>
        <v>https://raw.githubusercontent.com/PatrickVibild/TellusAmazonPictures/master/pictures/DELL/E4300/BL/USI/9.jpg</v>
      </c>
      <c r="W12" s="45">
        <f>MATCH(H12,options!$D$1:$D$20,0)</f>
        <v>16</v>
      </c>
    </row>
    <row r="13" spans="1:23" ht="28" x14ac:dyDescent="0.15">
      <c r="A13" s="39" t="s">
        <v>407</v>
      </c>
      <c r="B13" s="38" t="s">
        <v>408</v>
      </c>
      <c r="C13" s="44" t="b">
        <f>TRUE()</f>
        <v>1</v>
      </c>
      <c r="D13" s="44" t="b">
        <f>FALSE()</f>
        <v>0</v>
      </c>
      <c r="E13" s="44"/>
      <c r="F13" s="38">
        <v>5714401432098</v>
      </c>
      <c r="G13" s="38" t="s">
        <v>409</v>
      </c>
      <c r="H13" s="4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TRUE()</f>
        <v>1</v>
      </c>
      <c r="L13" s="38" t="s">
        <v>411</v>
      </c>
      <c r="M13" s="48" t="b">
        <f>TRUE()</f>
        <v>1</v>
      </c>
      <c r="N13" s="49" t="str">
        <f t="shared" si="0"/>
        <v>https://raw.githubusercontent.com/PatrickVibild/TellusAmazonPictures/master/pictures/DELL/E4300/BL/US/1.jpg</v>
      </c>
      <c r="O13" s="49" t="str">
        <f t="shared" si="1"/>
        <v>https://raw.githubusercontent.com/PatrickVibild/TellusAmazonPictures/master/pictures/DELL/E4300/BL/US/2.jpg</v>
      </c>
      <c r="P13" s="50" t="str">
        <f t="shared" si="2"/>
        <v>https://raw.githubusercontent.com/PatrickVibild/TellusAmazonPictures/master/pictures/DELL/E4300/BL/US/3.jpg</v>
      </c>
      <c r="Q13" t="str">
        <f t="shared" si="3"/>
        <v>https://raw.githubusercontent.com/PatrickVibild/TellusAmazonPictures/master/pictures/DELL/E4300/BL/US/4.jpg</v>
      </c>
      <c r="R13" t="str">
        <f t="shared" si="4"/>
        <v>https://raw.githubusercontent.com/PatrickVibild/TellusAmazonPictures/master/pictures/DELL/E4300/BL/US/5.jpg</v>
      </c>
      <c r="S13" t="str">
        <f t="shared" si="5"/>
        <v>https://raw.githubusercontent.com/PatrickVibild/TellusAmazonPictures/master/pictures/DELL/E4300/BL/US/6.jpg</v>
      </c>
      <c r="T13" t="str">
        <f t="shared" si="6"/>
        <v>https://raw.githubusercontent.com/PatrickVibild/TellusAmazonPictures/master/pictures/DELL/E4300/BL/US/7.jpg</v>
      </c>
      <c r="U13" t="str">
        <f t="shared" si="7"/>
        <v>https://raw.githubusercontent.com/PatrickVibild/TellusAmazonPictures/master/pictures/DELL/E4300/BL/US/8.jpg</v>
      </c>
      <c r="V13" t="str">
        <f t="shared" si="8"/>
        <v>https://raw.githubusercontent.com/PatrickVibild/TellusAmazonPictures/master/pictures/DELL/E4300/BL/US/9.jpg</v>
      </c>
      <c r="W13" s="45">
        <f>MATCH(H13,options!$D$1:$D$20,0)</f>
        <v>18</v>
      </c>
    </row>
    <row r="14" spans="1:23" ht="28" x14ac:dyDescent="0.15">
      <c r="A14" s="39" t="s">
        <v>412</v>
      </c>
      <c r="B14" s="38">
        <v>5714401431992</v>
      </c>
      <c r="C14" s="44" t="b">
        <f>FALSE()</f>
        <v>0</v>
      </c>
      <c r="D14" s="44" t="b">
        <f>TRUE()</f>
        <v>1</v>
      </c>
      <c r="E14" s="44"/>
      <c r="F14" s="38">
        <v>5714401435013</v>
      </c>
      <c r="G14" s="38" t="s">
        <v>413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FALSE()</f>
        <v>0</v>
      </c>
      <c r="L14" s="38" t="s">
        <v>414</v>
      </c>
      <c r="M14" s="48" t="b">
        <f>TRUE()</f>
        <v>1</v>
      </c>
      <c r="N14" s="49" t="str">
        <f t="shared" si="0"/>
        <v>https://raw.githubusercontent.com/PatrickVibild/TellusAmazonPictures/master/pictures/DELL/E4300/RG/DE/1.jpg</v>
      </c>
      <c r="O14" s="49" t="str">
        <f t="shared" si="1"/>
        <v>https://raw.githubusercontent.com/PatrickVibild/TellusAmazonPictures/master/pictures/DELL/E4300/RG/DE/2.jpg</v>
      </c>
      <c r="P14" s="50" t="str">
        <f t="shared" si="2"/>
        <v>https://raw.githubusercontent.com/PatrickVibild/TellusAmazonPictures/master/pictures/DELL/E4300/RG/DE/3.jpg</v>
      </c>
      <c r="Q14" t="str">
        <f t="shared" si="3"/>
        <v>https://raw.githubusercontent.com/PatrickVibild/TellusAmazonPictures/master/pictures/DELL/E4300/RG/DE/4.jpg</v>
      </c>
      <c r="R14" t="str">
        <f t="shared" si="4"/>
        <v>https://raw.githubusercontent.com/PatrickVibild/TellusAmazonPictures/master/pictures/DELL/E4300/RG/DE/5.jpg</v>
      </c>
      <c r="S14" t="str">
        <f t="shared" si="5"/>
        <v>https://raw.githubusercontent.com/PatrickVibild/TellusAmazonPictures/master/pictures/DELL/E4300/RG/DE/6.jpg</v>
      </c>
      <c r="T14" t="str">
        <f t="shared" si="6"/>
        <v>https://raw.githubusercontent.com/PatrickVibild/TellusAmazonPictures/master/pictures/DELL/E4300/RG/DE/7.jpg</v>
      </c>
      <c r="U14" t="str">
        <f t="shared" si="7"/>
        <v>https://raw.githubusercontent.com/PatrickVibild/TellusAmazonPictures/master/pictures/DELL/E4300/RG/DE/8.jpg</v>
      </c>
      <c r="V14" t="str">
        <f t="shared" si="8"/>
        <v>https://raw.githubusercontent.com/PatrickVibild/TellusAmazonPictures/master/pictures/DELL/E4300/RG/DE/9.jpg</v>
      </c>
      <c r="W14" s="45">
        <f>MATCH(H14,options!$D$1:$D$20,0)</f>
        <v>1</v>
      </c>
    </row>
    <row r="15" spans="1:23" ht="28" x14ac:dyDescent="0.15">
      <c r="B15" s="53"/>
      <c r="C15" s="44" t="b">
        <f>FALSE()</f>
        <v>0</v>
      </c>
      <c r="D15" s="44" t="b">
        <f>TRUE()</f>
        <v>1</v>
      </c>
      <c r="E15" s="44"/>
      <c r="F15" s="38">
        <v>5714401435020</v>
      </c>
      <c r="G15" s="38" t="s">
        <v>415</v>
      </c>
      <c r="H15" s="4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FALSE()</f>
        <v>0</v>
      </c>
      <c r="L15" s="38" t="s">
        <v>416</v>
      </c>
      <c r="M15" s="48" t="b">
        <f>TRUE()</f>
        <v>1</v>
      </c>
      <c r="N15" s="49" t="str">
        <f t="shared" si="0"/>
        <v>https://raw.githubusercontent.com/PatrickVibild/TellusAmazonPictures/master/pictures/DELL/E4300/RG/FR/1.jpg</v>
      </c>
      <c r="O15" s="49" t="str">
        <f t="shared" si="1"/>
        <v>https://raw.githubusercontent.com/PatrickVibild/TellusAmazonPictures/master/pictures/DELL/E4300/RG/FR/2.jpg</v>
      </c>
      <c r="P15" s="50" t="str">
        <f t="shared" si="2"/>
        <v>https://raw.githubusercontent.com/PatrickVibild/TellusAmazonPictures/master/pictures/DELL/E4300/RG/FR/3.jpg</v>
      </c>
      <c r="Q15" t="str">
        <f t="shared" si="3"/>
        <v>https://raw.githubusercontent.com/PatrickVibild/TellusAmazonPictures/master/pictures/DELL/E4300/RG/FR/4.jpg</v>
      </c>
      <c r="R15" t="str">
        <f t="shared" si="4"/>
        <v>https://raw.githubusercontent.com/PatrickVibild/TellusAmazonPictures/master/pictures/DELL/E4300/RG/FR/5.jpg</v>
      </c>
      <c r="S15" t="str">
        <f t="shared" si="5"/>
        <v>https://raw.githubusercontent.com/PatrickVibild/TellusAmazonPictures/master/pictures/DELL/E4300/RG/FR/6.jpg</v>
      </c>
      <c r="T15" t="str">
        <f t="shared" si="6"/>
        <v>https://raw.githubusercontent.com/PatrickVibild/TellusAmazonPictures/master/pictures/DELL/E4300/RG/FR/7.jpg</v>
      </c>
      <c r="U15" t="str">
        <f t="shared" si="7"/>
        <v>https://raw.githubusercontent.com/PatrickVibild/TellusAmazonPictures/master/pictures/DELL/E4300/RG/FR/8.jpg</v>
      </c>
      <c r="V15" t="str">
        <f t="shared" si="8"/>
        <v>https://raw.githubusercontent.com/PatrickVibild/TellusAmazonPictures/master/pictures/DELL/E4300/RG/FR/9.jpg</v>
      </c>
      <c r="W15" s="45">
        <f>MATCH(H15,options!$D$1:$D$20,0)</f>
        <v>2</v>
      </c>
    </row>
    <row r="16" spans="1:23" ht="28" x14ac:dyDescent="0.15">
      <c r="A16" s="39" t="s">
        <v>417</v>
      </c>
      <c r="B16" s="40" t="s">
        <v>418</v>
      </c>
      <c r="C16" s="44" t="b">
        <f>FALSE()</f>
        <v>0</v>
      </c>
      <c r="D16" s="44" t="b">
        <f>TRUE()</f>
        <v>1</v>
      </c>
      <c r="E16" s="44"/>
      <c r="F16" s="38">
        <v>5714401435037</v>
      </c>
      <c r="G16" s="38" t="s">
        <v>419</v>
      </c>
      <c r="H16" s="4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FALSE()</f>
        <v>0</v>
      </c>
      <c r="L16" s="38" t="s">
        <v>420</v>
      </c>
      <c r="M16" s="48" t="b">
        <f>TRUE()</f>
        <v>1</v>
      </c>
      <c r="N16" s="49" t="str">
        <f t="shared" si="0"/>
        <v>https://raw.githubusercontent.com/PatrickVibild/TellusAmazonPictures/master/pictures/DELL/E4300/RG/IT/1.jpg</v>
      </c>
      <c r="O16" s="49" t="str">
        <f t="shared" si="1"/>
        <v>https://raw.githubusercontent.com/PatrickVibild/TellusAmazonPictures/master/pictures/DELL/E4300/RG/IT/2.jpg</v>
      </c>
      <c r="P16" s="50" t="str">
        <f t="shared" si="2"/>
        <v>https://raw.githubusercontent.com/PatrickVibild/TellusAmazonPictures/master/pictures/DELL/E4300/RG/IT/3.jpg</v>
      </c>
      <c r="Q16" t="str">
        <f t="shared" si="3"/>
        <v>https://raw.githubusercontent.com/PatrickVibild/TellusAmazonPictures/master/pictures/DELL/E4300/RG/IT/4.jpg</v>
      </c>
      <c r="R16" t="str">
        <f t="shared" si="4"/>
        <v>https://raw.githubusercontent.com/PatrickVibild/TellusAmazonPictures/master/pictures/DELL/E4300/RG/IT/5.jpg</v>
      </c>
      <c r="S16" t="str">
        <f t="shared" si="5"/>
        <v>https://raw.githubusercontent.com/PatrickVibild/TellusAmazonPictures/master/pictures/DELL/E4300/RG/IT/6.jpg</v>
      </c>
      <c r="T16" t="str">
        <f t="shared" si="6"/>
        <v>https://raw.githubusercontent.com/PatrickVibild/TellusAmazonPictures/master/pictures/DELL/E4300/RG/IT/7.jpg</v>
      </c>
      <c r="U16" t="str">
        <f t="shared" si="7"/>
        <v>https://raw.githubusercontent.com/PatrickVibild/TellusAmazonPictures/master/pictures/DELL/E4300/RG/IT/8.jpg</v>
      </c>
      <c r="V16" t="str">
        <f t="shared" si="8"/>
        <v>https://raw.githubusercontent.com/PatrickVibild/TellusAmazonPictures/master/pictures/DELL/E4300/RG/IT/9.jpg</v>
      </c>
      <c r="W16" s="45">
        <f>MATCH(H16,options!$D$1:$D$20,0)</f>
        <v>3</v>
      </c>
    </row>
    <row r="17" spans="1:23" ht="28" x14ac:dyDescent="0.15">
      <c r="B17" s="53"/>
      <c r="C17" s="44" t="b">
        <f>FALSE()</f>
        <v>0</v>
      </c>
      <c r="D17" s="44" t="b">
        <f>TRUE()</f>
        <v>1</v>
      </c>
      <c r="E17" s="44"/>
      <c r="F17" s="38">
        <v>5714401435044</v>
      </c>
      <c r="G17" s="38" t="s">
        <v>421</v>
      </c>
      <c r="H17" s="4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FALSE()</f>
        <v>0</v>
      </c>
      <c r="L17" s="38" t="s">
        <v>422</v>
      </c>
      <c r="M17" s="48" t="b">
        <f>TRUE()</f>
        <v>1</v>
      </c>
      <c r="N17" s="49" t="str">
        <f t="shared" si="0"/>
        <v>https://raw.githubusercontent.com/PatrickVibild/TellusAmazonPictures/master/pictures/DELL/E4300/RG/ES/1.jpg</v>
      </c>
      <c r="O17" s="49" t="str">
        <f t="shared" si="1"/>
        <v>https://raw.githubusercontent.com/PatrickVibild/TellusAmazonPictures/master/pictures/DELL/E4300/RG/ES/2.jpg</v>
      </c>
      <c r="P17" s="50" t="str">
        <f t="shared" si="2"/>
        <v>https://raw.githubusercontent.com/PatrickVibild/TellusAmazonPictures/master/pictures/DELL/E4300/RG/ES/3.jpg</v>
      </c>
      <c r="Q17" t="str">
        <f t="shared" si="3"/>
        <v>https://raw.githubusercontent.com/PatrickVibild/TellusAmazonPictures/master/pictures/DELL/E4300/RG/ES/4.jpg</v>
      </c>
      <c r="R17" t="str">
        <f t="shared" si="4"/>
        <v>https://raw.githubusercontent.com/PatrickVibild/TellusAmazonPictures/master/pictures/DELL/E4300/RG/ES/5.jpg</v>
      </c>
      <c r="S17" t="str">
        <f t="shared" si="5"/>
        <v>https://raw.githubusercontent.com/PatrickVibild/TellusAmazonPictures/master/pictures/DELL/E4300/RG/ES/6.jpg</v>
      </c>
      <c r="T17" t="str">
        <f t="shared" si="6"/>
        <v>https://raw.githubusercontent.com/PatrickVibild/TellusAmazonPictures/master/pictures/DELL/E4300/RG/ES/7.jpg</v>
      </c>
      <c r="U17" t="str">
        <f t="shared" si="7"/>
        <v>https://raw.githubusercontent.com/PatrickVibild/TellusAmazonPictures/master/pictures/DELL/E4300/RG/ES/8.jpg</v>
      </c>
      <c r="V17" t="str">
        <f t="shared" si="8"/>
        <v>https://raw.githubusercontent.com/PatrickVibild/TellusAmazonPictures/master/pictures/DELL/E4300/RG/ES/9.jpg</v>
      </c>
      <c r="W17" s="45">
        <f>MATCH(H17,options!$D$1:$D$20,0)</f>
        <v>4</v>
      </c>
    </row>
    <row r="18" spans="1:23" ht="28" x14ac:dyDescent="0.15">
      <c r="A18" s="39" t="s">
        <v>423</v>
      </c>
      <c r="B18" s="43">
        <v>5</v>
      </c>
      <c r="C18" s="44" t="b">
        <f>FALSE()</f>
        <v>0</v>
      </c>
      <c r="D18" s="44" t="b">
        <f>TRUE()</f>
        <v>1</v>
      </c>
      <c r="E18" s="44"/>
      <c r="F18" s="38">
        <v>5714401435051</v>
      </c>
      <c r="G18" s="38" t="s">
        <v>424</v>
      </c>
      <c r="H18" s="4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FALSE()</f>
        <v>0</v>
      </c>
      <c r="L18" s="38" t="s">
        <v>425</v>
      </c>
      <c r="M18" s="48" t="b">
        <f>TRUE()</f>
        <v>1</v>
      </c>
      <c r="N18" s="49" t="str">
        <f t="shared" si="0"/>
        <v>https://raw.githubusercontent.com/PatrickVibild/TellusAmazonPictures/master/pictures/DELL/E4300/RG/UK/1.jpg</v>
      </c>
      <c r="O18" s="49" t="str">
        <f t="shared" si="1"/>
        <v>https://raw.githubusercontent.com/PatrickVibild/TellusAmazonPictures/master/pictures/DELL/E4300/RG/UK/2.jpg</v>
      </c>
      <c r="P18" s="50" t="str">
        <f t="shared" si="2"/>
        <v>https://raw.githubusercontent.com/PatrickVibild/TellusAmazonPictures/master/pictures/DELL/E4300/RG/UK/3.jpg</v>
      </c>
      <c r="Q18" t="str">
        <f t="shared" si="3"/>
        <v>https://raw.githubusercontent.com/PatrickVibild/TellusAmazonPictures/master/pictures/DELL/E4300/RG/UK/4.jpg</v>
      </c>
      <c r="R18" t="str">
        <f t="shared" si="4"/>
        <v>https://raw.githubusercontent.com/PatrickVibild/TellusAmazonPictures/master/pictures/DELL/E4300/RG/UK/5.jpg</v>
      </c>
      <c r="S18" t="str">
        <f t="shared" si="5"/>
        <v>https://raw.githubusercontent.com/PatrickVibild/TellusAmazonPictures/master/pictures/DELL/E4300/RG/UK/6.jpg</v>
      </c>
      <c r="T18" t="str">
        <f t="shared" si="6"/>
        <v>https://raw.githubusercontent.com/PatrickVibild/TellusAmazonPictures/master/pictures/DELL/E4300/RG/UK/7.jpg</v>
      </c>
      <c r="U18" t="str">
        <f t="shared" si="7"/>
        <v>https://raw.githubusercontent.com/PatrickVibild/TellusAmazonPictures/master/pictures/DELL/E4300/RG/UK/8.jpg</v>
      </c>
      <c r="V18" t="str">
        <f t="shared" si="8"/>
        <v>https://raw.githubusercontent.com/PatrickVibild/TellusAmazonPictures/master/pictures/DELL/E4300/RG/UK/9.jpg</v>
      </c>
      <c r="W18" s="45">
        <f>MATCH(H18,options!$D$1:$D$20,0)</f>
        <v>5</v>
      </c>
    </row>
    <row r="19" spans="1:23" ht="28" x14ac:dyDescent="0.15">
      <c r="B19" s="53"/>
      <c r="C19" s="44" t="b">
        <f>FALSE()</f>
        <v>0</v>
      </c>
      <c r="D19" s="44" t="b">
        <f>TRUE()</f>
        <v>1</v>
      </c>
      <c r="E19" s="44"/>
      <c r="F19" s="38">
        <v>5714401435068</v>
      </c>
      <c r="G19" s="38" t="s">
        <v>426</v>
      </c>
      <c r="H19" s="4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FALSE()</f>
        <v>0</v>
      </c>
      <c r="L19" s="38" t="s">
        <v>427</v>
      </c>
      <c r="M19" s="48" t="b">
        <f>TRUE()</f>
        <v>1</v>
      </c>
      <c r="N19" s="49" t="str">
        <f t="shared" si="0"/>
        <v>https://raw.githubusercontent.com/PatrickVibild/TellusAmazonPictures/master/pictures/DELL/E4300/RG/NOR/1.jpg</v>
      </c>
      <c r="O19" s="49" t="str">
        <f t="shared" si="1"/>
        <v>https://raw.githubusercontent.com/PatrickVibild/TellusAmazonPictures/master/pictures/DELL/E4300/RG/NOR/2.jpg</v>
      </c>
      <c r="P19" s="50" t="str">
        <f t="shared" si="2"/>
        <v>https://raw.githubusercontent.com/PatrickVibild/TellusAmazonPictures/master/pictures/DELL/E4300/RG/NOR/3.jpg</v>
      </c>
      <c r="Q19" t="str">
        <f t="shared" si="3"/>
        <v>https://raw.githubusercontent.com/PatrickVibild/TellusAmazonPictures/master/pictures/DELL/E4300/RG/NOR/4.jpg</v>
      </c>
      <c r="R19" t="str">
        <f t="shared" si="4"/>
        <v>https://raw.githubusercontent.com/PatrickVibild/TellusAmazonPictures/master/pictures/DELL/E4300/RG/NOR/5.jpg</v>
      </c>
      <c r="S19" t="str">
        <f t="shared" si="5"/>
        <v>https://raw.githubusercontent.com/PatrickVibild/TellusAmazonPictures/master/pictures/DELL/E4300/RG/NOR/6.jpg</v>
      </c>
      <c r="T19" t="str">
        <f t="shared" si="6"/>
        <v>https://raw.githubusercontent.com/PatrickVibild/TellusAmazonPictures/master/pictures/DELL/E4300/RG/NOR/7.jpg</v>
      </c>
      <c r="U19" t="str">
        <f t="shared" si="7"/>
        <v>https://raw.githubusercontent.com/PatrickVibild/TellusAmazonPictures/master/pictures/DELL/E4300/RG/NOR/8.jpg</v>
      </c>
      <c r="V19" t="str">
        <f t="shared" si="8"/>
        <v>https://raw.githubusercontent.com/PatrickVibild/TellusAmazonPictures/master/pictures/DELL/E4300/RG/NOR/9.jpg</v>
      </c>
      <c r="W19" s="45">
        <f>MATCH(H19,options!$D$1:$D$20,0)</f>
        <v>6</v>
      </c>
    </row>
    <row r="20" spans="1:23" ht="28" x14ac:dyDescent="0.15">
      <c r="A20" s="39" t="s">
        <v>428</v>
      </c>
      <c r="B20" s="55" t="s">
        <v>429</v>
      </c>
      <c r="C20" s="44" t="b">
        <f>FALSE()</f>
        <v>0</v>
      </c>
      <c r="D20" s="44" t="b">
        <f>TRUE()</f>
        <v>1</v>
      </c>
      <c r="E20" s="44"/>
      <c r="F20" s="38">
        <v>5714401435075</v>
      </c>
      <c r="G20" s="38" t="s">
        <v>430</v>
      </c>
      <c r="H20" s="45"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FALSE()</f>
        <v>0</v>
      </c>
      <c r="L20" s="38" t="s">
        <v>431</v>
      </c>
      <c r="M20" s="48" t="b">
        <f>TRUE()</f>
        <v>1</v>
      </c>
      <c r="N20" s="49" t="str">
        <f t="shared" si="0"/>
        <v>https://raw.githubusercontent.com/PatrickVibild/TellusAmazonPictures/master/pictures/DELL/E4300/RG/BE/1.jpg</v>
      </c>
      <c r="O20" s="49" t="str">
        <f t="shared" si="1"/>
        <v>https://raw.githubusercontent.com/PatrickVibild/TellusAmazonPictures/master/pictures/DELL/E4300/RG/BE/2.jpg</v>
      </c>
      <c r="P20" s="50" t="str">
        <f t="shared" si="2"/>
        <v>https://raw.githubusercontent.com/PatrickVibild/TellusAmazonPictures/master/pictures/DELL/E4300/RG/BE/3.jpg</v>
      </c>
      <c r="Q20" t="str">
        <f t="shared" si="3"/>
        <v>https://raw.githubusercontent.com/PatrickVibild/TellusAmazonPictures/master/pictures/DELL/E4300/RG/BE/4.jpg</v>
      </c>
      <c r="R20" t="str">
        <f t="shared" si="4"/>
        <v>https://raw.githubusercontent.com/PatrickVibild/TellusAmazonPictures/master/pictures/DELL/E4300/RG/BE/5.jpg</v>
      </c>
      <c r="S20" t="str">
        <f t="shared" si="5"/>
        <v>https://raw.githubusercontent.com/PatrickVibild/TellusAmazonPictures/master/pictures/DELL/E4300/RG/BE/6.jpg</v>
      </c>
      <c r="T20" t="str">
        <f t="shared" si="6"/>
        <v>https://raw.githubusercontent.com/PatrickVibild/TellusAmazonPictures/master/pictures/DELL/E4300/RG/BE/7.jpg</v>
      </c>
      <c r="U20" t="str">
        <f t="shared" si="7"/>
        <v>https://raw.githubusercontent.com/PatrickVibild/TellusAmazonPictures/master/pictures/DELL/E4300/RG/BE/8.jpg</v>
      </c>
      <c r="V20" t="str">
        <f t="shared" si="8"/>
        <v>https://raw.githubusercontent.com/PatrickVibild/TellusAmazonPictures/master/pictures/DELL/E4300/RG/BE/9.jpg</v>
      </c>
      <c r="W20" s="45">
        <f>MATCH(H20,options!$D$1:$D$20,0)</f>
        <v>7</v>
      </c>
    </row>
    <row r="21" spans="1:23" ht="28" x14ac:dyDescent="0.15">
      <c r="B21" s="53"/>
      <c r="C21" s="44" t="b">
        <f>FALSE()</f>
        <v>0</v>
      </c>
      <c r="D21" s="44" t="b">
        <f>TRUE()</f>
        <v>1</v>
      </c>
      <c r="E21" s="44"/>
      <c r="F21" s="38">
        <v>5714401435082</v>
      </c>
      <c r="G21" s="38" t="s">
        <v>432</v>
      </c>
      <c r="H21" s="45"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FALSE()</f>
        <v>0</v>
      </c>
      <c r="L21" s="38" t="s">
        <v>433</v>
      </c>
      <c r="M21" s="48" t="b">
        <f>TRUE()</f>
        <v>1</v>
      </c>
      <c r="N21" s="49" t="str">
        <f t="shared" si="0"/>
        <v>https://raw.githubusercontent.com/PatrickVibild/TellusAmazonPictures/master/pictures/DELL/E4300/RG/CH/1.jpg</v>
      </c>
      <c r="O21" s="49" t="str">
        <f t="shared" si="1"/>
        <v>https://raw.githubusercontent.com/PatrickVibild/TellusAmazonPictures/master/pictures/DELL/E4300/RG/CH/2.jpg</v>
      </c>
      <c r="P21" s="50" t="str">
        <f t="shared" si="2"/>
        <v>https://raw.githubusercontent.com/PatrickVibild/TellusAmazonPictures/master/pictures/DELL/E4300/RG/CH/3.jpg</v>
      </c>
      <c r="Q21" t="str">
        <f t="shared" si="3"/>
        <v>https://raw.githubusercontent.com/PatrickVibild/TellusAmazonPictures/master/pictures/DELL/E4300/RG/CH/4.jpg</v>
      </c>
      <c r="R21" t="str">
        <f t="shared" si="4"/>
        <v>https://raw.githubusercontent.com/PatrickVibild/TellusAmazonPictures/master/pictures/DELL/E4300/RG/CH/5.jpg</v>
      </c>
      <c r="S21" t="str">
        <f t="shared" si="5"/>
        <v>https://raw.githubusercontent.com/PatrickVibild/TellusAmazonPictures/master/pictures/DELL/E4300/RG/CH/6.jpg</v>
      </c>
      <c r="T21" t="str">
        <f t="shared" si="6"/>
        <v>https://raw.githubusercontent.com/PatrickVibild/TellusAmazonPictures/master/pictures/DELL/E4300/RG/CH/7.jpg</v>
      </c>
      <c r="U21" t="str">
        <f t="shared" si="7"/>
        <v>https://raw.githubusercontent.com/PatrickVibild/TellusAmazonPictures/master/pictures/DELL/E4300/RG/CH/8.jpg</v>
      </c>
      <c r="V21" t="str">
        <f t="shared" si="8"/>
        <v>https://raw.githubusercontent.com/PatrickVibild/TellusAmazonPictures/master/pictures/DELL/E4300/RG/CH/9.jpg</v>
      </c>
      <c r="W21" s="45">
        <f>MATCH(H21,options!$D$1:$D$20,0)</f>
        <v>15</v>
      </c>
    </row>
    <row r="22" spans="1:23" ht="28" x14ac:dyDescent="0.15">
      <c r="B22" s="53"/>
      <c r="C22" s="44" t="b">
        <f>FALSE()</f>
        <v>0</v>
      </c>
      <c r="D22" s="44" t="b">
        <f>TRUE()</f>
        <v>1</v>
      </c>
      <c r="E22" s="44"/>
      <c r="F22" s="38">
        <v>5714401435099</v>
      </c>
      <c r="G22" s="38" t="s">
        <v>434</v>
      </c>
      <c r="H22" s="45"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FALSE()</f>
        <v>0</v>
      </c>
      <c r="L22" s="38" t="s">
        <v>435</v>
      </c>
      <c r="M22" s="48" t="b">
        <f>TRUE()</f>
        <v>1</v>
      </c>
      <c r="N22" s="49" t="str">
        <f t="shared" si="0"/>
        <v>https://raw.githubusercontent.com/PatrickVibild/TellusAmazonPictures/master/pictures/DELL/E4300/RG/USI/1.jpg</v>
      </c>
      <c r="O22" s="49" t="str">
        <f t="shared" si="1"/>
        <v>https://raw.githubusercontent.com/PatrickVibild/TellusAmazonPictures/master/pictures/DELL/E4300/RG/USI/2.jpg</v>
      </c>
      <c r="P22" s="50" t="str">
        <f t="shared" si="2"/>
        <v>https://raw.githubusercontent.com/PatrickVibild/TellusAmazonPictures/master/pictures/DELL/E4300/RG/USI/3.jpg</v>
      </c>
      <c r="Q22" t="str">
        <f t="shared" si="3"/>
        <v>https://raw.githubusercontent.com/PatrickVibild/TellusAmazonPictures/master/pictures/DELL/E4300/RG/USI/4.jpg</v>
      </c>
      <c r="R22" t="str">
        <f t="shared" si="4"/>
        <v>https://raw.githubusercontent.com/PatrickVibild/TellusAmazonPictures/master/pictures/DELL/E4300/RG/USI/5.jpg</v>
      </c>
      <c r="S22" t="str">
        <f t="shared" si="5"/>
        <v>https://raw.githubusercontent.com/PatrickVibild/TellusAmazonPictures/master/pictures/DELL/E4300/RG/USI/6.jpg</v>
      </c>
      <c r="T22" t="str">
        <f t="shared" si="6"/>
        <v>https://raw.githubusercontent.com/PatrickVibild/TellusAmazonPictures/master/pictures/DELL/E4300/RG/USI/7.jpg</v>
      </c>
      <c r="U22" t="str">
        <f t="shared" si="7"/>
        <v>https://raw.githubusercontent.com/PatrickVibild/TellusAmazonPictures/master/pictures/DELL/E4300/RG/USI/8.jpg</v>
      </c>
      <c r="V22" t="str">
        <f t="shared" si="8"/>
        <v>https://raw.githubusercontent.com/PatrickVibild/TellusAmazonPictures/master/pictures/DELL/E4300/RG/USI/9.jpg</v>
      </c>
      <c r="W22" s="45">
        <f>MATCH(H22,options!$D$1:$D$20,0)</f>
        <v>16</v>
      </c>
    </row>
    <row r="23" spans="1:23" ht="42" x14ac:dyDescent="0.15">
      <c r="A23" s="39" t="s">
        <v>436</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4" t="b">
        <f>TRUE()</f>
        <v>1</v>
      </c>
      <c r="D23" s="44" t="b">
        <f>FALSE()</f>
        <v>0</v>
      </c>
      <c r="E23" s="44"/>
      <c r="F23" s="38">
        <v>5714401435105</v>
      </c>
      <c r="G23" s="38" t="s">
        <v>437</v>
      </c>
      <c r="H23" s="4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FALSE()</f>
        <v>0</v>
      </c>
      <c r="L23" s="38" t="s">
        <v>438</v>
      </c>
      <c r="M23" s="48" t="b">
        <f>TRUE()</f>
        <v>1</v>
      </c>
      <c r="N23" s="49" t="str">
        <f t="shared" si="0"/>
        <v>https://raw.githubusercontent.com/PatrickVibild/TellusAmazonPictures/master/pictures/DELL/E4300/RG/US/1.jpg</v>
      </c>
      <c r="O23" s="49" t="str">
        <f t="shared" si="1"/>
        <v>https://raw.githubusercontent.com/PatrickVibild/TellusAmazonPictures/master/pictures/DELL/E4300/RG/US/2.jpg</v>
      </c>
      <c r="P23" s="50" t="str">
        <f t="shared" si="2"/>
        <v>https://raw.githubusercontent.com/PatrickVibild/TellusAmazonPictures/master/pictures/DELL/E4300/RG/US/3.jpg</v>
      </c>
      <c r="Q23" t="str">
        <f t="shared" si="3"/>
        <v>https://raw.githubusercontent.com/PatrickVibild/TellusAmazonPictures/master/pictures/DELL/E4300/RG/US/4.jpg</v>
      </c>
      <c r="R23" t="str">
        <f t="shared" si="4"/>
        <v>https://raw.githubusercontent.com/PatrickVibild/TellusAmazonPictures/master/pictures/DELL/E4300/RG/US/5.jpg</v>
      </c>
      <c r="S23" t="str">
        <f t="shared" si="5"/>
        <v>https://raw.githubusercontent.com/PatrickVibild/TellusAmazonPictures/master/pictures/DELL/E4300/RG/US/6.jpg</v>
      </c>
      <c r="T23" t="str">
        <f t="shared" si="6"/>
        <v>https://raw.githubusercontent.com/PatrickVibild/TellusAmazonPictures/master/pictures/DELL/E4300/RG/US/7.jpg</v>
      </c>
      <c r="U23" t="str">
        <f t="shared" si="7"/>
        <v>https://raw.githubusercontent.com/PatrickVibild/TellusAmazonPictures/master/pictures/DELL/E4300/RG/US/8.jpg</v>
      </c>
      <c r="V23" t="str">
        <f t="shared" si="8"/>
        <v>https://raw.githubusercontent.com/PatrickVibild/TellusAmazonPictures/master/pictures/DELL/E4300/RG/US/9.jpg</v>
      </c>
      <c r="W23" s="45">
        <f>MATCH(H23,options!$D$1:$D$20,0)</f>
        <v>18</v>
      </c>
    </row>
    <row r="24" spans="1:23" ht="56" x14ac:dyDescent="0.15">
      <c r="A24" s="39" t="s">
        <v>439</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8"/>
      <c r="G24" s="38"/>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8" t="s">
        <v>374</v>
      </c>
      <c r="M24" s="48" t="b">
        <f>TRUE()</f>
        <v>1</v>
      </c>
      <c r="N24" s="49" t="str">
        <f t="shared" si="0"/>
        <v>https://raw.githubusercontent.com/PatrickVibild/TellusAmazonPictures/master/pictures/DELL/E4300/BL/DE/1.jpg</v>
      </c>
      <c r="O24" s="49" t="str">
        <f t="shared" si="1"/>
        <v>https://raw.githubusercontent.com/PatrickVibild/TellusAmazonPictures/master/pictures/DELL/E4300/BL/DE/2.jpg</v>
      </c>
      <c r="P24" s="50"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5">
        <f>MATCH(H24,options!$D$1:$D$20,0)</f>
        <v>1</v>
      </c>
    </row>
    <row r="25" spans="1:23" ht="42" x14ac:dyDescent="0.15">
      <c r="A25" s="39" t="s">
        <v>440</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8"/>
      <c r="G25" s="38"/>
      <c r="H25" s="4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8" t="s">
        <v>374</v>
      </c>
      <c r="M25" s="48" t="b">
        <f>TRUE()</f>
        <v>1</v>
      </c>
      <c r="N25" s="49" t="str">
        <f t="shared" si="0"/>
        <v>https://raw.githubusercontent.com/PatrickVibild/TellusAmazonPictures/master/pictures/DELL/E4300/BL/DE/1.jpg</v>
      </c>
      <c r="O25" s="49" t="str">
        <f t="shared" si="1"/>
        <v>https://raw.githubusercontent.com/PatrickVibild/TellusAmazonPictures/master/pictures/DELL/E4300/BL/DE/2.jpg</v>
      </c>
      <c r="P25" s="50"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5">
        <f>MATCH(H25,options!$D$1:$D$20,0)</f>
        <v>2</v>
      </c>
    </row>
    <row r="26" spans="1:23" ht="28" x14ac:dyDescent="0.15">
      <c r="A26" s="39" t="s">
        <v>441</v>
      </c>
      <c r="B26" s="40"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8"/>
      <c r="G26" s="38"/>
      <c r="H26" s="4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8" t="s">
        <v>374</v>
      </c>
      <c r="M26" s="48" t="b">
        <f>TRUE()</f>
        <v>1</v>
      </c>
      <c r="N26" s="49" t="str">
        <f t="shared" si="0"/>
        <v>https://raw.githubusercontent.com/PatrickVibild/TellusAmazonPictures/master/pictures/DELL/E4300/BL/DE/1.jpg</v>
      </c>
      <c r="O26" s="49" t="str">
        <f t="shared" si="1"/>
        <v>https://raw.githubusercontent.com/PatrickVibild/TellusAmazonPictures/master/pictures/DELL/E4300/BL/DE/2.jpg</v>
      </c>
      <c r="P26" s="50"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5">
        <f>MATCH(H26,options!$D$1:$D$20,0)</f>
        <v>3</v>
      </c>
    </row>
    <row r="27" spans="1:23" ht="42" x14ac:dyDescent="0.15">
      <c r="A27" s="39" t="s">
        <v>440</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4"/>
      <c r="D27" s="44"/>
      <c r="E27" s="44"/>
      <c r="F27" s="38"/>
      <c r="G27" s="38"/>
      <c r="H27" s="4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8" t="s">
        <v>374</v>
      </c>
      <c r="M27" s="48" t="b">
        <f>TRUE()</f>
        <v>1</v>
      </c>
      <c r="N27" s="49" t="str">
        <f t="shared" si="0"/>
        <v>https://raw.githubusercontent.com/PatrickVibild/TellusAmazonPictures/master/pictures/DELL/E4300/BL/DE/1.jpg</v>
      </c>
      <c r="O27" s="49" t="str">
        <f t="shared" si="1"/>
        <v>https://raw.githubusercontent.com/PatrickVibild/TellusAmazonPictures/master/pictures/DELL/E4300/BL/DE/2.jpg</v>
      </c>
      <c r="P27" s="50"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5">
        <f>MATCH(H27,options!$D$1:$D$20,0)</f>
        <v>4</v>
      </c>
    </row>
    <row r="28" spans="1:23" ht="28" x14ac:dyDescent="0.15">
      <c r="B28" s="56"/>
      <c r="C28" s="44"/>
      <c r="D28" s="44"/>
      <c r="E28" s="44"/>
      <c r="F28" s="38"/>
      <c r="G28" s="38"/>
      <c r="H28" s="4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8" t="s">
        <v>442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42" x14ac:dyDescent="0.15">
      <c r="A29" s="39" t="s">
        <v>443</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8"/>
      <c r="G29" s="38"/>
      <c r="H29" s="4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8" t="s">
        <v>444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8" t="s">
        <v>445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446</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8"/>
      <c r="G31" s="38"/>
      <c r="H31" s="45" t="s">
        <v>447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8" t="s">
        <v>448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449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8" t="s">
        <v>450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451</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8"/>
      <c r="G33" s="38"/>
      <c r="H33" s="45" t="s">
        <v>452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8" t="s">
        <v>453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454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8" t="s">
        <v>455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456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8" t="s">
        <v>457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458</v>
      </c>
      <c r="B36" s="55" t="s">
        <v>459</v>
      </c>
      <c r="C36" s="44"/>
      <c r="D36" s="44"/>
      <c r="E36" s="44"/>
      <c r="F36" s="38"/>
      <c r="G36" s="38"/>
      <c r="H36" s="45" t="s">
        <v>460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8" t="s">
        <v>461</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462</v>
      </c>
      <c r="B37" s="55" t="s">
        <v>463</v>
      </c>
      <c r="C37" s="44"/>
      <c r="D37" s="44"/>
      <c r="E37" s="44"/>
      <c r="F37" s="38"/>
      <c r="G37" s="38"/>
      <c r="H37" s="45" t="s">
        <v>464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465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8" t="s">
        <v>466</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467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8" t="s">
        <v>468</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8" t="s">
        <v>469</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8" t="s">
        <v>470</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471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8" t="s">
        <v>472</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8" t="s">
        <v>473</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31"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474</v>
      </c>
      <c r="B1" s="44" t="b">
        <f>TRUE()</f>
        <v>1</v>
      </c>
      <c r="C1" t="s">
        <v>475</v>
      </c>
      <c r="D1" s="45" t="s">
        <v>373</v>
      </c>
      <c r="E1" t="s">
        <v>476</v>
      </c>
      <c r="F1" t="s">
        <v>459</v>
      </c>
      <c r="G1" t="s">
        <v>463</v>
      </c>
    </row>
    <row r="2" spans="1:7" x14ac:dyDescent="0.15">
      <c r="A2" t="s">
        <v>429</v>
      </c>
      <c r="B2" s="44" t="b">
        <f>FALSE()</f>
        <v>0</v>
      </c>
      <c r="C2" t="s">
        <v>380</v>
      </c>
      <c r="D2" s="45" t="s">
        <v>377</v>
      </c>
      <c r="E2" t="s">
        <v>477</v>
      </c>
      <c r="F2" t="s">
        <v>377</v>
      </c>
      <c r="G2" t="s">
        <v>410</v>
      </c>
    </row>
    <row r="3" spans="1:7" x14ac:dyDescent="0.15">
      <c r="A3" t="s">
        <v>478</v>
      </c>
      <c r="D3" s="45" t="s">
        <v>382</v>
      </c>
      <c r="E3" t="s">
        <v>479</v>
      </c>
      <c r="F3" t="s">
        <v>373</v>
      </c>
    </row>
    <row r="4" spans="1:7" x14ac:dyDescent="0.15">
      <c r="D4" s="45" t="s">
        <v>386</v>
      </c>
      <c r="E4" t="s">
        <v>480</v>
      </c>
      <c r="F4" t="s">
        <v>382</v>
      </c>
    </row>
    <row r="5" spans="1:7" x14ac:dyDescent="0.15">
      <c r="D5" s="45" t="s">
        <v>390</v>
      </c>
      <c r="E5" t="s">
        <v>481</v>
      </c>
      <c r="F5" t="s">
        <v>386</v>
      </c>
    </row>
    <row r="6" spans="1:7" x14ac:dyDescent="0.15">
      <c r="D6" s="45" t="s">
        <v>394</v>
      </c>
      <c r="E6" t="s">
        <v>482</v>
      </c>
      <c r="F6" t="s">
        <v>456</v>
      </c>
    </row>
    <row r="7" spans="1:7" x14ac:dyDescent="0.15">
      <c r="D7" s="45" t="s">
        <v>398</v>
      </c>
      <c r="E7" t="s">
        <v>483</v>
      </c>
    </row>
    <row r="8" spans="1:7" x14ac:dyDescent="0.15">
      <c r="D8" s="45" t="s">
        <v>447</v>
      </c>
      <c r="E8" t="s">
        <v>484</v>
      </c>
    </row>
    <row r="9" spans="1:7" x14ac:dyDescent="0.15">
      <c r="D9" s="45" t="s">
        <v>452</v>
      </c>
      <c r="E9" t="s">
        <v>485</v>
      </c>
    </row>
    <row r="10" spans="1:7" x14ac:dyDescent="0.15">
      <c r="D10" s="45" t="s">
        <v>456</v>
      </c>
      <c r="E10" t="s">
        <v>486</v>
      </c>
    </row>
    <row r="11" spans="1:7" x14ac:dyDescent="0.15">
      <c r="D11" s="45" t="s">
        <v>460</v>
      </c>
      <c r="E11" t="s">
        <v>487</v>
      </c>
    </row>
    <row r="12" spans="1:7" x14ac:dyDescent="0.15">
      <c r="D12" s="45" t="s">
        <v>464</v>
      </c>
      <c r="E12" t="s">
        <v>488</v>
      </c>
    </row>
    <row r="13" spans="1:7" x14ac:dyDescent="0.15">
      <c r="D13" s="45" t="s">
        <v>465</v>
      </c>
      <c r="E13" t="s">
        <v>489</v>
      </c>
    </row>
    <row r="14" spans="1:7" x14ac:dyDescent="0.15">
      <c r="D14" s="45" t="s">
        <v>467</v>
      </c>
      <c r="E14" t="s">
        <v>490</v>
      </c>
    </row>
    <row r="15" spans="1:7" x14ac:dyDescent="0.15">
      <c r="D15" s="45" t="s">
        <v>402</v>
      </c>
      <c r="E15" t="s">
        <v>491</v>
      </c>
    </row>
    <row r="16" spans="1:7" x14ac:dyDescent="0.15">
      <c r="D16" s="45" t="s">
        <v>405</v>
      </c>
      <c r="E16" s="59" t="s">
        <v>492</v>
      </c>
    </row>
    <row r="17" spans="4:5" x14ac:dyDescent="0.15">
      <c r="D17" s="45" t="s">
        <v>471</v>
      </c>
      <c r="E17" t="s">
        <v>493</v>
      </c>
    </row>
    <row r="18" spans="4:5" x14ac:dyDescent="0.15">
      <c r="D18" s="45" t="s">
        <v>410</v>
      </c>
      <c r="E18" t="s">
        <v>494</v>
      </c>
    </row>
    <row r="19" spans="4:5" x14ac:dyDescent="0.15">
      <c r="D19" s="45" t="s">
        <v>454</v>
      </c>
      <c r="E19" t="s">
        <v>495</v>
      </c>
    </row>
    <row r="20" spans="4:5" x14ac:dyDescent="0.15">
      <c r="D20" s="45" t="s">
        <v>449</v>
      </c>
      <c r="E20" t="s">
        <v>496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459</v>
      </c>
    </row>
    <row r="3" spans="1:2" x14ac:dyDescent="0.15">
      <c r="B3" s="42" t="s">
        <v>497</v>
      </c>
    </row>
    <row r="4" spans="1:2" x14ac:dyDescent="0.15">
      <c r="B4" s="42" t="s">
        <v>498</v>
      </c>
    </row>
    <row r="5" spans="1:2" x14ac:dyDescent="0.15">
      <c r="B5" s="42" t="s">
        <v>499</v>
      </c>
    </row>
    <row r="6" spans="1:2" x14ac:dyDescent="0.15">
      <c r="A6" t="s">
        <v>500</v>
      </c>
      <c r="B6" s="42" t="s">
        <v>501</v>
      </c>
    </row>
    <row r="7" spans="1:2" x14ac:dyDescent="0.15">
      <c r="B7" s="42" t="s">
        <v>502</v>
      </c>
    </row>
    <row r="8" spans="1:2" x14ac:dyDescent="0.15">
      <c r="A8" t="s">
        <v>40</v>
      </c>
      <c r="B8" s="42" t="s">
        <v>503</v>
      </c>
    </row>
    <row r="9" spans="1:2" x14ac:dyDescent="0.15">
      <c r="A9" t="s">
        <v>504</v>
      </c>
      <c r="B9" s="42" t="s">
        <v>505</v>
      </c>
    </row>
    <row r="10" spans="1:2" x14ac:dyDescent="0.15">
      <c r="B10" t="s">
        <v>506</v>
      </c>
    </row>
    <row r="11" spans="1:2" x14ac:dyDescent="0.15">
      <c r="B11" t="s">
        <v>507</v>
      </c>
    </row>
    <row r="14" spans="1:2" x14ac:dyDescent="0.15">
      <c r="B14" s="42" t="s">
        <v>508</v>
      </c>
    </row>
    <row r="20" spans="2:2" x14ac:dyDescent="0.15">
      <c r="B20" s="45" t="s">
        <v>373</v>
      </c>
    </row>
    <row r="21" spans="2:2" x14ac:dyDescent="0.15">
      <c r="B21" s="45" t="s">
        <v>377</v>
      </c>
    </row>
    <row r="22" spans="2:2" x14ac:dyDescent="0.15">
      <c r="B22" s="45" t="s">
        <v>382</v>
      </c>
    </row>
    <row r="23" spans="2:2" x14ac:dyDescent="0.15">
      <c r="B23" s="45" t="s">
        <v>386</v>
      </c>
    </row>
    <row r="24" spans="2:2" x14ac:dyDescent="0.15">
      <c r="B24" s="45" t="s">
        <v>390</v>
      </c>
    </row>
    <row r="25" spans="2:2" x14ac:dyDescent="0.15">
      <c r="B25" s="45" t="s">
        <v>394</v>
      </c>
    </row>
    <row r="26" spans="2:2" x14ac:dyDescent="0.15">
      <c r="B26" s="45" t="s">
        <v>398</v>
      </c>
    </row>
    <row r="27" spans="2:2" x14ac:dyDescent="0.15">
      <c r="B27" s="45" t="s">
        <v>447</v>
      </c>
    </row>
    <row r="28" spans="2:2" x14ac:dyDescent="0.15">
      <c r="B28" s="45" t="s">
        <v>452</v>
      </c>
    </row>
    <row r="29" spans="2:2" x14ac:dyDescent="0.15">
      <c r="B29" s="45" t="s">
        <v>456</v>
      </c>
    </row>
    <row r="30" spans="2:2" x14ac:dyDescent="0.15">
      <c r="B30" s="45" t="s">
        <v>460</v>
      </c>
    </row>
    <row r="31" spans="2:2" x14ac:dyDescent="0.15">
      <c r="B31" s="45" t="s">
        <v>464</v>
      </c>
    </row>
    <row r="32" spans="2:2" x14ac:dyDescent="0.15">
      <c r="B32" s="45" t="s">
        <v>465</v>
      </c>
    </row>
    <row r="33" spans="2:4" x14ac:dyDescent="0.15">
      <c r="B33" s="45" t="s">
        <v>467</v>
      </c>
    </row>
    <row r="34" spans="2:4" x14ac:dyDescent="0.15">
      <c r="B34" s="45" t="s">
        <v>402</v>
      </c>
      <c r="D34" s="42"/>
    </row>
    <row r="35" spans="2:4" x14ac:dyDescent="0.15">
      <c r="B35" s="45" t="s">
        <v>405</v>
      </c>
      <c r="D35" s="42"/>
    </row>
    <row r="36" spans="2:4" x14ac:dyDescent="0.15">
      <c r="B36" s="45" t="s">
        <v>471</v>
      </c>
      <c r="D36" s="42"/>
    </row>
    <row r="37" spans="2:4" x14ac:dyDescent="0.15">
      <c r="B37" s="45" t="s">
        <v>410</v>
      </c>
      <c r="D37" s="42"/>
    </row>
    <row r="38" spans="2:4" x14ac:dyDescent="0.15">
      <c r="B38" s="45" t="s">
        <v>454</v>
      </c>
      <c r="D38" s="42"/>
    </row>
    <row r="39" spans="2:4" x14ac:dyDescent="0.15">
      <c r="B39" s="45" t="s">
        <v>449</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509</v>
      </c>
    </row>
    <row r="4" spans="1:2" ht="16" x14ac:dyDescent="0.2">
      <c r="B4" s="60" t="s">
        <v>510</v>
      </c>
    </row>
    <row r="5" spans="1:2" ht="16" x14ac:dyDescent="0.2">
      <c r="B5" s="60" t="s">
        <v>511</v>
      </c>
    </row>
    <row r="6" spans="1:2" ht="16" x14ac:dyDescent="0.2">
      <c r="B6" s="60" t="s">
        <v>512</v>
      </c>
    </row>
    <row r="7" spans="1:2" ht="16" x14ac:dyDescent="0.2">
      <c r="B7" s="60" t="s">
        <v>513</v>
      </c>
    </row>
    <row r="8" spans="1:2" x14ac:dyDescent="0.15">
      <c r="A8" t="s">
        <v>514</v>
      </c>
      <c r="B8" t="s">
        <v>515</v>
      </c>
    </row>
    <row r="9" spans="1:2" x14ac:dyDescent="0.15">
      <c r="A9" t="s">
        <v>516</v>
      </c>
      <c r="B9" t="s">
        <v>517</v>
      </c>
    </row>
    <row r="10" spans="1:2" x14ac:dyDescent="0.15">
      <c r="B10" t="s">
        <v>518</v>
      </c>
    </row>
    <row r="11" spans="1:2" x14ac:dyDescent="0.15">
      <c r="B11" t="s">
        <v>519</v>
      </c>
    </row>
    <row r="14" spans="1:2" x14ac:dyDescent="0.15">
      <c r="B14" t="s">
        <v>520</v>
      </c>
    </row>
    <row r="20" spans="2:2" x14ac:dyDescent="0.15">
      <c r="B20" t="s">
        <v>521</v>
      </c>
    </row>
    <row r="21" spans="2:2" x14ac:dyDescent="0.15">
      <c r="B21" t="s">
        <v>522</v>
      </c>
    </row>
    <row r="22" spans="2:2" x14ac:dyDescent="0.15">
      <c r="B22" t="s">
        <v>523</v>
      </c>
    </row>
    <row r="23" spans="2:2" x14ac:dyDescent="0.15">
      <c r="B23" t="s">
        <v>524</v>
      </c>
    </row>
    <row r="24" spans="2:2" x14ac:dyDescent="0.15">
      <c r="B24" t="s">
        <v>390</v>
      </c>
    </row>
    <row r="25" spans="2:2" x14ac:dyDescent="0.15">
      <c r="B25" t="s">
        <v>525</v>
      </c>
    </row>
    <row r="26" spans="2:2" x14ac:dyDescent="0.15">
      <c r="B26" t="s">
        <v>526</v>
      </c>
    </row>
    <row r="27" spans="2:2" x14ac:dyDescent="0.15">
      <c r="B27" t="s">
        <v>527</v>
      </c>
    </row>
    <row r="28" spans="2:2" x14ac:dyDescent="0.15">
      <c r="B28" t="s">
        <v>528</v>
      </c>
    </row>
    <row r="29" spans="2:2" x14ac:dyDescent="0.15">
      <c r="B29" t="s">
        <v>529</v>
      </c>
    </row>
    <row r="30" spans="2:2" x14ac:dyDescent="0.15">
      <c r="B30" t="s">
        <v>530</v>
      </c>
    </row>
    <row r="31" spans="2:2" x14ac:dyDescent="0.15">
      <c r="B31" t="s">
        <v>531</v>
      </c>
    </row>
    <row r="32" spans="2:2" x14ac:dyDescent="0.15">
      <c r="B32" t="s">
        <v>532</v>
      </c>
    </row>
    <row r="33" spans="2:2" x14ac:dyDescent="0.15">
      <c r="B33" t="s">
        <v>533</v>
      </c>
    </row>
    <row r="34" spans="2:2" x14ac:dyDescent="0.15">
      <c r="B34" t="s">
        <v>534</v>
      </c>
    </row>
    <row r="35" spans="2:2" x14ac:dyDescent="0.15">
      <c r="B35" t="s">
        <v>405</v>
      </c>
    </row>
    <row r="36" spans="2:2" x14ac:dyDescent="0.15">
      <c r="B36" t="s">
        <v>535</v>
      </c>
    </row>
    <row r="37" spans="2:2" x14ac:dyDescent="0.15">
      <c r="B37" t="s">
        <v>536</v>
      </c>
    </row>
    <row r="38" spans="2:2" x14ac:dyDescent="0.15">
      <c r="B38" t="s">
        <v>537</v>
      </c>
    </row>
    <row r="39" spans="2:2" x14ac:dyDescent="0.15">
      <c r="B39" t="s">
        <v>538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386</v>
      </c>
    </row>
    <row r="3" spans="1:2" x14ac:dyDescent="0.15">
      <c r="B3" s="42" t="s">
        <v>539</v>
      </c>
    </row>
    <row r="4" spans="1:2" x14ac:dyDescent="0.15">
      <c r="B4" s="42" t="s">
        <v>540</v>
      </c>
    </row>
    <row r="5" spans="1:2" x14ac:dyDescent="0.15">
      <c r="B5" s="42" t="s">
        <v>541</v>
      </c>
    </row>
    <row r="6" spans="1:2" x14ac:dyDescent="0.15">
      <c r="B6" s="42" t="s">
        <v>542</v>
      </c>
    </row>
    <row r="7" spans="1:2" x14ac:dyDescent="0.15">
      <c r="B7" s="42" t="s">
        <v>543</v>
      </c>
    </row>
    <row r="8" spans="1:2" x14ac:dyDescent="0.15">
      <c r="A8" t="s">
        <v>514</v>
      </c>
      <c r="B8" s="42" t="s">
        <v>544</v>
      </c>
    </row>
    <row r="9" spans="1:2" x14ac:dyDescent="0.15">
      <c r="A9" t="s">
        <v>516</v>
      </c>
      <c r="B9" s="42" t="s">
        <v>545</v>
      </c>
    </row>
    <row r="10" spans="1:2" x14ac:dyDescent="0.15">
      <c r="B10" s="42" t="s">
        <v>546</v>
      </c>
    </row>
    <row r="11" spans="1:2" x14ac:dyDescent="0.15">
      <c r="B11" s="42" t="s">
        <v>547</v>
      </c>
    </row>
    <row r="12" spans="1:2" x14ac:dyDescent="0.15">
      <c r="B12" s="42"/>
    </row>
    <row r="13" spans="1:2" x14ac:dyDescent="0.15">
      <c r="B13" s="42"/>
    </row>
    <row r="14" spans="1:2" x14ac:dyDescent="0.15">
      <c r="B14" s="42" t="s">
        <v>548</v>
      </c>
    </row>
    <row r="15" spans="1:2" x14ac:dyDescent="0.15">
      <c r="B15" s="42"/>
    </row>
    <row r="20" spans="2:2" x14ac:dyDescent="0.15">
      <c r="B20" t="s">
        <v>549</v>
      </c>
    </row>
    <row r="21" spans="2:2" x14ac:dyDescent="0.15">
      <c r="B21" t="s">
        <v>550</v>
      </c>
    </row>
    <row r="22" spans="2:2" x14ac:dyDescent="0.15">
      <c r="B22" t="s">
        <v>551</v>
      </c>
    </row>
    <row r="23" spans="2:2" x14ac:dyDescent="0.15">
      <c r="B23" t="s">
        <v>552</v>
      </c>
    </row>
    <row r="24" spans="2:2" x14ac:dyDescent="0.15">
      <c r="B24" t="s">
        <v>553</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565</v>
      </c>
    </row>
    <row r="37" spans="2:2" x14ac:dyDescent="0.15">
      <c r="B37" t="s">
        <v>410</v>
      </c>
    </row>
    <row r="38" spans="2:2" x14ac:dyDescent="0.15">
      <c r="B38" t="s">
        <v>566</v>
      </c>
    </row>
    <row r="39" spans="2:2" x14ac:dyDescent="0.15">
      <c r="B39" t="s">
        <v>567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568</v>
      </c>
    </row>
    <row r="4" spans="2:2" x14ac:dyDescent="0.15">
      <c r="B4" t="s">
        <v>569</v>
      </c>
    </row>
    <row r="5" spans="2:2" x14ac:dyDescent="0.15">
      <c r="B5" t="s">
        <v>570</v>
      </c>
    </row>
    <row r="6" spans="2:2" x14ac:dyDescent="0.15">
      <c r="B6" t="s">
        <v>571</v>
      </c>
    </row>
    <row r="7" spans="2:2" x14ac:dyDescent="0.15">
      <c r="B7" t="s">
        <v>572</v>
      </c>
    </row>
    <row r="8" spans="2:2" ht="16" x14ac:dyDescent="0.2">
      <c r="B8" s="60" t="s">
        <v>573</v>
      </c>
    </row>
    <row r="9" spans="2:2" x14ac:dyDescent="0.15">
      <c r="B9" t="s">
        <v>574</v>
      </c>
    </row>
    <row r="10" spans="2:2" x14ac:dyDescent="0.15">
      <c r="B10" s="42" t="s">
        <v>575</v>
      </c>
    </row>
    <row r="11" spans="2:2" x14ac:dyDescent="0.15">
      <c r="B11" s="42" t="s">
        <v>576</v>
      </c>
    </row>
    <row r="14" spans="2:2" x14ac:dyDescent="0.15">
      <c r="B14" t="s">
        <v>577</v>
      </c>
    </row>
    <row r="20" spans="2:2" x14ac:dyDescent="0.15">
      <c r="B20" t="s">
        <v>578</v>
      </c>
    </row>
    <row r="21" spans="2:2" x14ac:dyDescent="0.15">
      <c r="B21" t="s">
        <v>579</v>
      </c>
    </row>
    <row r="22" spans="2:2" x14ac:dyDescent="0.15">
      <c r="B22" t="s">
        <v>580</v>
      </c>
    </row>
    <row r="23" spans="2:2" x14ac:dyDescent="0.15">
      <c r="B23" t="s">
        <v>581</v>
      </c>
    </row>
    <row r="24" spans="2:2" x14ac:dyDescent="0.15">
      <c r="B24" t="s">
        <v>390</v>
      </c>
    </row>
    <row r="25" spans="2:2" x14ac:dyDescent="0.15">
      <c r="B25" t="s">
        <v>582</v>
      </c>
    </row>
    <row r="26" spans="2:2" x14ac:dyDescent="0.15">
      <c r="B26" t="s">
        <v>583</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592</v>
      </c>
    </row>
    <row r="36" spans="2:2" x14ac:dyDescent="0.15">
      <c r="B36" t="s">
        <v>593</v>
      </c>
    </row>
    <row r="37" spans="2:2" x14ac:dyDescent="0.15">
      <c r="B37" t="s">
        <v>410</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596</v>
      </c>
    </row>
    <row r="4" spans="2:2" ht="16" x14ac:dyDescent="0.2">
      <c r="B4" s="60" t="s">
        <v>597</v>
      </c>
    </row>
    <row r="5" spans="2:2" x14ac:dyDescent="0.15">
      <c r="B5" t="s">
        <v>598</v>
      </c>
    </row>
    <row r="6" spans="2:2" ht="16" x14ac:dyDescent="0.2">
      <c r="B6" s="60" t="s">
        <v>599</v>
      </c>
    </row>
    <row r="7" spans="2:2" ht="16" x14ac:dyDescent="0.2">
      <c r="B7" s="60" t="s">
        <v>600</v>
      </c>
    </row>
    <row r="8" spans="2:2" x14ac:dyDescent="0.15">
      <c r="B8" t="s">
        <v>601</v>
      </c>
    </row>
    <row r="9" spans="2:2" x14ac:dyDescent="0.15">
      <c r="B9" t="s">
        <v>602</v>
      </c>
    </row>
    <row r="10" spans="2:2" x14ac:dyDescent="0.15">
      <c r="B10" t="s">
        <v>603</v>
      </c>
    </row>
    <row r="11" spans="2:2" x14ac:dyDescent="0.15">
      <c r="B11" t="s">
        <v>604</v>
      </c>
    </row>
    <row r="14" spans="2:2" ht="16" x14ac:dyDescent="0.2">
      <c r="B14" s="60" t="s">
        <v>605</v>
      </c>
    </row>
    <row r="20" spans="2:2" x14ac:dyDescent="0.15">
      <c r="B20" t="s">
        <v>606</v>
      </c>
    </row>
    <row r="21" spans="2:2" x14ac:dyDescent="0.15">
      <c r="B21" t="s">
        <v>607</v>
      </c>
    </row>
    <row r="22" spans="2:2" x14ac:dyDescent="0.15">
      <c r="B22" t="s">
        <v>551</v>
      </c>
    </row>
    <row r="23" spans="2:2" x14ac:dyDescent="0.15">
      <c r="B23" t="s">
        <v>608</v>
      </c>
    </row>
    <row r="24" spans="2:2" x14ac:dyDescent="0.15">
      <c r="B24" t="s">
        <v>390</v>
      </c>
    </row>
    <row r="25" spans="2:2" x14ac:dyDescent="0.15">
      <c r="B25" t="s">
        <v>609</v>
      </c>
    </row>
    <row r="26" spans="2:2" x14ac:dyDescent="0.15">
      <c r="B26" t="s">
        <v>555</v>
      </c>
    </row>
    <row r="27" spans="2:2" x14ac:dyDescent="0.15">
      <c r="B27" t="s">
        <v>610</v>
      </c>
    </row>
    <row r="28" spans="2:2" x14ac:dyDescent="0.15">
      <c r="B28" t="s">
        <v>611</v>
      </c>
    </row>
    <row r="29" spans="2:2" x14ac:dyDescent="0.15">
      <c r="B29" t="s">
        <v>612</v>
      </c>
    </row>
    <row r="30" spans="2:2" x14ac:dyDescent="0.15">
      <c r="B30" t="s">
        <v>613</v>
      </c>
    </row>
    <row r="31" spans="2:2" x14ac:dyDescent="0.15">
      <c r="B31" t="s">
        <v>614</v>
      </c>
    </row>
    <row r="32" spans="2:2" x14ac:dyDescent="0.15">
      <c r="B32" t="s">
        <v>615</v>
      </c>
    </row>
    <row r="33" spans="2:2" x14ac:dyDescent="0.15">
      <c r="B33" t="s">
        <v>616</v>
      </c>
    </row>
    <row r="34" spans="2:2" x14ac:dyDescent="0.15">
      <c r="B34" t="s">
        <v>617</v>
      </c>
    </row>
    <row r="35" spans="2:2" x14ac:dyDescent="0.15">
      <c r="B35" t="s">
        <v>592</v>
      </c>
    </row>
    <row r="36" spans="2:2" x14ac:dyDescent="0.15">
      <c r="B36" t="s">
        <v>618</v>
      </c>
    </row>
    <row r="37" spans="2:2" x14ac:dyDescent="0.15">
      <c r="B37" t="s">
        <v>536</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456</v>
      </c>
    </row>
    <row r="3" spans="2:2" x14ac:dyDescent="0.15">
      <c r="B3" t="s">
        <v>621</v>
      </c>
    </row>
    <row r="4" spans="2:2" x14ac:dyDescent="0.15">
      <c r="B4" t="s">
        <v>622</v>
      </c>
    </row>
    <row r="5" spans="2:2" x14ac:dyDescent="0.15">
      <c r="B5" t="s">
        <v>623</v>
      </c>
    </row>
    <row r="6" spans="2:2" x14ac:dyDescent="0.15">
      <c r="B6" t="s">
        <v>624</v>
      </c>
    </row>
    <row r="7" spans="2:2" x14ac:dyDescent="0.15">
      <c r="B7" t="s">
        <v>625</v>
      </c>
    </row>
    <row r="8" spans="2:2" x14ac:dyDescent="0.15">
      <c r="B8" t="s">
        <v>626</v>
      </c>
    </row>
    <row r="9" spans="2:2" x14ac:dyDescent="0.15">
      <c r="B9" t="s">
        <v>627</v>
      </c>
    </row>
    <row r="10" spans="2:2" x14ac:dyDescent="0.15">
      <c r="B10" t="s">
        <v>628</v>
      </c>
    </row>
    <row r="11" spans="2:2" x14ac:dyDescent="0.15">
      <c r="B11" t="s">
        <v>629</v>
      </c>
    </row>
    <row r="14" spans="2:2" x14ac:dyDescent="0.15">
      <c r="B14" t="s">
        <v>630</v>
      </c>
    </row>
    <row r="20" spans="2:2" x14ac:dyDescent="0.15">
      <c r="B20" t="s">
        <v>631</v>
      </c>
    </row>
    <row r="21" spans="2:2" x14ac:dyDescent="0.15">
      <c r="B21" t="s">
        <v>632</v>
      </c>
    </row>
    <row r="22" spans="2:2" x14ac:dyDescent="0.15">
      <c r="B22" t="s">
        <v>633</v>
      </c>
    </row>
    <row r="23" spans="2:2" x14ac:dyDescent="0.15">
      <c r="B23" t="s">
        <v>634</v>
      </c>
    </row>
    <row r="24" spans="2:2" x14ac:dyDescent="0.15">
      <c r="B24" t="s">
        <v>390</v>
      </c>
    </row>
    <row r="25" spans="2:2" x14ac:dyDescent="0.15">
      <c r="B25" t="s">
        <v>635</v>
      </c>
    </row>
    <row r="26" spans="2:2" x14ac:dyDescent="0.15">
      <c r="B26" t="s">
        <v>636</v>
      </c>
    </row>
    <row r="27" spans="2:2" x14ac:dyDescent="0.15">
      <c r="B27" t="s">
        <v>637</v>
      </c>
    </row>
    <row r="28" spans="2:2" x14ac:dyDescent="0.15">
      <c r="B28" t="s">
        <v>638</v>
      </c>
    </row>
    <row r="29" spans="2:2" x14ac:dyDescent="0.15">
      <c r="B29" t="s">
        <v>639</v>
      </c>
    </row>
    <row r="30" spans="2:2" x14ac:dyDescent="0.15">
      <c r="B30" t="s">
        <v>640</v>
      </c>
    </row>
    <row r="31" spans="2:2" x14ac:dyDescent="0.15">
      <c r="B31" t="s">
        <v>641</v>
      </c>
    </row>
    <row r="32" spans="2:2" x14ac:dyDescent="0.15">
      <c r="B32" t="s">
        <v>642</v>
      </c>
    </row>
    <row r="33" spans="2:2" x14ac:dyDescent="0.15">
      <c r="B33" t="s">
        <v>643</v>
      </c>
    </row>
    <row r="34" spans="2:2" x14ac:dyDescent="0.15">
      <c r="B34" t="s">
        <v>644</v>
      </c>
    </row>
    <row r="35" spans="2:2" x14ac:dyDescent="0.15">
      <c r="B35" t="s">
        <v>645</v>
      </c>
    </row>
    <row r="36" spans="2:2" x14ac:dyDescent="0.15">
      <c r="B36" t="s">
        <v>535</v>
      </c>
    </row>
    <row r="37" spans="2:2" x14ac:dyDescent="0.15">
      <c r="B37" t="s">
        <v>410</v>
      </c>
    </row>
    <row r="38" spans="2:2" x14ac:dyDescent="0.15">
      <c r="B38" t="s">
        <v>646</v>
      </c>
    </row>
    <row r="39" spans="2:2" x14ac:dyDescent="0.15">
      <c r="B39" t="s">
        <v>647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170</cp:revision>
  <dcterms:created xsi:type="dcterms:W3CDTF">2020-07-27T15:42:24Z</dcterms:created>
  <dcterms:modified xsi:type="dcterms:W3CDTF">2024-07-25T02:43:09Z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