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450/"/>
    </mc:Choice>
  </mc:AlternateContent>
  <xr:revisionPtr revIDLastSave="0" documentId="13_ncr:1_{A674C147-94D1-5A48-B5F0-7E05820ECFF4}"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Q7" i="2"/>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B8" i="2"/>
  <c r="W7" i="2"/>
  <c r="U7" i="2"/>
  <c r="T8" i="1" s="1"/>
  <c r="T7" i="2"/>
  <c r="S8" i="1" s="1"/>
  <c r="S7" i="2"/>
  <c r="R8" i="1" s="1"/>
  <c r="R7" i="2"/>
  <c r="Q8" i="1" s="1"/>
  <c r="M7" i="2"/>
  <c r="J7" i="2"/>
  <c r="I7" i="2"/>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AL9" i="1" l="1"/>
  <c r="L17" i="1"/>
  <c r="FE18" i="1"/>
  <c r="FE8" i="1"/>
  <c r="F8" i="1"/>
  <c r="L7" i="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<sst xmlns="http://schemas.openxmlformats.org/spreadsheetml/2006/main" count="804" uniqueCount="641">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</sst>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74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640</v>
      </c>
    </row>
    <row r="4" spans="1:193" ht="17" x14ac:dyDescent="0.2">
      <c r="A4" s="1" t="str">
        <f>IF(ISBLANK(Values!F3),"",IF(Values!$B$37="EU","computercomponent","computer"))</f>
        <v>computercomponent</v>
      </c>
      <c r="B4" s="27" t="str">
        <f>Values!B13</f>
        <v>Dell 7450</v>
      </c>
      <c r="C4" s="27" t="s">
        <v>345</v>
      </c>
      <c r="D4" s="28">
        <f>Values!B14</f>
        <v>5714401746997</v>
      </c>
      <c r="E4" s="1" t="s">
        <v>346</v>
      </c>
      <c r="F4" s="27" t="str">
        <f>SUBSTITUTE(Values!B1, "{language}", "") &amp; " " &amp; Values!B3</f>
        <v xml:space="preserve">clavier de remplacement  rétroéclairé pour Dell  Latitude E5450, Latitude E7450, Latitude E7470 </v>
      </c>
      <c r="G4" s="27" t="s">
        <v>345</v>
      </c>
      <c r="H4" s="1" t="str">
        <f>Values!B16</f>
        <v>laptop-computer-replacement-parts</v>
      </c>
      <c r="I4" s="1" t="str">
        <f>IF(ISBLANK(Values!F3),"","4730574031")</f>
        <v>4730574031</v>
      </c>
      <c r="J4" s="29" t="str">
        <f>Values!B13</f>
        <v>Dell 7450</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IF(ISBLANK(Values!F4),"",IF(Values!$B$37="EU","computercomponent","computer"))</f>
        <v>computercomponent</v>
      </c>
      <c r="B5" s="33" t="str">
        <f>IF(ISBLANK(Values!F4),"",Values!G4)</f>
        <v>Dell 7450 Regular - DE</v>
      </c>
      <c r="C5" s="29" t="str">
        <f>IF(ISBLANK(Values!F4),"","TellusRem")</f>
        <v>TellusRem</v>
      </c>
      <c r="D5" s="28">
        <f>IF(ISBLANK(Values!F4),"",Values!F4)</f>
        <v>5714401746010</v>
      </c>
      <c r="E5" s="1" t="str">
        <f>IF(ISBLANK(Values!F4),"","EAN")</f>
        <v>EAN</v>
      </c>
      <c r="F5" s="27" t="str">
        <f>IF(ISBLANK(Values!F4),"",IF(Values!K4, SUBSTITUTE(Values!$B$1, "{language}", Values!I4) &amp; " " &amp;Values!$B$3, SUBSTITUTE(Values!$B$2, "{language}", Values!$I4) &amp; " " &amp;Values!$B$3))</f>
        <v xml:space="preserve">clavier de remplacement Allemand non rétroéclairé pour Dell  Latitude E5450, Latitude E7450, Latitude E7470 </v>
      </c>
      <c r="G5" s="29" t="str">
        <f>IF(ISBLANK(Values!F4),"","TellusRem")</f>
        <v>TellusRem</v>
      </c>
      <c r="H5" s="1" t="str">
        <f>IF(ISBLANK(Values!F4),"",Values!$B$16)</f>
        <v>laptop-computer-replacement-parts</v>
      </c>
      <c r="I5" s="1" t="str">
        <f>IF(ISBLANK(Values!F4),"","4730574031")</f>
        <v>4730574031</v>
      </c>
      <c r="J5" s="31" t="str">
        <f>IF(ISBLANK(Values!F4),"",Values!G4 )</f>
        <v>Dell 7450 Regular - DE</v>
      </c>
      <c r="K5" s="27">
        <f>IF(ISBLANK(Values!F4),"",IF(Values!K4, Values!$B$4, Values!$B$5))</f>
        <v>38.950000000000003</v>
      </c>
      <c r="L5" s="27" t="str">
        <f>IF(ISBLANK(Values!F4),"",IF($CO5="DEFAULT", Values!$B$18, ""))</f>
        <v/>
      </c>
      <c r="M5" s="27" t="str">
        <f>IF(ISBLANK(Values!F4),"",Values!$N4)</f>
        <v>https://raw.githubusercontent.com/PatrickVibild/TellusAmazonPictures/master/pictures/DELL/E7450/RG/DE/1.jpg</v>
      </c>
      <c r="N5" s="27" t="str">
        <f>IF(ISBLANK(Values!$G4),"",Values!O4)</f>
        <v>https://raw.githubusercontent.com/PatrickVibild/TellusAmazonPictures/master/pictures/DELL/E7450/RG/DE/2.jpg</v>
      </c>
      <c r="O5" s="27" t="str">
        <f>IF(ISBLANK(Values!$G4),"",Values!P4)</f>
        <v>https://raw.githubusercontent.com/PatrickVibild/TellusAmazonPictures/master/pictures/DELL/E7450/RG/DE/3.jpg</v>
      </c>
      <c r="P5" s="27" t="str">
        <f>IF(ISBLANK(Values!$G4),"",Values!Q4)</f>
        <v>https://raw.githubusercontent.com/PatrickVibild/TellusAmazonPictures/master/pictures/DELL/E7450/RG/DE/4.jpg</v>
      </c>
      <c r="Q5" s="27" t="str">
        <f>IF(ISBLANK(Values!$G4),"",Values!R4)</f>
        <v>https://raw.githubusercontent.com/PatrickVibild/TellusAmazonPictures/master/pictures/DELL/E7450/RG/DE/5.jpg</v>
      </c>
      <c r="R5" s="27" t="str">
        <f>IF(ISBLANK(Values!$G4),"",Values!S4)</f>
        <v>https://raw.githubusercontent.com/PatrickVibild/TellusAmazonPictures/master/pictures/DELL/E7450/RG/DE/6.jpg</v>
      </c>
      <c r="S5" s="27" t="str">
        <f>IF(ISBLANK(Values!$G4),"",Values!T4)</f>
        <v>https://raw.githubusercontent.com/PatrickVibild/TellusAmazonPictures/master/pictures/DELL/E7450/RG/DE/7.jpg</v>
      </c>
      <c r="T5" s="27" t="str">
        <f>IF(ISBLANK(Values!$G4),"",Values!U4)</f>
        <v>https://raw.githubusercontent.com/PatrickVibild/TellusAmazonPictures/master/pictures/DELL/E7450/RG/DE/8.jpg</v>
      </c>
      <c r="U5" s="27" t="str">
        <f>IF(ISBLANK(Values!$G4),"",Values!V4)</f>
        <v>https://raw.githubusercontent.com/PatrickVibild/TellusAmazonPictures/master/pictures/DELL/E7450/RG/DE/9.jpg</v>
      </c>
      <c r="W5" s="29" t="str">
        <f>IF(ISBLANK(Values!F4),"","Child")</f>
        <v>Child</v>
      </c>
      <c r="X5" s="29" t="str">
        <f>IF(ISBLANK(Values!F4),"",Values!$B$13)</f>
        <v>Dell 7450</v>
      </c>
      <c r="Y5" s="31" t="str">
        <f>IF(ISBLANK(Values!F4),"","Size-Color")</f>
        <v>Size-Color</v>
      </c>
      <c r="Z5" s="29" t="str">
        <f>IF(ISBLANK(Values!F4),"","variation")</f>
        <v>variation</v>
      </c>
      <c r="AA5" s="1" t="str">
        <f>IF(ISBLANK(Values!F4),"",Values!$B$20)</f>
        <v>PartialUpdate</v>
      </c>
      <c r="AB5" s="1"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32" t="str">
        <f>IF(ISBLANK(Values!F4),"",Values!$B$24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5" s="1" t="str">
        <f>IF(ISBLANK(Values!F4),"",Values!$B$25)</f>
        <v xml:space="preserve">♻️ PRODUIT ÉCOLOGIQUE - Achetez remis à neuf, ACHETEZ VERT! Réduisez plus de 80% de dioxyde de carbone en achetant nos claviers remis à neuf, par rapport à l'achat d'un nouveau clavier! </v>
      </c>
      <c r="AL5" s="1" t="str">
        <f>IF(ISBLANK(Values!F4),"",SUBSTITUTE(SUBSTITUTE(IF(Values!$K4, Values!$B$26, Values!$B$33), "{language}", Values!$I4), "{flag}", INDEX(options!$E$1:$E$20, Values!$W4)))</f>
        <v>👉  DISPOSITION - 🇩🇪 Allemand non rétroéclairé.</v>
      </c>
      <c r="AM5" s="1" t="str">
        <f>SUBSTITUTE(IF(ISBLANK(Values!F4),"",Values!$B$27),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5" s="27" t="str">
        <f>IF(ISBLANK(Values!F4),"",Values!I4)</f>
        <v>Allemand</v>
      </c>
      <c r="AV5" s="1" t="str">
        <f>IF(ISBLANK(Values!F4),"",IF(Values!K4,"Backlit", "Non-Backlit"))</f>
        <v>Non-Backlit</v>
      </c>
      <c r="AW5"/>
      <c r="BE5" s="1" t="str">
        <f>IF(ISBLANK(Values!F4),"","Professional Audience")</f>
        <v>Professional Audience</v>
      </c>
      <c r="BF5" s="1" t="str">
        <f>IF(ISBLANK(Values!F4),"","Consumer Audience")</f>
        <v>Consumer Audience</v>
      </c>
      <c r="BG5" s="1" t="str">
        <f>IF(ISBLANK(Values!F4),"","Adults")</f>
        <v>Adults</v>
      </c>
      <c r="BH5" s="1"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AMAZON_EU</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Danemark</v>
      </c>
      <c r="CZ5" s="1" t="str">
        <f>IF(ISBLANK(Values!F4),"","No")</f>
        <v>No</v>
      </c>
      <c r="DA5" s="1" t="str">
        <f>IF(ISBLANK(Values!F4),"","No")</f>
        <v>No</v>
      </c>
      <c r="DO5" s="1" t="str">
        <f>IF(ISBLANK(Values!F4),"","Parts")</f>
        <v>Parts</v>
      </c>
      <c r="DP5" s="1"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IF(ISBLANK(Values!$F4), "", "not_applicable")</f>
        <v>not_applicable</v>
      </c>
      <c r="EI5" s="1"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IF(ISBLANK(Values!F4),"","Amazon Tellus UPS")</f>
        <v>Amazon Tellus UPS</v>
      </c>
      <c r="EV5" s="1" t="str">
        <f>IF(ISBLANK(Values!F4),"","New")</f>
        <v>New</v>
      </c>
      <c r="FE5" s="1" t="str">
        <f>IF(ISBLANK(Values!F4),"",IF(CO5&lt;&gt;"DEFAULT", "", 3))</f>
        <v/>
      </c>
      <c r="FH5" s="1" t="str">
        <f>IF(ISBLANK(Values!F4),"","FALSE")</f>
        <v>FALSE</v>
      </c>
      <c r="FI5" s="1" t="str">
        <f>IF(ISBLANK(Values!F4),"","FALSE")</f>
        <v>FALSE</v>
      </c>
      <c r="FJ5" s="1" t="str">
        <f>IF(ISBLANK(Values!F4),"","FALSE")</f>
        <v>FALSE</v>
      </c>
      <c r="FM5" s="1" t="str">
        <f>IF(ISBLANK(Values!F4),"","1")</f>
        <v>1</v>
      </c>
      <c r="FO5" s="27">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c r="GK5" s="61">
        <f>K5</f>
        <v>38.950000000000003</v>
      </c>
    </row>
    <row r="6" spans="1:193" ht="64" x14ac:dyDescent="0.2">
      <c r="A6" s="1" t="str">
        <f>IF(ISBLANK(Values!F5),"",IF(Values!$B$37="EU","computercomponent","computer"))</f>
        <v>computercomponent</v>
      </c>
      <c r="B6" s="33" t="str">
        <f>IF(ISBLANK(Values!F5),"",Values!G5)</f>
        <v>Dell 7450 Regular - FR</v>
      </c>
      <c r="C6" s="29" t="str">
        <f>IF(ISBLANK(Values!F5),"","TellusRem")</f>
        <v>TellusRem</v>
      </c>
      <c r="D6" s="28">
        <f>IF(ISBLANK(Values!F5),"",Values!F5)</f>
        <v>5714401746027</v>
      </c>
      <c r="E6" s="1" t="str">
        <f>IF(ISBLANK(Values!F5),"","EAN")</f>
        <v>EAN</v>
      </c>
      <c r="F6" s="27" t="str">
        <f>IF(ISBLANK(Values!F5),"",IF(Values!K5, SUBSTITUTE(Values!$B$1, "{language}", Values!I5) &amp; " " &amp;Values!$B$3, SUBSTITUTE(Values!$B$2, "{language}", Values!$I5) &amp; " " &amp;Values!$B$3))</f>
        <v xml:space="preserve">clavier de remplacement Français non rétroéclairé pour Dell  Latitude E5450, Latitude E7450, Latitude E7470 </v>
      </c>
      <c r="G6" s="29" t="str">
        <f>IF(ISBLANK(Values!F5),"","TellusRem")</f>
        <v>TellusRem</v>
      </c>
      <c r="H6" s="1" t="str">
        <f>IF(ISBLANK(Values!F5),"",Values!$B$16)</f>
        <v>laptop-computer-replacement-parts</v>
      </c>
      <c r="I6" s="1" t="str">
        <f>IF(ISBLANK(Values!F5),"","4730574031")</f>
        <v>4730574031</v>
      </c>
      <c r="J6" s="31" t="str">
        <f>IF(ISBLANK(Values!F5),"",Values!G5 )</f>
        <v>Dell 7450 Regular - FR</v>
      </c>
      <c r="K6" s="27">
        <f>IF(ISBLANK(Values!F5),"",IF(Values!K5, Values!$B$4, Values!$B$5))</f>
        <v>38.950000000000003</v>
      </c>
      <c r="L6" s="27" t="str">
        <f>IF(ISBLANK(Values!F5),"",IF($CO6="DEFAULT", Values!$B$18, ""))</f>
        <v/>
      </c>
      <c r="M6" s="27" t="str">
        <f>IF(ISBLANK(Values!F5),"",Values!$N5)</f>
        <v>https://raw.githubusercontent.com/PatrickVibild/TellusAmazonPictures/master/pictures/DELL/E7450/RG/FR/1.jpg</v>
      </c>
      <c r="N6" s="27" t="str">
        <f>IF(ISBLANK(Values!$G5),"",Values!O5)</f>
        <v>https://raw.githubusercontent.com/PatrickVibild/TellusAmazonPictures/master/pictures/DELL/E7450/RG/FR/2.jpg</v>
      </c>
      <c r="O6" s="27" t="str">
        <f>IF(ISBLANK(Values!$G5),"",Values!P5)</f>
        <v>https://raw.githubusercontent.com/PatrickVibild/TellusAmazonPictures/master/pictures/DELL/E7450/RG/FR/3.jpg</v>
      </c>
      <c r="P6" s="27" t="str">
        <f>IF(ISBLANK(Values!$G5),"",Values!Q5)</f>
        <v>https://raw.githubusercontent.com/PatrickVibild/TellusAmazonPictures/master/pictures/DELL/E7450/RG/FR/4.jpg</v>
      </c>
      <c r="Q6" s="27" t="str">
        <f>IF(ISBLANK(Values!$G5),"",Values!R5)</f>
        <v>https://raw.githubusercontent.com/PatrickVibild/TellusAmazonPictures/master/pictures/DELL/E7450/RG/FR/5.jpg</v>
      </c>
      <c r="R6" s="27" t="str">
        <f>IF(ISBLANK(Values!$G5),"",Values!S5)</f>
        <v>https://raw.githubusercontent.com/PatrickVibild/TellusAmazonPictures/master/pictures/DELL/E7450/RG/FR/6.jpg</v>
      </c>
      <c r="S6" s="27" t="str">
        <f>IF(ISBLANK(Values!$G5),"",Values!T5)</f>
        <v>https://raw.githubusercontent.com/PatrickVibild/TellusAmazonPictures/master/pictures/DELL/E7450/RG/FR/7.jpg</v>
      </c>
      <c r="T6" s="27" t="str">
        <f>IF(ISBLANK(Values!$G5),"",Values!U5)</f>
        <v>https://raw.githubusercontent.com/PatrickVibild/TellusAmazonPictures/master/pictures/DELL/E7450/RG/FR/8.jpg</v>
      </c>
      <c r="U6" s="27" t="str">
        <f>IF(ISBLANK(Values!$G5),"",Values!V5)</f>
        <v>https://raw.githubusercontent.com/PatrickVibild/TellusAmazonPictures/master/pictures/DELL/E7450/RG/FR/9.jpg</v>
      </c>
      <c r="W6" s="29" t="str">
        <f>IF(ISBLANK(Values!F5),"","Child")</f>
        <v>Child</v>
      </c>
      <c r="X6" s="29" t="str">
        <f>IF(ISBLANK(Values!F5),"",Values!$B$13)</f>
        <v>Dell 7450</v>
      </c>
      <c r="Y6" s="31" t="str">
        <f>IF(ISBLANK(Values!F5),"","Size-Color")</f>
        <v>Size-Color</v>
      </c>
      <c r="Z6" s="29" t="str">
        <f>IF(ISBLANK(Values!F5),"","variation")</f>
        <v>variation</v>
      </c>
      <c r="AA6" s="1" t="str">
        <f>IF(ISBLANK(Values!F5),"",Values!$B$20)</f>
        <v>PartialUpdate</v>
      </c>
      <c r="AB6" s="1"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32" t="str">
        <f>IF(ISBLANK(Values!F5),"",Values!$B$24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6" s="1" t="str">
        <f>IF(ISBLANK(Values!F5),"",Values!$B$25)</f>
        <v xml:space="preserve">♻️ PRODUIT ÉCOLOGIQUE - Achetez remis à neuf, ACHETEZ VERT! Réduisez plus de 80% de dioxyde de carbone en achetant nos claviers remis à neuf, par rapport à l'achat d'un nouveau clavier! </v>
      </c>
      <c r="AL6" s="1" t="str">
        <f>IF(ISBLANK(Values!F5),"",SUBSTITUTE(SUBSTITUTE(IF(Values!$K5, Values!$B$26, Values!$B$33), "{language}", Values!$I5), "{flag}", INDEX(options!$E$1:$E$20, Values!$W5)))</f>
        <v>👉  DISPOSITION - 🇫🇷 Français non rétroéclairé.</v>
      </c>
      <c r="AM6" s="1" t="str">
        <f>SUBSTITUTE(IF(ISBLANK(Values!F5),"",Values!$B$27),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6" s="27" t="str">
        <f>IF(ISBLANK(Values!F5),"",Values!I5)</f>
        <v>Français</v>
      </c>
      <c r="AV6" s="1" t="str">
        <f>IF(ISBLANK(Values!F5),"",IF(Values!K5,"Backlit", "Non-Backlit"))</f>
        <v>Non-Backlit</v>
      </c>
      <c r="BE6" s="1" t="str">
        <f>IF(ISBLANK(Values!F5),"","Professional Audience")</f>
        <v>Professional Audience</v>
      </c>
      <c r="BF6" s="1" t="str">
        <f>IF(ISBLANK(Values!F5),"","Consumer Audience")</f>
        <v>Consumer Audience</v>
      </c>
      <c r="BG6" s="1" t="str">
        <f>IF(ISBLANK(Values!F5),"","Adults")</f>
        <v>Adults</v>
      </c>
      <c r="BH6" s="1"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AMAZON_EU</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Danemark</v>
      </c>
      <c r="CZ6" s="1" t="str">
        <f>IF(ISBLANK(Values!F5),"","No")</f>
        <v>No</v>
      </c>
      <c r="DA6" s="1" t="str">
        <f>IF(ISBLANK(Values!F5),"","No")</f>
        <v>No</v>
      </c>
      <c r="DO6" s="1" t="str">
        <f>IF(ISBLANK(Values!F5),"","Parts")</f>
        <v>Parts</v>
      </c>
      <c r="DP6" s="1"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IF(ISBLANK(Values!$F5), "", "not_applicable")</f>
        <v>not_applicable</v>
      </c>
      <c r="EI6" s="1"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IF(ISBLANK(Values!F5),"","Amazon Tellus UPS")</f>
        <v>Amazon Tellus UPS</v>
      </c>
      <c r="EV6" s="1" t="str">
        <f>IF(ISBLANK(Values!F5),"","New")</f>
        <v>New</v>
      </c>
      <c r="FE6" s="1" t="str">
        <f>IF(ISBLANK(Values!F5),"",IF(CO6&lt;&gt;"DEFAULT", "", 3))</f>
        <v/>
      </c>
      <c r="FH6" s="1" t="str">
        <f>IF(ISBLANK(Values!F5),"","FALSE")</f>
        <v>FALSE</v>
      </c>
      <c r="FI6" s="1" t="str">
        <f>IF(ISBLANK(Values!F5),"","FALSE")</f>
        <v>FALSE</v>
      </c>
      <c r="FJ6" s="1" t="str">
        <f>IF(ISBLANK(Values!F5),"","FALSE")</f>
        <v>FALSE</v>
      </c>
      <c r="FM6" s="1" t="str">
        <f>IF(ISBLANK(Values!F5),"","1")</f>
        <v>1</v>
      </c>
      <c r="FO6" s="27">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c r="GK6" s="61">
        <f>K6</f>
        <v>38.950000000000003</v>
      </c>
    </row>
    <row r="7" spans="1:193" ht="64" x14ac:dyDescent="0.2">
      <c r="A7" s="1" t="str">
        <f>IF(ISBLANK(Values!F6),"",IF(Values!$B$37="EU","computercomponent","computer"))</f>
        <v>computercomponent</v>
      </c>
      <c r="B7" s="33" t="str">
        <f>IF(ISBLANK(Values!F6),"",Values!G6)</f>
        <v>Dell 7450 Regular - IT</v>
      </c>
      <c r="C7" s="29" t="str">
        <f>IF(ISBLANK(Values!F6),"","TellusRem")</f>
        <v>TellusRem</v>
      </c>
      <c r="D7" s="28">
        <f>IF(ISBLANK(Values!F6),"",Values!F6)</f>
        <v>5714401746034</v>
      </c>
      <c r="E7" s="1" t="str">
        <f>IF(ISBLANK(Values!F6),"","EAN")</f>
        <v>EAN</v>
      </c>
      <c r="F7" s="27" t="str">
        <f>IF(ISBLANK(Values!F6),"",IF(Values!K6, SUBSTITUTE(Values!$B$1, "{language}", Values!I6) &amp; " " &amp;Values!$B$3, SUBSTITUTE(Values!$B$2, "{language}", Values!$I6) &amp; " " &amp;Values!$B$3))</f>
        <v xml:space="preserve">clavier de remplacement Italien non rétroéclairé pour Dell  Latitude E5450, Latitude E7450, Latitude E7470 </v>
      </c>
      <c r="G7" s="29" t="str">
        <f>IF(ISBLANK(Values!F6),"","TellusRem")</f>
        <v>TellusRem</v>
      </c>
      <c r="H7" s="1" t="str">
        <f>IF(ISBLANK(Values!F6),"",Values!$B$16)</f>
        <v>laptop-computer-replacement-parts</v>
      </c>
      <c r="I7" s="1" t="str">
        <f>IF(ISBLANK(Values!F6),"","4730574031")</f>
        <v>4730574031</v>
      </c>
      <c r="J7" s="31" t="str">
        <f>IF(ISBLANK(Values!F6),"",Values!G6 )</f>
        <v>Dell 7450 Regular - IT</v>
      </c>
      <c r="K7" s="27">
        <f>IF(ISBLANK(Values!F6),"",IF(Values!K6, Values!$B$4, Values!$B$5))</f>
        <v>38.950000000000003</v>
      </c>
      <c r="L7" s="27" t="str">
        <f>IF(ISBLANK(Values!F6),"",IF($CO7="DEFAULT", Values!$B$18, ""))</f>
        <v/>
      </c>
      <c r="M7" s="27" t="str">
        <f>IF(ISBLANK(Values!F6),"",Values!$N6)</f>
        <v>https://raw.githubusercontent.com/PatrickVibild/TellusAmazonPictures/master/pictures/DELL/E7450/RG/IT/1.jpg</v>
      </c>
      <c r="N7" s="27" t="str">
        <f>IF(ISBLANK(Values!$G6),"",Values!O6)</f>
        <v>https://raw.githubusercontent.com/PatrickVibild/TellusAmazonPictures/master/pictures/DELL/E7450/RG/IT/2.jpg</v>
      </c>
      <c r="O7" s="27" t="str">
        <f>IF(ISBLANK(Values!$G6),"",Values!P6)</f>
        <v>https://raw.githubusercontent.com/PatrickVibild/TellusAmazonPictures/master/pictures/DELL/E7450/RG/IT/3.jpg</v>
      </c>
      <c r="P7" s="27" t="str">
        <f>IF(ISBLANK(Values!$G6),"",Values!Q6)</f>
        <v>https://raw.githubusercontent.com/PatrickVibild/TellusAmazonPictures/master/pictures/DELL/E7450/RG/IT/4.jpg</v>
      </c>
      <c r="Q7" s="27" t="str">
        <f>IF(ISBLANK(Values!$G6),"",Values!R6)</f>
        <v>https://raw.githubusercontent.com/PatrickVibild/TellusAmazonPictures/master/pictures/DELL/E7450/RG/IT/5.jpg</v>
      </c>
      <c r="R7" s="27" t="str">
        <f>IF(ISBLANK(Values!$G6),"",Values!S6)</f>
        <v>https://raw.githubusercontent.com/PatrickVibild/TellusAmazonPictures/master/pictures/DELL/E7450/RG/IT/6.jpg</v>
      </c>
      <c r="S7" s="27" t="str">
        <f>IF(ISBLANK(Values!$G6),"",Values!T6)</f>
        <v>https://raw.githubusercontent.com/PatrickVibild/TellusAmazonPictures/master/pictures/DELL/E7450/RG/IT/7.jpg</v>
      </c>
      <c r="T7" s="27" t="str">
        <f>IF(ISBLANK(Values!$G6),"",Values!U6)</f>
        <v>https://raw.githubusercontent.com/PatrickVibild/TellusAmazonPictures/master/pictures/DELL/E7450/RG/IT/8.jpg</v>
      </c>
      <c r="U7" s="27" t="str">
        <f>IF(ISBLANK(Values!$G6),"",Values!V6)</f>
        <v>https://raw.githubusercontent.com/PatrickVibild/TellusAmazonPictures/master/pictures/DELL/E7450/RG/IT/9.jpg</v>
      </c>
      <c r="W7" s="29" t="str">
        <f>IF(ISBLANK(Values!F6),"","Child")</f>
        <v>Child</v>
      </c>
      <c r="X7" s="29" t="str">
        <f>IF(ISBLANK(Values!F6),"",Values!$B$13)</f>
        <v>Dell 7450</v>
      </c>
      <c r="Y7" s="31" t="str">
        <f>IF(ISBLANK(Values!F6),"","Size-Color")</f>
        <v>Size-Color</v>
      </c>
      <c r="Z7" s="29" t="str">
        <f>IF(ISBLANK(Values!F6),"","variation")</f>
        <v>variation</v>
      </c>
      <c r="AA7" s="1" t="str">
        <f>IF(ISBLANK(Values!F6),"",Values!$B$20)</f>
        <v>PartialUpdate</v>
      </c>
      <c r="AB7" s="1"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32" t="str">
        <f>IF(ISBLANK(Values!F6),"",Values!$B$24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7" s="1" t="str">
        <f>IF(ISBLANK(Values!F6),"",Values!$B$25)</f>
        <v xml:space="preserve">♻️ PRODUIT ÉCOLOGIQUE - Achetez remis à neuf, ACHETEZ VERT! Réduisez plus de 80% de dioxyde de carbone en achetant nos claviers remis à neuf, par rapport à l'achat d'un nouveau clavier! </v>
      </c>
      <c r="AL7" s="1" t="str">
        <f>IF(ISBLANK(Values!F6),"",SUBSTITUTE(SUBSTITUTE(IF(Values!$K6, Values!$B$26, Values!$B$33), "{language}", Values!$I6), "{flag}", INDEX(options!$E$1:$E$20, Values!$W6)))</f>
        <v>👉  DISPOSITION - 🇮🇹 Italien non rétroéclairé.</v>
      </c>
      <c r="AM7" s="1" t="str">
        <f>SUBSTITUTE(IF(ISBLANK(Values!F6),"",Values!$B$27),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7" s="27" t="str">
        <f>IF(ISBLANK(Values!F6),"",Values!I6)</f>
        <v>Italien</v>
      </c>
      <c r="AV7" s="1" t="str">
        <f>IF(ISBLANK(Values!F6),"",IF(Values!K6,"Backlit", "Non-Backlit"))</f>
        <v>Non-Backlit</v>
      </c>
      <c r="BE7" s="1" t="str">
        <f>IF(ISBLANK(Values!F6),"","Professional Audience")</f>
        <v>Professional Audience</v>
      </c>
      <c r="BF7" s="1" t="str">
        <f>IF(ISBLANK(Values!F6),"","Consumer Audience")</f>
        <v>Consumer Audience</v>
      </c>
      <c r="BG7" s="1" t="str">
        <f>IF(ISBLANK(Values!F6),"","Adults")</f>
        <v>Adults</v>
      </c>
      <c r="BH7" s="1"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AMAZON_EU</v>
      </c>
      <c r="CP7" s="1" t="str">
        <f>IF(ISBLANK(Values!F6),"",Values!$B$7)</f>
        <v>41</v>
      </c>
      <c r="CQ7" s="1" t="str">
        <f>IF(ISBLANK(Values!F6),"",Values!$B$8)</f>
        <v>17</v>
      </c>
      <c r="CR7" s="1"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Danemark</v>
      </c>
      <c r="CZ7" s="1" t="str">
        <f>IF(ISBLANK(Values!F6),"","No")</f>
        <v>No</v>
      </c>
      <c r="DA7" s="1" t="str">
        <f>IF(ISBLANK(Values!F6),"","No")</f>
        <v>No</v>
      </c>
      <c r="DO7" s="1" t="str">
        <f>IF(ISBLANK(Values!F6),"","Parts")</f>
        <v>Parts</v>
      </c>
      <c r="DP7" s="1"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IF(ISBLANK(Values!$F6), "", "not_applicable")</f>
        <v>not_applicable</v>
      </c>
      <c r="EI7" s="1"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IF(ISBLANK(Values!F6),"","Amazon Tellus UPS")</f>
        <v>Amazon Tellus UPS</v>
      </c>
      <c r="EV7" s="1" t="str">
        <f>IF(ISBLANK(Values!F6),"","New")</f>
        <v>New</v>
      </c>
      <c r="FE7" s="1" t="str">
        <f>IF(ISBLANK(Values!F6),"",IF(CO7&lt;&gt;"DEFAULT", "", 3))</f>
        <v/>
      </c>
      <c r="FH7" s="1" t="str">
        <f>IF(ISBLANK(Values!F6),"","FALSE")</f>
        <v>FALSE</v>
      </c>
      <c r="FI7" s="1" t="str">
        <f>IF(ISBLANK(Values!F6),"","FALSE")</f>
        <v>FALSE</v>
      </c>
      <c r="FJ7" s="1" t="str">
        <f>IF(ISBLANK(Values!F6),"","FALSE")</f>
        <v>FALSE</v>
      </c>
      <c r="FM7" s="1" t="str">
        <f>IF(ISBLANK(Values!F6),"","1")</f>
        <v>1</v>
      </c>
      <c r="FO7" s="27">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c r="GK7" s="61">
        <f>K7</f>
        <v>38.950000000000003</v>
      </c>
    </row>
    <row r="8" spans="1:193" ht="64" x14ac:dyDescent="0.2">
      <c r="A8" s="1" t="str">
        <f>IF(ISBLANK(Values!F7),"",IF(Values!$B$37="EU","computercomponent","computer"))</f>
        <v>computercomponent</v>
      </c>
      <c r="B8" s="33" t="str">
        <f>IF(ISBLANK(Values!F7),"",Values!G7)</f>
        <v>Dell 7450 Regular - ES</v>
      </c>
      <c r="C8" s="29" t="str">
        <f>IF(ISBLANK(Values!F7),"","TellusRem")</f>
        <v>TellusRem</v>
      </c>
      <c r="D8" s="28">
        <f>IF(ISBLANK(Values!F7),"",Values!F7)</f>
        <v>5714401746041</v>
      </c>
      <c r="E8" s="1" t="str">
        <f>IF(ISBLANK(Values!F7),"","EAN")</f>
        <v>EAN</v>
      </c>
      <c r="F8" s="27" t="str">
        <f>IF(ISBLANK(Values!F7),"",IF(Values!K7, SUBSTITUTE(Values!$B$1, "{language}", Values!I7) &amp; " " &amp;Values!$B$3, SUBSTITUTE(Values!$B$2, "{language}", Values!$I7) &amp; " " &amp;Values!$B$3))</f>
        <v xml:space="preserve">clavier de remplacement Espagnol non rétroéclairé pour Dell  Latitude E5450, Latitude E7450, Latitude E7470 </v>
      </c>
      <c r="G8" s="29" t="str">
        <f>IF(ISBLANK(Values!F7),"","TellusRem")</f>
        <v>TellusRem</v>
      </c>
      <c r="H8" s="1" t="str">
        <f>IF(ISBLANK(Values!F7),"",Values!$B$16)</f>
        <v>laptop-computer-replacement-parts</v>
      </c>
      <c r="I8" s="1" t="str">
        <f>IF(ISBLANK(Values!F7),"","4730574031")</f>
        <v>4730574031</v>
      </c>
      <c r="J8" s="31" t="str">
        <f>IF(ISBLANK(Values!F7),"",Values!G7 )</f>
        <v>Dell 7450 Regular - ES</v>
      </c>
      <c r="K8" s="27">
        <f>IF(ISBLANK(Values!F7),"",IF(Values!K7, Values!$B$4, Values!$B$5))</f>
        <v>38.950000000000003</v>
      </c>
      <c r="L8" s="27" t="str">
        <f>IF(ISBLANK(Values!F7),"",IF($CO8="DEFAULT", Values!$B$18, ""))</f>
        <v/>
      </c>
      <c r="M8" s="27" t="str">
        <f>IF(ISBLANK(Values!F7),"",Values!$N7)</f>
        <v>https://raw.githubusercontent.com/PatrickVibild/TellusAmazonPictures/master/pictures/DELL/E7450/RG/ES/1.jpg</v>
      </c>
      <c r="N8" s="27" t="str">
        <f>IF(ISBLANK(Values!$G7),"",Values!O7)</f>
        <v>https://raw.githubusercontent.com/PatrickVibild/TellusAmazonPictures/master/pictures/DELL/E7450/RG/ES/2.jpg</v>
      </c>
      <c r="O8" s="27" t="str">
        <f>IF(ISBLANK(Values!$G7),"",Values!P7)</f>
        <v>https://raw.githubusercontent.com/PatrickVibild/TellusAmazonPictures/master/pictures/DELL/E7450/RG/ES/3.jpg</v>
      </c>
      <c r="P8" s="27" t="str">
        <f>IF(ISBLANK(Values!$G7),"",Values!Q7)</f>
        <v>https://raw.githubusercontent.com/PatrickVibild/TellusAmazonPictures/master/pictures/DELL/E7450/RG/ES/4.jpg</v>
      </c>
      <c r="Q8" s="27" t="str">
        <f>IF(ISBLANK(Values!$G7),"",Values!R7)</f>
        <v>https://raw.githubusercontent.com/PatrickVibild/TellusAmazonPictures/master/pictures/DELL/E7450/RG/ES/5.jpg</v>
      </c>
      <c r="R8" s="27" t="str">
        <f>IF(ISBLANK(Values!$G7),"",Values!S7)</f>
        <v>https://raw.githubusercontent.com/PatrickVibild/TellusAmazonPictures/master/pictures/DELL/E7450/RG/ES/6.jpg</v>
      </c>
      <c r="S8" s="27" t="str">
        <f>IF(ISBLANK(Values!$G7),"",Values!T7)</f>
        <v>https://raw.githubusercontent.com/PatrickVibild/TellusAmazonPictures/master/pictures/DELL/E7450/RG/ES/7.jpg</v>
      </c>
      <c r="T8" s="27" t="str">
        <f>IF(ISBLANK(Values!$G7),"",Values!U7)</f>
        <v>https://raw.githubusercontent.com/PatrickVibild/TellusAmazonPictures/master/pictures/DELL/E7450/RG/ES/8.jpg</v>
      </c>
      <c r="U8" s="27" t="str">
        <f>IF(ISBLANK(Values!$G7),"",Values!V7)</f>
        <v>https://raw.githubusercontent.com/PatrickVibild/TellusAmazonPictures/master/pictures/DELL/E7450/RG/ES/9.jpg</v>
      </c>
      <c r="W8" s="29" t="str">
        <f>IF(ISBLANK(Values!F7),"","Child")</f>
        <v>Child</v>
      </c>
      <c r="X8" s="29" t="str">
        <f>IF(ISBLANK(Values!F7),"",Values!$B$13)</f>
        <v>Dell 7450</v>
      </c>
      <c r="Y8" s="31" t="str">
        <f>IF(ISBLANK(Values!F7),"","Size-Color")</f>
        <v>Size-Color</v>
      </c>
      <c r="Z8" s="29" t="str">
        <f>IF(ISBLANK(Values!F7),"","variation")</f>
        <v>variation</v>
      </c>
      <c r="AA8" s="1" t="str">
        <f>IF(ISBLANK(Values!F7),"",Values!$B$20)</f>
        <v>PartialUpdate</v>
      </c>
      <c r="AB8" s="1"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32" t="str">
        <f>IF(ISBLANK(Values!F7),"",Values!$B$24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8" s="1" t="str">
        <f>IF(ISBLANK(Values!F7),"",Values!$B$25)</f>
        <v xml:space="preserve">♻️ PRODUIT ÉCOLOGIQUE - Achetez remis à neuf, ACHETEZ VERT! Réduisez plus de 80% de dioxyde de carbone en achetant nos claviers remis à neuf, par rapport à l'achat d'un nouveau clavier! </v>
      </c>
      <c r="AL8" s="1" t="str">
        <f>IF(ISBLANK(Values!F7),"",SUBSTITUTE(SUBSTITUTE(IF(Values!$K7, Values!$B$26, Values!$B$33), "{language}", Values!$I7), "{flag}", INDEX(options!$E$1:$E$20, Values!$W7)))</f>
        <v>👉  DISPOSITION - 🇪🇸 Espagnol non rétroéclairé.</v>
      </c>
      <c r="AM8" s="1" t="str">
        <f>SUBSTITUTE(IF(ISBLANK(Values!F7),"",Values!$B$27),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8" s="27" t="str">
        <f>IF(ISBLANK(Values!F7),"",Values!I7)</f>
        <v>Espagnol</v>
      </c>
      <c r="AV8" s="1" t="str">
        <f>IF(ISBLANK(Values!F7),"",IF(Values!K7,"Backlit", "Non-Backlit"))</f>
        <v>Non-Backlit</v>
      </c>
      <c r="BE8" s="1" t="str">
        <f>IF(ISBLANK(Values!F7),"","Professional Audience")</f>
        <v>Professional Audience</v>
      </c>
      <c r="BF8" s="1" t="str">
        <f>IF(ISBLANK(Values!F7),"","Consumer Audience")</f>
        <v>Consumer Audience</v>
      </c>
      <c r="BG8" s="1" t="str">
        <f>IF(ISBLANK(Values!F7),"","Adults")</f>
        <v>Adults</v>
      </c>
      <c r="BH8" s="1"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AMAZON_EU</v>
      </c>
      <c r="CP8" s="1" t="str">
        <f>IF(ISBLANK(Values!F7),"",Values!$B$7)</f>
        <v>41</v>
      </c>
      <c r="CQ8" s="1" t="str">
        <f>IF(ISBLANK(Values!F7),"",Values!$B$8)</f>
        <v>17</v>
      </c>
      <c r="CR8" s="1"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Danemark</v>
      </c>
      <c r="CZ8" s="1" t="str">
        <f>IF(ISBLANK(Values!F7),"","No")</f>
        <v>No</v>
      </c>
      <c r="DA8" s="1" t="str">
        <f>IF(ISBLANK(Values!F7),"","No")</f>
        <v>No</v>
      </c>
      <c r="DO8" s="1" t="str">
        <f>IF(ISBLANK(Values!F7),"","Parts")</f>
        <v>Parts</v>
      </c>
      <c r="DP8" s="1"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IF(ISBLANK(Values!$F7), "", "not_applicable")</f>
        <v>not_applicable</v>
      </c>
      <c r="EI8" s="1"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IF(ISBLANK(Values!F7),"","Amazon Tellus UPS")</f>
        <v>Amazon Tellus UPS</v>
      </c>
      <c r="EV8" s="1" t="str">
        <f>IF(ISBLANK(Values!F7),"","New")</f>
        <v>New</v>
      </c>
      <c r="FE8" s="1" t="str">
        <f>IF(ISBLANK(Values!F7),"",IF(CO8&lt;&gt;"DEFAULT", "", 3))</f>
        <v/>
      </c>
      <c r="FH8" s="1" t="str">
        <f>IF(ISBLANK(Values!F7),"","FALSE")</f>
        <v>FALSE</v>
      </c>
      <c r="FI8" s="1" t="str">
        <f>IF(ISBLANK(Values!F7),"","FALSE")</f>
        <v>FALSE</v>
      </c>
      <c r="FJ8" s="1" t="str">
        <f>IF(ISBLANK(Values!F7),"","FALSE")</f>
        <v>FALSE</v>
      </c>
      <c r="FM8" s="1" t="str">
        <f>IF(ISBLANK(Values!F7),"","1")</f>
        <v>1</v>
      </c>
      <c r="FO8" s="27">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c r="GK8" s="61">
        <f>K8</f>
        <v>38.950000000000003</v>
      </c>
    </row>
    <row r="9" spans="1:193" ht="64" x14ac:dyDescent="0.2">
      <c r="A9" s="1" t="str">
        <f>IF(ISBLANK(Values!F8),"",IF(Values!$B$37="EU","computercomponent","computer"))</f>
        <v>computercomponent</v>
      </c>
      <c r="B9" s="33" t="str">
        <f>IF(ISBLANK(Values!F8),"",Values!G8)</f>
        <v>Dell 7450 Regular - UK</v>
      </c>
      <c r="C9" s="29" t="str">
        <f>IF(ISBLANK(Values!F8),"","TellusRem")</f>
        <v>TellusRem</v>
      </c>
      <c r="D9" s="28">
        <f>IF(ISBLANK(Values!F8),"",Values!F8)</f>
        <v>5714401746058</v>
      </c>
      <c r="E9" s="1" t="str">
        <f>IF(ISBLANK(Values!F8),"","EAN")</f>
        <v>EAN</v>
      </c>
      <c r="F9" s="27" t="str">
        <f>IF(ISBLANK(Values!F8),"",IF(Values!K8, SUBSTITUTE(Values!$B$1, "{language}", Values!I8) &amp; " " &amp;Values!$B$3, SUBSTITUTE(Values!$B$2, "{language}", Values!$I8) &amp; " " &amp;Values!$B$3))</f>
        <v xml:space="preserve">clavier de remplacement UK non rétroéclairé pour Dell  Latitude E5450, Latitude E7450, Latitude E7470 </v>
      </c>
      <c r="G9" s="29" t="str">
        <f>IF(ISBLANK(Values!F8),"","TellusRem")</f>
        <v>TellusRem</v>
      </c>
      <c r="H9" s="1" t="str">
        <f>IF(ISBLANK(Values!F8),"",Values!$B$16)</f>
        <v>laptop-computer-replacement-parts</v>
      </c>
      <c r="I9" s="1" t="str">
        <f>IF(ISBLANK(Values!F8),"","4730574031")</f>
        <v>4730574031</v>
      </c>
      <c r="J9" s="31" t="str">
        <f>IF(ISBLANK(Values!F8),"",Values!G8 )</f>
        <v>Dell 7450 Regular - UK</v>
      </c>
      <c r="K9" s="27">
        <f>IF(ISBLANK(Values!F8),"",IF(Values!K8, Values!$B$4, Values!$B$5))</f>
        <v>38.950000000000003</v>
      </c>
      <c r="L9" s="27" t="str">
        <f>IF(ISBLANK(Values!F8),"",IF($CO9="DEFAULT", Values!$B$18, ""))</f>
        <v/>
      </c>
      <c r="M9" s="27" t="str">
        <f>IF(ISBLANK(Values!F8),"",Values!$N8)</f>
        <v>https://raw.githubusercontent.com/PatrickVibild/TellusAmazonPictures/master/pictures/DELL/E7450/RG/UK/1.jpg</v>
      </c>
      <c r="N9" s="27" t="str">
        <f>IF(ISBLANK(Values!$G8),"",Values!O8)</f>
        <v>https://raw.githubusercontent.com/PatrickVibild/TellusAmazonPictures/master/pictures/DELL/E7450/RG/UK/2.jpg</v>
      </c>
      <c r="O9" s="27" t="str">
        <f>IF(ISBLANK(Values!$G8),"",Values!P8)</f>
        <v>https://raw.githubusercontent.com/PatrickVibild/TellusAmazonPictures/master/pictures/DELL/E7450/RG/UK/3.jpg</v>
      </c>
      <c r="P9" s="27" t="str">
        <f>IF(ISBLANK(Values!$G8),"",Values!Q8)</f>
        <v>https://raw.githubusercontent.com/PatrickVibild/TellusAmazonPictures/master/pictures/DELL/E7450/RG/UK/4.jpg</v>
      </c>
      <c r="Q9" s="27" t="str">
        <f>IF(ISBLANK(Values!$G8),"",Values!R8)</f>
        <v>https://raw.githubusercontent.com/PatrickVibild/TellusAmazonPictures/master/pictures/DELL/E7450/RG/UK/5.jpg</v>
      </c>
      <c r="R9" s="27" t="str">
        <f>IF(ISBLANK(Values!$G8),"",Values!S8)</f>
        <v>https://raw.githubusercontent.com/PatrickVibild/TellusAmazonPictures/master/pictures/DELL/E7450/RG/UK/6.jpg</v>
      </c>
      <c r="S9" s="27" t="str">
        <f>IF(ISBLANK(Values!$G8),"",Values!T8)</f>
        <v>https://raw.githubusercontent.com/PatrickVibild/TellusAmazonPictures/master/pictures/DELL/E7450/RG/UK/7.jpg</v>
      </c>
      <c r="T9" s="27" t="str">
        <f>IF(ISBLANK(Values!$G8),"",Values!U8)</f>
        <v>https://raw.githubusercontent.com/PatrickVibild/TellusAmazonPictures/master/pictures/DELL/E7450/RG/UK/8.jpg</v>
      </c>
      <c r="U9" s="27" t="str">
        <f>IF(ISBLANK(Values!$G8),"",Values!V8)</f>
        <v>https://raw.githubusercontent.com/PatrickVibild/TellusAmazonPictures/master/pictures/DELL/E7450/RG/UK/9.jpg</v>
      </c>
      <c r="W9" s="29" t="str">
        <f>IF(ISBLANK(Values!F8),"","Child")</f>
        <v>Child</v>
      </c>
      <c r="X9" s="29" t="str">
        <f>IF(ISBLANK(Values!F8),"",Values!$B$13)</f>
        <v>Dell 7450</v>
      </c>
      <c r="Y9" s="31" t="str">
        <f>IF(ISBLANK(Values!F8),"","Size-Color")</f>
        <v>Size-Color</v>
      </c>
      <c r="Z9" s="29" t="str">
        <f>IF(ISBLANK(Values!F8),"","variation")</f>
        <v>variation</v>
      </c>
      <c r="AA9" s="1" t="str">
        <f>IF(ISBLANK(Values!F8),"",Values!$B$20)</f>
        <v>PartialUpdate</v>
      </c>
      <c r="AB9" s="1"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32" t="str">
        <f>IF(ISBLANK(Values!F8),"",Values!$B$24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9" s="1" t="str">
        <f>IF(ISBLANK(Values!F8),"",Values!$B$25)</f>
        <v xml:space="preserve">♻️ PRODUIT ÉCOLOGIQUE - Achetez remis à neuf, ACHETEZ VERT! Réduisez plus de 80% de dioxyde de carbone en achetant nos claviers remis à neuf, par rapport à l'achat d'un nouveau clavier! </v>
      </c>
      <c r="AL9" s="1" t="str">
        <f>IF(ISBLANK(Values!F8),"",SUBSTITUTE(SUBSTITUTE(IF(Values!$K8, Values!$B$26, Values!$B$33), "{language}", Values!$I8), "{flag}", INDEX(options!$E$1:$E$20, Values!$W8)))</f>
        <v>👉  DISPOSITION - 🇬🇧 UK non rétroéclairé.</v>
      </c>
      <c r="AM9" s="1" t="str">
        <f>SUBSTITUTE(IF(ISBLANK(Values!F8),"",Values!$B$27),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9" s="27" t="str">
        <f>IF(ISBLANK(Values!F8),"",Values!I8)</f>
        <v>UK</v>
      </c>
      <c r="AV9" s="1" t="str">
        <f>IF(ISBLANK(Values!F8),"",IF(Values!K8,"Backlit", "Non-Backlit"))</f>
        <v>Non-Backlit</v>
      </c>
      <c r="BE9" s="1" t="str">
        <f>IF(ISBLANK(Values!F8),"","Professional Audience")</f>
        <v>Professional Audience</v>
      </c>
      <c r="BF9" s="1" t="str">
        <f>IF(ISBLANK(Values!F8),"","Consumer Audience")</f>
        <v>Consumer Audience</v>
      </c>
      <c r="BG9" s="1" t="str">
        <f>IF(ISBLANK(Values!F8),"","Adults")</f>
        <v>Adults</v>
      </c>
      <c r="BH9" s="1"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AMAZON_EU</v>
      </c>
      <c r="CP9" s="1" t="str">
        <f>IF(ISBLANK(Values!F8),"",Values!$B$7)</f>
        <v>41</v>
      </c>
      <c r="CQ9" s="1" t="str">
        <f>IF(ISBLANK(Values!F8),"",Values!$B$8)</f>
        <v>17</v>
      </c>
      <c r="CR9" s="1"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Danemark</v>
      </c>
      <c r="CZ9" s="1" t="str">
        <f>IF(ISBLANK(Values!F8),"","No")</f>
        <v>No</v>
      </c>
      <c r="DA9" s="1" t="str">
        <f>IF(ISBLANK(Values!F8),"","No")</f>
        <v>No</v>
      </c>
      <c r="DO9" s="1" t="str">
        <f>IF(ISBLANK(Values!F8),"","Parts")</f>
        <v>Parts</v>
      </c>
      <c r="DP9" s="1"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IF(ISBLANK(Values!$F8), "", "not_applicable")</f>
        <v>not_applicable</v>
      </c>
      <c r="EI9" s="1"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IF(ISBLANK(Values!F8),"","Amazon Tellus UPS")</f>
        <v>Amazon Tellus UPS</v>
      </c>
      <c r="EV9" s="1" t="str">
        <f>IF(ISBLANK(Values!F8),"","New")</f>
        <v>New</v>
      </c>
      <c r="FE9" s="1" t="str">
        <f>IF(ISBLANK(Values!F8),"",IF(CO9&lt;&gt;"DEFAULT", "", 3))</f>
        <v/>
      </c>
      <c r="FH9" s="1" t="str">
        <f>IF(ISBLANK(Values!F8),"","FALSE")</f>
        <v>FALSE</v>
      </c>
      <c r="FI9" s="1" t="str">
        <f>IF(ISBLANK(Values!F8),"","FALSE")</f>
        <v>FALSE</v>
      </c>
      <c r="FJ9" s="1" t="str">
        <f>IF(ISBLANK(Values!F8),"","FALSE")</f>
        <v>FALSE</v>
      </c>
      <c r="FM9" s="1" t="str">
        <f>IF(ISBLANK(Values!F8),"","1")</f>
        <v>1</v>
      </c>
      <c r="FO9" s="27">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c r="GK9" s="61">
        <f>K9</f>
        <v>38.950000000000003</v>
      </c>
    </row>
    <row r="10" spans="1:193" ht="64" x14ac:dyDescent="0.2">
      <c r="A10" s="1" t="str">
        <f>IF(ISBLANK(Values!F9),"",IF(Values!$B$37="EU","computercomponent","computer"))</f>
        <v>computercomponent</v>
      </c>
      <c r="B10" s="33" t="str">
        <f>IF(ISBLANK(Values!F9),"",Values!G9)</f>
        <v>Dell 7450 Regular - NOR</v>
      </c>
      <c r="C10" s="29" t="str">
        <f>IF(ISBLANK(Values!F9),"","TellusRem")</f>
        <v>TellusRem</v>
      </c>
      <c r="D10" s="28">
        <f>IF(ISBLANK(Values!F9),"",Values!F9)</f>
        <v>5714401746065</v>
      </c>
      <c r="E10" s="1" t="str">
        <f>IF(ISBLANK(Values!F9),"","EAN")</f>
        <v>EAN</v>
      </c>
      <c r="F10" s="27" t="str">
        <f>IF(ISBLANK(Values!F9),"",IF(Values!K9, SUBSTITUTE(Values!$B$1, "{language}", Values!I9) &amp; " " &amp;Values!$B$3, SUBSTITUTE(Values!$B$2, "{language}", Values!$I9) &amp; " " &amp;Values!$B$3))</f>
        <v xml:space="preserve">clavier de remplacement Scandinave - nordique non rétroéclairé pour Dell  Latitude E5450, Latitude E7450, Latitude E7470 </v>
      </c>
      <c r="G10" s="29" t="str">
        <f>IF(ISBLANK(Values!F9),"","TellusRem")</f>
        <v>TellusRem</v>
      </c>
      <c r="H10" s="1" t="str">
        <f>IF(ISBLANK(Values!F9),"",Values!$B$16)</f>
        <v>laptop-computer-replacement-parts</v>
      </c>
      <c r="I10" s="1" t="str">
        <f>IF(ISBLANK(Values!F9),"","4730574031")</f>
        <v>4730574031</v>
      </c>
      <c r="J10" s="31" t="str">
        <f>IF(ISBLANK(Values!F9),"",Values!G9 )</f>
        <v>Dell 7450 Regular - NOR</v>
      </c>
      <c r="K10" s="27">
        <f>IF(ISBLANK(Values!F9),"",IF(Values!K9, Values!$B$4, Values!$B$5))</f>
        <v>38.950000000000003</v>
      </c>
      <c r="L10" s="27" t="str">
        <f>IF(ISBLANK(Values!F9),"",IF($CO10="DEFAULT", Values!$B$18, ""))</f>
        <v/>
      </c>
      <c r="M10" s="27" t="str">
        <f>IF(ISBLANK(Values!F9),"",Values!$N9)</f>
        <v>https://raw.githubusercontent.com/PatrickVibild/TellusAmazonPictures/master/pictures/DELL/E7450/RG/NOR/1.jpg</v>
      </c>
      <c r="N10" s="27" t="str">
        <f>IF(ISBLANK(Values!$G9),"",Values!O9)</f>
        <v>https://raw.githubusercontent.com/PatrickVibild/TellusAmazonPictures/master/pictures/DELL/E7450/RG/NOR/2.jpg</v>
      </c>
      <c r="O10" s="27" t="str">
        <f>IF(ISBLANK(Values!$G9),"",Values!P9)</f>
        <v>https://raw.githubusercontent.com/PatrickVibild/TellusAmazonPictures/master/pictures/DELL/E7450/RG/NOR/3.jpg</v>
      </c>
      <c r="P10" s="27" t="str">
        <f>IF(ISBLANK(Values!$G9),"",Values!Q9)</f>
        <v>https://raw.githubusercontent.com/PatrickVibild/TellusAmazonPictures/master/pictures/DELL/E7450/RG/NOR/4.jpg</v>
      </c>
      <c r="Q10" s="27" t="str">
        <f>IF(ISBLANK(Values!$G9),"",Values!R9)</f>
        <v>https://raw.githubusercontent.com/PatrickVibild/TellusAmazonPictures/master/pictures/DELL/E7450/RG/NOR/5.jpg</v>
      </c>
      <c r="R10" s="27" t="str">
        <f>IF(ISBLANK(Values!$G9),"",Values!S9)</f>
        <v>https://raw.githubusercontent.com/PatrickVibild/TellusAmazonPictures/master/pictures/DELL/E7450/RG/NOR/6.jpg</v>
      </c>
      <c r="S10" s="27" t="str">
        <f>IF(ISBLANK(Values!$G9),"",Values!T9)</f>
        <v>https://raw.githubusercontent.com/PatrickVibild/TellusAmazonPictures/master/pictures/DELL/E7450/RG/NOR/7.jpg</v>
      </c>
      <c r="T10" s="27" t="str">
        <f>IF(ISBLANK(Values!$G9),"",Values!U9)</f>
        <v>https://raw.githubusercontent.com/PatrickVibild/TellusAmazonPictures/master/pictures/DELL/E7450/RG/NOR/8.jpg</v>
      </c>
      <c r="U10" s="27" t="str">
        <f>IF(ISBLANK(Values!$G9),"",Values!V9)</f>
        <v>https://raw.githubusercontent.com/PatrickVibild/TellusAmazonPictures/master/pictures/DELL/E7450/RG/NOR/9.jpg</v>
      </c>
      <c r="W10" s="29" t="str">
        <f>IF(ISBLANK(Values!F9),"","Child")</f>
        <v>Child</v>
      </c>
      <c r="X10" s="29" t="str">
        <f>IF(ISBLANK(Values!F9),"",Values!$B$13)</f>
        <v>Dell 7450</v>
      </c>
      <c r="Y10" s="31" t="str">
        <f>IF(ISBLANK(Values!F9),"","Size-Color")</f>
        <v>Size-Color</v>
      </c>
      <c r="Z10" s="29" t="str">
        <f>IF(ISBLANK(Values!F9),"","variation")</f>
        <v>variation</v>
      </c>
      <c r="AA10" s="1" t="str">
        <f>IF(ISBLANK(Values!F9),"",Values!$B$20)</f>
        <v>PartialUpdate</v>
      </c>
      <c r="AB10" s="1"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32" t="str">
        <f>IF(ISBLANK(Values!F9),"",Values!$B$24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0" s="1" t="str">
        <f>IF(ISBLANK(Values!F9),"",Values!$B$25)</f>
        <v xml:space="preserve">♻️ PRODUIT ÉCOLOGIQUE - Achetez remis à neuf, ACHETEZ VERT! Réduisez plus de 80% de dioxyde de carbone en achetant nos claviers remis à neuf, par rapport à l'achat d'un nouveau clavier! </v>
      </c>
      <c r="AL10" s="1" t="str">
        <f>IF(ISBLANK(Values!F9),"",SUBSTITUTE(SUBSTITUTE(IF(Values!$K9, Values!$B$26, Values!$B$33), "{language}", Values!$I9), "{flag}", INDEX(options!$E$1:$E$20, Values!$W9)))</f>
        <v>👉  DISPOSITION - 🇸🇪 🇫🇮 🇳🇴 🇩🇰 Scandinave - nordique non rétroéclairé.</v>
      </c>
      <c r="AM10" s="1" t="str">
        <f>SUBSTITUTE(IF(ISBLANK(Values!F9),"",Values!$B$27),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0" s="27" t="str">
        <f>IF(ISBLANK(Values!F9),"",Values!I9)</f>
        <v>Scandinave - nordique</v>
      </c>
      <c r="AV10" s="1" t="str">
        <f>IF(ISBLANK(Values!F9),"",IF(Values!K9,"Backlit", "Non-Backlit"))</f>
        <v>Non-Backlit</v>
      </c>
      <c r="BE10" s="1" t="str">
        <f>IF(ISBLANK(Values!F9),"","Professional Audience")</f>
        <v>Professional Audience</v>
      </c>
      <c r="BF10" s="1" t="str">
        <f>IF(ISBLANK(Values!F9),"","Consumer Audience")</f>
        <v>Consumer Audience</v>
      </c>
      <c r="BG10" s="1" t="str">
        <f>IF(ISBLANK(Values!F9),"","Adults")</f>
        <v>Adults</v>
      </c>
      <c r="BH10" s="1"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AMAZON_EU</v>
      </c>
      <c r="CP10" s="1" t="str">
        <f>IF(ISBLANK(Values!F9),"",Values!$B$7)</f>
        <v>41</v>
      </c>
      <c r="CQ10" s="1" t="str">
        <f>IF(ISBLANK(Values!F9),"",Values!$B$8)</f>
        <v>17</v>
      </c>
      <c r="CR10" s="1"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Danemark</v>
      </c>
      <c r="CZ10" s="1" t="str">
        <f>IF(ISBLANK(Values!F9),"","No")</f>
        <v>No</v>
      </c>
      <c r="DA10" s="1" t="str">
        <f>IF(ISBLANK(Values!F9),"","No")</f>
        <v>No</v>
      </c>
      <c r="DO10" s="1" t="str">
        <f>IF(ISBLANK(Values!F9),"","Parts")</f>
        <v>Parts</v>
      </c>
      <c r="DP10" s="1"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IF(ISBLANK(Values!$F9), "", "not_applicable")</f>
        <v>not_applicable</v>
      </c>
      <c r="EI10" s="1"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IF(ISBLANK(Values!F9),"","Amazon Tellus UPS")</f>
        <v>Amazon Tellus UPS</v>
      </c>
      <c r="EV10" s="1" t="str">
        <f>IF(ISBLANK(Values!F9),"","New")</f>
        <v>New</v>
      </c>
      <c r="FE10" s="1" t="str">
        <f>IF(ISBLANK(Values!F9),"",IF(CO10&lt;&gt;"DEFAULT", "", 3))</f>
        <v/>
      </c>
      <c r="FH10" s="1" t="str">
        <f>IF(ISBLANK(Values!F9),"","FALSE")</f>
        <v>FALSE</v>
      </c>
      <c r="FI10" s="1" t="str">
        <f>IF(ISBLANK(Values!F9),"","FALSE")</f>
        <v>FALSE</v>
      </c>
      <c r="FJ10" s="1" t="str">
        <f>IF(ISBLANK(Values!F9),"","FALSE")</f>
        <v>FALSE</v>
      </c>
      <c r="FM10" s="1" t="str">
        <f>IF(ISBLANK(Values!F9),"","1")</f>
        <v>1</v>
      </c>
      <c r="FO10" s="27">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c r="GK10" s="61">
        <f>K10</f>
        <v>38.950000000000003</v>
      </c>
    </row>
    <row r="11" spans="1:193" ht="64" x14ac:dyDescent="0.2">
      <c r="A11" s="1" t="str">
        <f>IF(ISBLANK(Values!F10),"",IF(Values!$B$37="EU","computercomponent","computer"))</f>
        <v>computercomponent</v>
      </c>
      <c r="B11" s="33" t="str">
        <f>IF(ISBLANK(Values!F10),"",Values!G10)</f>
        <v>Dell 7450 Regular - BE</v>
      </c>
      <c r="C11" s="29" t="str">
        <f>IF(ISBLANK(Values!F10),"","TellusRem")</f>
        <v>TellusRem</v>
      </c>
      <c r="D11" s="28">
        <f>IF(ISBLANK(Values!F10),"",Values!F10)</f>
        <v>5714401746072</v>
      </c>
      <c r="E11" s="1" t="str">
        <f>IF(ISBLANK(Values!F10),"","EAN")</f>
        <v>EAN</v>
      </c>
      <c r="F11" s="27" t="str">
        <f>IF(ISBLANK(Values!F10),"",IF(Values!K10, SUBSTITUTE(Values!$B$1, "{language}", Values!I10) &amp; " " &amp;Values!$B$3, SUBSTITUTE(Values!$B$2, "{language}", Values!$I10) &amp; " " &amp;Values!$B$3))</f>
        <v xml:space="preserve">clavier de remplacement Belge non rétroéclairé pour Dell  Latitude E5450, Latitude E7450, Latitude E7470 </v>
      </c>
      <c r="G11" s="29" t="str">
        <f>IF(ISBLANK(Values!F10),"","TellusRem")</f>
        <v>TellusRem</v>
      </c>
      <c r="H11" s="1" t="str">
        <f>IF(ISBLANK(Values!F10),"",Values!$B$16)</f>
        <v>laptop-computer-replacement-parts</v>
      </c>
      <c r="I11" s="1" t="str">
        <f>IF(ISBLANK(Values!F10),"","4730574031")</f>
        <v>4730574031</v>
      </c>
      <c r="J11" s="31" t="str">
        <f>IF(ISBLANK(Values!F10),"",Values!G10 )</f>
        <v>Dell 7450 Regular - BE</v>
      </c>
      <c r="K11" s="27">
        <f>IF(ISBLANK(Values!F10),"",IF(Values!K10, Values!$B$4, Values!$B$5))</f>
        <v>38.950000000000003</v>
      </c>
      <c r="L11" s="27" t="str">
        <f>IF(ISBLANK(Values!F10),"",IF($CO11="DEFAULT", Values!$B$18, ""))</f>
        <v/>
      </c>
      <c r="M11" s="27" t="str">
        <f>IF(ISBLANK(Values!F10),"",Values!$N10)</f>
        <v>https://raw.githubusercontent.com/PatrickVibild/TellusAmazonPictures/master/pictures/DELL/E7450/RG/BE/1.jpg</v>
      </c>
      <c r="N11" s="27" t="str">
        <f>IF(ISBLANK(Values!$G10),"",Values!O10)</f>
        <v>https://raw.githubusercontent.com/PatrickVibild/TellusAmazonPictures/master/pictures/DELL/E7450/RG/BE/2.jpg</v>
      </c>
      <c r="O11" s="27" t="str">
        <f>IF(ISBLANK(Values!$G10),"",Values!P10)</f>
        <v>https://raw.githubusercontent.com/PatrickVibild/TellusAmazonPictures/master/pictures/DELL/E7450/RG/BE/3.jpg</v>
      </c>
      <c r="P11" s="27" t="str">
        <f>IF(ISBLANK(Values!$G10),"",Values!Q10)</f>
        <v>https://raw.githubusercontent.com/PatrickVibild/TellusAmazonPictures/master/pictures/DELL/E7450/RG/BE/4.jpg</v>
      </c>
      <c r="Q11" s="27" t="str">
        <f>IF(ISBLANK(Values!$G10),"",Values!R10)</f>
        <v>https://raw.githubusercontent.com/PatrickVibild/TellusAmazonPictures/master/pictures/DELL/E7450/RG/BE/5.jpg</v>
      </c>
      <c r="R11" s="27" t="str">
        <f>IF(ISBLANK(Values!$G10),"",Values!S10)</f>
        <v>https://raw.githubusercontent.com/PatrickVibild/TellusAmazonPictures/master/pictures/DELL/E7450/RG/BE/6.jpg</v>
      </c>
      <c r="S11" s="27" t="str">
        <f>IF(ISBLANK(Values!$G10),"",Values!T10)</f>
        <v>https://raw.githubusercontent.com/PatrickVibild/TellusAmazonPictures/master/pictures/DELL/E7450/RG/BE/7.jpg</v>
      </c>
      <c r="T11" s="27" t="str">
        <f>IF(ISBLANK(Values!$G10),"",Values!U10)</f>
        <v>https://raw.githubusercontent.com/PatrickVibild/TellusAmazonPictures/master/pictures/DELL/E7450/RG/BE/8.jpg</v>
      </c>
      <c r="U11" s="27" t="str">
        <f>IF(ISBLANK(Values!$G10),"",Values!V10)</f>
        <v>https://raw.githubusercontent.com/PatrickVibild/TellusAmazonPictures/master/pictures/DELL/E7450/RG/BE/9.jpg</v>
      </c>
      <c r="W11" s="29" t="str">
        <f>IF(ISBLANK(Values!F10),"","Child")</f>
        <v>Child</v>
      </c>
      <c r="X11" s="29" t="str">
        <f>IF(ISBLANK(Values!F10),"",Values!$B$13)</f>
        <v>Dell 7450</v>
      </c>
      <c r="Y11" s="31" t="str">
        <f>IF(ISBLANK(Values!F10),"","Size-Color")</f>
        <v>Size-Color</v>
      </c>
      <c r="Z11" s="29" t="str">
        <f>IF(ISBLANK(Values!F10),"","variation")</f>
        <v>variation</v>
      </c>
      <c r="AA11" s="1" t="str">
        <f>IF(ISBLANK(Values!F10),"",Values!$B$20)</f>
        <v>PartialUpdate</v>
      </c>
      <c r="AB11" s="1"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32" t="str">
        <f>IF(ISBLANK(Values!F10),"",Values!$B$24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1" s="1" t="str">
        <f>IF(ISBLANK(Values!F10),"",Values!$B$25)</f>
        <v xml:space="preserve">♻️ PRODUIT ÉCOLOGIQUE - Achetez remis à neuf, ACHETEZ VERT! Réduisez plus de 80% de dioxyde de carbone en achetant nos claviers remis à neuf, par rapport à l'achat d'un nouveau clavier! </v>
      </c>
      <c r="AL11" s="1" t="str">
        <f>IF(ISBLANK(Values!F10),"",SUBSTITUTE(SUBSTITUTE(IF(Values!$K10, Values!$B$26, Values!$B$33), "{language}", Values!$I10), "{flag}", INDEX(options!$E$1:$E$20, Values!$W10)))</f>
        <v>👉  DISPOSITION - 🇧🇪 Belge non rétroéclairé.</v>
      </c>
      <c r="AM11" s="1" t="str">
        <f>SUBSTITUTE(IF(ISBLANK(Values!F10),"",Values!$B$27),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1" s="27" t="str">
        <f>IF(ISBLANK(Values!F10),"",Values!I10)</f>
        <v>Belge</v>
      </c>
      <c r="AV11" s="1" t="str">
        <f>IF(ISBLANK(Values!F10),"",IF(Values!K10,"Backlit", "Non-Backlit"))</f>
        <v>Non-Backlit</v>
      </c>
      <c r="BE11" s="1" t="str">
        <f>IF(ISBLANK(Values!F10),"","Professional Audience")</f>
        <v>Professional Audience</v>
      </c>
      <c r="BF11" s="1" t="str">
        <f>IF(ISBLANK(Values!F10),"","Consumer Audience")</f>
        <v>Consumer Audience</v>
      </c>
      <c r="BG11" s="1" t="str">
        <f>IF(ISBLANK(Values!F10),"","Adults")</f>
        <v>Adults</v>
      </c>
      <c r="BH11" s="1"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AMAZON_EU</v>
      </c>
      <c r="CP11" s="1" t="str">
        <f>IF(ISBLANK(Values!F10),"",Values!$B$7)</f>
        <v>41</v>
      </c>
      <c r="CQ11" s="1" t="str">
        <f>IF(ISBLANK(Values!F10),"",Values!$B$8)</f>
        <v>17</v>
      </c>
      <c r="CR11" s="1"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Danemark</v>
      </c>
      <c r="CZ11" s="1" t="str">
        <f>IF(ISBLANK(Values!F10),"","No")</f>
        <v>No</v>
      </c>
      <c r="DA11" s="1" t="str">
        <f>IF(ISBLANK(Values!F10),"","No")</f>
        <v>No</v>
      </c>
      <c r="DO11" s="1" t="str">
        <f>IF(ISBLANK(Values!F10),"","Parts")</f>
        <v>Parts</v>
      </c>
      <c r="DP11" s="1"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IF(ISBLANK(Values!$F10), "", "not_applicable")</f>
        <v>not_applicable</v>
      </c>
      <c r="EI11" s="1"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IF(ISBLANK(Values!F10),"","Amazon Tellus UPS")</f>
        <v>Amazon Tellus UPS</v>
      </c>
      <c r="EV11" s="1" t="str">
        <f>IF(ISBLANK(Values!F10),"","New")</f>
        <v>New</v>
      </c>
      <c r="FE11" s="1" t="str">
        <f>IF(ISBLANK(Values!F10),"",IF(CO11&lt;&gt;"DEFAULT", "", 3))</f>
        <v/>
      </c>
      <c r="FH11" s="1" t="str">
        <f>IF(ISBLANK(Values!F10),"","FALSE")</f>
        <v>FALSE</v>
      </c>
      <c r="FI11" s="1" t="str">
        <f>IF(ISBLANK(Values!F10),"","FALSE")</f>
        <v>FALSE</v>
      </c>
      <c r="FJ11" s="1" t="str">
        <f>IF(ISBLANK(Values!F10),"","FALSE")</f>
        <v>FALSE</v>
      </c>
      <c r="FM11" s="1" t="str">
        <f>IF(ISBLANK(Values!F10),"","1")</f>
        <v>1</v>
      </c>
      <c r="FO11" s="27">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c r="GK11" s="61">
        <f>K11</f>
        <v>38.950000000000003</v>
      </c>
    </row>
    <row r="12" spans="1:193" ht="64" x14ac:dyDescent="0.2">
      <c r="A12" s="1" t="str">
        <f>IF(ISBLANK(Values!F11),"",IF(Values!$B$37="EU","computercomponent","computer"))</f>
        <v>computercomponent</v>
      </c>
      <c r="B12" s="33" t="str">
        <f>IF(ISBLANK(Values!F11),"",Values!G11)</f>
        <v>Dell 7450 Regular - CH</v>
      </c>
      <c r="C12" s="29" t="str">
        <f>IF(ISBLANK(Values!F11),"","TellusRem")</f>
        <v>TellusRem</v>
      </c>
      <c r="D12" s="28">
        <f>IF(ISBLANK(Values!F11),"",Values!F11)</f>
        <v>5714401746089</v>
      </c>
      <c r="E12" s="1" t="str">
        <f>IF(ISBLANK(Values!F11),"","EAN")</f>
        <v>EAN</v>
      </c>
      <c r="F12" s="27" t="str">
        <f>IF(ISBLANK(Values!F11),"",IF(Values!K11, SUBSTITUTE(Values!$B$1, "{language}", Values!I11) &amp; " " &amp;Values!$B$3, SUBSTITUTE(Values!$B$2, "{language}", Values!$I11) &amp; " " &amp;Values!$B$3))</f>
        <v xml:space="preserve">clavier de remplacement Suisse non rétroéclairé pour Dell  Latitude E5450, Latitude E7450, Latitude E7470 </v>
      </c>
      <c r="G12" s="29" t="str">
        <f>IF(ISBLANK(Values!F11),"","TellusRem")</f>
        <v>TellusRem</v>
      </c>
      <c r="H12" s="1" t="str">
        <f>IF(ISBLANK(Values!F11),"",Values!$B$16)</f>
        <v>laptop-computer-replacement-parts</v>
      </c>
      <c r="I12" s="1" t="str">
        <f>IF(ISBLANK(Values!F11),"","4730574031")</f>
        <v>4730574031</v>
      </c>
      <c r="J12" s="31" t="str">
        <f>IF(ISBLANK(Values!F11),"",Values!G11 )</f>
        <v>Dell 7450 Regular - CH</v>
      </c>
      <c r="K12" s="27">
        <f>IF(ISBLANK(Values!F11),"",IF(Values!K11, Values!$B$4, Values!$B$5))</f>
        <v>38.950000000000003</v>
      </c>
      <c r="L12" s="27" t="str">
        <f>IF(ISBLANK(Values!F11),"",IF($CO12="DEFAULT", Values!$B$18, ""))</f>
        <v/>
      </c>
      <c r="M12" s="27" t="str">
        <f>IF(ISBLANK(Values!F11),"",Values!$N11)</f>
        <v>https://raw.githubusercontent.com/PatrickVibild/TellusAmazonPictures/master/pictures/DELL/E7450/RG/CH/1.jpg</v>
      </c>
      <c r="N12" s="27" t="str">
        <f>IF(ISBLANK(Values!$G11),"",Values!O11)</f>
        <v>https://raw.githubusercontent.com/PatrickVibild/TellusAmazonPictures/master/pictures/DELL/E7450/RG/CH/2.jpg</v>
      </c>
      <c r="O12" s="27" t="str">
        <f>IF(ISBLANK(Values!$G11),"",Values!P11)</f>
        <v>https://raw.githubusercontent.com/PatrickVibild/TellusAmazonPictures/master/pictures/DELL/E7450/RG/CH/3.jpg</v>
      </c>
      <c r="P12" s="27" t="str">
        <f>IF(ISBLANK(Values!$G11),"",Values!Q11)</f>
        <v>https://raw.githubusercontent.com/PatrickVibild/TellusAmazonPictures/master/pictures/DELL/E7450/RG/CH/4.jpg</v>
      </c>
      <c r="Q12" s="27" t="str">
        <f>IF(ISBLANK(Values!$G11),"",Values!R11)</f>
        <v>https://raw.githubusercontent.com/PatrickVibild/TellusAmazonPictures/master/pictures/DELL/E7450/RG/CH/5.jpg</v>
      </c>
      <c r="R12" s="27" t="str">
        <f>IF(ISBLANK(Values!$G11),"",Values!S11)</f>
        <v>https://raw.githubusercontent.com/PatrickVibild/TellusAmazonPictures/master/pictures/DELL/E7450/RG/CH/6.jpg</v>
      </c>
      <c r="S12" s="27" t="str">
        <f>IF(ISBLANK(Values!$G11),"",Values!T11)</f>
        <v>https://raw.githubusercontent.com/PatrickVibild/TellusAmazonPictures/master/pictures/DELL/E7450/RG/CH/7.jpg</v>
      </c>
      <c r="T12" s="27" t="str">
        <f>IF(ISBLANK(Values!$G11),"",Values!U11)</f>
        <v>https://raw.githubusercontent.com/PatrickVibild/TellusAmazonPictures/master/pictures/DELL/E7450/RG/CH/8.jpg</v>
      </c>
      <c r="U12" s="27" t="str">
        <f>IF(ISBLANK(Values!$G11),"",Values!V11)</f>
        <v>https://raw.githubusercontent.com/PatrickVibild/TellusAmazonPictures/master/pictures/DELL/E7450/RG/CH/9.jpg</v>
      </c>
      <c r="W12" s="29" t="str">
        <f>IF(ISBLANK(Values!F11),"","Child")</f>
        <v>Child</v>
      </c>
      <c r="X12" s="29" t="str">
        <f>IF(ISBLANK(Values!F11),"",Values!$B$13)</f>
        <v>Dell 7450</v>
      </c>
      <c r="Y12" s="31" t="str">
        <f>IF(ISBLANK(Values!F11),"","Size-Color")</f>
        <v>Size-Color</v>
      </c>
      <c r="Z12" s="29" t="str">
        <f>IF(ISBLANK(Values!F11),"","variation")</f>
        <v>variation</v>
      </c>
      <c r="AA12" s="1" t="str">
        <f>IF(ISBLANK(Values!F11),"",Values!$B$20)</f>
        <v>PartialUpdate</v>
      </c>
      <c r="AB12" s="1"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32" t="str">
        <f>IF(ISBLANK(Values!F11),"",Values!$B$24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2" s="1" t="str">
        <f>IF(ISBLANK(Values!F11),"",Values!$B$25)</f>
        <v xml:space="preserve">♻️ PRODUIT ÉCOLOGIQUE - Achetez remis à neuf, ACHETEZ VERT! Réduisez plus de 80% de dioxyde de carbone en achetant nos claviers remis à neuf, par rapport à l'achat d'un nouveau clavier! </v>
      </c>
      <c r="AL12" s="1" t="str">
        <f>IF(ISBLANK(Values!F11),"",SUBSTITUTE(SUBSTITUTE(IF(Values!$K11, Values!$B$26, Values!$B$33), "{language}", Values!$I11), "{flag}", INDEX(options!$E$1:$E$20, Values!$W11)))</f>
        <v>👉  DISPOSITION - 🇨🇭 Suisse non rétroéclairé.</v>
      </c>
      <c r="AM12" s="1" t="str">
        <f>SUBSTITUTE(IF(ISBLANK(Values!F11),"",Values!$B$27),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2" s="27" t="str">
        <f>IF(ISBLANK(Values!F11),"",Values!I11)</f>
        <v>Suisse</v>
      </c>
      <c r="AV12" s="1" t="str">
        <f>IF(ISBLANK(Values!F11),"",IF(Values!K11,"Backlit", "Non-Backlit"))</f>
        <v>Non-Backlit</v>
      </c>
      <c r="BE12" s="1" t="str">
        <f>IF(ISBLANK(Values!F11),"","Professional Audience")</f>
        <v>Professional Audience</v>
      </c>
      <c r="BF12" s="1" t="str">
        <f>IF(ISBLANK(Values!F11),"","Consumer Audience")</f>
        <v>Consumer Audience</v>
      </c>
      <c r="BG12" s="1" t="str">
        <f>IF(ISBLANK(Values!F11),"","Adults")</f>
        <v>Adults</v>
      </c>
      <c r="BH12" s="1"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AMAZON_EU</v>
      </c>
      <c r="CP12" s="1" t="str">
        <f>IF(ISBLANK(Values!F11),"",Values!$B$7)</f>
        <v>41</v>
      </c>
      <c r="CQ12" s="1" t="str">
        <f>IF(ISBLANK(Values!F11),"",Values!$B$8)</f>
        <v>17</v>
      </c>
      <c r="CR12" s="1"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Danemark</v>
      </c>
      <c r="CZ12" s="1" t="str">
        <f>IF(ISBLANK(Values!F11),"","No")</f>
        <v>No</v>
      </c>
      <c r="DA12" s="1" t="str">
        <f>IF(ISBLANK(Values!F11),"","No")</f>
        <v>No</v>
      </c>
      <c r="DO12" s="1" t="str">
        <f>IF(ISBLANK(Values!F11),"","Parts")</f>
        <v>Parts</v>
      </c>
      <c r="DP12" s="1"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IF(ISBLANK(Values!$F11), "", "not_applicable")</f>
        <v>not_applicable</v>
      </c>
      <c r="EI12" s="1"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IF(ISBLANK(Values!F11),"","Amazon Tellus UPS")</f>
        <v>Amazon Tellus UPS</v>
      </c>
      <c r="EV12" s="1" t="str">
        <f>IF(ISBLANK(Values!F11),"","New")</f>
        <v>New</v>
      </c>
      <c r="FE12" s="1" t="str">
        <f>IF(ISBLANK(Values!F11),"",IF(CO12&lt;&gt;"DEFAULT", "", 3))</f>
        <v/>
      </c>
      <c r="FH12" s="1" t="str">
        <f>IF(ISBLANK(Values!F11),"","FALSE")</f>
        <v>FALSE</v>
      </c>
      <c r="FI12" s="1" t="str">
        <f>IF(ISBLANK(Values!F11),"","FALSE")</f>
        <v>FALSE</v>
      </c>
      <c r="FJ12" s="1" t="str">
        <f>IF(ISBLANK(Values!F11),"","FALSE")</f>
        <v>FALSE</v>
      </c>
      <c r="FM12" s="1" t="str">
        <f>IF(ISBLANK(Values!F11),"","1")</f>
        <v>1</v>
      </c>
      <c r="FO12" s="27">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c r="GK12" s="61">
        <f>K12</f>
        <v>38.950000000000003</v>
      </c>
    </row>
    <row r="13" spans="1:193" ht="64" x14ac:dyDescent="0.2">
      <c r="A13" s="1" t="str">
        <f>IF(ISBLANK(Values!F12),"",IF(Values!$B$37="EU","computercomponent","computer"))</f>
        <v>computercomponent</v>
      </c>
      <c r="B13" s="33" t="str">
        <f>IF(ISBLANK(Values!F12),"",Values!G12)</f>
        <v>Dell 7450 Regular - US INT</v>
      </c>
      <c r="C13" s="29" t="str">
        <f>IF(ISBLANK(Values!F12),"","TellusRem")</f>
        <v>TellusRem</v>
      </c>
      <c r="D13" s="28">
        <f>IF(ISBLANK(Values!F12),"",Values!F12)</f>
        <v>5714401746096</v>
      </c>
      <c r="E13" s="1" t="str">
        <f>IF(ISBLANK(Values!F12),"","EAN")</f>
        <v>EAN</v>
      </c>
      <c r="F13" s="27" t="str">
        <f>IF(ISBLANK(Values!F12),"",IF(Values!K12, SUBSTITUTE(Values!$B$1, "{language}", Values!I12) &amp; " " &amp;Values!$B$3, SUBSTITUTE(Values!$B$2, "{language}", Values!$I12) &amp; " " &amp;Values!$B$3))</f>
        <v xml:space="preserve">clavier de remplacement US international non rétroéclairé pour Dell  Latitude E5450, Latitude E7450, Latitude E7470 </v>
      </c>
      <c r="G13" s="29" t="str">
        <f>IF(ISBLANK(Values!F12),"","TellusRem")</f>
        <v>TellusRem</v>
      </c>
      <c r="H13" s="1" t="str">
        <f>IF(ISBLANK(Values!F12),"",Values!$B$16)</f>
        <v>laptop-computer-replacement-parts</v>
      </c>
      <c r="I13" s="1" t="str">
        <f>IF(ISBLANK(Values!F12),"","4730574031")</f>
        <v>4730574031</v>
      </c>
      <c r="J13" s="31" t="str">
        <f>IF(ISBLANK(Values!F12),"",Values!G12 )</f>
        <v>Dell 7450 Regular - US INT</v>
      </c>
      <c r="K13" s="27">
        <f>IF(ISBLANK(Values!F12),"",IF(Values!K12, Values!$B$4, Values!$B$5))</f>
        <v>38.950000000000003</v>
      </c>
      <c r="L13" s="27" t="str">
        <f>IF(ISBLANK(Values!F12),"",IF($CO13="DEFAULT", Values!$B$18, ""))</f>
        <v/>
      </c>
      <c r="M13" s="27" t="str">
        <f>IF(ISBLANK(Values!F12),"",Values!$N12)</f>
        <v>https://raw.githubusercontent.com/PatrickVibild/TellusAmazonPictures/master/pictures/DELL/E7450/RG/USI/1.jpg</v>
      </c>
      <c r="N13" s="27" t="str">
        <f>IF(ISBLANK(Values!$G12),"",Values!O12)</f>
        <v>https://raw.githubusercontent.com/PatrickVibild/TellusAmazonPictures/master/pictures/DELL/E7450/RG/USI/2.jpg</v>
      </c>
      <c r="O13" s="27" t="str">
        <f>IF(ISBLANK(Values!$G12),"",Values!P12)</f>
        <v>https://raw.githubusercontent.com/PatrickVibild/TellusAmazonPictures/master/pictures/DELL/E7450/RG/USI/3.jpg</v>
      </c>
      <c r="P13" s="27" t="str">
        <f>IF(ISBLANK(Values!$G12),"",Values!Q12)</f>
        <v>https://raw.githubusercontent.com/PatrickVibild/TellusAmazonPictures/master/pictures/DELL/E7450/RG/USI/4.jpg</v>
      </c>
      <c r="Q13" s="27" t="str">
        <f>IF(ISBLANK(Values!$G12),"",Values!R12)</f>
        <v>https://raw.githubusercontent.com/PatrickVibild/TellusAmazonPictures/master/pictures/DELL/E7450/RG/USI/5.jpg</v>
      </c>
      <c r="R13" s="27" t="str">
        <f>IF(ISBLANK(Values!$G12),"",Values!S12)</f>
        <v>https://raw.githubusercontent.com/PatrickVibild/TellusAmazonPictures/master/pictures/DELL/E7450/RG/USI/6.jpg</v>
      </c>
      <c r="S13" s="27" t="str">
        <f>IF(ISBLANK(Values!$G12),"",Values!T12)</f>
        <v>https://raw.githubusercontent.com/PatrickVibild/TellusAmazonPictures/master/pictures/DELL/E7450/RG/USI/7.jpg</v>
      </c>
      <c r="T13" s="27" t="str">
        <f>IF(ISBLANK(Values!$G12),"",Values!U12)</f>
        <v>https://raw.githubusercontent.com/PatrickVibild/TellusAmazonPictures/master/pictures/DELL/E7450/RG/USI/8.jpg</v>
      </c>
      <c r="U13" s="27" t="str">
        <f>IF(ISBLANK(Values!$G12),"",Values!V12)</f>
        <v>https://raw.githubusercontent.com/PatrickVibild/TellusAmazonPictures/master/pictures/DELL/E7450/RG/USI/9.jpg</v>
      </c>
      <c r="W13" s="29" t="str">
        <f>IF(ISBLANK(Values!F12),"","Child")</f>
        <v>Child</v>
      </c>
      <c r="X13" s="29" t="str">
        <f>IF(ISBLANK(Values!F12),"",Values!$B$13)</f>
        <v>Dell 7450</v>
      </c>
      <c r="Y13" s="31" t="str">
        <f>IF(ISBLANK(Values!F12),"","Size-Color")</f>
        <v>Size-Color</v>
      </c>
      <c r="Z13" s="29" t="str">
        <f>IF(ISBLANK(Values!F12),"","variation")</f>
        <v>variation</v>
      </c>
      <c r="AA13" s="1" t="str">
        <f>IF(ISBLANK(Values!F12),"",Values!$B$20)</f>
        <v>PartialUpdate</v>
      </c>
      <c r="AB13" s="1"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32" t="str">
        <f>IF(ISBLANK(Values!F12),"",Values!$B$24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3" s="1" t="str">
        <f>IF(ISBLANK(Values!F12),"",Values!$B$25)</f>
        <v xml:space="preserve">♻️ PRODUIT ÉCOLOGIQUE - Achetez remis à neuf, ACHETEZ VERT! Réduisez plus de 80% de dioxyde de carbone en achetant nos claviers remis à neuf, par rapport à l'achat d'un nouveau clavier! </v>
      </c>
      <c r="AL13" s="1" t="str">
        <f>IF(ISBLANK(Values!F12),"",SUBSTITUTE(SUBSTITUTE(IF(Values!$K12, Values!$B$26, Values!$B$33), "{language}", Values!$I12), "{flag}", INDEX(options!$E$1:$E$20, Values!$W12)))</f>
        <v>👉  DISPOSITION - 🇺🇸 with € symbol US international non rétroéclairé.</v>
      </c>
      <c r="AM13" s="1" t="str">
        <f>SUBSTITUTE(IF(ISBLANK(Values!F12),"",Values!$B$27),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3" s="27" t="str">
        <f>IF(ISBLANK(Values!F12),"",Values!I12)</f>
        <v>US international</v>
      </c>
      <c r="AV13" s="1" t="str">
        <f>IF(ISBLANK(Values!F12),"",IF(Values!K12,"Backlit", "Non-Backlit"))</f>
        <v>Non-Backlit</v>
      </c>
      <c r="BE13" s="1" t="str">
        <f>IF(ISBLANK(Values!F12),"","Professional Audience")</f>
        <v>Professional Audience</v>
      </c>
      <c r="BF13" s="1" t="str">
        <f>IF(ISBLANK(Values!F12),"","Consumer Audience")</f>
        <v>Consumer Audience</v>
      </c>
      <c r="BG13" s="1" t="str">
        <f>IF(ISBLANK(Values!F12),"","Adults")</f>
        <v>Adults</v>
      </c>
      <c r="BH13" s="1"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AMAZON_EU</v>
      </c>
      <c r="CP13" s="1" t="str">
        <f>IF(ISBLANK(Values!F12),"",Values!$B$7)</f>
        <v>41</v>
      </c>
      <c r="CQ13" s="1" t="str">
        <f>IF(ISBLANK(Values!F12),"",Values!$B$8)</f>
        <v>17</v>
      </c>
      <c r="CR13" s="1"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Danemark</v>
      </c>
      <c r="CZ13" s="1" t="str">
        <f>IF(ISBLANK(Values!F12),"","No")</f>
        <v>No</v>
      </c>
      <c r="DA13" s="1" t="str">
        <f>IF(ISBLANK(Values!F12),"","No")</f>
        <v>No</v>
      </c>
      <c r="DO13" s="1" t="str">
        <f>IF(ISBLANK(Values!F12),"","Parts")</f>
        <v>Parts</v>
      </c>
      <c r="DP13" s="1"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IF(ISBLANK(Values!$F12), "", "not_applicable")</f>
        <v>not_applicable</v>
      </c>
      <c r="EI13" s="1"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IF(ISBLANK(Values!F12),"","Amazon Tellus UPS")</f>
        <v>Amazon Tellus UPS</v>
      </c>
      <c r="EV13" s="1" t="str">
        <f>IF(ISBLANK(Values!F12),"","New")</f>
        <v>New</v>
      </c>
      <c r="FE13" s="1" t="str">
        <f>IF(ISBLANK(Values!F12),"",IF(CO13&lt;&gt;"DEFAULT", "", 3))</f>
        <v/>
      </c>
      <c r="FH13" s="1" t="str">
        <f>IF(ISBLANK(Values!F12),"","FALSE")</f>
        <v>FALSE</v>
      </c>
      <c r="FI13" s="1" t="str">
        <f>IF(ISBLANK(Values!F12),"","FALSE")</f>
        <v>FALSE</v>
      </c>
      <c r="FJ13" s="1" t="str">
        <f>IF(ISBLANK(Values!F12),"","FALSE")</f>
        <v>FALSE</v>
      </c>
      <c r="FM13" s="1" t="str">
        <f>IF(ISBLANK(Values!F12),"","1")</f>
        <v>1</v>
      </c>
      <c r="FO13" s="27">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c r="GK13" s="61">
        <f>K13</f>
        <v>38.950000000000003</v>
      </c>
    </row>
    <row r="14" spans="1:193" ht="64" x14ac:dyDescent="0.2">
      <c r="A14" s="1" t="str">
        <f>IF(ISBLANK(Values!F13),"",IF(Values!$B$37="EU","computercomponent","computer"))</f>
        <v>computercomponent</v>
      </c>
      <c r="B14" s="33" t="str">
        <f>IF(ISBLANK(Values!F13),"",Values!G13)</f>
        <v>Dell 7450 Regular - US</v>
      </c>
      <c r="C14" s="29" t="str">
        <f>IF(ISBLANK(Values!F13),"","TellusRem")</f>
        <v>TellusRem</v>
      </c>
      <c r="D14" s="28">
        <f>IF(ISBLANK(Values!F13),"",Values!F13)</f>
        <v>5714401746102</v>
      </c>
      <c r="E14" s="1" t="str">
        <f>IF(ISBLANK(Values!F13),"","EAN")</f>
        <v>EAN</v>
      </c>
      <c r="F14" s="27" t="str">
        <f>IF(ISBLANK(Values!F13),"",IF(Values!K13, SUBSTITUTE(Values!$B$1, "{language}", Values!I13) &amp; " " &amp;Values!$B$3, SUBSTITUTE(Values!$B$2, "{language}", Values!$I13) &amp; " " &amp;Values!$B$3))</f>
        <v xml:space="preserve">clavier de remplacement US non rétroéclairé pour Dell  Latitude E5450, Latitude E7450, Latitude E7470 </v>
      </c>
      <c r="G14" s="29" t="str">
        <f>IF(ISBLANK(Values!F13),"","TellusRem")</f>
        <v>TellusRem</v>
      </c>
      <c r="H14" s="1" t="str">
        <f>IF(ISBLANK(Values!F13),"",Values!$B$16)</f>
        <v>laptop-computer-replacement-parts</v>
      </c>
      <c r="I14" s="1" t="str">
        <f>IF(ISBLANK(Values!F13),"","4730574031")</f>
        <v>4730574031</v>
      </c>
      <c r="J14" s="31" t="str">
        <f>IF(ISBLANK(Values!F13),"",Values!G13 )</f>
        <v>Dell 7450 Regular - US</v>
      </c>
      <c r="K14" s="27">
        <f>IF(ISBLANK(Values!F13),"",IF(Values!K13, Values!$B$4, Values!$B$5))</f>
        <v>38.950000000000003</v>
      </c>
      <c r="L14" s="27">
        <f>IF(ISBLANK(Values!F13),"",IF($CO14="DEFAULT", Values!$B$18, ""))</f>
        <v>5</v>
      </c>
      <c r="M14" s="27" t="str">
        <f>IF(ISBLANK(Values!F13),"",Values!$N13)</f>
        <v>https://raw.githubusercontent.com/PatrickVibild/TellusAmazonPictures/master/pictures/DELL/E7450/RG/US/1.jpg</v>
      </c>
      <c r="N14" s="27" t="str">
        <f>IF(ISBLANK(Values!$G13),"",Values!O13)</f>
        <v>https://raw.githubusercontent.com/PatrickVibild/TellusAmazonPictures/master/pictures/DELL/E7450/RG/US/2.jpg</v>
      </c>
      <c r="O14" s="27" t="str">
        <f>IF(ISBLANK(Values!$G13),"",Values!P13)</f>
        <v>https://raw.githubusercontent.com/PatrickVibild/TellusAmazonPictures/master/pictures/DELL/E7450/RG/US/3.jpg</v>
      </c>
      <c r="P14" s="27" t="str">
        <f>IF(ISBLANK(Values!$G13),"",Values!Q13)</f>
        <v>https://raw.githubusercontent.com/PatrickVibild/TellusAmazonPictures/master/pictures/DELL/E7450/RG/US/4.jpg</v>
      </c>
      <c r="Q14" s="27" t="str">
        <f>IF(ISBLANK(Values!$G13),"",Values!R13)</f>
        <v>https://raw.githubusercontent.com/PatrickVibild/TellusAmazonPictures/master/pictures/DELL/E7450/RG/US/5.jpg</v>
      </c>
      <c r="R14" s="27" t="str">
        <f>IF(ISBLANK(Values!$G13),"",Values!S13)</f>
        <v>https://raw.githubusercontent.com/PatrickVibild/TellusAmazonPictures/master/pictures/DELL/E7450/RG/US/6.jpg</v>
      </c>
      <c r="S14" s="27" t="str">
        <f>IF(ISBLANK(Values!$G13),"",Values!T13)</f>
        <v>https://raw.githubusercontent.com/PatrickVibild/TellusAmazonPictures/master/pictures/DELL/E7450/RG/US/7.jpg</v>
      </c>
      <c r="T14" s="27" t="str">
        <f>IF(ISBLANK(Values!$G13),"",Values!U13)</f>
        <v>https://raw.githubusercontent.com/PatrickVibild/TellusAmazonPictures/master/pictures/DELL/E7450/RG/US/8.jpg</v>
      </c>
      <c r="U14" s="27" t="str">
        <f>IF(ISBLANK(Values!$G13),"",Values!V13)</f>
        <v>https://raw.githubusercontent.com/PatrickVibild/TellusAmazonPictures/master/pictures/DELL/E7450/RG/US/9.jpg</v>
      </c>
      <c r="W14" s="29" t="str">
        <f>IF(ISBLANK(Values!F13),"","Child")</f>
        <v>Child</v>
      </c>
      <c r="X14" s="29" t="str">
        <f>IF(ISBLANK(Values!F13),"",Values!$B$13)</f>
        <v>Dell 7450</v>
      </c>
      <c r="Y14" s="31" t="str">
        <f>IF(ISBLANK(Values!F13),"","Size-Color")</f>
        <v>Size-Color</v>
      </c>
      <c r="Z14" s="29" t="str">
        <f>IF(ISBLANK(Values!F13),"","variation")</f>
        <v>variation</v>
      </c>
      <c r="AA14" s="1" t="str">
        <f>IF(ISBLANK(Values!F13),"",Values!$B$20)</f>
        <v>PartialUpdate</v>
      </c>
      <c r="AB14" s="1"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32" t="str">
        <f>IF(ISBLANK(Values!F13),"",Values!$B$24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4" s="1" t="str">
        <f>IF(ISBLANK(Values!F13),"",Values!$B$25)</f>
        <v xml:space="preserve">♻️ PRODUIT ÉCOLOGIQUE - Achetez remis à neuf, ACHETEZ VERT! Réduisez plus de 80% de dioxyde de carbone en achetant nos claviers remis à neuf, par rapport à l'achat d'un nouveau clavier! </v>
      </c>
      <c r="AL14" s="1" t="str">
        <f>IF(ISBLANK(Values!F13),"",SUBSTITUTE(SUBSTITUTE(IF(Values!$K13, Values!$B$26, Values!$B$33), "{language}", Values!$I13), "{flag}", INDEX(options!$E$1:$E$20, Values!$W13)))</f>
        <v>👉  DISPOSITION - 🇺🇸 US non rétroéclairé.</v>
      </c>
      <c r="AM14" s="1" t="str">
        <f>SUBSTITUTE(IF(ISBLANK(Values!F13),"",Values!$B$27),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4" s="27" t="str">
        <f>IF(ISBLANK(Values!F13),"",Values!I13)</f>
        <v>US</v>
      </c>
      <c r="AV14" s="1" t="str">
        <f>IF(ISBLANK(Values!F13),"",IF(Values!K13,"Backlit", "Non-Backlit"))</f>
        <v>Non-Backlit</v>
      </c>
      <c r="BE14" s="1" t="str">
        <f>IF(ISBLANK(Values!F13),"","Professional Audience")</f>
        <v>Professional Audience</v>
      </c>
      <c r="BF14" s="1" t="str">
        <f>IF(ISBLANK(Values!F13),"","Consumer Audience")</f>
        <v>Consumer Audience</v>
      </c>
      <c r="BG14" s="1" t="str">
        <f>IF(ISBLANK(Values!F13),"","Adults")</f>
        <v>Adults</v>
      </c>
      <c r="BH14" s="1"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DEFAULT</v>
      </c>
      <c r="CP14" s="1" t="str">
        <f>IF(ISBLANK(Values!F13),"",Values!$B$7)</f>
        <v>41</v>
      </c>
      <c r="CQ14" s="1" t="str">
        <f>IF(ISBLANK(Values!F13),"",Values!$B$8)</f>
        <v>17</v>
      </c>
      <c r="CR14" s="1"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Danemark</v>
      </c>
      <c r="CZ14" s="1" t="str">
        <f>IF(ISBLANK(Values!F13),"","No")</f>
        <v>No</v>
      </c>
      <c r="DA14" s="1" t="str">
        <f>IF(ISBLANK(Values!F13),"","No")</f>
        <v>No</v>
      </c>
      <c r="DO14" s="1" t="str">
        <f>IF(ISBLANK(Values!F13),"","Parts")</f>
        <v>Parts</v>
      </c>
      <c r="DP14" s="1"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IF(ISBLANK(Values!$F13), "", "not_applicable")</f>
        <v>not_applicable</v>
      </c>
      <c r="EI14" s="1"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IF(ISBLANK(Values!F13),"","Amazon Tellus UPS")</f>
        <v>Amazon Tellus UPS</v>
      </c>
      <c r="EV14" s="1" t="str">
        <f>IF(ISBLANK(Values!F13),"","New")</f>
        <v>New</v>
      </c>
      <c r="FE14" s="1">
        <f>IF(ISBLANK(Values!F13),"",IF(CO14&lt;&gt;"DEFAULT", "", 3))</f>
        <v>3</v>
      </c>
      <c r="FH14" s="1" t="str">
        <f>IF(ISBLANK(Values!F13),"","FALSE")</f>
        <v>FALSE</v>
      </c>
      <c r="FI14" s="1" t="str">
        <f>IF(ISBLANK(Values!F13),"","FALSE")</f>
        <v>FALSE</v>
      </c>
      <c r="FJ14" s="1" t="str">
        <f>IF(ISBLANK(Values!F13),"","FALSE")</f>
        <v>FALSE</v>
      </c>
      <c r="FM14" s="1" t="str">
        <f>IF(ISBLANK(Values!F13),"","1")</f>
        <v>1</v>
      </c>
      <c r="FO14" s="27">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c r="GK14" s="61">
        <f>K14</f>
        <v>38.950000000000003</v>
      </c>
    </row>
    <row r="15" spans="1:193" ht="64" x14ac:dyDescent="0.2">
      <c r="A15" s="1" t="str">
        <f>IF(ISBLANK(Values!F14),"",IF(Values!$B$37="EU","computercomponent","computer"))</f>
        <v>computercomponent</v>
      </c>
      <c r="B15" s="33" t="str">
        <f>IF(ISBLANK(Values!F14),"",Values!G14)</f>
        <v>Dell 7450 BL - DE</v>
      </c>
      <c r="C15" s="29" t="str">
        <f>IF(ISBLANK(Values!F14),"","TellusRem")</f>
        <v>TellusRem</v>
      </c>
      <c r="D15" s="28">
        <f>IF(ISBLANK(Values!F14),"",Values!F14)</f>
        <v>5714401745013</v>
      </c>
      <c r="E15" s="1" t="str">
        <f>IF(ISBLANK(Values!F14),"","EAN")</f>
        <v>EAN</v>
      </c>
      <c r="F15" s="27" t="str">
        <f>IF(ISBLANK(Values!F14),"",IF(Values!K14, SUBSTITUTE(Values!$B$1, "{language}", Values!I14) &amp; " " &amp;Values!$B$3, SUBSTITUTE(Values!$B$2, "{language}", Values!$I14) &amp; " " &amp;Values!$B$3))</f>
        <v xml:space="preserve">clavier de remplacement Allemand rétroéclairé pour Dell  Latitude E5450, Latitude E7450, Latitude E7470 </v>
      </c>
      <c r="G15" s="29" t="str">
        <f>IF(ISBLANK(Values!F14),"","TellusRem")</f>
        <v>TellusRem</v>
      </c>
      <c r="H15" s="1" t="str">
        <f>IF(ISBLANK(Values!F14),"",Values!$B$16)</f>
        <v>laptop-computer-replacement-parts</v>
      </c>
      <c r="I15" s="1" t="str">
        <f>IF(ISBLANK(Values!F14),"","4730574031")</f>
        <v>4730574031</v>
      </c>
      <c r="J15" s="31" t="str">
        <f>IF(ISBLANK(Values!F14),"",Values!G14 )</f>
        <v>Dell 7450 BL - DE</v>
      </c>
      <c r="K15" s="27">
        <f>IF(ISBLANK(Values!F14),"",IF(Values!K14, Values!$B$4, Values!$B$5))</f>
        <v>42.95</v>
      </c>
      <c r="L15" s="27" t="str">
        <f>IF(ISBLANK(Values!F14),"",IF($CO15="DEFAULT", Values!$B$18, ""))</f>
        <v/>
      </c>
      <c r="M15" s="27" t="str">
        <f>IF(ISBLANK(Values!F14),"",Values!$N14)</f>
        <v>https://raw.githubusercontent.com/PatrickVibild/TellusAmazonPictures/master/pictures/DELL/E7450/BL/DE/1.jpg</v>
      </c>
      <c r="N15" s="27" t="str">
        <f>IF(ISBLANK(Values!$G14),"",Values!O14)</f>
        <v>https://raw.githubusercontent.com/PatrickVibild/TellusAmazonPictures/master/pictures/DELL/E7450/BL/DE/2.jpg</v>
      </c>
      <c r="O15" s="27" t="str">
        <f>IF(ISBLANK(Values!$G14),"",Values!P14)</f>
        <v>https://raw.githubusercontent.com/PatrickVibild/TellusAmazonPictures/master/pictures/DELL/E7450/BL/DE/3.jpg</v>
      </c>
      <c r="P15" s="27" t="str">
        <f>IF(ISBLANK(Values!$G14),"",Values!Q14)</f>
        <v>https://raw.githubusercontent.com/PatrickVibild/TellusAmazonPictures/master/pictures/DELL/E7450/BL/DE/4.jpg</v>
      </c>
      <c r="Q15" s="27" t="str">
        <f>IF(ISBLANK(Values!$G14),"",Values!R14)</f>
        <v>https://raw.githubusercontent.com/PatrickVibild/TellusAmazonPictures/master/pictures/DELL/E7450/BL/DE/5.jpg</v>
      </c>
      <c r="R15" s="27" t="str">
        <f>IF(ISBLANK(Values!$G14),"",Values!S14)</f>
        <v>https://raw.githubusercontent.com/PatrickVibild/TellusAmazonPictures/master/pictures/DELL/E7450/BL/DE/6.jpg</v>
      </c>
      <c r="S15" s="27" t="str">
        <f>IF(ISBLANK(Values!$G14),"",Values!T14)</f>
        <v>https://raw.githubusercontent.com/PatrickVibild/TellusAmazonPictures/master/pictures/DELL/E7450/BL/DE/7.jpg</v>
      </c>
      <c r="T15" s="27" t="str">
        <f>IF(ISBLANK(Values!$G14),"",Values!U14)</f>
        <v>https://raw.githubusercontent.com/PatrickVibild/TellusAmazonPictures/master/pictures/DELL/E7450/BL/DE/8.jpg</v>
      </c>
      <c r="U15" s="27" t="str">
        <f>IF(ISBLANK(Values!$G14),"",Values!V14)</f>
        <v>https://raw.githubusercontent.com/PatrickVibild/TellusAmazonPictures/master/pictures/DELL/E7450/BL/DE/9.jpg</v>
      </c>
      <c r="W15" s="29" t="str">
        <f>IF(ISBLANK(Values!F14),"","Child")</f>
        <v>Child</v>
      </c>
      <c r="X15" s="29" t="str">
        <f>IF(ISBLANK(Values!F14),"",Values!$B$13)</f>
        <v>Dell 7450</v>
      </c>
      <c r="Y15" s="31" t="str">
        <f>IF(ISBLANK(Values!F14),"","Size-Color")</f>
        <v>Size-Color</v>
      </c>
      <c r="Z15" s="29" t="str">
        <f>IF(ISBLANK(Values!F14),"","variation")</f>
        <v>variation</v>
      </c>
      <c r="AA15" s="1" t="str">
        <f>IF(ISBLANK(Values!F14),"",Values!$B$20)</f>
        <v>PartialUpdate</v>
      </c>
      <c r="AB15" s="1" t="str">
        <f>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IF(ISBLANK(Values!F14),"",IF(Values!J14,Values!$B$23,Values!$B$33))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5" s="32" t="str">
        <f>IF(ISBLANK(Values!F14),"",Values!$B$24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5" s="1" t="str">
        <f>IF(ISBLANK(Values!F14),"",Values!$B$25)</f>
        <v xml:space="preserve">♻️ PRODUIT ÉCOLOGIQUE - Achetez remis à neuf, ACHETEZ VERT! Réduisez plus de 80% de dioxyde de carbone en achetant nos claviers remis à neuf, par rapport à l'achat d'un nouveau clavier! </v>
      </c>
      <c r="AL15" s="1" t="str">
        <f>IF(ISBLANK(Values!F14),"",SUBSTITUTE(SUBSTITUTE(IF(Values!$K14, Values!$B$26, Values!$B$33), "{language}", Values!$I14), "{flag}", INDEX(options!$E$1:$E$20, Values!$W14)))</f>
        <v>👉  DISPOSITION - 🇩🇪 Allemand rétroéclairé.</v>
      </c>
      <c r="AM15" s="1" t="str">
        <f>SUBSTITUTE(IF(ISBLANK(Values!F14),"",Values!$B$27),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5" s="27" t="str">
        <f>IF(ISBLANK(Values!F14),"",Values!I14)</f>
        <v>Allemand</v>
      </c>
      <c r="AV15" s="1" t="str">
        <f>IF(ISBLANK(Values!F14),"",IF(Values!K14,"Backlit", "Non-Backlit"))</f>
        <v>Backlit</v>
      </c>
      <c r="BE15" s="1" t="str">
        <f>IF(ISBLANK(Values!F14),"","Professional Audience")</f>
        <v>Professional Audience</v>
      </c>
      <c r="BF15" s="1" t="str">
        <f>IF(ISBLANK(Values!F14),"","Consumer Audience")</f>
        <v>Consumer Audience</v>
      </c>
      <c r="BG15" s="1" t="str">
        <f>IF(ISBLANK(Values!F14),"","Adults")</f>
        <v>Adults</v>
      </c>
      <c r="BH15" s="1"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AMAZON_EU</v>
      </c>
      <c r="CP15" s="1" t="str">
        <f>IF(ISBLANK(Values!F14),"",Values!$B$7)</f>
        <v>41</v>
      </c>
      <c r="CQ15" s="1" t="str">
        <f>IF(ISBLANK(Values!F14),"",Values!$B$8)</f>
        <v>17</v>
      </c>
      <c r="CR15" s="1"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Danemark</v>
      </c>
      <c r="CZ15" s="1" t="str">
        <f>IF(ISBLANK(Values!F14),"","No")</f>
        <v>No</v>
      </c>
      <c r="DA15" s="1" t="str">
        <f>IF(ISBLANK(Values!F14),"","No")</f>
        <v>No</v>
      </c>
      <c r="DO15" s="1" t="str">
        <f>IF(ISBLANK(Values!F14),"","Parts")</f>
        <v>Parts</v>
      </c>
      <c r="DP15" s="1"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IF(ISBLANK(Values!$F14), "", "not_applicable")</f>
        <v>not_applicable</v>
      </c>
      <c r="EI15" s="1"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IF(ISBLANK(Values!F14),"","Amazon Tellus UPS")</f>
        <v>Amazon Tellus UPS</v>
      </c>
      <c r="EV15" s="1" t="str">
        <f>IF(ISBLANK(Values!F14),"","New")</f>
        <v>New</v>
      </c>
      <c r="FE15" s="1" t="str">
        <f>IF(ISBLANK(Values!F14),"",IF(CO15&lt;&gt;"DEFAULT", "", 3))</f>
        <v/>
      </c>
      <c r="FH15" s="1" t="str">
        <f>IF(ISBLANK(Values!F14),"","FALSE")</f>
        <v>FALSE</v>
      </c>
      <c r="FI15" s="1" t="str">
        <f>IF(ISBLANK(Values!F14),"","FALSE")</f>
        <v>FALSE</v>
      </c>
      <c r="FJ15" s="1" t="str">
        <f>IF(ISBLANK(Values!F14),"","FALSE")</f>
        <v>FALSE</v>
      </c>
      <c r="FM15" s="1" t="str">
        <f>IF(ISBLANK(Values!F14),"","1")</f>
        <v>1</v>
      </c>
      <c r="FO15" s="27">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c r="GK15" s="61">
        <f>K15</f>
        <v>42.95</v>
      </c>
    </row>
    <row r="16" spans="1:193" ht="64" x14ac:dyDescent="0.2">
      <c r="A16" s="1" t="str">
        <f>IF(ISBLANK(Values!F15),"",IF(Values!$B$37="EU","computercomponent","computer"))</f>
        <v>computercomponent</v>
      </c>
      <c r="B16" s="33" t="str">
        <f>IF(ISBLANK(Values!F15),"",Values!G15)</f>
        <v>Dell 7450 BL - FR</v>
      </c>
      <c r="C16" s="29" t="str">
        <f>IF(ISBLANK(Values!F15),"","TellusRem")</f>
        <v>TellusRem</v>
      </c>
      <c r="D16" s="28">
        <f>IF(ISBLANK(Values!F15),"",Values!F15)</f>
        <v>5714401745020</v>
      </c>
      <c r="E16" s="1" t="str">
        <f>IF(ISBLANK(Values!F15),"","EAN")</f>
        <v>EAN</v>
      </c>
      <c r="F16" s="27" t="str">
        <f>IF(ISBLANK(Values!F15),"",IF(Values!K15, SUBSTITUTE(Values!$B$1, "{language}", Values!I15) &amp; " " &amp;Values!$B$3, SUBSTITUTE(Values!$B$2, "{language}", Values!$I15) &amp; " " &amp;Values!$B$3))</f>
        <v xml:space="preserve">clavier de remplacement Français rétroéclairé pour Dell  Latitude E5450, Latitude E7450, Latitude E7470 </v>
      </c>
      <c r="G16" s="29" t="str">
        <f>IF(ISBLANK(Values!F15),"","TellusRem")</f>
        <v>TellusRem</v>
      </c>
      <c r="H16" s="1" t="str">
        <f>IF(ISBLANK(Values!F15),"",Values!$B$16)</f>
        <v>laptop-computer-replacement-parts</v>
      </c>
      <c r="I16" s="1" t="str">
        <f>IF(ISBLANK(Values!F15),"","4730574031")</f>
        <v>4730574031</v>
      </c>
      <c r="J16" s="31" t="str">
        <f>IF(ISBLANK(Values!F15),"",Values!G15 )</f>
        <v>Dell 7450 BL - FR</v>
      </c>
      <c r="K16" s="27">
        <f>IF(ISBLANK(Values!F15),"",IF(Values!K15, Values!$B$4, Values!$B$5))</f>
        <v>42.95</v>
      </c>
      <c r="L16" s="27" t="str">
        <f>IF(ISBLANK(Values!F15),"",IF($CO16="DEFAULT", Values!$B$18, ""))</f>
        <v/>
      </c>
      <c r="M16" s="27" t="str">
        <f>IF(ISBLANK(Values!F15),"",Values!$N15)</f>
        <v>https://raw.githubusercontent.com/PatrickVibild/TellusAmazonPictures/master/pictures/DELL/E7450/BL/DE/1.jpg</v>
      </c>
      <c r="N16" s="27" t="str">
        <f>IF(ISBLANK(Values!$G15),"",Values!O15)</f>
        <v>https://raw.githubusercontent.com/PatrickVibild/TellusAmazonPictures/master/pictures/DELL/E7450/BL/DE/2.jpg</v>
      </c>
      <c r="O16" s="27" t="str">
        <f>IF(ISBLANK(Values!$G15),"",Values!P15)</f>
        <v>https://raw.githubusercontent.com/PatrickVibild/TellusAmazonPictures/master/pictures/DELL/E7450/BL/DE/3.jpg</v>
      </c>
      <c r="P16" s="27" t="str">
        <f>IF(ISBLANK(Values!$G15),"",Values!Q15)</f>
        <v>https://raw.githubusercontent.com/PatrickVibild/TellusAmazonPictures/master/pictures/DELL/E7450/BL/DE/4.jpg</v>
      </c>
      <c r="Q16" s="27" t="str">
        <f>IF(ISBLANK(Values!$G15),"",Values!R15)</f>
        <v>https://raw.githubusercontent.com/PatrickVibild/TellusAmazonPictures/master/pictures/DELL/E7450/BL/DE/5.jpg</v>
      </c>
      <c r="R16" s="27" t="str">
        <f>IF(ISBLANK(Values!$G15),"",Values!S15)</f>
        <v>https://raw.githubusercontent.com/PatrickVibild/TellusAmazonPictures/master/pictures/DELL/E7450/BL/DE/6.jpg</v>
      </c>
      <c r="S16" s="27" t="str">
        <f>IF(ISBLANK(Values!$G15),"",Values!T15)</f>
        <v>https://raw.githubusercontent.com/PatrickVibild/TellusAmazonPictures/master/pictures/DELL/E7450/BL/DE/7.jpg</v>
      </c>
      <c r="T16" s="27" t="str">
        <f>IF(ISBLANK(Values!$G15),"",Values!U15)</f>
        <v>https://raw.githubusercontent.com/PatrickVibild/TellusAmazonPictures/master/pictures/DELL/E7450/BL/DE/8.jpg</v>
      </c>
      <c r="U16" s="27" t="str">
        <f>IF(ISBLANK(Values!$G15),"",Values!V15)</f>
        <v>https://raw.githubusercontent.com/PatrickVibild/TellusAmazonPictures/master/pictures/DELL/E7450/BL/DE/9.jpg</v>
      </c>
      <c r="W16" s="29" t="str">
        <f>IF(ISBLANK(Values!F15),"","Child")</f>
        <v>Child</v>
      </c>
      <c r="X16" s="29" t="str">
        <f>IF(ISBLANK(Values!F15),"",Values!$B$13)</f>
        <v>Dell 7450</v>
      </c>
      <c r="Y16" s="31" t="str">
        <f>IF(ISBLANK(Values!F15),"","Size-Color")</f>
        <v>Size-Color</v>
      </c>
      <c r="Z16" s="29" t="str">
        <f>IF(ISBLANK(Values!F15),"","variation")</f>
        <v>variation</v>
      </c>
      <c r="AA16" s="1" t="str">
        <f>IF(ISBLANK(Values!F15),"",Values!$B$20)</f>
        <v>PartialUpdate</v>
      </c>
      <c r="AB16" s="1" t="str">
        <f>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IF(ISBLANK(Values!F15),"",IF(Values!J15,Values!$B$23,Values!$B$33))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6" s="32" t="str">
        <f>IF(ISBLANK(Values!F15),"",Values!$B$24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6" s="1" t="str">
        <f>IF(ISBLANK(Values!F15),"",Values!$B$25)</f>
        <v xml:space="preserve">♻️ PRODUIT ÉCOLOGIQUE - Achetez remis à neuf, ACHETEZ VERT! Réduisez plus de 80% de dioxyde de carbone en achetant nos claviers remis à neuf, par rapport à l'achat d'un nouveau clavier! </v>
      </c>
      <c r="AL16" s="1" t="str">
        <f>IF(ISBLANK(Values!F15),"",SUBSTITUTE(SUBSTITUTE(IF(Values!$K15, Values!$B$26, Values!$B$33), "{language}", Values!$I15), "{flag}", INDEX(options!$E$1:$E$20, Values!$W15)))</f>
        <v>👉  DISPOSITION - 🇫🇷 Français rétroéclairé.</v>
      </c>
      <c r="AM16" s="1" t="str">
        <f>SUBSTITUTE(IF(ISBLANK(Values!F15),"",Values!$B$27),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6" s="27" t="str">
        <f>IF(ISBLANK(Values!F15),"",Values!I15)</f>
        <v>Français</v>
      </c>
      <c r="AV16" s="1" t="str">
        <f>IF(ISBLANK(Values!F15),"",IF(Values!K15,"Backlit", "Non-Backlit"))</f>
        <v>Backlit</v>
      </c>
      <c r="BE16" s="1" t="str">
        <f>IF(ISBLANK(Values!F15),"","Professional Audience")</f>
        <v>Professional Audience</v>
      </c>
      <c r="BF16" s="1" t="str">
        <f>IF(ISBLANK(Values!F15),"","Consumer Audience")</f>
        <v>Consumer Audience</v>
      </c>
      <c r="BG16" s="1" t="str">
        <f>IF(ISBLANK(Values!F15),"","Adults")</f>
        <v>Adults</v>
      </c>
      <c r="BH16" s="1"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AMAZON_EU</v>
      </c>
      <c r="CP16" s="1" t="str">
        <f>IF(ISBLANK(Values!F15),"",Values!$B$7)</f>
        <v>41</v>
      </c>
      <c r="CQ16" s="1" t="str">
        <f>IF(ISBLANK(Values!F15),"",Values!$B$8)</f>
        <v>17</v>
      </c>
      <c r="CR16" s="1"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Danemark</v>
      </c>
      <c r="CZ16" s="1" t="str">
        <f>IF(ISBLANK(Values!F15),"","No")</f>
        <v>No</v>
      </c>
      <c r="DA16" s="1" t="str">
        <f>IF(ISBLANK(Values!F15),"","No")</f>
        <v>No</v>
      </c>
      <c r="DO16" s="1" t="str">
        <f>IF(ISBLANK(Values!F15),"","Parts")</f>
        <v>Parts</v>
      </c>
      <c r="DP16" s="1"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IF(ISBLANK(Values!$F15), "", "not_applicable")</f>
        <v>not_applicable</v>
      </c>
      <c r="EI16" s="1"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IF(ISBLANK(Values!F15),"","Amazon Tellus UPS")</f>
        <v>Amazon Tellus UPS</v>
      </c>
      <c r="EV16" s="1" t="str">
        <f>IF(ISBLANK(Values!F15),"","New")</f>
        <v>New</v>
      </c>
      <c r="FE16" s="1" t="str">
        <f>IF(ISBLANK(Values!F15),"",IF(CO16&lt;&gt;"DEFAULT", "", 3))</f>
        <v/>
      </c>
      <c r="FH16" s="1" t="str">
        <f>IF(ISBLANK(Values!F15),"","FALSE")</f>
        <v>FALSE</v>
      </c>
      <c r="FI16" s="1" t="str">
        <f>IF(ISBLANK(Values!F15),"","FALSE")</f>
        <v>FALSE</v>
      </c>
      <c r="FJ16" s="1" t="str">
        <f>IF(ISBLANK(Values!F15),"","FALSE")</f>
        <v>FALSE</v>
      </c>
      <c r="FM16" s="1" t="str">
        <f>IF(ISBLANK(Values!F15),"","1")</f>
        <v>1</v>
      </c>
      <c r="FO16" s="27">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c r="GK16" s="61">
        <f>K16</f>
        <v>42.95</v>
      </c>
    </row>
    <row r="17" spans="1:193" ht="64" x14ac:dyDescent="0.2">
      <c r="A17" s="1" t="str">
        <f>IF(ISBLANK(Values!F16),"",IF(Values!$B$37="EU","computercomponent","computer"))</f>
        <v>computercomponent</v>
      </c>
      <c r="B17" s="33" t="str">
        <f>IF(ISBLANK(Values!F16),"",Values!G16)</f>
        <v>Dell 7450 BL - IT</v>
      </c>
      <c r="C17" s="29" t="str">
        <f>IF(ISBLANK(Values!F16),"","TellusRem")</f>
        <v>TellusRem</v>
      </c>
      <c r="D17" s="28">
        <f>IF(ISBLANK(Values!F16),"",Values!F16)</f>
        <v>5714401745037</v>
      </c>
      <c r="E17" s="1" t="str">
        <f>IF(ISBLANK(Values!F16),"","EAN")</f>
        <v>EAN</v>
      </c>
      <c r="F17" s="27" t="str">
        <f>IF(ISBLANK(Values!F16),"",IF(Values!K16, SUBSTITUTE(Values!$B$1, "{language}", Values!I16) &amp; " " &amp;Values!$B$3, SUBSTITUTE(Values!$B$2, "{language}", Values!$I16) &amp; " " &amp;Values!$B$3))</f>
        <v xml:space="preserve">clavier de remplacement Italien rétroéclairé pour Dell  Latitude E5450, Latitude E7450, Latitude E7470 </v>
      </c>
      <c r="G17" s="29" t="str">
        <f>IF(ISBLANK(Values!F16),"","TellusRem")</f>
        <v>TellusRem</v>
      </c>
      <c r="H17" s="1" t="str">
        <f>IF(ISBLANK(Values!F16),"",Values!$B$16)</f>
        <v>laptop-computer-replacement-parts</v>
      </c>
      <c r="I17" s="1" t="str">
        <f>IF(ISBLANK(Values!F16),"","4730574031")</f>
        <v>4730574031</v>
      </c>
      <c r="J17" s="31" t="str">
        <f>IF(ISBLANK(Values!F16),"",Values!G16 )</f>
        <v>Dell 7450 BL - IT</v>
      </c>
      <c r="K17" s="27">
        <f>IF(ISBLANK(Values!F16),"",IF(Values!K16, Values!$B$4, Values!$B$5))</f>
        <v>42.95</v>
      </c>
      <c r="L17" s="27" t="str">
        <f>IF(ISBLANK(Values!F16),"",IF($CO17="DEFAULT", Values!$B$18, ""))</f>
        <v/>
      </c>
      <c r="M17" s="27" t="str">
        <f>IF(ISBLANK(Values!F16),"",Values!$N16)</f>
        <v>https://raw.githubusercontent.com/PatrickVibild/TellusAmazonPictures/master/pictures/DELL/E7450/BL/DE/1.jpg</v>
      </c>
      <c r="N17" s="27" t="str">
        <f>IF(ISBLANK(Values!$G16),"",Values!O16)</f>
        <v>https://raw.githubusercontent.com/PatrickVibild/TellusAmazonPictures/master/pictures/DELL/E7450/BL/DE/2.jpg</v>
      </c>
      <c r="O17" s="27" t="str">
        <f>IF(ISBLANK(Values!$G16),"",Values!P16)</f>
        <v>https://raw.githubusercontent.com/PatrickVibild/TellusAmazonPictures/master/pictures/DELL/E7450/BL/DE/3.jpg</v>
      </c>
      <c r="P17" s="27" t="str">
        <f>IF(ISBLANK(Values!$G16),"",Values!Q16)</f>
        <v>https://raw.githubusercontent.com/PatrickVibild/TellusAmazonPictures/master/pictures/DELL/E7450/BL/DE/4.jpg</v>
      </c>
      <c r="Q17" s="27" t="str">
        <f>IF(ISBLANK(Values!$G16),"",Values!R16)</f>
        <v>https://raw.githubusercontent.com/PatrickVibild/TellusAmazonPictures/master/pictures/DELL/E7450/BL/DE/5.jpg</v>
      </c>
      <c r="R17" s="27" t="str">
        <f>IF(ISBLANK(Values!$G16),"",Values!S16)</f>
        <v>https://raw.githubusercontent.com/PatrickVibild/TellusAmazonPictures/master/pictures/DELL/E7450/BL/DE/6.jpg</v>
      </c>
      <c r="S17" s="27" t="str">
        <f>IF(ISBLANK(Values!$G16),"",Values!T16)</f>
        <v>https://raw.githubusercontent.com/PatrickVibild/TellusAmazonPictures/master/pictures/DELL/E7450/BL/DE/7.jpg</v>
      </c>
      <c r="T17" s="27" t="str">
        <f>IF(ISBLANK(Values!$G16),"",Values!U16)</f>
        <v>https://raw.githubusercontent.com/PatrickVibild/TellusAmazonPictures/master/pictures/DELL/E7450/BL/DE/8.jpg</v>
      </c>
      <c r="U17" s="27" t="str">
        <f>IF(ISBLANK(Values!$G16),"",Values!V16)</f>
        <v>https://raw.githubusercontent.com/PatrickVibild/TellusAmazonPictures/master/pictures/DELL/E7450/BL/DE/9.jpg</v>
      </c>
      <c r="W17" s="29" t="str">
        <f>IF(ISBLANK(Values!F16),"","Child")</f>
        <v>Child</v>
      </c>
      <c r="X17" s="29" t="str">
        <f>IF(ISBLANK(Values!F16),"",Values!$B$13)</f>
        <v>Dell 7450</v>
      </c>
      <c r="Y17" s="31" t="str">
        <f>IF(ISBLANK(Values!F16),"","Size-Color")</f>
        <v>Size-Color</v>
      </c>
      <c r="Z17" s="29" t="str">
        <f>IF(ISBLANK(Values!F16),"","variation")</f>
        <v>variation</v>
      </c>
      <c r="AA17" s="1" t="str">
        <f>IF(ISBLANK(Values!F16),"",Values!$B$20)</f>
        <v>PartialUpdate</v>
      </c>
      <c r="AB17" s="1" t="str">
        <f>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IF(ISBLANK(Values!F16),"",IF(Values!J16,Values!$B$23,Values!$B$33))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7" s="32" t="str">
        <f>IF(ISBLANK(Values!F16),"",Values!$B$24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7" s="1" t="str">
        <f>IF(ISBLANK(Values!F16),"",Values!$B$25)</f>
        <v xml:space="preserve">♻️ PRODUIT ÉCOLOGIQUE - Achetez remis à neuf, ACHETEZ VERT! Réduisez plus de 80% de dioxyde de carbone en achetant nos claviers remis à neuf, par rapport à l'achat d'un nouveau clavier! </v>
      </c>
      <c r="AL17" s="1" t="str">
        <f>IF(ISBLANK(Values!F16),"",SUBSTITUTE(SUBSTITUTE(IF(Values!$K16, Values!$B$26, Values!$B$33), "{language}", Values!$I16), "{flag}", INDEX(options!$E$1:$E$20, Values!$W16)))</f>
        <v>👉  DISPOSITION - 🇮🇹 Italien rétroéclairé.</v>
      </c>
      <c r="AM17" s="1" t="str">
        <f>SUBSTITUTE(IF(ISBLANK(Values!F16),"",Values!$B$27),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7" s="27" t="str">
        <f>IF(ISBLANK(Values!F16),"",Values!I16)</f>
        <v>Italien</v>
      </c>
      <c r="AV17" s="1" t="str">
        <f>IF(ISBLANK(Values!F16),"",IF(Values!K16,"Backlit", "Non-Backlit"))</f>
        <v>Backlit</v>
      </c>
      <c r="BE17" s="1" t="str">
        <f>IF(ISBLANK(Values!F16),"","Professional Audience")</f>
        <v>Professional Audience</v>
      </c>
      <c r="BF17" s="1" t="str">
        <f>IF(ISBLANK(Values!F16),"","Consumer Audience")</f>
        <v>Consumer Audience</v>
      </c>
      <c r="BG17" s="1" t="str">
        <f>IF(ISBLANK(Values!F16),"","Adults")</f>
        <v>Adults</v>
      </c>
      <c r="BH17" s="1"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AMAZON_EU</v>
      </c>
      <c r="CP17" s="1" t="str">
        <f>IF(ISBLANK(Values!F16),"",Values!$B$7)</f>
        <v>41</v>
      </c>
      <c r="CQ17" s="1" t="str">
        <f>IF(ISBLANK(Values!F16),"",Values!$B$8)</f>
        <v>17</v>
      </c>
      <c r="CR17" s="1"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Danemark</v>
      </c>
      <c r="CZ17" s="1" t="str">
        <f>IF(ISBLANK(Values!F16),"","No")</f>
        <v>No</v>
      </c>
      <c r="DA17" s="1" t="str">
        <f>IF(ISBLANK(Values!F16),"","No")</f>
        <v>No</v>
      </c>
      <c r="DO17" s="1" t="str">
        <f>IF(ISBLANK(Values!F16),"","Parts")</f>
        <v>Parts</v>
      </c>
      <c r="DP17" s="1"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IF(ISBLANK(Values!$F16), "", "not_applicable")</f>
        <v>not_applicable</v>
      </c>
      <c r="EI17" s="1"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IF(ISBLANK(Values!F16),"","Amazon Tellus UPS")</f>
        <v>Amazon Tellus UPS</v>
      </c>
      <c r="EV17" s="1" t="str">
        <f>IF(ISBLANK(Values!F16),"","New")</f>
        <v>New</v>
      </c>
      <c r="FE17" s="1" t="str">
        <f>IF(ISBLANK(Values!F16),"",IF(CO17&lt;&gt;"DEFAULT", "", 3))</f>
        <v/>
      </c>
      <c r="FH17" s="1" t="str">
        <f>IF(ISBLANK(Values!F16),"","FALSE")</f>
        <v>FALSE</v>
      </c>
      <c r="FI17" s="1" t="str">
        <f>IF(ISBLANK(Values!F16),"","FALSE")</f>
        <v>FALSE</v>
      </c>
      <c r="FJ17" s="1" t="str">
        <f>IF(ISBLANK(Values!F16),"","FALSE")</f>
        <v>FALSE</v>
      </c>
      <c r="FM17" s="1" t="str">
        <f>IF(ISBLANK(Values!F16),"","1")</f>
        <v>1</v>
      </c>
      <c r="FO17" s="27">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c r="GK17" s="61">
        <f>K17</f>
        <v>42.95</v>
      </c>
    </row>
    <row r="18" spans="1:193" ht="64" x14ac:dyDescent="0.2">
      <c r="A18" s="1" t="str">
        <f>IF(ISBLANK(Values!F17),"",IF(Values!$B$37="EU","computercomponent","computer"))</f>
        <v>computercomponent</v>
      </c>
      <c r="B18" s="33" t="str">
        <f>IF(ISBLANK(Values!F17),"",Values!G17)</f>
        <v>Dell 7450 BL - ES</v>
      </c>
      <c r="C18" s="29" t="str">
        <f>IF(ISBLANK(Values!F17),"","TellusRem")</f>
        <v>TellusRem</v>
      </c>
      <c r="D18" s="28">
        <f>IF(ISBLANK(Values!F17),"",Values!F17)</f>
        <v>5714401745044</v>
      </c>
      <c r="E18" s="1" t="str">
        <f>IF(ISBLANK(Values!F17),"","EAN")</f>
        <v>EAN</v>
      </c>
      <c r="F18" s="27" t="str">
        <f>IF(ISBLANK(Values!F17),"",IF(Values!K17, SUBSTITUTE(Values!$B$1, "{language}", Values!I17) &amp; " " &amp;Values!$B$3, SUBSTITUTE(Values!$B$2, "{language}", Values!$I17) &amp; " " &amp;Values!$B$3))</f>
        <v xml:space="preserve">clavier de remplacement Espagnol rétroéclairé pour Dell  Latitude E5450, Latitude E7450, Latitude E7470 </v>
      </c>
      <c r="G18" s="29" t="str">
        <f>IF(ISBLANK(Values!F17),"","TellusRem")</f>
        <v>TellusRem</v>
      </c>
      <c r="H18" s="1" t="str">
        <f>IF(ISBLANK(Values!F17),"",Values!$B$16)</f>
        <v>laptop-computer-replacement-parts</v>
      </c>
      <c r="I18" s="1" t="str">
        <f>IF(ISBLANK(Values!F17),"","4730574031")</f>
        <v>4730574031</v>
      </c>
      <c r="J18" s="31" t="str">
        <f>IF(ISBLANK(Values!F17),"",Values!G17 )</f>
        <v>Dell 7450 BL - ES</v>
      </c>
      <c r="K18" s="27">
        <f>IF(ISBLANK(Values!F17),"",IF(Values!K17, Values!$B$4, Values!$B$5))</f>
        <v>42.95</v>
      </c>
      <c r="L18" s="27" t="str">
        <f>IF(ISBLANK(Values!F17),"",IF($CO18="DEFAULT", Values!$B$18, ""))</f>
        <v/>
      </c>
      <c r="M18" s="27" t="str">
        <f>IF(ISBLANK(Values!F17),"",Values!$N17)</f>
        <v>https://raw.githubusercontent.com/PatrickVibild/TellusAmazonPictures/master/pictures/DELL/E7450/BL/DE/1.jpg</v>
      </c>
      <c r="N18" s="27" t="str">
        <f>IF(ISBLANK(Values!$G17),"",Values!O17)</f>
        <v>https://raw.githubusercontent.com/PatrickVibild/TellusAmazonPictures/master/pictures/DELL/E7450/BL/DE/2.jpg</v>
      </c>
      <c r="O18" s="27" t="str">
        <f>IF(ISBLANK(Values!$G17),"",Values!P17)</f>
        <v>https://raw.githubusercontent.com/PatrickVibild/TellusAmazonPictures/master/pictures/DELL/E7450/BL/DE/3.jpg</v>
      </c>
      <c r="P18" s="27" t="str">
        <f>IF(ISBLANK(Values!$G17),"",Values!Q17)</f>
        <v>https://raw.githubusercontent.com/PatrickVibild/TellusAmazonPictures/master/pictures/DELL/E7450/BL/DE/4.jpg</v>
      </c>
      <c r="Q18" s="27" t="str">
        <f>IF(ISBLANK(Values!$G17),"",Values!R17)</f>
        <v>https://raw.githubusercontent.com/PatrickVibild/TellusAmazonPictures/master/pictures/DELL/E7450/BL/DE/5.jpg</v>
      </c>
      <c r="R18" s="27" t="str">
        <f>IF(ISBLANK(Values!$G17),"",Values!S17)</f>
        <v>https://raw.githubusercontent.com/PatrickVibild/TellusAmazonPictures/master/pictures/DELL/E7450/BL/DE/6.jpg</v>
      </c>
      <c r="S18" s="27" t="str">
        <f>IF(ISBLANK(Values!$G17),"",Values!T17)</f>
        <v>https://raw.githubusercontent.com/PatrickVibild/TellusAmazonPictures/master/pictures/DELL/E7450/BL/DE/7.jpg</v>
      </c>
      <c r="T18" s="27" t="str">
        <f>IF(ISBLANK(Values!$G17),"",Values!U17)</f>
        <v>https://raw.githubusercontent.com/PatrickVibild/TellusAmazonPictures/master/pictures/DELL/E7450/BL/DE/8.jpg</v>
      </c>
      <c r="U18" s="27" t="str">
        <f>IF(ISBLANK(Values!$G17),"",Values!V17)</f>
        <v>https://raw.githubusercontent.com/PatrickVibild/TellusAmazonPictures/master/pictures/DELL/E7450/BL/DE/9.jpg</v>
      </c>
      <c r="W18" s="29" t="str">
        <f>IF(ISBLANK(Values!F17),"","Child")</f>
        <v>Child</v>
      </c>
      <c r="X18" s="29" t="str">
        <f>IF(ISBLANK(Values!F17),"",Values!$B$13)</f>
        <v>Dell 7450</v>
      </c>
      <c r="Y18" s="31" t="str">
        <f>IF(ISBLANK(Values!F17),"","Size-Color")</f>
        <v>Size-Color</v>
      </c>
      <c r="Z18" s="29" t="str">
        <f>IF(ISBLANK(Values!F17),"","variation")</f>
        <v>variation</v>
      </c>
      <c r="AA18" s="1" t="str">
        <f>IF(ISBLANK(Values!F17),"",Values!$B$20)</f>
        <v>PartialUpdate</v>
      </c>
      <c r="AB18" s="1" t="str">
        <f>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IF(ISBLANK(Values!F17),"",IF(Values!J17,Values!$B$23,Values!$B$33))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8" s="32" t="str">
        <f>IF(ISBLANK(Values!F17),"",Values!$B$24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8" s="1" t="str">
        <f>IF(ISBLANK(Values!F17),"",Values!$B$25)</f>
        <v xml:space="preserve">♻️ PRODUIT ÉCOLOGIQUE - Achetez remis à neuf, ACHETEZ VERT! Réduisez plus de 80% de dioxyde de carbone en achetant nos claviers remis à neuf, par rapport à l'achat d'un nouveau clavier! </v>
      </c>
      <c r="AL18" s="1" t="str">
        <f>IF(ISBLANK(Values!F17),"",SUBSTITUTE(SUBSTITUTE(IF(Values!$K17, Values!$B$26, Values!$B$33), "{language}", Values!$I17), "{flag}", INDEX(options!$E$1:$E$20, Values!$W17)))</f>
        <v>👉  DISPOSITION - 🇪🇸 Espagnol rétroéclairé.</v>
      </c>
      <c r="AM18" s="1" t="str">
        <f>SUBSTITUTE(IF(ISBLANK(Values!F17),"",Values!$B$27),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8" s="27" t="str">
        <f>IF(ISBLANK(Values!F17),"",Values!I17)</f>
        <v>Espagnol</v>
      </c>
      <c r="AV18" s="1" t="str">
        <f>IF(ISBLANK(Values!F17),"",IF(Values!K17,"Backlit", "Non-Backlit"))</f>
        <v>Backlit</v>
      </c>
      <c r="BE18" s="1" t="str">
        <f>IF(ISBLANK(Values!F17),"","Professional Audience")</f>
        <v>Professional Audience</v>
      </c>
      <c r="BF18" s="1" t="str">
        <f>IF(ISBLANK(Values!F17),"","Consumer Audience")</f>
        <v>Consumer Audience</v>
      </c>
      <c r="BG18" s="1" t="str">
        <f>IF(ISBLANK(Values!F17),"","Adults")</f>
        <v>Adults</v>
      </c>
      <c r="BH18" s="1"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AMAZON_EU</v>
      </c>
      <c r="CP18" s="1" t="str">
        <f>IF(ISBLANK(Values!F17),"",Values!$B$7)</f>
        <v>41</v>
      </c>
      <c r="CQ18" s="1" t="str">
        <f>IF(ISBLANK(Values!F17),"",Values!$B$8)</f>
        <v>17</v>
      </c>
      <c r="CR18" s="1"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Danemark</v>
      </c>
      <c r="CZ18" s="1" t="str">
        <f>IF(ISBLANK(Values!F17),"","No")</f>
        <v>No</v>
      </c>
      <c r="DA18" s="1" t="str">
        <f>IF(ISBLANK(Values!F17),"","No")</f>
        <v>No</v>
      </c>
      <c r="DO18" s="1" t="str">
        <f>IF(ISBLANK(Values!F17),"","Parts")</f>
        <v>Parts</v>
      </c>
      <c r="DP18" s="1"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IF(ISBLANK(Values!$F17), "", "not_applicable")</f>
        <v>not_applicable</v>
      </c>
      <c r="EI18" s="1"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IF(ISBLANK(Values!F17),"","Amazon Tellus UPS")</f>
        <v>Amazon Tellus UPS</v>
      </c>
      <c r="EV18" s="1" t="str">
        <f>IF(ISBLANK(Values!F17),"","New")</f>
        <v>New</v>
      </c>
      <c r="FE18" s="1" t="str">
        <f>IF(ISBLANK(Values!F17),"",IF(CO18&lt;&gt;"DEFAULT", "", 3))</f>
        <v/>
      </c>
      <c r="FH18" s="1" t="str">
        <f>IF(ISBLANK(Values!F17),"","FALSE")</f>
        <v>FALSE</v>
      </c>
      <c r="FI18" s="1" t="str">
        <f>IF(ISBLANK(Values!F17),"","FALSE")</f>
        <v>FALSE</v>
      </c>
      <c r="FJ18" s="1" t="str">
        <f>IF(ISBLANK(Values!F17),"","FALSE")</f>
        <v>FALSE</v>
      </c>
      <c r="FM18" s="1" t="str">
        <f>IF(ISBLANK(Values!F17),"","1")</f>
        <v>1</v>
      </c>
      <c r="FO18" s="27">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c r="GK18" s="61">
        <f>K18</f>
        <v>42.95</v>
      </c>
    </row>
    <row r="19" spans="1:193" ht="64" x14ac:dyDescent="0.2">
      <c r="A19" s="1" t="str">
        <f>IF(ISBLANK(Values!F18),"",IF(Values!$B$37="EU","computercomponent","computer"))</f>
        <v>computercomponent</v>
      </c>
      <c r="B19" s="33" t="str">
        <f>IF(ISBLANK(Values!F18),"",Values!G18)</f>
        <v>Dell 7450 BL - UK</v>
      </c>
      <c r="C19" s="29" t="str">
        <f>IF(ISBLANK(Values!F18),"","TellusRem")</f>
        <v>TellusRem</v>
      </c>
      <c r="D19" s="28">
        <f>IF(ISBLANK(Values!F18),"",Values!F18)</f>
        <v>5714401745051</v>
      </c>
      <c r="E19" s="1" t="str">
        <f>IF(ISBLANK(Values!F18),"","EAN")</f>
        <v>EAN</v>
      </c>
      <c r="F19" s="27" t="str">
        <f>IF(ISBLANK(Values!F18),"",IF(Values!K18, SUBSTITUTE(Values!$B$1, "{language}", Values!I18) &amp; " " &amp;Values!$B$3, SUBSTITUTE(Values!$B$2, "{language}", Values!$I18) &amp; " " &amp;Values!$B$3))</f>
        <v xml:space="preserve">clavier de remplacement UK rétroéclairé pour Dell  Latitude E5450, Latitude E7450, Latitude E7470 </v>
      </c>
      <c r="G19" s="29" t="str">
        <f>IF(ISBLANK(Values!F18),"","TellusRem")</f>
        <v>TellusRem</v>
      </c>
      <c r="H19" s="1" t="str">
        <f>IF(ISBLANK(Values!F18),"",Values!$B$16)</f>
        <v>laptop-computer-replacement-parts</v>
      </c>
      <c r="I19" s="1" t="str">
        <f>IF(ISBLANK(Values!F18),"","4730574031")</f>
        <v>4730574031</v>
      </c>
      <c r="J19" s="31" t="str">
        <f>IF(ISBLANK(Values!F18),"",Values!G18 )</f>
        <v>Dell 7450 BL - UK</v>
      </c>
      <c r="K19" s="27">
        <f>IF(ISBLANK(Values!F18),"",IF(Values!K18, Values!$B$4, Values!$B$5))</f>
        <v>42.95</v>
      </c>
      <c r="L19" s="27" t="str">
        <f>IF(ISBLANK(Values!F18),"",IF($CO19="DEFAULT", Values!$B$18, ""))</f>
        <v/>
      </c>
      <c r="M19" s="27" t="str">
        <f>IF(ISBLANK(Values!F18),"",Values!$N18)</f>
        <v>https://raw.githubusercontent.com/PatrickVibild/TellusAmazonPictures/master/pictures/DELL/E7450/BL/DE/1.jpg</v>
      </c>
      <c r="N19" s="27" t="str">
        <f>IF(ISBLANK(Values!$G18),"",Values!O18)</f>
        <v>https://raw.githubusercontent.com/PatrickVibild/TellusAmazonPictures/master/pictures/DELL/E7450/BL/DE/2.jpg</v>
      </c>
      <c r="O19" s="27" t="str">
        <f>IF(ISBLANK(Values!$G18),"",Values!P18)</f>
        <v>https://raw.githubusercontent.com/PatrickVibild/TellusAmazonPictures/master/pictures/DELL/E7450/BL/DE/3.jpg</v>
      </c>
      <c r="P19" s="27" t="str">
        <f>IF(ISBLANK(Values!$G18),"",Values!Q18)</f>
        <v>https://raw.githubusercontent.com/PatrickVibild/TellusAmazonPictures/master/pictures/DELL/E7450/BL/DE/4.jpg</v>
      </c>
      <c r="Q19" s="27" t="str">
        <f>IF(ISBLANK(Values!$G18),"",Values!R18)</f>
        <v>https://raw.githubusercontent.com/PatrickVibild/TellusAmazonPictures/master/pictures/DELL/E7450/BL/DE/5.jpg</v>
      </c>
      <c r="R19" s="27" t="str">
        <f>IF(ISBLANK(Values!$G18),"",Values!S18)</f>
        <v>https://raw.githubusercontent.com/PatrickVibild/TellusAmazonPictures/master/pictures/DELL/E7450/BL/DE/6.jpg</v>
      </c>
      <c r="S19" s="27" t="str">
        <f>IF(ISBLANK(Values!$G18),"",Values!T18)</f>
        <v>https://raw.githubusercontent.com/PatrickVibild/TellusAmazonPictures/master/pictures/DELL/E7450/BL/DE/7.jpg</v>
      </c>
      <c r="T19" s="27" t="str">
        <f>IF(ISBLANK(Values!$G18),"",Values!U18)</f>
        <v>https://raw.githubusercontent.com/PatrickVibild/TellusAmazonPictures/master/pictures/DELL/E7450/BL/DE/8.jpg</v>
      </c>
      <c r="U19" s="27" t="str">
        <f>IF(ISBLANK(Values!$G18),"",Values!V18)</f>
        <v>https://raw.githubusercontent.com/PatrickVibild/TellusAmazonPictures/master/pictures/DELL/E7450/BL/DE/9.jpg</v>
      </c>
      <c r="W19" s="29" t="str">
        <f>IF(ISBLANK(Values!F18),"","Child")</f>
        <v>Child</v>
      </c>
      <c r="X19" s="29" t="str">
        <f>IF(ISBLANK(Values!F18),"",Values!$B$13)</f>
        <v>Dell 7450</v>
      </c>
      <c r="Y19" s="31" t="str">
        <f>IF(ISBLANK(Values!F18),"","Size-Color")</f>
        <v>Size-Color</v>
      </c>
      <c r="Z19" s="29" t="str">
        <f>IF(ISBLANK(Values!F18),"","variation")</f>
        <v>variation</v>
      </c>
      <c r="AA19" s="1" t="str">
        <f>IF(ISBLANK(Values!F18),"",Values!$B$20)</f>
        <v>PartialUpdate</v>
      </c>
      <c r="AB19" s="1" t="str">
        <f>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IF(ISBLANK(Values!F18),"",IF(Values!J18,Values!$B$23,Values!$B$33))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9" s="32" t="str">
        <f>IF(ISBLANK(Values!F18),"",Values!$B$24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19" s="1" t="str">
        <f>IF(ISBLANK(Values!F18),"",Values!$B$25)</f>
        <v xml:space="preserve">♻️ PRODUIT ÉCOLOGIQUE - Achetez remis à neuf, ACHETEZ VERT! Réduisez plus de 80% de dioxyde de carbone en achetant nos claviers remis à neuf, par rapport à l'achat d'un nouveau clavier! </v>
      </c>
      <c r="AL19" s="1" t="str">
        <f>IF(ISBLANK(Values!F18),"",SUBSTITUTE(SUBSTITUTE(IF(Values!$K18, Values!$B$26, Values!$B$33), "{language}", Values!$I18), "{flag}", INDEX(options!$E$1:$E$20, Values!$W18)))</f>
        <v>👉  DISPOSITION - 🇬🇧 UK rétroéclairé.</v>
      </c>
      <c r="AM19" s="1" t="str">
        <f>SUBSTITUTE(IF(ISBLANK(Values!F18),"",Values!$B$27),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19" s="27" t="str">
        <f>IF(ISBLANK(Values!F18),"",Values!I18)</f>
        <v>UK</v>
      </c>
      <c r="AV19" s="1" t="str">
        <f>IF(ISBLANK(Values!F18),"",IF(Values!K18,"Backlit", "Non-Backlit"))</f>
        <v>Backlit</v>
      </c>
      <c r="BE19" s="1" t="str">
        <f>IF(ISBLANK(Values!F18),"","Professional Audience")</f>
        <v>Professional Audience</v>
      </c>
      <c r="BF19" s="1" t="str">
        <f>IF(ISBLANK(Values!F18),"","Consumer Audience")</f>
        <v>Consumer Audience</v>
      </c>
      <c r="BG19" s="1" t="str">
        <f>IF(ISBLANK(Values!F18),"","Adults")</f>
        <v>Adults</v>
      </c>
      <c r="BH19" s="1"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AMAZON_EU</v>
      </c>
      <c r="CP19" s="1" t="str">
        <f>IF(ISBLANK(Values!F18),"",Values!$B$7)</f>
        <v>41</v>
      </c>
      <c r="CQ19" s="1" t="str">
        <f>IF(ISBLANK(Values!F18),"",Values!$B$8)</f>
        <v>17</v>
      </c>
      <c r="CR19" s="1"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Danemark</v>
      </c>
      <c r="CZ19" s="1" t="str">
        <f>IF(ISBLANK(Values!F18),"","No")</f>
        <v>No</v>
      </c>
      <c r="DA19" s="1" t="str">
        <f>IF(ISBLANK(Values!F18),"","No")</f>
        <v>No</v>
      </c>
      <c r="DO19" s="1" t="str">
        <f>IF(ISBLANK(Values!F18),"","Parts")</f>
        <v>Parts</v>
      </c>
      <c r="DP19" s="1"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IF(ISBLANK(Values!$F18), "", "not_applicable")</f>
        <v>not_applicable</v>
      </c>
      <c r="EI19" s="1"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IF(ISBLANK(Values!F18),"","Amazon Tellus UPS")</f>
        <v>Amazon Tellus UPS</v>
      </c>
      <c r="EV19" s="1" t="str">
        <f>IF(ISBLANK(Values!F18),"","New")</f>
        <v>New</v>
      </c>
      <c r="FE19" s="1" t="str">
        <f>IF(ISBLANK(Values!F18),"",IF(CO19&lt;&gt;"DEFAULT", "", 3))</f>
        <v/>
      </c>
      <c r="FH19" s="1" t="str">
        <f>IF(ISBLANK(Values!F18),"","FALSE")</f>
        <v>FALSE</v>
      </c>
      <c r="FI19" s="1" t="str">
        <f>IF(ISBLANK(Values!F18),"","FALSE")</f>
        <v>FALSE</v>
      </c>
      <c r="FJ19" s="1" t="str">
        <f>IF(ISBLANK(Values!F18),"","FALSE")</f>
        <v>FALSE</v>
      </c>
      <c r="FM19" s="1" t="str">
        <f>IF(ISBLANK(Values!F18),"","1")</f>
        <v>1</v>
      </c>
      <c r="FO19" s="27">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c r="GK19" s="61">
        <f>K19</f>
        <v>42.95</v>
      </c>
    </row>
    <row r="20" spans="1:193" ht="64" x14ac:dyDescent="0.2">
      <c r="A20" s="1" t="str">
        <f>IF(ISBLANK(Values!F19),"",IF(Values!$B$37="EU","computercomponent","computer"))</f>
        <v>computercomponent</v>
      </c>
      <c r="B20" s="33" t="str">
        <f>IF(ISBLANK(Values!F19),"",Values!G19)</f>
        <v>Dell 7450 BL - NOR</v>
      </c>
      <c r="C20" s="29" t="str">
        <f>IF(ISBLANK(Values!F19),"","TellusRem")</f>
        <v>TellusRem</v>
      </c>
      <c r="D20" s="28">
        <f>IF(ISBLANK(Values!F19),"",Values!F19)</f>
        <v>5714401745068</v>
      </c>
      <c r="E20" s="1" t="str">
        <f>IF(ISBLANK(Values!F19),"","EAN")</f>
        <v>EAN</v>
      </c>
      <c r="F20" s="27" t="str">
        <f>IF(ISBLANK(Values!F19),"",IF(Values!K19, SUBSTITUTE(Values!$B$1, "{language}", Values!I19) &amp; " " &amp;Values!$B$3, SUBSTITUTE(Values!$B$2, "{language}", Values!$I19) &amp; " " &amp;Values!$B$3))</f>
        <v xml:space="preserve">clavier de remplacement Scandinave - nordique rétroéclairé pour Dell  Latitude E5450, Latitude E7450, Latitude E7470 </v>
      </c>
      <c r="G20" s="29" t="str">
        <f>IF(ISBLANK(Values!F19),"","TellusRem")</f>
        <v>TellusRem</v>
      </c>
      <c r="H20" s="1" t="str">
        <f>IF(ISBLANK(Values!F19),"",Values!$B$16)</f>
        <v>laptop-computer-replacement-parts</v>
      </c>
      <c r="I20" s="1" t="str">
        <f>IF(ISBLANK(Values!F19),"","4730574031")</f>
        <v>4730574031</v>
      </c>
      <c r="J20" s="31" t="str">
        <f>IF(ISBLANK(Values!F19),"",Values!G19 )</f>
        <v>Dell 7450 BL - NOR</v>
      </c>
      <c r="K20" s="27">
        <f>IF(ISBLANK(Values!F19),"",IF(Values!K19, Values!$B$4, Values!$B$5))</f>
        <v>42.95</v>
      </c>
      <c r="L20" s="27" t="str">
        <f>IF(ISBLANK(Values!F19),"",IF($CO20="DEFAULT", Values!$B$18, ""))</f>
        <v/>
      </c>
      <c r="M20" s="27" t="str">
        <f>IF(ISBLANK(Values!F19),"",Values!$N19)</f>
        <v>https://raw.githubusercontent.com/PatrickVibild/TellusAmazonPictures/master/pictures/DELL/E7450/BL/DE/1.jpg</v>
      </c>
      <c r="N20" s="27" t="str">
        <f>IF(ISBLANK(Values!$G19),"",Values!O19)</f>
        <v>https://raw.githubusercontent.com/PatrickVibild/TellusAmazonPictures/master/pictures/DELL/E7450/BL/DE/2.jpg</v>
      </c>
      <c r="O20" s="27" t="str">
        <f>IF(ISBLANK(Values!$G19),"",Values!P19)</f>
        <v>https://raw.githubusercontent.com/PatrickVibild/TellusAmazonPictures/master/pictures/DELL/E7450/BL/DE/3.jpg</v>
      </c>
      <c r="P20" s="27" t="str">
        <f>IF(ISBLANK(Values!$G19),"",Values!Q19)</f>
        <v>https://raw.githubusercontent.com/PatrickVibild/TellusAmazonPictures/master/pictures/DELL/E7450/BL/DE/4.jpg</v>
      </c>
      <c r="Q20" s="27" t="str">
        <f>IF(ISBLANK(Values!$G19),"",Values!R19)</f>
        <v>https://raw.githubusercontent.com/PatrickVibild/TellusAmazonPictures/master/pictures/DELL/E7450/BL/DE/5.jpg</v>
      </c>
      <c r="R20" s="27" t="str">
        <f>IF(ISBLANK(Values!$G19),"",Values!S19)</f>
        <v>https://raw.githubusercontent.com/PatrickVibild/TellusAmazonPictures/master/pictures/DELL/E7450/BL/DE/6.jpg</v>
      </c>
      <c r="S20" s="27" t="str">
        <f>IF(ISBLANK(Values!$G19),"",Values!T19)</f>
        <v>https://raw.githubusercontent.com/PatrickVibild/TellusAmazonPictures/master/pictures/DELL/E7450/BL/DE/7.jpg</v>
      </c>
      <c r="T20" s="27" t="str">
        <f>IF(ISBLANK(Values!$G19),"",Values!U19)</f>
        <v>https://raw.githubusercontent.com/PatrickVibild/TellusAmazonPictures/master/pictures/DELL/E7450/BL/DE/8.jpg</v>
      </c>
      <c r="U20" s="27" t="str">
        <f>IF(ISBLANK(Values!$G19),"",Values!V19)</f>
        <v>https://raw.githubusercontent.com/PatrickVibild/TellusAmazonPictures/master/pictures/DELL/E7450/BL/DE/9.jpg</v>
      </c>
      <c r="W20" s="29" t="str">
        <f>IF(ISBLANK(Values!F19),"","Child")</f>
        <v>Child</v>
      </c>
      <c r="X20" s="29" t="str">
        <f>IF(ISBLANK(Values!F19),"",Values!$B$13)</f>
        <v>Dell 7450</v>
      </c>
      <c r="Y20" s="31" t="str">
        <f>IF(ISBLANK(Values!F19),"","Size-Color")</f>
        <v>Size-Color</v>
      </c>
      <c r="Z20" s="29" t="str">
        <f>IF(ISBLANK(Values!F19),"","variation")</f>
        <v>variation</v>
      </c>
      <c r="AA20" s="1" t="str">
        <f>IF(ISBLANK(Values!F19),"",Values!$B$20)</f>
        <v>PartialUpdate</v>
      </c>
      <c r="AB20" s="1" t="str">
        <f>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IF(ISBLANK(Values!F19),"",IF(Values!J19,Values!$B$23,Values!$B$33))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0" s="32" t="str">
        <f>IF(ISBLANK(Values!F19),"",Values!$B$24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20" s="1" t="str">
        <f>IF(ISBLANK(Values!F19),"",Values!$B$25)</f>
        <v xml:space="preserve">♻️ PRODUIT ÉCOLOGIQUE - Achetez remis à neuf, ACHETEZ VERT! Réduisez plus de 80% de dioxyde de carbone en achetant nos claviers remis à neuf, par rapport à l'achat d'un nouveau clavier! </v>
      </c>
      <c r="AL20" s="1" t="str">
        <f>IF(ISBLANK(Values!F19),"",SUBSTITUTE(SUBSTITUTE(IF(Values!$K19, Values!$B$26, Values!$B$33), "{language}", Values!$I19), "{flag}", INDEX(options!$E$1:$E$20, Values!$W19)))</f>
        <v>👉  DISPOSITION - 🇸🇪 🇫🇮 🇳🇴 🇩🇰 Scandinave - nordique rétroéclairé.</v>
      </c>
      <c r="AM20" s="1" t="str">
        <f>SUBSTITUTE(IF(ISBLANK(Values!F19),"",Values!$B$27),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20" s="27" t="str">
        <f>IF(ISBLANK(Values!F19),"",Values!I19)</f>
        <v>Scandinave - nordique</v>
      </c>
      <c r="AV20" s="1" t="str">
        <f>IF(ISBLANK(Values!F19),"",IF(Values!K19,"Backlit", "Non-Backlit"))</f>
        <v>Backlit</v>
      </c>
      <c r="BE20" s="1" t="str">
        <f>IF(ISBLANK(Values!F19),"","Professional Audience")</f>
        <v>Professional Audience</v>
      </c>
      <c r="BF20" s="1" t="str">
        <f>IF(ISBLANK(Values!F19),"","Consumer Audience")</f>
        <v>Consumer Audience</v>
      </c>
      <c r="BG20" s="1" t="str">
        <f>IF(ISBLANK(Values!F19),"","Adults")</f>
        <v>Adults</v>
      </c>
      <c r="BH20" s="1"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AMAZON_EU</v>
      </c>
      <c r="CP20" s="1" t="str">
        <f>IF(ISBLANK(Values!F19),"",Values!$B$7)</f>
        <v>41</v>
      </c>
      <c r="CQ20" s="1" t="str">
        <f>IF(ISBLANK(Values!F19),"",Values!$B$8)</f>
        <v>17</v>
      </c>
      <c r="CR20" s="1"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Danemark</v>
      </c>
      <c r="CZ20" s="1" t="str">
        <f>IF(ISBLANK(Values!F19),"","No")</f>
        <v>No</v>
      </c>
      <c r="DA20" s="1" t="str">
        <f>IF(ISBLANK(Values!F19),"","No")</f>
        <v>No</v>
      </c>
      <c r="DO20" s="1" t="str">
        <f>IF(ISBLANK(Values!F19),"","Parts")</f>
        <v>Parts</v>
      </c>
      <c r="DP20" s="1"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IF(ISBLANK(Values!$F19), "", "not_applicable")</f>
        <v>not_applicable</v>
      </c>
      <c r="EI20" s="1"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IF(ISBLANK(Values!F19),"","Amazon Tellus UPS")</f>
        <v>Amazon Tellus UPS</v>
      </c>
      <c r="EV20" s="1" t="str">
        <f>IF(ISBLANK(Values!F19),"","New")</f>
        <v>New</v>
      </c>
      <c r="FE20" s="1" t="str">
        <f>IF(ISBLANK(Values!F19),"",IF(CO20&lt;&gt;"DEFAULT", "", 3))</f>
        <v/>
      </c>
      <c r="FH20" s="1" t="str">
        <f>IF(ISBLANK(Values!F19),"","FALSE")</f>
        <v>FALSE</v>
      </c>
      <c r="FI20" s="1" t="str">
        <f>IF(ISBLANK(Values!F19),"","FALSE")</f>
        <v>FALSE</v>
      </c>
      <c r="FJ20" s="1" t="str">
        <f>IF(ISBLANK(Values!F19),"","FALSE")</f>
        <v>FALSE</v>
      </c>
      <c r="FM20" s="1" t="str">
        <f>IF(ISBLANK(Values!F19),"","1")</f>
        <v>1</v>
      </c>
      <c r="FO20" s="27">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c r="GK20" s="61">
        <f>K20</f>
        <v>42.95</v>
      </c>
    </row>
    <row r="21" spans="1:193" ht="64" x14ac:dyDescent="0.2">
      <c r="A21" s="1" t="str">
        <f>IF(ISBLANK(Values!F20),"",IF(Values!$B$37="EU","computercomponent","computer"))</f>
        <v>computercomponent</v>
      </c>
      <c r="B21" s="33" t="str">
        <f>IF(ISBLANK(Values!F20),"",Values!G20)</f>
        <v>Dell 7450 BL - BE</v>
      </c>
      <c r="C21" s="29" t="str">
        <f>IF(ISBLANK(Values!F20),"","TellusRem")</f>
        <v>TellusRem</v>
      </c>
      <c r="D21" s="28">
        <f>IF(ISBLANK(Values!F20),"",Values!F20)</f>
        <v>5714401745075</v>
      </c>
      <c r="E21" s="1" t="str">
        <f>IF(ISBLANK(Values!F20),"","EAN")</f>
        <v>EAN</v>
      </c>
      <c r="F21" s="27" t="str">
        <f>IF(ISBLANK(Values!F20),"",IF(Values!K20, SUBSTITUTE(Values!$B$1, "{language}", Values!I20) &amp; " " &amp;Values!$B$3, SUBSTITUTE(Values!$B$2, "{language}", Values!$I20) &amp; " " &amp;Values!$B$3))</f>
        <v xml:space="preserve">clavier de remplacement Suisse rétroéclairé pour Dell  Latitude E5450, Latitude E7450, Latitude E7470 </v>
      </c>
      <c r="G21" s="29" t="str">
        <f>IF(ISBLANK(Values!F20),"","TellusRem")</f>
        <v>TellusRem</v>
      </c>
      <c r="H21" s="1" t="str">
        <f>IF(ISBLANK(Values!F20),"",Values!$B$16)</f>
        <v>laptop-computer-replacement-parts</v>
      </c>
      <c r="I21" s="1" t="str">
        <f>IF(ISBLANK(Values!F20),"","4730574031")</f>
        <v>4730574031</v>
      </c>
      <c r="J21" s="31" t="str">
        <f>IF(ISBLANK(Values!F20),"",Values!G20 )</f>
        <v>Dell 7450 BL - BE</v>
      </c>
      <c r="K21" s="27">
        <f>IF(ISBLANK(Values!F20),"",IF(Values!K20, Values!$B$4, Values!$B$5))</f>
        <v>42.95</v>
      </c>
      <c r="L21" s="27" t="str">
        <f>IF(ISBLANK(Values!F20),"",IF($CO21="DEFAULT", Values!$B$18, ""))</f>
        <v/>
      </c>
      <c r="M21" s="27" t="str">
        <f>IF(ISBLANK(Values!F20),"",Values!$N20)</f>
        <v>https://raw.githubusercontent.com/PatrickVibild/TellusAmazonPictures/master/pictures/DELL/E7450/BL/DE/1.jpg</v>
      </c>
      <c r="N21" s="27" t="str">
        <f>IF(ISBLANK(Values!$G20),"",Values!O20)</f>
        <v>https://raw.githubusercontent.com/PatrickVibild/TellusAmazonPictures/master/pictures/DELL/E7450/BL/DE/2.jpg</v>
      </c>
      <c r="O21" s="27" t="str">
        <f>IF(ISBLANK(Values!$G20),"",Values!P20)</f>
        <v>https://raw.githubusercontent.com/PatrickVibild/TellusAmazonPictures/master/pictures/DELL/E7450/BL/DE/3.jpg</v>
      </c>
      <c r="P21" s="27" t="str">
        <f>IF(ISBLANK(Values!$G20),"",Values!Q20)</f>
        <v>https://raw.githubusercontent.com/PatrickVibild/TellusAmazonPictures/master/pictures/DELL/E7450/BL/DE/4.jpg</v>
      </c>
      <c r="Q21" s="27" t="str">
        <f>IF(ISBLANK(Values!$G20),"",Values!R20)</f>
        <v>https://raw.githubusercontent.com/PatrickVibild/TellusAmazonPictures/master/pictures/DELL/E7450/BL/DE/5.jpg</v>
      </c>
      <c r="R21" s="27" t="str">
        <f>IF(ISBLANK(Values!$G20),"",Values!S20)</f>
        <v>https://raw.githubusercontent.com/PatrickVibild/TellusAmazonPictures/master/pictures/DELL/E7450/BL/DE/6.jpg</v>
      </c>
      <c r="S21" s="27" t="str">
        <f>IF(ISBLANK(Values!$G20),"",Values!T20)</f>
        <v>https://raw.githubusercontent.com/PatrickVibild/TellusAmazonPictures/master/pictures/DELL/E7450/BL/DE/7.jpg</v>
      </c>
      <c r="T21" s="27" t="str">
        <f>IF(ISBLANK(Values!$G20),"",Values!U20)</f>
        <v>https://raw.githubusercontent.com/PatrickVibild/TellusAmazonPictures/master/pictures/DELL/E7450/BL/DE/8.jpg</v>
      </c>
      <c r="U21" s="27" t="str">
        <f>IF(ISBLANK(Values!$G20),"",Values!V20)</f>
        <v>https://raw.githubusercontent.com/PatrickVibild/TellusAmazonPictures/master/pictures/DELL/E7450/BL/DE/9.jpg</v>
      </c>
      <c r="W21" s="29" t="str">
        <f>IF(ISBLANK(Values!F20),"","Child")</f>
        <v>Child</v>
      </c>
      <c r="X21" s="29" t="str">
        <f>IF(ISBLANK(Values!F20),"",Values!$B$13)</f>
        <v>Dell 7450</v>
      </c>
      <c r="Y21" s="31" t="str">
        <f>IF(ISBLANK(Values!F20),"","Size-Color")</f>
        <v>Size-Color</v>
      </c>
      <c r="Z21" s="29" t="str">
        <f>IF(ISBLANK(Values!F20),"","variation")</f>
        <v>variation</v>
      </c>
      <c r="AA21" s="1" t="str">
        <f>IF(ISBLANK(Values!F20),"",Values!$B$20)</f>
        <v>PartialUpdate</v>
      </c>
      <c r="AB21" s="1" t="str">
        <f>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IF(ISBLANK(Values!F20),"",IF(Values!J20,Values!$B$23,Values!$B$33))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1" s="32" t="str">
        <f>IF(ISBLANK(Values!F20),"",Values!$B$24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21" s="1" t="str">
        <f>IF(ISBLANK(Values!F20),"",Values!$B$25)</f>
        <v xml:space="preserve">♻️ PRODUIT ÉCOLOGIQUE - Achetez remis à neuf, ACHETEZ VERT! Réduisez plus de 80% de dioxyde de carbone en achetant nos claviers remis à neuf, par rapport à l'achat d'un nouveau clavier! </v>
      </c>
      <c r="AL21" s="1" t="str">
        <f>IF(ISBLANK(Values!F20),"",SUBSTITUTE(SUBSTITUTE(IF(Values!$K20, Values!$B$26, Values!$B$33), "{language}", Values!$I20), "{flag}", INDEX(options!$E$1:$E$20, Values!$W20)))</f>
        <v>👉  DISPOSITION - 🇨🇭 Suisse rétroéclairé.</v>
      </c>
      <c r="AM21" s="1" t="str">
        <f>SUBSTITUTE(IF(ISBLANK(Values!F20),"",Values!$B$27),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21" s="27" t="str">
        <f>IF(ISBLANK(Values!F20),"",Values!I20)</f>
        <v>Suisse</v>
      </c>
      <c r="AV21" s="1" t="str">
        <f>IF(ISBLANK(Values!F20),"",IF(Values!K20,"Backlit", "Non-Backlit"))</f>
        <v>Backlit</v>
      </c>
      <c r="BE21" s="1" t="str">
        <f>IF(ISBLANK(Values!F20),"","Professional Audience")</f>
        <v>Professional Audience</v>
      </c>
      <c r="BF21" s="1" t="str">
        <f>IF(ISBLANK(Values!F20),"","Consumer Audience")</f>
        <v>Consumer Audience</v>
      </c>
      <c r="BG21" s="1" t="str">
        <f>IF(ISBLANK(Values!F20),"","Adults")</f>
        <v>Adults</v>
      </c>
      <c r="BH21" s="1"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AMAZON_EU</v>
      </c>
      <c r="CP21" s="1" t="str">
        <f>IF(ISBLANK(Values!F20),"",Values!$B$7)</f>
        <v>41</v>
      </c>
      <c r="CQ21" s="1" t="str">
        <f>IF(ISBLANK(Values!F20),"",Values!$B$8)</f>
        <v>17</v>
      </c>
      <c r="CR21" s="1"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Danemark</v>
      </c>
      <c r="CZ21" s="1" t="str">
        <f>IF(ISBLANK(Values!F20),"","No")</f>
        <v>No</v>
      </c>
      <c r="DA21" s="1" t="str">
        <f>IF(ISBLANK(Values!F20),"","No")</f>
        <v>No</v>
      </c>
      <c r="DO21" s="1" t="str">
        <f>IF(ISBLANK(Values!F20),"","Parts")</f>
        <v>Parts</v>
      </c>
      <c r="DP21" s="1"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IF(ISBLANK(Values!$F20), "", "not_applicable")</f>
        <v>not_applicable</v>
      </c>
      <c r="EI21" s="1"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IF(ISBLANK(Values!F20),"","Amazon Tellus UPS")</f>
        <v>Amazon Tellus UPS</v>
      </c>
      <c r="EV21" s="1" t="str">
        <f>IF(ISBLANK(Values!F20),"","New")</f>
        <v>New</v>
      </c>
      <c r="FE21" s="1" t="str">
        <f>IF(ISBLANK(Values!F20),"",IF(CO21&lt;&gt;"DEFAULT", "", 3))</f>
        <v/>
      </c>
      <c r="FH21" s="1" t="str">
        <f>IF(ISBLANK(Values!F20),"","FALSE")</f>
        <v>FALSE</v>
      </c>
      <c r="FI21" s="1" t="str">
        <f>IF(ISBLANK(Values!F20),"","FALSE")</f>
        <v>FALSE</v>
      </c>
      <c r="FJ21" s="1" t="str">
        <f>IF(ISBLANK(Values!F20),"","FALSE")</f>
        <v>FALSE</v>
      </c>
      <c r="FM21" s="1" t="str">
        <f>IF(ISBLANK(Values!F20),"","1")</f>
        <v>1</v>
      </c>
      <c r="FO21" s="27">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c r="GK21" s="61">
        <f>K21</f>
        <v>42.95</v>
      </c>
    </row>
    <row r="22" spans="1:193" ht="64" x14ac:dyDescent="0.2">
      <c r="A22" s="1" t="str">
        <f>IF(ISBLANK(Values!F21),"",IF(Values!$B$37="EU","computercomponent","computer"))</f>
        <v>computercomponent</v>
      </c>
      <c r="B22" s="33" t="str">
        <f>IF(ISBLANK(Values!F21),"",Values!G21)</f>
        <v>Dell 7450 BL - CH</v>
      </c>
      <c r="C22" s="29" t="str">
        <f>IF(ISBLANK(Values!F21),"","TellusRem")</f>
        <v>TellusRem</v>
      </c>
      <c r="D22" s="28">
        <f>IF(ISBLANK(Values!F21),"",Values!F21)</f>
        <v>5714401745082</v>
      </c>
      <c r="E22" s="1" t="str">
        <f>IF(ISBLANK(Values!F21),"","EAN")</f>
        <v>EAN</v>
      </c>
      <c r="F22" s="27" t="str">
        <f>IF(ISBLANK(Values!F21),"",IF(Values!K21, SUBSTITUTE(Values!$B$1, "{language}", Values!I21) &amp; " " &amp;Values!$B$3, SUBSTITUTE(Values!$B$2, "{language}", Values!$I21) &amp; " " &amp;Values!$B$3))</f>
        <v xml:space="preserve">clavier de remplacement Belge rétroéclairé pour Dell  Latitude E5450, Latitude E7450, Latitude E7470 </v>
      </c>
      <c r="G22" s="29" t="str">
        <f>IF(ISBLANK(Values!F21),"","TellusRem")</f>
        <v>TellusRem</v>
      </c>
      <c r="H22" s="1" t="str">
        <f>IF(ISBLANK(Values!F21),"",Values!$B$16)</f>
        <v>laptop-computer-replacement-parts</v>
      </c>
      <c r="I22" s="1" t="str">
        <f>IF(ISBLANK(Values!F21),"","4730574031")</f>
        <v>4730574031</v>
      </c>
      <c r="J22" s="31" t="str">
        <f>IF(ISBLANK(Values!F21),"",Values!G21 )</f>
        <v>Dell 7450 BL - CH</v>
      </c>
      <c r="K22" s="27">
        <f>IF(ISBLANK(Values!F21),"",IF(Values!K21, Values!$B$4, Values!$B$5))</f>
        <v>42.95</v>
      </c>
      <c r="L22" s="27" t="str">
        <f>IF(ISBLANK(Values!F21),"",IF($CO22="DEFAULT", Values!$B$18, ""))</f>
        <v/>
      </c>
      <c r="M22" s="27" t="str">
        <f>IF(ISBLANK(Values!F21),"",Values!$N21)</f>
        <v>https://raw.githubusercontent.com/PatrickVibild/TellusAmazonPictures/master/pictures/DELL/E7450/BL/DE/1.jpg</v>
      </c>
      <c r="N22" s="27" t="str">
        <f>IF(ISBLANK(Values!$G21),"",Values!O21)</f>
        <v>https://raw.githubusercontent.com/PatrickVibild/TellusAmazonPictures/master/pictures/DELL/E7450/BL/DE/2.jpg</v>
      </c>
      <c r="O22" s="27" t="str">
        <f>IF(ISBLANK(Values!$G21),"",Values!P21)</f>
        <v>https://raw.githubusercontent.com/PatrickVibild/TellusAmazonPictures/master/pictures/DELL/E7450/BL/DE/3.jpg</v>
      </c>
      <c r="P22" s="27" t="str">
        <f>IF(ISBLANK(Values!$G21),"",Values!Q21)</f>
        <v>https://raw.githubusercontent.com/PatrickVibild/TellusAmazonPictures/master/pictures/DELL/E7450/BL/DE/4.jpg</v>
      </c>
      <c r="Q22" s="27" t="str">
        <f>IF(ISBLANK(Values!$G21),"",Values!R21)</f>
        <v>https://raw.githubusercontent.com/PatrickVibild/TellusAmazonPictures/master/pictures/DELL/E7450/BL/DE/5.jpg</v>
      </c>
      <c r="R22" s="27" t="str">
        <f>IF(ISBLANK(Values!$G21),"",Values!S21)</f>
        <v>https://raw.githubusercontent.com/PatrickVibild/TellusAmazonPictures/master/pictures/DELL/E7450/BL/DE/6.jpg</v>
      </c>
      <c r="S22" s="27" t="str">
        <f>IF(ISBLANK(Values!$G21),"",Values!T21)</f>
        <v>https://raw.githubusercontent.com/PatrickVibild/TellusAmazonPictures/master/pictures/DELL/E7450/BL/DE/7.jpg</v>
      </c>
      <c r="T22" s="27" t="str">
        <f>IF(ISBLANK(Values!$G21),"",Values!U21)</f>
        <v>https://raw.githubusercontent.com/PatrickVibild/TellusAmazonPictures/master/pictures/DELL/E7450/BL/DE/8.jpg</v>
      </c>
      <c r="U22" s="27" t="str">
        <f>IF(ISBLANK(Values!$G21),"",Values!V21)</f>
        <v>https://raw.githubusercontent.com/PatrickVibild/TellusAmazonPictures/master/pictures/DELL/E7450/BL/DE/9.jpg</v>
      </c>
      <c r="W22" s="29" t="str">
        <f>IF(ISBLANK(Values!F21),"","Child")</f>
        <v>Child</v>
      </c>
      <c r="X22" s="29" t="str">
        <f>IF(ISBLANK(Values!F21),"",Values!$B$13)</f>
        <v>Dell 7450</v>
      </c>
      <c r="Y22" s="31" t="str">
        <f>IF(ISBLANK(Values!F21),"","Size-Color")</f>
        <v>Size-Color</v>
      </c>
      <c r="Z22" s="29" t="str">
        <f>IF(ISBLANK(Values!F21),"","variation")</f>
        <v>variation</v>
      </c>
      <c r="AA22" s="1" t="str">
        <f>IF(ISBLANK(Values!F21),"",Values!$B$20)</f>
        <v>PartialUpdate</v>
      </c>
      <c r="AB22" s="1" t="str">
        <f>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IF(ISBLANK(Values!F21),"",IF(Values!J21,Values!$B$23,Values!$B$33))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2" s="32" t="str">
        <f>IF(ISBLANK(Values!F21),"",Values!$B$24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22" s="1" t="str">
        <f>IF(ISBLANK(Values!F21),"",Values!$B$25)</f>
        <v xml:space="preserve">♻️ PRODUIT ÉCOLOGIQUE - Achetez remis à neuf, ACHETEZ VERT! Réduisez plus de 80% de dioxyde de carbone en achetant nos claviers remis à neuf, par rapport à l'achat d'un nouveau clavier! </v>
      </c>
      <c r="AL22" s="1" t="str">
        <f>IF(ISBLANK(Values!F21),"",SUBSTITUTE(SUBSTITUTE(IF(Values!$K21, Values!$B$26, Values!$B$33), "{language}", Values!$I21), "{flag}", INDEX(options!$E$1:$E$20, Values!$W21)))</f>
        <v>👉  DISPOSITION - 🇧🇪 Belge rétroéclairé.</v>
      </c>
      <c r="AM22" s="1" t="str">
        <f>SUBSTITUTE(IF(ISBLANK(Values!F21),"",Values!$B$27),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T22" s="27" t="str">
        <f>IF(ISBLANK(Values!F21),"",Values!I21)</f>
        <v>Belge</v>
      </c>
      <c r="AV22" s="1" t="str">
        <f>IF(ISBLANK(Values!F21),"",IF(Values!K21,"Backlit", "Non-Backlit"))</f>
        <v>Backlit</v>
      </c>
      <c r="BE22" s="1" t="str">
        <f>IF(ISBLANK(Values!F21),"","Professional Audience")</f>
        <v>Professional Audience</v>
      </c>
      <c r="BF22" s="1" t="str">
        <f>IF(ISBLANK(Values!F21),"","Consumer Audience")</f>
        <v>Consumer Audience</v>
      </c>
      <c r="BG22" s="1" t="str">
        <f>IF(ISBLANK(Values!F21),"","Adults")</f>
        <v>Adults</v>
      </c>
      <c r="BH22" s="1"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AMAZON_EU</v>
      </c>
      <c r="CP22" s="1" t="str">
        <f>IF(ISBLANK(Values!F21),"",Values!$B$7)</f>
        <v>41</v>
      </c>
      <c r="CQ22" s="1" t="str">
        <f>IF(ISBLANK(Values!F21),"",Values!$B$8)</f>
        <v>17</v>
      </c>
      <c r="CR22" s="1"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Danemark</v>
      </c>
      <c r="CZ22" s="1" t="str">
        <f>IF(ISBLANK(Values!F21),"","No")</f>
        <v>No</v>
      </c>
      <c r="DA22" s="1" t="str">
        <f>IF(ISBLANK(Values!F21),"","No")</f>
        <v>No</v>
      </c>
      <c r="DO22" s="1" t="str">
        <f>IF(ISBLANK(Values!F21),"","Parts")</f>
        <v>Parts</v>
      </c>
      <c r="DP22" s="1"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IF(ISBLANK(Values!$F21), "", "not_applicable")</f>
        <v>not_applicable</v>
      </c>
      <c r="EI22" s="1"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IF(ISBLANK(Values!F21),"","Amazon Tellus UPS")</f>
        <v>Amazon Tellus UPS</v>
      </c>
      <c r="EV22" s="1" t="str">
        <f>IF(ISBLANK(Values!F21),"","New")</f>
        <v>New</v>
      </c>
      <c r="FE22" s="1" t="str">
        <f>IF(ISBLANK(Values!F21),"",IF(CO22&lt;&gt;"DEFAULT", "", 3))</f>
        <v/>
      </c>
      <c r="FH22" s="1" t="str">
        <f>IF(ISBLANK(Values!F21),"","FALSE")</f>
        <v>FALSE</v>
      </c>
      <c r="FI22" s="1" t="str">
        <f>IF(ISBLANK(Values!F21),"","FALSE")</f>
        <v>FALSE</v>
      </c>
      <c r="FJ22" s="1" t="str">
        <f>IF(ISBLANK(Values!F21),"","FALSE")</f>
        <v>FALSE</v>
      </c>
      <c r="FM22" s="1" t="str">
        <f>IF(ISBLANK(Values!F21),"","1")</f>
        <v>1</v>
      </c>
      <c r="FO22" s="27">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c r="GK22" s="61">
        <f>K22</f>
        <v>42.95</v>
      </c>
    </row>
    <row r="23" spans="1:193" s="35" customFormat="1" ht="64" x14ac:dyDescent="0.2">
      <c r="A23" s="1" t="str">
        <f>IF(ISBLANK(Values!F22),"",IF(Values!$B$37="EU","computercomponent","computer"))</f>
        <v>computercomponent</v>
      </c>
      <c r="B23" s="33" t="str">
        <f>IF(ISBLANK(Values!F22),"",Values!G22)</f>
        <v>Dell 7450 BL - US INT</v>
      </c>
      <c r="C23" s="29" t="str">
        <f>IF(ISBLANK(Values!F22),"","TellusRem")</f>
        <v>TellusRem</v>
      </c>
      <c r="D23" s="28">
        <f>IF(ISBLANK(Values!F22),"",Values!F22)</f>
        <v>5714401745099</v>
      </c>
      <c r="E23" s="1" t="str">
        <f>IF(ISBLANK(Values!F22),"","EAN")</f>
        <v>EAN</v>
      </c>
      <c r="F23" s="27" t="str">
        <f>IF(ISBLANK(Values!F22),"",IF(Values!K22, SUBSTITUTE(Values!$B$1, "{language}", Values!I22) &amp; " " &amp;Values!$B$3, SUBSTITUTE(Values!$B$2, "{language}", Values!$I22) &amp; " " &amp;Values!$B$3))</f>
        <v xml:space="preserve">clavier de remplacement US international rétroéclairé pour Dell  Latitude E5450, Latitude E7450, Latitude E7470 </v>
      </c>
      <c r="G23" s="29" t="str">
        <f>IF(ISBLANK(Values!F22),"","TellusRem")</f>
        <v>TellusRem</v>
      </c>
      <c r="H23" s="1" t="str">
        <f>IF(ISBLANK(Values!F22),"",Values!$B$16)</f>
        <v>laptop-computer-replacement-parts</v>
      </c>
      <c r="I23" s="1" t="str">
        <f>IF(ISBLANK(Values!F22),"","4730574031")</f>
        <v>4730574031</v>
      </c>
      <c r="J23" s="31" t="str">
        <f>IF(ISBLANK(Values!F22),"",Values!G22 )</f>
        <v>Dell 7450 BL - US INT</v>
      </c>
      <c r="K23" s="27">
        <f>IF(ISBLANK(Values!F22),"",IF(Values!K22, Values!$B$4, Values!$B$5))</f>
        <v>42.95</v>
      </c>
      <c r="L23" s="27" t="str">
        <f>IF(ISBLANK(Values!F22),"",IF($CO23="DEFAULT", Values!$B$18, ""))</f>
        <v/>
      </c>
      <c r="M23" s="27" t="str">
        <f>IF(ISBLANK(Values!F22),"",Values!$N22)</f>
        <v>https://raw.githubusercontent.com/PatrickVibild/TellusAmazonPictures/master/pictures/DELL/E7450/BL/DE/1.jpg</v>
      </c>
      <c r="N23" s="27" t="str">
        <f>IF(ISBLANK(Values!$G22),"",Values!O22)</f>
        <v>https://raw.githubusercontent.com/PatrickVibild/TellusAmazonPictures/master/pictures/DELL/E7450/BL/DE/2.jpg</v>
      </c>
      <c r="O23" s="27" t="str">
        <f>IF(ISBLANK(Values!$G22),"",Values!P22)</f>
        <v>https://raw.githubusercontent.com/PatrickVibild/TellusAmazonPictures/master/pictures/DELL/E7450/BL/DE/3.jpg</v>
      </c>
      <c r="P23" s="27" t="str">
        <f>IF(ISBLANK(Values!$G22),"",Values!Q22)</f>
        <v>https://raw.githubusercontent.com/PatrickVibild/TellusAmazonPictures/master/pictures/DELL/E7450/BL/DE/4.jpg</v>
      </c>
      <c r="Q23" s="27" t="str">
        <f>IF(ISBLANK(Values!$G22),"",Values!R22)</f>
        <v>https://raw.githubusercontent.com/PatrickVibild/TellusAmazonPictures/master/pictures/DELL/E7450/BL/DE/5.jpg</v>
      </c>
      <c r="R23" s="27" t="str">
        <f>IF(ISBLANK(Values!$G22),"",Values!S22)</f>
        <v>https://raw.githubusercontent.com/PatrickVibild/TellusAmazonPictures/master/pictures/DELL/E7450/BL/DE/6.jpg</v>
      </c>
      <c r="S23" s="27" t="str">
        <f>IF(ISBLANK(Values!$G22),"",Values!T22)</f>
        <v>https://raw.githubusercontent.com/PatrickVibild/TellusAmazonPictures/master/pictures/DELL/E7450/BL/DE/7.jpg</v>
      </c>
      <c r="T23" s="27" t="str">
        <f>IF(ISBLANK(Values!$G22),"",Values!U22)</f>
        <v>https://raw.githubusercontent.com/PatrickVibild/TellusAmazonPictures/master/pictures/DELL/E7450/BL/DE/8.jpg</v>
      </c>
      <c r="U23" s="27" t="str">
        <f>IF(ISBLANK(Values!$G22),"",Values!V22)</f>
        <v>https://raw.githubusercontent.com/PatrickVibild/TellusAmazonPictures/master/pictures/DELL/E7450/BL/DE/9.jpg</v>
      </c>
      <c r="V23" s="1"/>
      <c r="W23" s="29" t="str">
        <f>IF(ISBLANK(Values!F22),"","Child")</f>
        <v>Child</v>
      </c>
      <c r="X23" s="29" t="str">
        <f>IF(ISBLANK(Values!F22),"",Values!$B$13)</f>
        <v>Dell 7450</v>
      </c>
      <c r="Y23" s="31" t="str">
        <f>IF(ISBLANK(Values!F22),"","Size-Color")</f>
        <v>Size-Color</v>
      </c>
      <c r="Z23" s="29" t="str">
        <f>IF(ISBLANK(Values!F22),"","variation")</f>
        <v>variation</v>
      </c>
      <c r="AA23" s="1" t="str">
        <f>IF(ISBLANK(Values!F22),"",Values!$B$20)</f>
        <v>PartialUpdate</v>
      </c>
      <c r="AB23" s="1" t="str">
        <f>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IF(ISBLANK(Values!F22),"",IF(Values!J22,Values!$B$23,Values!$B$33))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3" s="32" t="str">
        <f>IF(ISBLANK(Values!F22),"",Values!$B$24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23" s="1" t="str">
        <f>IF(ISBLANK(Values!F22),"",Values!$B$25)</f>
        <v xml:space="preserve">♻️ PRODUIT ÉCOLOGIQUE - Achetez remis à neuf, ACHETEZ VERT! Réduisez plus de 80% de dioxyde de carbone en achetant nos claviers remis à neuf, par rapport à l'achat d'un nouveau clavier! </v>
      </c>
      <c r="AL23" s="1" t="str">
        <f>IF(ISBLANK(Values!F22),"",SUBSTITUTE(SUBSTITUTE(IF(Values!$K22, Values!$B$26, Values!$B$33), "{language}", Values!$I22), "{flag}", INDEX(options!$E$1:$E$20, Values!$W22)))</f>
        <v>👉  DISPOSITION - 🇺🇸 with € symbol US international rétroéclairé.</v>
      </c>
      <c r="AM23" s="1" t="str">
        <f>SUBSTITUTE(IF(ISBLANK(Values!F22),"",Values!$B$27),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IF(ISBLANK(Values!F22),"",Values!I22)</f>
        <v>US international</v>
      </c>
      <c r="AU23" s="1"/>
      <c r="AV23" s="1" t="str">
        <f>IF(ISBLANK(Values!F22),"",IF(Values!K22,"Backlit", "Non-Backlit"))</f>
        <v>Backlit</v>
      </c>
      <c r="AW23" s="1"/>
      <c r="AX23" s="1"/>
      <c r="AY23" s="1"/>
      <c r="AZ23" s="1"/>
      <c r="BA23" s="1"/>
      <c r="BB23" s="1"/>
      <c r="BC23" s="1"/>
      <c r="BD23" s="1"/>
      <c r="BE23" s="1" t="str">
        <f>IF(ISBLANK(Values!F22),"","Professional Audience")</f>
        <v>Professional Audience</v>
      </c>
      <c r="BF23" s="1" t="str">
        <f>IF(ISBLANK(Values!F22),"","Consumer Audience")</f>
        <v>Consumer Audience</v>
      </c>
      <c r="BG23" s="1" t="str">
        <f>IF(ISBLANK(Values!F22),"","Adults")</f>
        <v>Adults</v>
      </c>
      <c r="BH23" s="1"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AMAZON_EU</v>
      </c>
      <c r="CP23" s="1" t="str">
        <f>IF(ISBLANK(Values!F22),"",Values!$B$7)</f>
        <v>41</v>
      </c>
      <c r="CQ23" s="1" t="str">
        <f>IF(ISBLANK(Values!F22),"",Values!$B$8)</f>
        <v>17</v>
      </c>
      <c r="CR23" s="1"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Danemark</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1" t="str">
        <f>IF(ISBLANK(Values!F22),"","Parts")</f>
        <v>Parts</v>
      </c>
      <c r="DP23" s="1"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IF(ISBLANK(Values!$F22), "", "not_applicable")</f>
        <v>not_applicable</v>
      </c>
      <c r="DZ23" s="1"/>
      <c r="EA23" s="1"/>
      <c r="EB23" s="1"/>
      <c r="EC23" s="1"/>
      <c r="ED23" s="1"/>
      <c r="EE23" s="1"/>
      <c r="EF23" s="1"/>
      <c r="EG23" s="1"/>
      <c r="EH23" s="1"/>
      <c r="EI23" s="1"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IF(ISBLANK(Values!F22),"","Amazon Tellus UPS")</f>
        <v>Amazon Tellus UPS</v>
      </c>
      <c r="ET23" s="1"/>
      <c r="EU23" s="1"/>
      <c r="EV23" s="1" t="str">
        <f>IF(ISBLANK(Values!F22),"","New")</f>
        <v>New</v>
      </c>
      <c r="EW23" s="1"/>
      <c r="EX23" s="1"/>
      <c r="EY23" s="1"/>
      <c r="EZ23" s="1"/>
      <c r="FA23" s="1"/>
      <c r="FB23" s="1"/>
      <c r="FC23" s="1"/>
      <c r="FD23" s="1"/>
      <c r="FE23" s="1" t="str">
        <f>IF(ISBLANK(Values!F22),"",IF(CO23&lt;&gt;"DEFAULT", "", 3))</f>
        <v/>
      </c>
      <c r="FF23" s="1"/>
      <c r="FG23" s="1"/>
      <c r="FH23" s="1" t="str">
        <f>IF(ISBLANK(Values!F22),"","FALSE")</f>
        <v>FALSE</v>
      </c>
      <c r="FI23" s="1" t="str">
        <f>IF(ISBLANK(Values!F22),"","FALSE")</f>
        <v>FALSE</v>
      </c>
      <c r="FJ23" s="1" t="str">
        <f>IF(ISBLANK(Values!F22),"","FALSE")</f>
        <v>FALSE</v>
      </c>
      <c r="FK23" s="1"/>
      <c r="FL23" s="1"/>
      <c r="FM23" s="1" t="str">
        <f>IF(ISBLANK(Values!F22),"","1")</f>
        <v>1</v>
      </c>
      <c r="FN23" s="1"/>
      <c r="FO23" s="27">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c r="GK23" s="62">
        <f>K23</f>
        <v>42.95</v>
      </c>
    </row>
    <row r="24" spans="1:193" s="35" customFormat="1" ht="64" x14ac:dyDescent="0.2">
      <c r="A24" s="1" t="str">
        <f>IF(ISBLANK(Values!F23),"",IF(Values!$B$37="EU","computercomponent","computer"))</f>
        <v>computercomponent</v>
      </c>
      <c r="B24" s="33" t="str">
        <f>IF(ISBLANK(Values!F23),"",Values!G23)</f>
        <v>Dell 7450 BL - US</v>
      </c>
      <c r="C24" s="29" t="str">
        <f>IF(ISBLANK(Values!F23),"","TellusRem")</f>
        <v>TellusRem</v>
      </c>
      <c r="D24" s="28">
        <f>IF(ISBLANK(Values!F23),"",Values!F23)</f>
        <v>5714401745105</v>
      </c>
      <c r="E24" s="1" t="str">
        <f>IF(ISBLANK(Values!F23),"","EAN")</f>
        <v>EAN</v>
      </c>
      <c r="F24" s="27" t="str">
        <f>IF(ISBLANK(Values!F23),"",IF(Values!K23, SUBSTITUTE(Values!$B$1, "{language}", Values!I23) &amp; " " &amp;Values!$B$3, SUBSTITUTE(Values!$B$2, "{language}", Values!$I23) &amp; " " &amp;Values!$B$3))</f>
        <v xml:space="preserve">clavier de remplacement US rétroéclairé pour Dell  Latitude E5450, Latitude E7450, Latitude E7470 </v>
      </c>
      <c r="G24" s="29" t="str">
        <f>IF(ISBLANK(Values!F23),"","TellusRem")</f>
        <v>TellusRem</v>
      </c>
      <c r="H24" s="1" t="str">
        <f>IF(ISBLANK(Values!F23),"",Values!$B$16)</f>
        <v>laptop-computer-replacement-parts</v>
      </c>
      <c r="I24" s="1" t="str">
        <f>IF(ISBLANK(Values!F23),"","4730574031")</f>
        <v>4730574031</v>
      </c>
      <c r="J24" s="31" t="str">
        <f>IF(ISBLANK(Values!F23),"",Values!G23 )</f>
        <v>Dell 7450 BL - US</v>
      </c>
      <c r="K24" s="27">
        <f>IF(ISBLANK(Values!F23),"",IF(Values!K23, Values!$B$4, Values!$B$5))</f>
        <v>42.95</v>
      </c>
      <c r="L24" s="27">
        <f>IF(ISBLANK(Values!F23),"",IF($CO24="DEFAULT", Values!$B$18, ""))</f>
        <v>5</v>
      </c>
      <c r="M24" s="27" t="str">
        <f>IF(ISBLANK(Values!F23),"",Values!$N23)</f>
        <v>https://raw.githubusercontent.com/PatrickVibild/TellusAmazonPictures/master/pictures/DELL/E7450/BL/DE/1.jpg</v>
      </c>
      <c r="N24" s="27" t="str">
        <f>IF(ISBLANK(Values!$G23),"",Values!O23)</f>
        <v>https://raw.githubusercontent.com/PatrickVibild/TellusAmazonPictures/master/pictures/DELL/E7450/BL/DE/2.jpg</v>
      </c>
      <c r="O24" s="27" t="str">
        <f>IF(ISBLANK(Values!$G23),"",Values!P23)</f>
        <v>https://raw.githubusercontent.com/PatrickVibild/TellusAmazonPictures/master/pictures/DELL/E7450/BL/DE/3.jpg</v>
      </c>
      <c r="P24" s="27" t="str">
        <f>IF(ISBLANK(Values!$G23),"",Values!Q23)</f>
        <v>https://raw.githubusercontent.com/PatrickVibild/TellusAmazonPictures/master/pictures/DELL/E7450/BL/DE/4.jpg</v>
      </c>
      <c r="Q24" s="27" t="str">
        <f>IF(ISBLANK(Values!$G23),"",Values!R23)</f>
        <v>https://raw.githubusercontent.com/PatrickVibild/TellusAmazonPictures/master/pictures/DELL/E7450/BL/DE/5.jpg</v>
      </c>
      <c r="R24" s="27" t="str">
        <f>IF(ISBLANK(Values!$G23),"",Values!S23)</f>
        <v>https://raw.githubusercontent.com/PatrickVibild/TellusAmazonPictures/master/pictures/DELL/E7450/BL/DE/6.jpg</v>
      </c>
      <c r="S24" s="27" t="str">
        <f>IF(ISBLANK(Values!$G23),"",Values!T23)</f>
        <v>https://raw.githubusercontent.com/PatrickVibild/TellusAmazonPictures/master/pictures/DELL/E7450/BL/DE/7.jpg</v>
      </c>
      <c r="T24" s="27" t="str">
        <f>IF(ISBLANK(Values!$G23),"",Values!U23)</f>
        <v>https://raw.githubusercontent.com/PatrickVibild/TellusAmazonPictures/master/pictures/DELL/E7450/BL/DE/8.jpg</v>
      </c>
      <c r="U24" s="27" t="str">
        <f>IF(ISBLANK(Values!$G23),"",Values!V23)</f>
        <v>https://raw.githubusercontent.com/PatrickVibild/TellusAmazonPictures/master/pictures/DELL/E7450/BL/DE/9.jpg</v>
      </c>
      <c r="V24" s="1"/>
      <c r="W24" s="29" t="str">
        <f>IF(ISBLANK(Values!F23),"","Child")</f>
        <v>Child</v>
      </c>
      <c r="X24" s="29" t="str">
        <f>IF(ISBLANK(Values!F23),"",Values!$B$13)</f>
        <v>Dell 7450</v>
      </c>
      <c r="Y24" s="31" t="str">
        <f>IF(ISBLANK(Values!F23),"","Size-Color")</f>
        <v>Size-Color</v>
      </c>
      <c r="Z24" s="29" t="str">
        <f>IF(ISBLANK(Values!F23),"","variation")</f>
        <v>variation</v>
      </c>
      <c r="AA24" s="1" t="str">
        <f>IF(ISBLANK(Values!F23),"",Values!$B$20)</f>
        <v>PartialUpdate</v>
      </c>
      <c r="AB24" s="1" t="str">
        <f>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IF(ISBLANK(Values!F23),"",IF(Values!J23,Values!$B$23,Values!$B$33))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4" s="32" t="str">
        <f>IF(ISBLANK(Values!F23),"",Values!$B$24 &amp;" "&amp;Values!$B$3)</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E5450, Latitude E7450, Latitude E7470 </v>
      </c>
      <c r="AK24" s="1" t="str">
        <f>IF(ISBLANK(Values!F23),"",Values!$B$25)</f>
        <v xml:space="preserve">♻️ PRODUIT ÉCOLOGIQUE - Achetez remis à neuf, ACHETEZ VERT! Réduisez plus de 80% de dioxyde de carbone en achetant nos claviers remis à neuf, par rapport à l'achat d'un nouveau clavier! </v>
      </c>
      <c r="AL24" s="1" t="str">
        <f>IF(ISBLANK(Values!F23),"",SUBSTITUTE(SUBSTITUTE(IF(Values!$K23, Values!$B$26, Values!$B$33), "{language}", Values!$I23), "{flag}", INDEX(options!$E$1:$E$20, Values!$W23)))</f>
        <v>👉  DISPOSITION - 🇺🇸 US rétroéclairé.</v>
      </c>
      <c r="AM24" s="1" t="str">
        <f>SUBSTITUTE(IF(ISBLANK(Values!F23),"",Values!$B$27), "{model}", Values!$B$3)</f>
        <v xml:space="preserve">👉 COMPATIBLE AVEC - Dell Latitude E5450, Latitude E7450, Latitude E7470 .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IF(ISBLANK(Values!F23),"",Values!I23)</f>
        <v>US</v>
      </c>
      <c r="AU24" s="1"/>
      <c r="AV24" s="1" t="str">
        <f>IF(ISBLANK(Values!F23),"",IF(Values!K23,"Backlit", "Non-Backlit"))</f>
        <v>Backlit</v>
      </c>
      <c r="AW24" s="1"/>
      <c r="AX24" s="1"/>
      <c r="AY24" s="1"/>
      <c r="AZ24" s="1"/>
      <c r="BA24" s="1"/>
      <c r="BB24" s="1"/>
      <c r="BC24" s="1"/>
      <c r="BD24" s="1"/>
      <c r="BE24" s="1" t="str">
        <f>IF(ISBLANK(Values!F23),"","Professional Audience")</f>
        <v>Professional Audience</v>
      </c>
      <c r="BF24" s="1" t="str">
        <f>IF(ISBLANK(Values!F23),"","Consumer Audience")</f>
        <v>Consumer Audience</v>
      </c>
      <c r="BG24" s="1" t="str">
        <f>IF(ISBLANK(Values!F23),"","Adults")</f>
        <v>Adults</v>
      </c>
      <c r="BH24" s="1"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DEFAULT</v>
      </c>
      <c r="CP24" s="1" t="str">
        <f>IF(ISBLANK(Values!F23),"",Values!$B$7)</f>
        <v>41</v>
      </c>
      <c r="CQ24" s="1" t="str">
        <f>IF(ISBLANK(Values!F23),"",Values!$B$8)</f>
        <v>17</v>
      </c>
      <c r="CR24" s="1"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Danemark</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1" t="str">
        <f>IF(ISBLANK(Values!F23),"","Parts")</f>
        <v>Parts</v>
      </c>
      <c r="DP24" s="1"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IF(ISBLANK(Values!$F23), "", "not_applicable")</f>
        <v>not_applicable</v>
      </c>
      <c r="DZ24" s="1"/>
      <c r="EA24" s="1"/>
      <c r="EB24" s="1"/>
      <c r="EC24" s="1"/>
      <c r="ED24" s="1"/>
      <c r="EE24" s="1"/>
      <c r="EF24" s="1"/>
      <c r="EG24" s="1"/>
      <c r="EH24" s="1"/>
      <c r="EI24" s="1"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IF(ISBLANK(Values!F23),"","Amazon Tellus UPS")</f>
        <v>Amazon Tellus UPS</v>
      </c>
      <c r="ET24" s="1"/>
      <c r="EU24" s="1"/>
      <c r="EV24" s="1" t="str">
        <f>IF(ISBLANK(Values!F23),"","New")</f>
        <v>New</v>
      </c>
      <c r="EW24" s="1"/>
      <c r="EX24" s="1"/>
      <c r="EY24" s="1"/>
      <c r="EZ24" s="1"/>
      <c r="FA24" s="1"/>
      <c r="FB24" s="1"/>
      <c r="FC24" s="1"/>
      <c r="FD24" s="1"/>
      <c r="FE24" s="1">
        <f>IF(ISBLANK(Values!F23),"",IF(CO24&lt;&gt;"DEFAULT", "", 3))</f>
        <v>3</v>
      </c>
      <c r="FF24" s="1"/>
      <c r="FG24" s="1"/>
      <c r="FH24" s="1" t="str">
        <f>IF(ISBLANK(Values!F23),"","FALSE")</f>
        <v>FALSE</v>
      </c>
      <c r="FI24" s="1" t="str">
        <f>IF(ISBLANK(Values!F23),"","FALSE")</f>
        <v>FALSE</v>
      </c>
      <c r="FJ24" s="1" t="str">
        <f>IF(ISBLANK(Values!F23),"","FALSE")</f>
        <v>FALSE</v>
      </c>
      <c r="FK24" s="1"/>
      <c r="FL24" s="1"/>
      <c r="FM24" s="1" t="str">
        <f>IF(ISBLANK(Values!F23),"","1")</f>
        <v>1</v>
      </c>
      <c r="FN24" s="1"/>
      <c r="FO24" s="27">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c r="GK24" s="62">
        <f>K24</f>
        <v>42.95</v>
      </c>
    </row>
    <row r="25" spans="1:193" s="35" customFormat="1" ht="17" x14ac:dyDescent="0.2">
      <c r="A25" s="1" t="str">
        <f>IF(ISBLANK(Values!F24),"",IF(Values!$B$37="EU","computercomponent","computer"))</f>
        <v/>
      </c>
      <c r="B25" s="33" t="str">
        <f>IF(ISBLANK(Values!F24),"",Values!G24)</f>
        <v/>
      </c>
      <c r="C25" s="29" t="str">
        <f>IF(ISBLANK(Values!F24),"","TellusRem")</f>
        <v/>
      </c>
      <c r="D25" s="28" t="str">
        <f>IF(ISBLANK(Values!F24),"",Values!F24)</f>
        <v/>
      </c>
      <c r="E25" s="1" t="str">
        <f>IF(ISBLANK(Values!F24),"","EAN")</f>
        <v/>
      </c>
      <c r="F25" s="27" t="str">
        <f>IF(ISBLANK(Values!F24),"",IF(Values!K24, SUBSTITUTE(Values!$B$1, "{language}", Values!I24) &amp; " " &amp;Values!$B$3, SUBSTITUTE(Values!$B$2, "{language}", Values!$I24) &amp; " " &amp;Values!$B$3))</f>
        <v/>
      </c>
      <c r="G25" s="36"/>
      <c r="H25" s="1" t="str">
        <f>IF(ISBLANK(Values!F24),"",Values!$B$16)</f>
        <v/>
      </c>
      <c r="I25" s="1" t="str">
        <f>IF(ISBLANK(Values!F24),"","4730574031")</f>
        <v/>
      </c>
      <c r="J25" s="31" t="str">
        <f>IF(ISBLANK(Values!F24),"",Values!G24 )</f>
        <v/>
      </c>
      <c r="K25" s="27" t="str">
        <f>IF(ISBLANK(Values!F24),"",IF(Values!K24, Values!$B$4, Values!$B$5))</f>
        <v/>
      </c>
      <c r="L25" s="27" t="str">
        <f>IF(ISBLANK(Values!F24),"",IF($CO25="DEFAULT", Values!$B$18, ""))</f>
        <v/>
      </c>
      <c r="M25" s="27" t="str">
        <f>IF(ISBLANK(Values!F24),"",Values!$N24)</f>
        <v/>
      </c>
      <c r="N25" s="27" t="str">
        <f>IF(ISBLANK(Values!$G24),"",Values!O24)</f>
        <v/>
      </c>
      <c r="O25" s="27" t="str">
        <f>IF(ISBLANK(Values!$G24),"",Values!P24)</f>
        <v/>
      </c>
      <c r="P25" s="27" t="str">
        <f>IF(ISBLANK(Values!$G24),"",Values!Q24)</f>
        <v/>
      </c>
      <c r="Q25" s="27" t="str">
        <f>IF(ISBLANK(Values!$G24),"",Values!R24)</f>
        <v/>
      </c>
      <c r="R25" s="27" t="str">
        <f>IF(ISBLANK(Values!$G24),"",Values!S24)</f>
        <v/>
      </c>
      <c r="S25" s="27" t="str">
        <f>IF(ISBLANK(Values!$G24),"",Values!T24)</f>
        <v/>
      </c>
      <c r="T25" s="27" t="str">
        <f>IF(ISBLANK(Values!$G24),"",Values!U24)</f>
        <v/>
      </c>
      <c r="U25" s="27" t="str">
        <f>IF(ISBLANK(Values!$G24),"",Values!V24)</f>
        <v/>
      </c>
      <c r="V25" s="1"/>
      <c r="W25" s="29" t="str">
        <f>IF(ISBLANK(Values!F24),"","Child")</f>
        <v/>
      </c>
      <c r="X25" s="29" t="str">
        <f>IF(ISBLANK(Values!F24),"",Values!$B$13)</f>
        <v/>
      </c>
      <c r="Y25" s="31" t="str">
        <f>IF(ISBLANK(Values!F24),"","Size-Color")</f>
        <v/>
      </c>
      <c r="Z25" s="29" t="str">
        <f>IF(ISBLANK(Values!F24),"","variation")</f>
        <v/>
      </c>
      <c r="AA25" s="1" t="str">
        <f>IF(ISBLANK(Values!F24),"",Values!$B$20)</f>
        <v/>
      </c>
      <c r="AB25" s="1" t="str">
        <f>IF(ISBLANK(Values!F24),"",Values!$B$29)</f>
        <v/>
      </c>
      <c r="AC25" s="1"/>
      <c r="AD25" s="1"/>
      <c r="AE25" s="1"/>
      <c r="AF25" s="1"/>
      <c r="AG25" s="1"/>
      <c r="AH25" s="1"/>
      <c r="AI25" s="34" t="str">
        <f>IF(ISBLANK(Values!F24),"",IF(Values!J24,Values!$B$23,Values!$B$33))</f>
        <v/>
      </c>
      <c r="AJ25" s="3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7" t="str">
        <f>IF(ISBLANK(Values!F24),"",Values!I24)</f>
        <v/>
      </c>
      <c r="AU25" s="1"/>
      <c r="AV25" s="1" t="str">
        <f>IF(ISBLANK(Values!F24),"",IF(Values!K24,"Backlit", "Non-Backlit"))</f>
        <v/>
      </c>
      <c r="AW25" s="1"/>
      <c r="AX25" s="1"/>
      <c r="AY25" s="1"/>
      <c r="AZ25" s="1"/>
      <c r="BA25" s="1"/>
      <c r="BB25" s="1"/>
      <c r="BC25" s="1"/>
      <c r="BD25" s="1"/>
      <c r="BE25" s="1" t="str">
        <f>IF(ISBLANK(Values!F24),"","Professional Audience")</f>
        <v/>
      </c>
      <c r="BF25" s="1" t="str">
        <f>IF(ISBLANK(Values!F24),"","Consumer Audience")</f>
        <v/>
      </c>
      <c r="BG25" s="1" t="str">
        <f>IF(ISBLANK(Values!F24),"","Adults")</f>
        <v/>
      </c>
      <c r="BH25" s="1"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1" t="str">
        <f>IF(ISBLANK(Values!F24),"",Values!$B$7)</f>
        <v/>
      </c>
      <c r="CQ25" s="1" t="str">
        <f>IF(ISBLANK(Values!F24),"",Values!$B$8)</f>
        <v/>
      </c>
      <c r="CR25" s="1"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1" t="str">
        <f>IF(ISBLANK(Values!F24),"","Parts")</f>
        <v/>
      </c>
      <c r="DP25" s="1" t="str">
        <f>IF(ISBLANK(Values!F24),"",Values!$B$31)</f>
        <v/>
      </c>
      <c r="DQ25" s="1"/>
      <c r="DR25" s="1"/>
      <c r="DS25" s="1"/>
      <c r="DT25" s="1"/>
      <c r="DU25" s="1"/>
      <c r="DV25" s="1"/>
      <c r="DW25" s="1"/>
      <c r="DX25" s="1"/>
      <c r="DY25" t="str">
        <f>IF(ISBLANK(Values!$F24), "", "not_applicable")</f>
        <v/>
      </c>
      <c r="DZ25" s="1"/>
      <c r="EA25" s="1"/>
      <c r="EB25" s="1"/>
      <c r="EC25" s="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1" t="str">
        <f>IF(ISBLANK(Values!F24),"","New")</f>
        <v/>
      </c>
      <c r="EW25" s="1"/>
      <c r="EX25" s="1"/>
      <c r="EY25" s="1"/>
      <c r="EZ25" s="1"/>
      <c r="FA25" s="1"/>
      <c r="FB25" s="1"/>
      <c r="FC25" s="1"/>
      <c r="FD25" s="1"/>
      <c r="FE25" s="1" t="str">
        <f>IF(ISBLANK(Values!F24),"",IF(CO25&lt;&gt;"DEFAULT", "", 3))</f>
        <v/>
      </c>
      <c r="FF25" s="1"/>
      <c r="FG25" s="1"/>
      <c r="FH25" s="1" t="str">
        <f>IF(ISBLANK(Values!F24),"","FALSE")</f>
        <v/>
      </c>
      <c r="FI25" s="1" t="str">
        <f>IF(ISBLANK(Values!F24),"","FALSE")</f>
        <v/>
      </c>
      <c r="FJ25" s="1" t="str">
        <f>IF(ISBLANK(Values!F24),"","FALSE")</f>
        <v/>
      </c>
      <c r="FK25" s="1"/>
      <c r="FL25" s="1"/>
      <c r="FM25" s="1" t="str">
        <f>IF(ISBLANK(Values!F24),"","1")</f>
        <v/>
      </c>
      <c r="FN25" s="1"/>
      <c r="FO25" s="27"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IF(ISBLANK(Values!F25),"",IF(Values!$B$37="EU","computercomponent","computer"))</f>
        <v/>
      </c>
      <c r="B26" s="33" t="str">
        <f>IF(ISBLANK(Values!F25),"",Values!G25)</f>
        <v/>
      </c>
      <c r="C26" s="29" t="str">
        <f>IF(ISBLANK(Values!F25),"","TellusRem")</f>
        <v/>
      </c>
      <c r="D26" s="28" t="str">
        <f>IF(ISBLANK(Values!F25),"",Values!F25)</f>
        <v/>
      </c>
      <c r="E26" s="1" t="str">
        <f>IF(ISBLANK(Values!F25),"","EAN")</f>
        <v/>
      </c>
      <c r="F26" s="27" t="str">
        <f>IF(ISBLANK(Values!F25),"",IF(Values!K25, SUBSTITUTE(Values!$B$1, "{language}", Values!I25) &amp; " " &amp;Values!$B$3, SUBSTITUTE(Values!$B$2, "{language}", Values!$I25) &amp; " " &amp;Values!$B$3))</f>
        <v/>
      </c>
      <c r="G26" s="29" t="str">
        <f>IF(ISBLANK(Values!F25),"","TellusRem")</f>
        <v/>
      </c>
      <c r="H26" s="1" t="str">
        <f>IF(ISBLANK(Values!F25),"",Values!$B$16)</f>
        <v/>
      </c>
      <c r="I26" s="1" t="str">
        <f>IF(ISBLANK(Values!F25),"","4730574031")</f>
        <v/>
      </c>
      <c r="J26" s="31" t="str">
        <f>IF(ISBLANK(Values!F25),"",Values!G25 )</f>
        <v/>
      </c>
      <c r="K26" s="27" t="str">
        <f>IF(ISBLANK(Values!F25),"",IF(Values!K25, Values!$B$4, Values!$B$5))</f>
        <v/>
      </c>
      <c r="L26" s="27" t="str">
        <f>IF(ISBLANK(Values!F25),"",IF($CO26="DEFAULT", Values!$B$18, ""))</f>
        <v/>
      </c>
      <c r="M26" s="27" t="str">
        <f>IF(ISBLANK(Values!F25),"",Values!$N25)</f>
        <v/>
      </c>
      <c r="N26" s="27" t="str">
        <f>IF(ISBLANK(Values!$G25),"",Values!O25)</f>
        <v/>
      </c>
      <c r="O26" s="27" t="str">
        <f>IF(ISBLANK(Values!$G25),"",Values!P25)</f>
        <v/>
      </c>
      <c r="P26" s="27" t="str">
        <f>IF(ISBLANK(Values!$G25),"",Values!Q25)</f>
        <v/>
      </c>
      <c r="Q26" s="27" t="str">
        <f>IF(ISBLANK(Values!$G25),"",Values!R25)</f>
        <v/>
      </c>
      <c r="R26" s="27" t="str">
        <f>IF(ISBLANK(Values!$G25),"",Values!S25)</f>
        <v/>
      </c>
      <c r="S26" s="27" t="str">
        <f>IF(ISBLANK(Values!$G25),"",Values!T25)</f>
        <v/>
      </c>
      <c r="T26" s="27" t="str">
        <f>IF(ISBLANK(Values!$G25),"",Values!U25)</f>
        <v/>
      </c>
      <c r="U26" s="27" t="str">
        <f>IF(ISBLANK(Values!$G25),"",Values!V25)</f>
        <v/>
      </c>
      <c r="V26" s="1"/>
      <c r="W26" s="29" t="str">
        <f>IF(ISBLANK(Values!F25),"","Child")</f>
        <v/>
      </c>
      <c r="X26" s="29" t="str">
        <f>IF(ISBLANK(Values!F25),"",Values!$B$13)</f>
        <v/>
      </c>
      <c r="Y26" s="31" t="str">
        <f>IF(ISBLANK(Values!F25),"","Size-Color")</f>
        <v/>
      </c>
      <c r="Z26" s="29" t="str">
        <f>IF(ISBLANK(Values!F25),"","variation")</f>
        <v/>
      </c>
      <c r="AA26" s="1" t="str">
        <f>IF(ISBLANK(Values!F25),"",Values!$B$20)</f>
        <v/>
      </c>
      <c r="AB26" s="1" t="str">
        <f>IF(ISBLANK(Values!F25),"",Values!$B$29)</f>
        <v/>
      </c>
      <c r="AC26" s="1"/>
      <c r="AD26" s="1"/>
      <c r="AE26" s="1"/>
      <c r="AF26" s="1"/>
      <c r="AG26" s="1"/>
      <c r="AH26" s="1"/>
      <c r="AI26" s="34" t="str">
        <f>IF(ISBLANK(Values!F25),"",IF(Values!J25,Values!$B$23,Values!$B$33))</f>
        <v/>
      </c>
      <c r="AJ26" s="3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7" t="str">
        <f>IF(ISBLANK(Values!F25),"",Values!I25)</f>
        <v/>
      </c>
      <c r="AU26" s="1"/>
      <c r="AV26" s="1" t="str">
        <f>IF(ISBLANK(Values!F25),"",IF(Values!K25,"Backlit", "Non-Backlit"))</f>
        <v/>
      </c>
      <c r="AW26" s="1"/>
      <c r="AX26" s="1"/>
      <c r="AY26" s="1"/>
      <c r="AZ26" s="1"/>
      <c r="BA26" s="1"/>
      <c r="BB26" s="1"/>
      <c r="BC26" s="1"/>
      <c r="BD26" s="1"/>
      <c r="BE26" s="1" t="str">
        <f>IF(ISBLANK(Values!F25),"","Professional Audience")</f>
        <v/>
      </c>
      <c r="BF26" s="1" t="str">
        <f>IF(ISBLANK(Values!F25),"","Consumer Audience")</f>
        <v/>
      </c>
      <c r="BG26" s="1" t="str">
        <f>IF(ISBLANK(Values!F25),"","Adults")</f>
        <v/>
      </c>
      <c r="BH26" s="1"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1" t="str">
        <f>IF(ISBLANK(Values!F25),"",Values!$B$7)</f>
        <v/>
      </c>
      <c r="CQ26" s="1" t="str">
        <f>IF(ISBLANK(Values!F25),"",Values!$B$8)</f>
        <v/>
      </c>
      <c r="CR26" s="1"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1" t="str">
        <f>IF(ISBLANK(Values!F25),"","Parts")</f>
        <v/>
      </c>
      <c r="DP26" s="1" t="str">
        <f>IF(ISBLANK(Values!F25),"",Values!$B$31)</f>
        <v/>
      </c>
      <c r="DQ26" s="1"/>
      <c r="DR26" s="1"/>
      <c r="DS26" s="1"/>
      <c r="DT26" s="1"/>
      <c r="DU26" s="1"/>
      <c r="DV26" s="1"/>
      <c r="DW26" s="1"/>
      <c r="DX26" s="1"/>
      <c r="DY26" t="str">
        <f>IF(ISBLANK(Values!$F25), "", "not_applicable")</f>
        <v/>
      </c>
      <c r="DZ26" s="1"/>
      <c r="EA26" s="1"/>
      <c r="EB26" s="1"/>
      <c r="EC26" s="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1" t="str">
        <f>IF(ISBLANK(Values!F25),"","New")</f>
        <v/>
      </c>
      <c r="EW26" s="1"/>
      <c r="EX26" s="1"/>
      <c r="EY26" s="1"/>
      <c r="EZ26" s="1"/>
      <c r="FA26" s="1"/>
      <c r="FB26" s="1"/>
      <c r="FC26" s="1"/>
      <c r="FD26" s="1"/>
      <c r="FE26" s="1" t="str">
        <f>IF(ISBLANK(Values!F25),"",IF(CO26&lt;&gt;"DEFAULT", "", 3))</f>
        <v/>
      </c>
      <c r="FF26" s="1"/>
      <c r="FG26" s="1"/>
      <c r="FH26" s="1" t="str">
        <f>IF(ISBLANK(Values!F25),"","FALSE")</f>
        <v/>
      </c>
      <c r="FI26" s="1" t="str">
        <f>IF(ISBLANK(Values!F25),"","FALSE")</f>
        <v/>
      </c>
      <c r="FJ26" s="1" t="str">
        <f>IF(ISBLANK(Values!F25),"","FALSE")</f>
        <v/>
      </c>
      <c r="FK26" s="1"/>
      <c r="FL26" s="1"/>
      <c r="FM26" s="1" t="str">
        <f>IF(ISBLANK(Values!F25),"","1")</f>
        <v/>
      </c>
      <c r="FN26" s="1"/>
      <c r="FO26" s="27"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IF(ISBLANK(Values!F26),"",IF(Values!$B$37="EU","computercomponent","computer"))</f>
        <v/>
      </c>
      <c r="B27" s="33" t="str">
        <f>IF(ISBLANK(Values!F26),"",Values!G26)</f>
        <v/>
      </c>
      <c r="C27" s="29" t="str">
        <f>IF(ISBLANK(Values!F26),"","TellusRem")</f>
        <v/>
      </c>
      <c r="D27" s="28" t="str">
        <f>IF(ISBLANK(Values!F26),"",Values!F26)</f>
        <v/>
      </c>
      <c r="E27" s="1" t="str">
        <f>IF(ISBLANK(Values!F26),"","EAN")</f>
        <v/>
      </c>
      <c r="F27" s="27" t="str">
        <f>IF(ISBLANK(Values!F26),"",IF(Values!K26, SUBSTITUTE(Values!$B$1, "{language}", Values!I26) &amp; " " &amp;Values!$B$3, SUBSTITUTE(Values!$B$2, "{language}", Values!$I26) &amp; " " &amp;Values!$B$3))</f>
        <v/>
      </c>
      <c r="G27" s="29" t="str">
        <f>IF(ISBLANK(Values!F26),"","TellusRem")</f>
        <v/>
      </c>
      <c r="H27" s="1" t="str">
        <f>IF(ISBLANK(Values!F26),"",Values!$B$16)</f>
        <v/>
      </c>
      <c r="I27" s="1" t="str">
        <f>IF(ISBLANK(Values!F26),"","4730574031")</f>
        <v/>
      </c>
      <c r="J27" s="31" t="str">
        <f>IF(ISBLANK(Values!F26),"",Values!G26 )</f>
        <v/>
      </c>
      <c r="K27" s="27" t="str">
        <f>IF(ISBLANK(Values!F26),"",IF(Values!K26, Values!$B$4, Values!$B$5))</f>
        <v/>
      </c>
      <c r="L27" s="27" t="str">
        <f>IF(ISBLANK(Values!F26),"",IF($CO27="DEFAULT", Values!$B$18, ""))</f>
        <v/>
      </c>
      <c r="M27" s="27" t="str">
        <f>IF(ISBLANK(Values!F26),"",Values!$N26)</f>
        <v/>
      </c>
      <c r="N27" s="27" t="str">
        <f>IF(ISBLANK(Values!$G26),"",Values!O26)</f>
        <v/>
      </c>
      <c r="O27" s="27" t="str">
        <f>IF(ISBLANK(Values!$G26),"",Values!P26)</f>
        <v/>
      </c>
      <c r="P27" s="27" t="str">
        <f>IF(ISBLANK(Values!$G26),"",Values!Q26)</f>
        <v/>
      </c>
      <c r="Q27" s="27" t="str">
        <f>IF(ISBLANK(Values!$G26),"",Values!R26)</f>
        <v/>
      </c>
      <c r="R27" s="27" t="str">
        <f>IF(ISBLANK(Values!$G26),"",Values!S26)</f>
        <v/>
      </c>
      <c r="S27" s="27" t="str">
        <f>IF(ISBLANK(Values!$G26),"",Values!T26)</f>
        <v/>
      </c>
      <c r="T27" s="27" t="str">
        <f>IF(ISBLANK(Values!$G26),"",Values!U26)</f>
        <v/>
      </c>
      <c r="U27" s="27" t="str">
        <f>IF(ISBLANK(Values!$G26),"",Values!V26)</f>
        <v/>
      </c>
      <c r="V27" s="1"/>
      <c r="W27" s="29" t="str">
        <f>IF(ISBLANK(Values!F26),"","Child")</f>
        <v/>
      </c>
      <c r="X27" s="29" t="str">
        <f>IF(ISBLANK(Values!F26),"",Values!$B$13)</f>
        <v/>
      </c>
      <c r="Y27" s="31" t="str">
        <f>IF(ISBLANK(Values!F26),"","Size-Color")</f>
        <v/>
      </c>
      <c r="Z27" s="29" t="str">
        <f>IF(ISBLANK(Values!F26),"","variation")</f>
        <v/>
      </c>
      <c r="AA27" s="1" t="str">
        <f>IF(ISBLANK(Values!F26),"",Values!$B$20)</f>
        <v/>
      </c>
      <c r="AB27" s="1" t="str">
        <f>IF(ISBLANK(Values!F26),"",Values!$B$29)</f>
        <v/>
      </c>
      <c r="AC27" s="1"/>
      <c r="AD27" s="1"/>
      <c r="AE27" s="1"/>
      <c r="AF27" s="1"/>
      <c r="AG27" s="1"/>
      <c r="AH27" s="1"/>
      <c r="AI27" s="34" t="str">
        <f>IF(ISBLANK(Values!F26),"",IF(Values!J26,Values!$B$23,Values!$B$33))</f>
        <v/>
      </c>
      <c r="AJ27" s="3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7" t="str">
        <f>IF(ISBLANK(Values!F26),"",Values!I26)</f>
        <v/>
      </c>
      <c r="AU27" s="1"/>
      <c r="AV27" s="1" t="str">
        <f>IF(ISBLANK(Values!F26),"",IF(Values!K26,"Backlit", "Non-Backlit"))</f>
        <v/>
      </c>
      <c r="AW27" s="1"/>
      <c r="AX27" s="1"/>
      <c r="AY27" s="1"/>
      <c r="AZ27" s="1"/>
      <c r="BA27" s="1"/>
      <c r="BB27" s="1"/>
      <c r="BC27" s="1"/>
      <c r="BD27" s="1"/>
      <c r="BE27" s="1" t="str">
        <f>IF(ISBLANK(Values!F26),"","Professional Audience")</f>
        <v/>
      </c>
      <c r="BF27" s="1" t="str">
        <f>IF(ISBLANK(Values!F26),"","Consumer Audience")</f>
        <v/>
      </c>
      <c r="BG27" s="1" t="str">
        <f>IF(ISBLANK(Values!F26),"","Adults")</f>
        <v/>
      </c>
      <c r="BH27" s="1"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1" t="str">
        <f>IF(ISBLANK(Values!F26),"",Values!$B$7)</f>
        <v/>
      </c>
      <c r="CQ27" s="1" t="str">
        <f>IF(ISBLANK(Values!F26),"",Values!$B$8)</f>
        <v/>
      </c>
      <c r="CR27" s="1"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1" t="str">
        <f>IF(ISBLANK(Values!F26),"","Parts")</f>
        <v/>
      </c>
      <c r="DP27" s="1" t="str">
        <f>IF(ISBLANK(Values!F26),"",Values!$B$31)</f>
        <v/>
      </c>
      <c r="DQ27" s="1"/>
      <c r="DR27" s="1"/>
      <c r="DS27" s="1"/>
      <c r="DT27" s="1"/>
      <c r="DU27" s="1"/>
      <c r="DV27" s="1"/>
      <c r="DW27" s="1"/>
      <c r="DX27" s="1"/>
      <c r="DY27" t="str">
        <f>IF(ISBLANK(Values!$F26), "", "not_applicable")</f>
        <v/>
      </c>
      <c r="DZ27" s="1"/>
      <c r="EA27" s="1"/>
      <c r="EB27" s="1"/>
      <c r="EC27" s="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1" t="str">
        <f>IF(ISBLANK(Values!F26),"","New")</f>
        <v/>
      </c>
      <c r="EW27" s="1"/>
      <c r="EX27" s="1"/>
      <c r="EY27" s="1"/>
      <c r="EZ27" s="1"/>
      <c r="FA27" s="1"/>
      <c r="FB27" s="1"/>
      <c r="FC27" s="1"/>
      <c r="FD27" s="1"/>
      <c r="FE27" s="1" t="str">
        <f>IF(ISBLANK(Values!F26),"",IF(CO27&lt;&gt;"DEFAULT", "", 3))</f>
        <v/>
      </c>
      <c r="FF27" s="1"/>
      <c r="FG27" s="1"/>
      <c r="FH27" s="1" t="str">
        <f>IF(ISBLANK(Values!F26),"","FALSE")</f>
        <v/>
      </c>
      <c r="FI27" s="1" t="str">
        <f>IF(ISBLANK(Values!F26),"","FALSE")</f>
        <v/>
      </c>
      <c r="FJ27" s="1" t="str">
        <f>IF(ISBLANK(Values!F26),"","FALSE")</f>
        <v/>
      </c>
      <c r="FK27" s="1"/>
      <c r="FL27" s="1"/>
      <c r="FM27" s="1" t="str">
        <f>IF(ISBLANK(Values!F26),"","1")</f>
        <v/>
      </c>
      <c r="FN27" s="1"/>
      <c r="FO27" s="27"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IF(ISBLANK(Values!F27),"",IF(Values!$B$37="EU","computercomponent","computer"))</f>
        <v/>
      </c>
      <c r="B28" s="33" t="str">
        <f>IF(ISBLANK(Values!F27),"",Values!G27)</f>
        <v/>
      </c>
      <c r="C28" s="29" t="str">
        <f>IF(ISBLANK(Values!F27),"","TellusRem")</f>
        <v/>
      </c>
      <c r="D28" s="28" t="str">
        <f>IF(ISBLANK(Values!F27),"",Values!F27)</f>
        <v/>
      </c>
      <c r="E28" s="1" t="str">
        <f>IF(ISBLANK(Values!F27),"","EAN")</f>
        <v/>
      </c>
      <c r="F28" s="27" t="str">
        <f>IF(ISBLANK(Values!F27),"",IF(Values!K27, SUBSTITUTE(Values!$B$1, "{language}", Values!I27) &amp; " " &amp;Values!$B$3, SUBSTITUTE(Values!$B$2, "{language}", Values!$I27) &amp; " " &amp;Values!$B$3))</f>
        <v/>
      </c>
      <c r="G28" s="29" t="str">
        <f>IF(ISBLANK(Values!F27),"","TellusRem")</f>
        <v/>
      </c>
      <c r="H28" s="1" t="str">
        <f>IF(ISBLANK(Values!F27),"",Values!$B$16)</f>
        <v/>
      </c>
      <c r="I28" s="1" t="str">
        <f>IF(ISBLANK(Values!F27),"","4730574031")</f>
        <v/>
      </c>
      <c r="J28" s="31" t="str">
        <f>IF(ISBLANK(Values!F27),"",Values!G27 )</f>
        <v/>
      </c>
      <c r="K28" s="27" t="str">
        <f>IF(ISBLANK(Values!F27),"",IF(Values!K27, Values!$B$4, Values!$B$5))</f>
        <v/>
      </c>
      <c r="L28" s="27" t="str">
        <f>IF(ISBLANK(Values!F27),"",IF($CO28="DEFAULT", Values!$B$18, ""))</f>
        <v/>
      </c>
      <c r="M28" s="27" t="str">
        <f>IF(ISBLANK(Values!F27),"",Values!$N27)</f>
        <v/>
      </c>
      <c r="N28" s="27" t="str">
        <f>IF(ISBLANK(Values!$G27),"",Values!O27)</f>
        <v/>
      </c>
      <c r="O28" s="27" t="str">
        <f>IF(ISBLANK(Values!$G27),"",Values!P27)</f>
        <v/>
      </c>
      <c r="P28" s="27" t="str">
        <f>IF(ISBLANK(Values!$G27),"",Values!Q27)</f>
        <v/>
      </c>
      <c r="Q28" s="27" t="str">
        <f>IF(ISBLANK(Values!$G27),"",Values!R27)</f>
        <v/>
      </c>
      <c r="R28" s="27" t="str">
        <f>IF(ISBLANK(Values!$G27),"",Values!S27)</f>
        <v/>
      </c>
      <c r="S28" s="27" t="str">
        <f>IF(ISBLANK(Values!$G27),"",Values!T27)</f>
        <v/>
      </c>
      <c r="T28" s="27" t="str">
        <f>IF(ISBLANK(Values!$G27),"",Values!U27)</f>
        <v/>
      </c>
      <c r="U28" s="27" t="str">
        <f>IF(ISBLANK(Values!$G27),"",Values!V27)</f>
        <v/>
      </c>
      <c r="V28" s="1"/>
      <c r="W28" s="29" t="str">
        <f>IF(ISBLANK(Values!F27),"","Child")</f>
        <v/>
      </c>
      <c r="X28" s="29" t="str">
        <f>IF(ISBLANK(Values!F27),"",Values!$B$13)</f>
        <v/>
      </c>
      <c r="Y28" s="31" t="str">
        <f>IF(ISBLANK(Values!F27),"","Size-Color")</f>
        <v/>
      </c>
      <c r="Z28" s="29" t="str">
        <f>IF(ISBLANK(Values!F27),"","variation")</f>
        <v/>
      </c>
      <c r="AA28" s="1" t="str">
        <f>IF(ISBLANK(Values!F27),"",Values!$B$20)</f>
        <v/>
      </c>
      <c r="AB28" s="1" t="str">
        <f>IF(ISBLANK(Values!F27),"",Values!$B$29)</f>
        <v/>
      </c>
      <c r="AC28" s="1"/>
      <c r="AD28" s="1"/>
      <c r="AE28" s="1"/>
      <c r="AF28" s="1"/>
      <c r="AG28" s="1"/>
      <c r="AH28" s="1"/>
      <c r="AI28" s="34" t="str">
        <f>IF(ISBLANK(Values!F27),"",IF(Values!J27,Values!$B$23,Values!$B$33))</f>
        <v/>
      </c>
      <c r="AJ28" s="3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7" t="str">
        <f>IF(ISBLANK(Values!F27),"",Values!I27)</f>
        <v/>
      </c>
      <c r="AU28" s="1"/>
      <c r="AV28" s="1" t="str">
        <f>IF(ISBLANK(Values!F27),"",IF(Values!K27,"Backlit", "Non-Backlit"))</f>
        <v/>
      </c>
      <c r="AW28" s="1"/>
      <c r="AX28" s="1"/>
      <c r="AY28" s="1"/>
      <c r="AZ28" s="1"/>
      <c r="BA28" s="1"/>
      <c r="BB28" s="1"/>
      <c r="BC28" s="1"/>
      <c r="BD28" s="1"/>
      <c r="BE28" s="1" t="str">
        <f>IF(ISBLANK(Values!F27),"","Professional Audience")</f>
        <v/>
      </c>
      <c r="BF28" s="1" t="str">
        <f>IF(ISBLANK(Values!F27),"","Consumer Audience")</f>
        <v/>
      </c>
      <c r="BG28" s="1" t="str">
        <f>IF(ISBLANK(Values!F27),"","Adults")</f>
        <v/>
      </c>
      <c r="BH28" s="1"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1" t="str">
        <f>IF(ISBLANK(Values!F27),"",Values!$B$7)</f>
        <v/>
      </c>
      <c r="CQ28" s="1" t="str">
        <f>IF(ISBLANK(Values!F27),"",Values!$B$8)</f>
        <v/>
      </c>
      <c r="CR28" s="1"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1" t="str">
        <f>IF(ISBLANK(Values!F27),"","Parts")</f>
        <v/>
      </c>
      <c r="DP28" s="1" t="str">
        <f>IF(ISBLANK(Values!F27),"",Values!$B$31)</f>
        <v/>
      </c>
      <c r="DQ28" s="1"/>
      <c r="DR28" s="1"/>
      <c r="DS28" s="1"/>
      <c r="DT28" s="1"/>
      <c r="DU28" s="1"/>
      <c r="DV28" s="1"/>
      <c r="DW28" s="1"/>
      <c r="DX28" s="1"/>
      <c r="DY28" t="str">
        <f>IF(ISBLANK(Values!$F27), "", "not_applicable")</f>
        <v/>
      </c>
      <c r="DZ28" s="1"/>
      <c r="EA28" s="1"/>
      <c r="EB28" s="1"/>
      <c r="EC28" s="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1" t="str">
        <f>IF(ISBLANK(Values!F27),"","New")</f>
        <v/>
      </c>
      <c r="EW28" s="1"/>
      <c r="EX28" s="1"/>
      <c r="EY28" s="1"/>
      <c r="EZ28" s="1"/>
      <c r="FA28" s="1"/>
      <c r="FB28" s="1"/>
      <c r="FC28" s="1"/>
      <c r="FD28" s="1"/>
      <c r="FE28" s="1" t="str">
        <f>IF(ISBLANK(Values!F27),"",IF(CO28&lt;&gt;"DEFAULT", "", 3))</f>
        <v/>
      </c>
      <c r="FF28" s="1"/>
      <c r="FG28" s="1"/>
      <c r="FH28" s="1" t="str">
        <f>IF(ISBLANK(Values!F27),"","FALSE")</f>
        <v/>
      </c>
      <c r="FI28" s="1" t="str">
        <f>IF(ISBLANK(Values!F27),"","FALSE")</f>
        <v/>
      </c>
      <c r="FJ28" s="1" t="str">
        <f>IF(ISBLANK(Values!F27),"","FALSE")</f>
        <v/>
      </c>
      <c r="FK28" s="1"/>
      <c r="FL28" s="1"/>
      <c r="FM28" s="1" t="str">
        <f>IF(ISBLANK(Values!F27),"","1")</f>
        <v/>
      </c>
      <c r="FN28" s="1"/>
      <c r="FO28" s="27"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IF(ISBLANK(Values!F28),"",IF(Values!$B$37="EU","computercomponent","computer"))</f>
        <v/>
      </c>
      <c r="B29" s="33" t="str">
        <f>IF(ISBLANK(Values!F28),"",Values!G28)</f>
        <v/>
      </c>
      <c r="C29" s="29" t="str">
        <f>IF(ISBLANK(Values!F28),"","TellusRem")</f>
        <v/>
      </c>
      <c r="D29" s="28" t="str">
        <f>IF(ISBLANK(Values!F28),"",Values!F28)</f>
        <v/>
      </c>
      <c r="E29" s="1" t="str">
        <f>IF(ISBLANK(Values!F28),"","EAN")</f>
        <v/>
      </c>
      <c r="F29" s="27" t="str">
        <f>IF(ISBLANK(Values!F28),"",IF(Values!K28, SUBSTITUTE(Values!$B$1, "{language}", Values!I28) &amp; " " &amp;Values!$B$3, SUBSTITUTE(Values!$B$2, "{language}", Values!$I28) &amp; " " &amp;Values!$B$3))</f>
        <v/>
      </c>
      <c r="G29" s="29" t="str">
        <f>IF(ISBLANK(Values!F28),"","TellusRem")</f>
        <v/>
      </c>
      <c r="H29" s="1" t="str">
        <f>IF(ISBLANK(Values!F28),"",Values!$B$16)</f>
        <v/>
      </c>
      <c r="I29" s="1" t="str">
        <f>IF(ISBLANK(Values!F28),"","4730574031")</f>
        <v/>
      </c>
      <c r="J29" s="31" t="str">
        <f>IF(ISBLANK(Values!F28),"",Values!G28 )</f>
        <v/>
      </c>
      <c r="K29" s="27" t="str">
        <f>IF(ISBLANK(Values!F28),"",IF(Values!K28, Values!$B$4, Values!$B$5))</f>
        <v/>
      </c>
      <c r="L29" s="27" t="str">
        <f>IF(ISBLANK(Values!F28),"",IF($CO29="DEFAULT", Values!$B$18, ""))</f>
        <v/>
      </c>
      <c r="M29" s="27" t="str">
        <f>IF(ISBLANK(Values!F28),"",Values!$N28)</f>
        <v/>
      </c>
      <c r="N29" s="27" t="str">
        <f>IF(ISBLANK(Values!$G28),"",Values!O28)</f>
        <v/>
      </c>
      <c r="O29" s="27" t="str">
        <f>IF(ISBLANK(Values!$G28),"",Values!P28)</f>
        <v/>
      </c>
      <c r="P29" s="27" t="str">
        <f>IF(ISBLANK(Values!$G28),"",Values!Q28)</f>
        <v/>
      </c>
      <c r="Q29" s="27" t="str">
        <f>IF(ISBLANK(Values!$G28),"",Values!R28)</f>
        <v/>
      </c>
      <c r="R29" s="27" t="str">
        <f>IF(ISBLANK(Values!$G28),"",Values!S28)</f>
        <v/>
      </c>
      <c r="S29" s="27" t="str">
        <f>IF(ISBLANK(Values!$G28),"",Values!T28)</f>
        <v/>
      </c>
      <c r="T29" s="27" t="str">
        <f>IF(ISBLANK(Values!$G28),"",Values!U28)</f>
        <v/>
      </c>
      <c r="U29" s="27" t="str">
        <f>IF(ISBLANK(Values!$G28),"",Values!V28)</f>
        <v/>
      </c>
      <c r="V29" s="1"/>
      <c r="W29" s="29" t="str">
        <f>IF(ISBLANK(Values!F28),"","Child")</f>
        <v/>
      </c>
      <c r="X29" s="29" t="str">
        <f>IF(ISBLANK(Values!F28),"",Values!$B$13)</f>
        <v/>
      </c>
      <c r="Y29" s="31" t="str">
        <f>IF(ISBLANK(Values!F28),"","Size-Color")</f>
        <v/>
      </c>
      <c r="Z29" s="29" t="str">
        <f>IF(ISBLANK(Values!F28),"","variation")</f>
        <v/>
      </c>
      <c r="AA29" s="1" t="str">
        <f>IF(ISBLANK(Values!F28),"",Values!$B$20)</f>
        <v/>
      </c>
      <c r="AB29" s="1" t="str">
        <f>IF(ISBLANK(Values!F28),"",Values!$B$29)</f>
        <v/>
      </c>
      <c r="AC29" s="1"/>
      <c r="AD29" s="1"/>
      <c r="AE29" s="1"/>
      <c r="AF29" s="1"/>
      <c r="AG29" s="1"/>
      <c r="AH29" s="1"/>
      <c r="AI29" s="34" t="str">
        <f>IF(ISBLANK(Values!F28),"",IF(Values!J28,Values!$B$23,Values!$B$33))</f>
        <v/>
      </c>
      <c r="AJ29" s="3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7" t="str">
        <f>IF(ISBLANK(Values!F28),"",Values!I28)</f>
        <v/>
      </c>
      <c r="AU29" s="1"/>
      <c r="AV29" s="1" t="str">
        <f>IF(ISBLANK(Values!F28),"",IF(Values!K28,"Backlit", "Non-Backlit"))</f>
        <v/>
      </c>
      <c r="AW29" s="1"/>
      <c r="AX29" s="1"/>
      <c r="AY29" s="1"/>
      <c r="AZ29" s="1"/>
      <c r="BA29" s="1"/>
      <c r="BB29" s="1"/>
      <c r="BC29" s="1"/>
      <c r="BD29" s="1"/>
      <c r="BE29" s="1" t="str">
        <f>IF(ISBLANK(Values!F28),"","Professional Audience")</f>
        <v/>
      </c>
      <c r="BF29" s="1" t="str">
        <f>IF(ISBLANK(Values!F28),"","Consumer Audience")</f>
        <v/>
      </c>
      <c r="BG29" s="1" t="str">
        <f>IF(ISBLANK(Values!F28),"","Adults")</f>
        <v/>
      </c>
      <c r="BH29" s="1"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1" t="str">
        <f>IF(ISBLANK(Values!F28),"",Values!$B$7)</f>
        <v/>
      </c>
      <c r="CQ29" s="1" t="str">
        <f>IF(ISBLANK(Values!F28),"",Values!$B$8)</f>
        <v/>
      </c>
      <c r="CR29" s="1"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1" t="str">
        <f>IF(ISBLANK(Values!F28),"","Parts")</f>
        <v/>
      </c>
      <c r="DP29" s="1" t="str">
        <f>IF(ISBLANK(Values!F28),"",Values!$B$31)</f>
        <v/>
      </c>
      <c r="DQ29" s="1"/>
      <c r="DR29" s="1"/>
      <c r="DS29" s="1"/>
      <c r="DT29" s="1"/>
      <c r="DU29" s="1"/>
      <c r="DV29" s="1"/>
      <c r="DW29" s="1"/>
      <c r="DX29" s="1"/>
      <c r="DY29" t="str">
        <f>IF(ISBLANK(Values!$F28), "", "not_applicable")</f>
        <v/>
      </c>
      <c r="DZ29" s="1"/>
      <c r="EA29" s="1"/>
      <c r="EB29" s="1"/>
      <c r="EC29" s="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1" t="str">
        <f>IF(ISBLANK(Values!F28),"","New")</f>
        <v/>
      </c>
      <c r="EW29" s="1"/>
      <c r="EX29" s="1"/>
      <c r="EY29" s="1"/>
      <c r="EZ29" s="1"/>
      <c r="FA29" s="1"/>
      <c r="FB29" s="1"/>
      <c r="FC29" s="1"/>
      <c r="FD29" s="1"/>
      <c r="FE29" s="1" t="str">
        <f>IF(ISBLANK(Values!F28),"",IF(CO29&lt;&gt;"DEFAULT", "", 3))</f>
        <v/>
      </c>
      <c r="FF29" s="1"/>
      <c r="FG29" s="1"/>
      <c r="FH29" s="1" t="str">
        <f>IF(ISBLANK(Values!F28),"","FALSE")</f>
        <v/>
      </c>
      <c r="FI29" s="1" t="str">
        <f>IF(ISBLANK(Values!F28),"","FALSE")</f>
        <v/>
      </c>
      <c r="FJ29" s="1" t="str">
        <f>IF(ISBLANK(Values!F28),"","FALSE")</f>
        <v/>
      </c>
      <c r="FK29" s="1"/>
      <c r="FL29" s="1"/>
      <c r="FM29" s="1" t="str">
        <f>IF(ISBLANK(Values!F28),"","1")</f>
        <v/>
      </c>
      <c r="FN29" s="1"/>
      <c r="FO29" s="27"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IF(ISBLANK(Values!F29),"",IF(Values!$B$37="EU","computercomponent","computer"))</f>
        <v/>
      </c>
      <c r="B30" s="33" t="str">
        <f>IF(ISBLANK(Values!F29),"",Values!G29)</f>
        <v/>
      </c>
      <c r="C30" s="29" t="str">
        <f>IF(ISBLANK(Values!F29),"","TellusRem")</f>
        <v/>
      </c>
      <c r="D30" s="28" t="str">
        <f>IF(ISBLANK(Values!F29),"",Values!F29)</f>
        <v/>
      </c>
      <c r="E30" s="1" t="str">
        <f>IF(ISBLANK(Values!F29),"","EAN")</f>
        <v/>
      </c>
      <c r="F30" s="27" t="str">
        <f>IF(ISBLANK(Values!F29),"",IF(Values!K29, SUBSTITUTE(Values!$B$1, "{language}", Values!I29) &amp; " " &amp;Values!$B$3, SUBSTITUTE(Values!$B$2, "{language}", Values!$I29) &amp; " " &amp;Values!$B$3))</f>
        <v/>
      </c>
      <c r="G30" s="29" t="str">
        <f>IF(ISBLANK(Values!F29),"","TellusRem")</f>
        <v/>
      </c>
      <c r="H30" s="1" t="str">
        <f>IF(ISBLANK(Values!F29),"",Values!$B$16)</f>
        <v/>
      </c>
      <c r="I30" s="1" t="str">
        <f>IF(ISBLANK(Values!F29),"","4730574031")</f>
        <v/>
      </c>
      <c r="J30" s="31" t="str">
        <f>IF(ISBLANK(Values!F29),"",Values!G29 )</f>
        <v/>
      </c>
      <c r="K30" s="27" t="str">
        <f>IF(ISBLANK(Values!F29),"",IF(Values!K29, Values!$B$4, Values!$B$5))</f>
        <v/>
      </c>
      <c r="L30" s="27" t="str">
        <f>IF(ISBLANK(Values!F29),"",IF($CO30="DEFAULT", Values!$B$18, ""))</f>
        <v/>
      </c>
      <c r="M30" s="27" t="str">
        <f>IF(ISBLANK(Values!F29),"",Values!$N29)</f>
        <v/>
      </c>
      <c r="N30" s="27" t="str">
        <f>IF(ISBLANK(Values!$G29),"",Values!O29)</f>
        <v/>
      </c>
      <c r="O30" s="27" t="str">
        <f>IF(ISBLANK(Values!$G29),"",Values!P29)</f>
        <v/>
      </c>
      <c r="P30" s="27" t="str">
        <f>IF(ISBLANK(Values!$G29),"",Values!Q29)</f>
        <v/>
      </c>
      <c r="Q30" s="27" t="str">
        <f>IF(ISBLANK(Values!$G29),"",Values!R29)</f>
        <v/>
      </c>
      <c r="R30" s="27" t="str">
        <f>IF(ISBLANK(Values!$G29),"",Values!S29)</f>
        <v/>
      </c>
      <c r="S30" s="27" t="str">
        <f>IF(ISBLANK(Values!$G29),"",Values!T29)</f>
        <v/>
      </c>
      <c r="T30" s="27" t="str">
        <f>IF(ISBLANK(Values!$G29),"",Values!U29)</f>
        <v/>
      </c>
      <c r="U30" s="27" t="str">
        <f>IF(ISBLANK(Values!$G29),"",Values!V29)</f>
        <v/>
      </c>
      <c r="V30" s="1"/>
      <c r="W30" s="29" t="str">
        <f>IF(ISBLANK(Values!F29),"","Child")</f>
        <v/>
      </c>
      <c r="X30" s="29" t="str">
        <f>IF(ISBLANK(Values!F29),"",Values!$B$13)</f>
        <v/>
      </c>
      <c r="Y30" s="31" t="str">
        <f>IF(ISBLANK(Values!F29),"","Size-Color")</f>
        <v/>
      </c>
      <c r="Z30" s="29" t="str">
        <f>IF(ISBLANK(Values!F29),"","variation")</f>
        <v/>
      </c>
      <c r="AA30" s="1" t="str">
        <f>IF(ISBLANK(Values!F29),"",Values!$B$20)</f>
        <v/>
      </c>
      <c r="AB30" s="1" t="str">
        <f>IF(ISBLANK(Values!F29),"",Values!$B$29)</f>
        <v/>
      </c>
      <c r="AC30" s="1"/>
      <c r="AD30" s="1"/>
      <c r="AE30" s="1"/>
      <c r="AF30" s="1"/>
      <c r="AG30" s="1"/>
      <c r="AH30" s="1"/>
      <c r="AI30" s="34" t="str">
        <f>IF(ISBLANK(Values!F29),"",IF(Values!J29,Values!$B$23,Values!$B$33))</f>
        <v/>
      </c>
      <c r="AJ30" s="3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7" t="str">
        <f>IF(ISBLANK(Values!F29),"",Values!I29)</f>
        <v/>
      </c>
      <c r="AU30" s="1"/>
      <c r="AV30" s="1" t="str">
        <f>IF(ISBLANK(Values!F29),"",IF(Values!K29,"Backlit", "Non-Backlit"))</f>
        <v/>
      </c>
      <c r="AW30" s="1"/>
      <c r="AX30" s="1"/>
      <c r="AY30" s="1"/>
      <c r="AZ30" s="1"/>
      <c r="BA30" s="1"/>
      <c r="BB30" s="1"/>
      <c r="BC30" s="1"/>
      <c r="BD30" s="1"/>
      <c r="BE30" s="1" t="str">
        <f>IF(ISBLANK(Values!F29),"","Professional Audience")</f>
        <v/>
      </c>
      <c r="BF30" s="1" t="str">
        <f>IF(ISBLANK(Values!F29),"","Consumer Audience")</f>
        <v/>
      </c>
      <c r="BG30" s="1" t="str">
        <f>IF(ISBLANK(Values!F29),"","Adults")</f>
        <v/>
      </c>
      <c r="BH30" s="1"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1" t="str">
        <f>IF(ISBLANK(Values!F29),"",Values!$B$7)</f>
        <v/>
      </c>
      <c r="CQ30" s="1" t="str">
        <f>IF(ISBLANK(Values!F29),"",Values!$B$8)</f>
        <v/>
      </c>
      <c r="CR30" s="1"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1" t="str">
        <f>IF(ISBLANK(Values!F29),"","Parts")</f>
        <v/>
      </c>
      <c r="DP30" s="1" t="str">
        <f>IF(ISBLANK(Values!F29),"",Values!$B$31)</f>
        <v/>
      </c>
      <c r="DQ30" s="1"/>
      <c r="DR30" s="1"/>
      <c r="DS30" s="1"/>
      <c r="DT30" s="1"/>
      <c r="DU30" s="1"/>
      <c r="DV30" s="1"/>
      <c r="DW30" s="1"/>
      <c r="DX30" s="1"/>
      <c r="DY30" t="str">
        <f>IF(ISBLANK(Values!$F29), "", "not_applicable")</f>
        <v/>
      </c>
      <c r="DZ30" s="1"/>
      <c r="EA30" s="1"/>
      <c r="EB30" s="1"/>
      <c r="EC30" s="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1" t="str">
        <f>IF(ISBLANK(Values!F29),"","New")</f>
        <v/>
      </c>
      <c r="EW30" s="1"/>
      <c r="EX30" s="1"/>
      <c r="EY30" s="1"/>
      <c r="EZ30" s="1"/>
      <c r="FA30" s="1"/>
      <c r="FB30" s="1"/>
      <c r="FC30" s="1"/>
      <c r="FD30" s="1"/>
      <c r="FE30" s="1" t="str">
        <f>IF(ISBLANK(Values!F29),"",IF(CO30&lt;&gt;"DEFAULT", "", 3))</f>
        <v/>
      </c>
      <c r="FF30" s="1"/>
      <c r="FG30" s="1"/>
      <c r="FH30" s="1" t="str">
        <f>IF(ISBLANK(Values!F29),"","FALSE")</f>
        <v/>
      </c>
      <c r="FI30" s="1" t="str">
        <f>IF(ISBLANK(Values!F29),"","FALSE")</f>
        <v/>
      </c>
      <c r="FJ30" s="1" t="str">
        <f>IF(ISBLANK(Values!F29),"","FALSE")</f>
        <v/>
      </c>
      <c r="FK30" s="1"/>
      <c r="FL30" s="1"/>
      <c r="FM30" s="1" t="str">
        <f>IF(ISBLANK(Values!F29),"","1")</f>
        <v/>
      </c>
      <c r="FN30" s="1"/>
      <c r="FO30" s="27"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IF(ISBLANK(Values!F30),"",IF(Values!$B$37="EU","computercomponent","computer"))</f>
        <v/>
      </c>
      <c r="B31" s="33" t="str">
        <f>IF(ISBLANK(Values!F30),"",Values!G30)</f>
        <v/>
      </c>
      <c r="C31" s="29" t="str">
        <f>IF(ISBLANK(Values!F30),"","TellusRem")</f>
        <v/>
      </c>
      <c r="D31" s="28" t="str">
        <f>IF(ISBLANK(Values!F30),"",Values!F30)</f>
        <v/>
      </c>
      <c r="E31" s="1" t="str">
        <f>IF(ISBLANK(Values!F30),"","EAN")</f>
        <v/>
      </c>
      <c r="F31" s="27" t="str">
        <f>IF(ISBLANK(Values!F30),"",IF(Values!K30, SUBSTITUTE(Values!$B$1, "{language}", Values!I30) &amp; " " &amp;Values!$B$3, SUBSTITUTE(Values!$B$2, "{language}", Values!$I30) &amp; " " &amp;Values!$B$3))</f>
        <v/>
      </c>
      <c r="G31" s="29" t="str">
        <f>IF(ISBLANK(Values!F30),"","TellusRem")</f>
        <v/>
      </c>
      <c r="H31" s="1" t="str">
        <f>IF(ISBLANK(Values!F30),"",Values!$B$16)</f>
        <v/>
      </c>
      <c r="I31" s="1" t="str">
        <f>IF(ISBLANK(Values!F30),"","4730574031")</f>
        <v/>
      </c>
      <c r="J31" s="31" t="str">
        <f>IF(ISBLANK(Values!F30),"",Values!G30 )</f>
        <v/>
      </c>
      <c r="K31" s="27" t="str">
        <f>IF(ISBLANK(Values!F30),"",IF(Values!K30, Values!$B$4, Values!$B$5))</f>
        <v/>
      </c>
      <c r="L31" s="27" t="str">
        <f>IF(ISBLANK(Values!F30),"",IF($CO31="DEFAULT", Values!$B$18, ""))</f>
        <v/>
      </c>
      <c r="M31" s="27" t="str">
        <f>IF(ISBLANK(Values!F30),"",Values!$N30)</f>
        <v/>
      </c>
      <c r="N31" s="27" t="str">
        <f>IF(ISBLANK(Values!$G30),"",Values!O30)</f>
        <v/>
      </c>
      <c r="O31" s="27" t="str">
        <f>IF(ISBLANK(Values!$G30),"",Values!P30)</f>
        <v/>
      </c>
      <c r="P31" s="27" t="str">
        <f>IF(ISBLANK(Values!$G30),"",Values!Q30)</f>
        <v/>
      </c>
      <c r="Q31" s="27" t="str">
        <f>IF(ISBLANK(Values!$G30),"",Values!R30)</f>
        <v/>
      </c>
      <c r="R31" s="27" t="str">
        <f>IF(ISBLANK(Values!$G30),"",Values!S30)</f>
        <v/>
      </c>
      <c r="S31" s="27" t="str">
        <f>IF(ISBLANK(Values!$G30),"",Values!T30)</f>
        <v/>
      </c>
      <c r="T31" s="27" t="str">
        <f>IF(ISBLANK(Values!$G30),"",Values!U30)</f>
        <v/>
      </c>
      <c r="U31" s="27" t="str">
        <f>IF(ISBLANK(Values!$G30),"",Values!V30)</f>
        <v/>
      </c>
      <c r="V31" s="1"/>
      <c r="W31" s="29" t="str">
        <f>IF(ISBLANK(Values!F30),"","Child")</f>
        <v/>
      </c>
      <c r="X31" s="29" t="str">
        <f>IF(ISBLANK(Values!F30),"",Values!$B$13)</f>
        <v/>
      </c>
      <c r="Y31" s="31" t="str">
        <f>IF(ISBLANK(Values!F30),"","Size-Color")</f>
        <v/>
      </c>
      <c r="Z31" s="29" t="str">
        <f>IF(ISBLANK(Values!F30),"","variation")</f>
        <v/>
      </c>
      <c r="AA31" s="1" t="str">
        <f>IF(ISBLANK(Values!F30),"",Values!$B$20)</f>
        <v/>
      </c>
      <c r="AB31" s="1" t="str">
        <f>IF(ISBLANK(Values!F30),"",Values!$B$29)</f>
        <v/>
      </c>
      <c r="AC31" s="1"/>
      <c r="AD31" s="1"/>
      <c r="AE31" s="1"/>
      <c r="AF31" s="1"/>
      <c r="AG31" s="1"/>
      <c r="AH31" s="1"/>
      <c r="AI31" s="34" t="str">
        <f>IF(ISBLANK(Values!F30),"",IF(Values!J30,Values!$B$23,Values!$B$33))</f>
        <v/>
      </c>
      <c r="AJ31" s="3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7" t="str">
        <f>IF(ISBLANK(Values!F30),"",Values!I30)</f>
        <v/>
      </c>
      <c r="AU31" s="1"/>
      <c r="AV31" s="1" t="str">
        <f>IF(ISBLANK(Values!F30),"",IF(Values!K30,"Backlit", "Non-Backlit"))</f>
        <v/>
      </c>
      <c r="AW31" s="1"/>
      <c r="AX31" s="1"/>
      <c r="AY31" s="1"/>
      <c r="AZ31" s="1"/>
      <c r="BA31" s="1"/>
      <c r="BB31" s="1"/>
      <c r="BC31" s="1"/>
      <c r="BD31" s="1"/>
      <c r="BE31" s="1" t="str">
        <f>IF(ISBLANK(Values!F30),"","Professional Audience")</f>
        <v/>
      </c>
      <c r="BF31" s="1" t="str">
        <f>IF(ISBLANK(Values!F30),"","Consumer Audience")</f>
        <v/>
      </c>
      <c r="BG31" s="1" t="str">
        <f>IF(ISBLANK(Values!F30),"","Adults")</f>
        <v/>
      </c>
      <c r="BH31" s="1"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1" t="str">
        <f>IF(ISBLANK(Values!F30),"",Values!$B$7)</f>
        <v/>
      </c>
      <c r="CQ31" s="1" t="str">
        <f>IF(ISBLANK(Values!F30),"",Values!$B$8)</f>
        <v/>
      </c>
      <c r="CR31" s="1"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1" t="str">
        <f>IF(ISBLANK(Values!F30),"","Parts")</f>
        <v/>
      </c>
      <c r="DP31" s="1" t="str">
        <f>IF(ISBLANK(Values!F30),"",Values!$B$31)</f>
        <v/>
      </c>
      <c r="DQ31" s="1"/>
      <c r="DR31" s="1"/>
      <c r="DS31" s="1"/>
      <c r="DT31" s="1"/>
      <c r="DU31" s="1"/>
      <c r="DV31" s="1"/>
      <c r="DW31" s="1"/>
      <c r="DX31" s="1"/>
      <c r="DY31" t="str">
        <f>IF(ISBLANK(Values!$F30), "", "not_applicable")</f>
        <v/>
      </c>
      <c r="DZ31" s="1"/>
      <c r="EA31" s="1"/>
      <c r="EB31" s="1"/>
      <c r="EC31" s="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1" t="str">
        <f>IF(ISBLANK(Values!F30),"","New")</f>
        <v/>
      </c>
      <c r="EW31" s="1"/>
      <c r="EX31" s="1"/>
      <c r="EY31" s="1"/>
      <c r="EZ31" s="1"/>
      <c r="FA31" s="1"/>
      <c r="FB31" s="1"/>
      <c r="FC31" s="1"/>
      <c r="FD31" s="1"/>
      <c r="FE31" s="1" t="str">
        <f>IF(ISBLANK(Values!F30),"",IF(CO31&lt;&gt;"DEFAULT", "", 3))</f>
        <v/>
      </c>
      <c r="FF31" s="1"/>
      <c r="FG31" s="1"/>
      <c r="FH31" s="1" t="str">
        <f>IF(ISBLANK(Values!F30),"","FALSE")</f>
        <v/>
      </c>
      <c r="FI31" s="1" t="str">
        <f>IF(ISBLANK(Values!F30),"","FALSE")</f>
        <v/>
      </c>
      <c r="FJ31" s="1" t="str">
        <f>IF(ISBLANK(Values!F30),"","FALSE")</f>
        <v/>
      </c>
      <c r="FK31" s="1"/>
      <c r="FL31" s="1"/>
      <c r="FM31" s="1" t="str">
        <f>IF(ISBLANK(Values!F30),"","1")</f>
        <v/>
      </c>
      <c r="FN31" s="1"/>
      <c r="FO31" s="27"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IF(ISBLANK(Values!F31),"",IF(Values!$B$37="EU","computercomponent","computer"))</f>
        <v/>
      </c>
      <c r="B32" s="33" t="str">
        <f>IF(ISBLANK(Values!F31),"",Values!G31)</f>
        <v/>
      </c>
      <c r="C32" s="29" t="str">
        <f>IF(ISBLANK(Values!F31),"","TellusRem")</f>
        <v/>
      </c>
      <c r="D32" s="28" t="str">
        <f>IF(ISBLANK(Values!F31),"",Values!F31)</f>
        <v/>
      </c>
      <c r="E32" s="1" t="str">
        <f>IF(ISBLANK(Values!F31),"","EAN")</f>
        <v/>
      </c>
      <c r="F32" s="27" t="str">
        <f>IF(ISBLANK(Values!F31),"",IF(Values!K31, SUBSTITUTE(Values!$B$1, "{language}", Values!I31) &amp; " " &amp;Values!$B$3, SUBSTITUTE(Values!$B$2, "{language}", Values!$I31) &amp; " " &amp;Values!$B$3))</f>
        <v/>
      </c>
      <c r="G32" s="29" t="str">
        <f>IF(ISBLANK(Values!F31),"","TellusRem")</f>
        <v/>
      </c>
      <c r="H32" s="1" t="str">
        <f>IF(ISBLANK(Values!F31),"",Values!$B$16)</f>
        <v/>
      </c>
      <c r="I32" s="1" t="str">
        <f>IF(ISBLANK(Values!F31),"","4730574031")</f>
        <v/>
      </c>
      <c r="J32" s="31" t="str">
        <f>IF(ISBLANK(Values!F31),"",Values!G31 )</f>
        <v/>
      </c>
      <c r="K32" s="27" t="str">
        <f>IF(ISBLANK(Values!F31),"",IF(Values!K31, Values!$B$4, Values!$B$5))</f>
        <v/>
      </c>
      <c r="L32" s="27" t="str">
        <f>IF(ISBLANK(Values!F31),"",IF($CO32="DEFAULT", Values!$B$18, ""))</f>
        <v/>
      </c>
      <c r="M32" s="27" t="str">
        <f>IF(ISBLANK(Values!F31),"",Values!$N31)</f>
        <v/>
      </c>
      <c r="N32" s="27" t="str">
        <f>IF(ISBLANK(Values!$G31),"",Values!O31)</f>
        <v/>
      </c>
      <c r="O32" s="27" t="str">
        <f>IF(ISBLANK(Values!$G31),"",Values!P31)</f>
        <v/>
      </c>
      <c r="P32" s="27" t="str">
        <f>IF(ISBLANK(Values!$G31),"",Values!Q31)</f>
        <v/>
      </c>
      <c r="Q32" s="27" t="str">
        <f>IF(ISBLANK(Values!$G31),"",Values!R31)</f>
        <v/>
      </c>
      <c r="R32" s="27" t="str">
        <f>IF(ISBLANK(Values!$G31),"",Values!S31)</f>
        <v/>
      </c>
      <c r="S32" s="27" t="str">
        <f>IF(ISBLANK(Values!$G31),"",Values!T31)</f>
        <v/>
      </c>
      <c r="T32" s="27" t="str">
        <f>IF(ISBLANK(Values!$G31),"",Values!U31)</f>
        <v/>
      </c>
      <c r="U32" s="27" t="str">
        <f>IF(ISBLANK(Values!$G31),"",Values!V31)</f>
        <v/>
      </c>
      <c r="V32" s="1"/>
      <c r="W32" s="29" t="str">
        <f>IF(ISBLANK(Values!F31),"","Child")</f>
        <v/>
      </c>
      <c r="X32" s="29" t="str">
        <f>IF(ISBLANK(Values!F31),"",Values!$B$13)</f>
        <v/>
      </c>
      <c r="Y32" s="31" t="str">
        <f>IF(ISBLANK(Values!F31),"","Size-Color")</f>
        <v/>
      </c>
      <c r="Z32" s="29" t="str">
        <f>IF(ISBLANK(Values!F31),"","variation")</f>
        <v/>
      </c>
      <c r="AA32" s="1" t="str">
        <f>IF(ISBLANK(Values!F31),"",Values!$B$20)</f>
        <v/>
      </c>
      <c r="AB32" s="1" t="str">
        <f>IF(ISBLANK(Values!F31),"",Values!$B$29)</f>
        <v/>
      </c>
      <c r="AC32" s="1"/>
      <c r="AD32" s="1"/>
      <c r="AE32" s="1"/>
      <c r="AF32" s="1"/>
      <c r="AG32" s="1"/>
      <c r="AH32" s="1"/>
      <c r="AI32" s="34" t="str">
        <f>IF(ISBLANK(Values!F31),"",IF(Values!J31,Values!$B$23,Values!$B$33))</f>
        <v/>
      </c>
      <c r="AJ32" s="3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7" t="str">
        <f>IF(ISBLANK(Values!F31),"",Values!I31)</f>
        <v/>
      </c>
      <c r="AU32" s="1"/>
      <c r="AV32" s="1" t="str">
        <f>IF(ISBLANK(Values!F31),"",IF(Values!K31,"Backlit", "Non-Backlit"))</f>
        <v/>
      </c>
      <c r="AW32" s="1"/>
      <c r="AX32" s="1"/>
      <c r="AY32" s="1"/>
      <c r="AZ32" s="1"/>
      <c r="BA32" s="1"/>
      <c r="BB32" s="1"/>
      <c r="BC32" s="1"/>
      <c r="BD32" s="1"/>
      <c r="BE32" s="1" t="str">
        <f>IF(ISBLANK(Values!F31),"","Professional Audience")</f>
        <v/>
      </c>
      <c r="BF32" s="1" t="str">
        <f>IF(ISBLANK(Values!F31),"","Consumer Audience")</f>
        <v/>
      </c>
      <c r="BG32" s="1" t="str">
        <f>IF(ISBLANK(Values!F31),"","Adults")</f>
        <v/>
      </c>
      <c r="BH32" s="1"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1" t="str">
        <f>IF(ISBLANK(Values!F31),"",Values!$B$7)</f>
        <v/>
      </c>
      <c r="CQ32" s="1" t="str">
        <f>IF(ISBLANK(Values!F31),"",Values!$B$8)</f>
        <v/>
      </c>
      <c r="CR32" s="1"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1" t="str">
        <f>IF(ISBLANK(Values!F31),"","Parts")</f>
        <v/>
      </c>
      <c r="DP32" s="1" t="str">
        <f>IF(ISBLANK(Values!F31),"",Values!$B$31)</f>
        <v/>
      </c>
      <c r="DQ32" s="1"/>
      <c r="DR32" s="1"/>
      <c r="DS32" s="1"/>
      <c r="DT32" s="1"/>
      <c r="DU32" s="1"/>
      <c r="DV32" s="1"/>
      <c r="DW32" s="1"/>
      <c r="DX32" s="1"/>
      <c r="DY32" t="str">
        <f>IF(ISBLANK(Values!$F31), "", "not_applicable")</f>
        <v/>
      </c>
      <c r="DZ32" s="1"/>
      <c r="EA32" s="1"/>
      <c r="EB32" s="1"/>
      <c r="EC32" s="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1" t="str">
        <f>IF(ISBLANK(Values!F31),"","New")</f>
        <v/>
      </c>
      <c r="EW32" s="1"/>
      <c r="EX32" s="1"/>
      <c r="EY32" s="1"/>
      <c r="EZ32" s="1"/>
      <c r="FA32" s="1"/>
      <c r="FB32" s="1"/>
      <c r="FC32" s="1"/>
      <c r="FD32" s="1"/>
      <c r="FE32" s="1" t="str">
        <f>IF(ISBLANK(Values!F31),"",IF(CO32&lt;&gt;"DEFAULT", "", 3))</f>
        <v/>
      </c>
      <c r="FF32" s="1"/>
      <c r="FG32" s="1"/>
      <c r="FH32" s="1" t="str">
        <f>IF(ISBLANK(Values!F31),"","FALSE")</f>
        <v/>
      </c>
      <c r="FI32" s="1" t="str">
        <f>IF(ISBLANK(Values!F31),"","FALSE")</f>
        <v/>
      </c>
      <c r="FJ32" s="1" t="str">
        <f>IF(ISBLANK(Values!F31),"","FALSE")</f>
        <v/>
      </c>
      <c r="FK32" s="1"/>
      <c r="FL32" s="1"/>
      <c r="FM32" s="1" t="str">
        <f>IF(ISBLANK(Values!F31),"","1")</f>
        <v/>
      </c>
      <c r="FN32" s="1"/>
      <c r="FO32" s="27"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IF(ISBLANK(Values!F32),"",IF(Values!$B$37="EU","computercomponent","computer"))</f>
        <v/>
      </c>
      <c r="B33" s="33" t="str">
        <f>IF(ISBLANK(Values!F32),"",Values!G32)</f>
        <v/>
      </c>
      <c r="C33" s="29" t="str">
        <f>IF(ISBLANK(Values!F32),"","TellusRem")</f>
        <v/>
      </c>
      <c r="D33" s="28" t="str">
        <f>IF(ISBLANK(Values!F32),"",Values!F32)</f>
        <v/>
      </c>
      <c r="E33" s="1" t="str">
        <f>IF(ISBLANK(Values!F32),"","EAN")</f>
        <v/>
      </c>
      <c r="F33" s="27" t="str">
        <f>IF(ISBLANK(Values!F32),"",IF(Values!K32, SUBSTITUTE(Values!$B$1, "{language}", Values!I32) &amp; " " &amp;Values!$B$3, SUBSTITUTE(Values!$B$2, "{language}", Values!$I32) &amp; " " &amp;Values!$B$3))</f>
        <v/>
      </c>
      <c r="G33" s="29" t="str">
        <f>IF(ISBLANK(Values!F32),"","TellusRem")</f>
        <v/>
      </c>
      <c r="H33" s="1" t="str">
        <f>IF(ISBLANK(Values!F32),"",Values!$B$16)</f>
        <v/>
      </c>
      <c r="I33" s="1" t="str">
        <f>IF(ISBLANK(Values!F32),"","4730574031")</f>
        <v/>
      </c>
      <c r="J33" s="31" t="str">
        <f>IF(ISBLANK(Values!F32),"",Values!G32 )</f>
        <v/>
      </c>
      <c r="K33" s="27" t="str">
        <f>IF(ISBLANK(Values!F32),"",IF(Values!K32, Values!$B$4, Values!$B$5))</f>
        <v/>
      </c>
      <c r="L33" s="27" t="str">
        <f>IF(ISBLANK(Values!F32),"",IF($CO33="DEFAULT", Values!$B$18, ""))</f>
        <v/>
      </c>
      <c r="M33" s="27" t="str">
        <f>IF(ISBLANK(Values!F32),"",Values!$N32)</f>
        <v/>
      </c>
      <c r="N33" s="27" t="str">
        <f>IF(ISBLANK(Values!$G32),"",Values!O32)</f>
        <v/>
      </c>
      <c r="O33" s="27" t="str">
        <f>IF(ISBLANK(Values!$G32),"",Values!P32)</f>
        <v/>
      </c>
      <c r="P33" s="27" t="str">
        <f>IF(ISBLANK(Values!$G32),"",Values!Q32)</f>
        <v/>
      </c>
      <c r="Q33" s="27" t="str">
        <f>IF(ISBLANK(Values!$G32),"",Values!R32)</f>
        <v/>
      </c>
      <c r="R33" s="27" t="str">
        <f>IF(ISBLANK(Values!$G32),"",Values!S32)</f>
        <v/>
      </c>
      <c r="S33" s="27" t="str">
        <f>IF(ISBLANK(Values!$G32),"",Values!T32)</f>
        <v/>
      </c>
      <c r="T33" s="27" t="str">
        <f>IF(ISBLANK(Values!$G32),"",Values!U32)</f>
        <v/>
      </c>
      <c r="U33" s="27" t="str">
        <f>IF(ISBLANK(Values!$G32),"",Values!V32)</f>
        <v/>
      </c>
      <c r="V33" s="1"/>
      <c r="W33" s="29" t="str">
        <f>IF(ISBLANK(Values!F32),"","Child")</f>
        <v/>
      </c>
      <c r="X33" s="29" t="str">
        <f>IF(ISBLANK(Values!F32),"",Values!$B$13)</f>
        <v/>
      </c>
      <c r="Y33" s="31" t="str">
        <f>IF(ISBLANK(Values!F32),"","Size-Color")</f>
        <v/>
      </c>
      <c r="Z33" s="29" t="str">
        <f>IF(ISBLANK(Values!F32),"","variation")</f>
        <v/>
      </c>
      <c r="AA33" s="1" t="str">
        <f>IF(ISBLANK(Values!F32),"",Values!$B$20)</f>
        <v/>
      </c>
      <c r="AB33" s="1" t="str">
        <f>IF(ISBLANK(Values!F32),"",Values!$B$29)</f>
        <v/>
      </c>
      <c r="AC33" s="1"/>
      <c r="AD33" s="1"/>
      <c r="AE33" s="1"/>
      <c r="AF33" s="1"/>
      <c r="AG33" s="1"/>
      <c r="AH33" s="1"/>
      <c r="AI33" s="34" t="str">
        <f>IF(ISBLANK(Values!F32),"",IF(Values!J32,Values!$B$23,Values!$B$33))</f>
        <v/>
      </c>
      <c r="AJ33" s="3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7" t="str">
        <f>IF(ISBLANK(Values!F32),"",Values!I32)</f>
        <v/>
      </c>
      <c r="AU33" s="1"/>
      <c r="AV33" s="1" t="str">
        <f>IF(ISBLANK(Values!F32),"",IF(Values!K32,"Backlit", "Non-Backlit"))</f>
        <v/>
      </c>
      <c r="AW33" s="1"/>
      <c r="AX33" s="1"/>
      <c r="AY33" s="1"/>
      <c r="AZ33" s="1"/>
      <c r="BA33" s="1"/>
      <c r="BB33" s="1"/>
      <c r="BC33" s="1"/>
      <c r="BD33" s="1"/>
      <c r="BE33" s="1" t="str">
        <f>IF(ISBLANK(Values!F32),"","Professional Audience")</f>
        <v/>
      </c>
      <c r="BF33" s="1" t="str">
        <f>IF(ISBLANK(Values!F32),"","Consumer Audience")</f>
        <v/>
      </c>
      <c r="BG33" s="1" t="str">
        <f>IF(ISBLANK(Values!F32),"","Adults")</f>
        <v/>
      </c>
      <c r="BH33" s="1"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1" t="str">
        <f>IF(ISBLANK(Values!F32),"",Values!$B$7)</f>
        <v/>
      </c>
      <c r="CQ33" s="1" t="str">
        <f>IF(ISBLANK(Values!F32),"",Values!$B$8)</f>
        <v/>
      </c>
      <c r="CR33" s="1"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1" t="str">
        <f>IF(ISBLANK(Values!F32),"","Parts")</f>
        <v/>
      </c>
      <c r="DP33" s="1" t="str">
        <f>IF(ISBLANK(Values!F32),"",Values!$B$31)</f>
        <v/>
      </c>
      <c r="DQ33" s="1"/>
      <c r="DR33" s="1"/>
      <c r="DS33" s="1"/>
      <c r="DT33" s="1"/>
      <c r="DU33" s="1"/>
      <c r="DV33" s="1"/>
      <c r="DW33" s="1"/>
      <c r="DX33" s="1"/>
      <c r="DY33" t="str">
        <f>IF(ISBLANK(Values!$F32), "", "not_applicable")</f>
        <v/>
      </c>
      <c r="DZ33" s="1"/>
      <c r="EA33" s="1"/>
      <c r="EB33" s="1"/>
      <c r="EC33" s="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1" t="str">
        <f>IF(ISBLANK(Values!F32),"","New")</f>
        <v/>
      </c>
      <c r="EW33" s="1"/>
      <c r="EX33" s="1"/>
      <c r="EY33" s="1"/>
      <c r="EZ33" s="1"/>
      <c r="FA33" s="1"/>
      <c r="FB33" s="1"/>
      <c r="FC33" s="1"/>
      <c r="FD33" s="1"/>
      <c r="FE33" s="1" t="str">
        <f>IF(ISBLANK(Values!F32),"",IF(CO33&lt;&gt;"DEFAULT", "", 3))</f>
        <v/>
      </c>
      <c r="FF33" s="1"/>
      <c r="FG33" s="1"/>
      <c r="FH33" s="1" t="str">
        <f>IF(ISBLANK(Values!F32),"","FALSE")</f>
        <v/>
      </c>
      <c r="FI33" s="1" t="str">
        <f>IF(ISBLANK(Values!F32),"","FALSE")</f>
        <v/>
      </c>
      <c r="FJ33" s="1" t="str">
        <f>IF(ISBLANK(Values!F32),"","FALSE")</f>
        <v/>
      </c>
      <c r="FK33" s="1"/>
      <c r="FL33" s="1"/>
      <c r="FM33" s="1" t="str">
        <f>IF(ISBLANK(Values!F32),"","1")</f>
        <v/>
      </c>
      <c r="FN33" s="1"/>
      <c r="FO33" s="27"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IF(ISBLANK(Values!F33),"",IF(Values!$B$37="EU","computercomponent","computer"))</f>
        <v/>
      </c>
      <c r="B34" s="33" t="str">
        <f>IF(ISBLANK(Values!F33),"",Values!G33)</f>
        <v/>
      </c>
      <c r="C34" s="29" t="str">
        <f>IF(ISBLANK(Values!F33),"","TellusRem")</f>
        <v/>
      </c>
      <c r="D34" s="28" t="str">
        <f>IF(ISBLANK(Values!F33),"",Values!F33)</f>
        <v/>
      </c>
      <c r="E34" s="1" t="str">
        <f>IF(ISBLANK(Values!F33),"","EAN")</f>
        <v/>
      </c>
      <c r="F34" s="27" t="str">
        <f>IF(ISBLANK(Values!F33),"",IF(Values!K33, SUBSTITUTE(Values!$B$1, "{language}", Values!I33) &amp; " " &amp;Values!$B$3, SUBSTITUTE(Values!$B$2, "{language}", Values!$I33) &amp; " " &amp;Values!$B$3))</f>
        <v/>
      </c>
      <c r="G34" s="29" t="str">
        <f>IF(ISBLANK(Values!F33),"","TellusRem")</f>
        <v/>
      </c>
      <c r="H34" s="1" t="str">
        <f>IF(ISBLANK(Values!F33),"",Values!$B$16)</f>
        <v/>
      </c>
      <c r="I34" s="1" t="str">
        <f>IF(ISBLANK(Values!F33),"","4730574031")</f>
        <v/>
      </c>
      <c r="J34" s="31" t="str">
        <f>IF(ISBLANK(Values!F33),"",Values!G33 )</f>
        <v/>
      </c>
      <c r="K34" s="27" t="str">
        <f>IF(ISBLANK(Values!F33),"",IF(Values!K33, Values!$B$4, Values!$B$5))</f>
        <v/>
      </c>
      <c r="L34" s="27" t="str">
        <f>IF(ISBLANK(Values!F33),"",IF($CO34="DEFAULT", Values!$B$18, ""))</f>
        <v/>
      </c>
      <c r="M34" s="27" t="str">
        <f>IF(ISBLANK(Values!F33),"",Values!$N33)</f>
        <v/>
      </c>
      <c r="N34" s="27" t="str">
        <f>IF(ISBLANK(Values!$G33),"",Values!O33)</f>
        <v/>
      </c>
      <c r="O34" s="27" t="str">
        <f>IF(ISBLANK(Values!$G33),"",Values!P33)</f>
        <v/>
      </c>
      <c r="P34" s="27" t="str">
        <f>IF(ISBLANK(Values!$G33),"",Values!Q33)</f>
        <v/>
      </c>
      <c r="Q34" s="27" t="str">
        <f>IF(ISBLANK(Values!$G33),"",Values!R33)</f>
        <v/>
      </c>
      <c r="R34" s="27" t="str">
        <f>IF(ISBLANK(Values!$G33),"",Values!S33)</f>
        <v/>
      </c>
      <c r="S34" s="27" t="str">
        <f>IF(ISBLANK(Values!$G33),"",Values!T33)</f>
        <v/>
      </c>
      <c r="T34" s="27" t="str">
        <f>IF(ISBLANK(Values!$G33),"",Values!U33)</f>
        <v/>
      </c>
      <c r="U34" s="27" t="str">
        <f>IF(ISBLANK(Values!$G33),"",Values!V33)</f>
        <v/>
      </c>
      <c r="V34" s="1"/>
      <c r="W34" s="29" t="str">
        <f>IF(ISBLANK(Values!F33),"","Child")</f>
        <v/>
      </c>
      <c r="X34" s="29" t="str">
        <f>IF(ISBLANK(Values!F33),"",Values!$B$13)</f>
        <v/>
      </c>
      <c r="Y34" s="31" t="str">
        <f>IF(ISBLANK(Values!F33),"","Size-Color")</f>
        <v/>
      </c>
      <c r="Z34" s="29" t="str">
        <f>IF(ISBLANK(Values!F33),"","variation")</f>
        <v/>
      </c>
      <c r="AA34" s="1" t="str">
        <f>IF(ISBLANK(Values!F33),"",Values!$B$20)</f>
        <v/>
      </c>
      <c r="AB34" s="1" t="str">
        <f>IF(ISBLANK(Values!F33),"",Values!$B$29)</f>
        <v/>
      </c>
      <c r="AC34" s="1"/>
      <c r="AD34" s="1"/>
      <c r="AE34" s="1"/>
      <c r="AF34" s="1"/>
      <c r="AG34" s="1"/>
      <c r="AH34" s="1"/>
      <c r="AI34" s="34" t="str">
        <f>IF(ISBLANK(Values!F33),"",IF(Values!J33,Values!$B$23,Values!$B$33))</f>
        <v/>
      </c>
      <c r="AJ34" s="3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7" t="str">
        <f>IF(ISBLANK(Values!F33),"",Values!I33)</f>
        <v/>
      </c>
      <c r="AU34" s="1"/>
      <c r="AV34" s="1" t="str">
        <f>IF(ISBLANK(Values!F33),"",IF(Values!K33,"Backlit", "Non-Backlit"))</f>
        <v/>
      </c>
      <c r="AW34" s="1"/>
      <c r="AX34" s="1"/>
      <c r="AY34" s="1"/>
      <c r="AZ34" s="1"/>
      <c r="BA34" s="1"/>
      <c r="BB34" s="1"/>
      <c r="BC34" s="1"/>
      <c r="BD34" s="1"/>
      <c r="BE34" s="1" t="str">
        <f>IF(ISBLANK(Values!F33),"","Professional Audience")</f>
        <v/>
      </c>
      <c r="BF34" s="1" t="str">
        <f>IF(ISBLANK(Values!F33),"","Consumer Audience")</f>
        <v/>
      </c>
      <c r="BG34" s="1" t="str">
        <f>IF(ISBLANK(Values!F33),"","Adults")</f>
        <v/>
      </c>
      <c r="BH34" s="1"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1" t="str">
        <f>IF(ISBLANK(Values!F33),"",Values!$B$7)</f>
        <v/>
      </c>
      <c r="CQ34" s="1" t="str">
        <f>IF(ISBLANK(Values!F33),"",Values!$B$8)</f>
        <v/>
      </c>
      <c r="CR34" s="1"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1" t="str">
        <f>IF(ISBLANK(Values!F33),"","Parts")</f>
        <v/>
      </c>
      <c r="DP34" s="1" t="str">
        <f>IF(ISBLANK(Values!F33),"",Values!$B$31)</f>
        <v/>
      </c>
      <c r="DQ34" s="1"/>
      <c r="DR34" s="1"/>
      <c r="DS34" s="1"/>
      <c r="DT34" s="1"/>
      <c r="DU34" s="1"/>
      <c r="DV34" s="1"/>
      <c r="DW34" s="1"/>
      <c r="DX34" s="1"/>
      <c r="DY34" t="str">
        <f>IF(ISBLANK(Values!$F33), "", "not_applicable")</f>
        <v/>
      </c>
      <c r="DZ34" s="1"/>
      <c r="EA34" s="1"/>
      <c r="EB34" s="1"/>
      <c r="EC34" s="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1" t="str">
        <f>IF(ISBLANK(Values!F33),"","New")</f>
        <v/>
      </c>
      <c r="EW34" s="1"/>
      <c r="EX34" s="1"/>
      <c r="EY34" s="1"/>
      <c r="EZ34" s="1"/>
      <c r="FA34" s="1"/>
      <c r="FB34" s="1"/>
      <c r="FC34" s="1"/>
      <c r="FD34" s="1"/>
      <c r="FE34" s="1" t="str">
        <f>IF(ISBLANK(Values!F33),"",IF(CO34&lt;&gt;"DEFAULT", "", 3))</f>
        <v/>
      </c>
      <c r="FF34" s="1"/>
      <c r="FG34" s="1"/>
      <c r="FH34" s="1" t="str">
        <f>IF(ISBLANK(Values!F33),"","FALSE")</f>
        <v/>
      </c>
      <c r="FI34" s="1" t="str">
        <f>IF(ISBLANK(Values!F33),"","FALSE")</f>
        <v/>
      </c>
      <c r="FJ34" s="1" t="str">
        <f>IF(ISBLANK(Values!F33),"","FALSE")</f>
        <v/>
      </c>
      <c r="FK34" s="1"/>
      <c r="FL34" s="1"/>
      <c r="FM34" s="1" t="str">
        <f>IF(ISBLANK(Values!F33),"","1")</f>
        <v/>
      </c>
      <c r="FN34" s="1"/>
      <c r="FO34" s="27"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IF(ISBLANK(Values!F34),"",IF(Values!$B$37="EU","computercomponent","computer"))</f>
        <v/>
      </c>
      <c r="B35" s="33" t="str">
        <f>IF(ISBLANK(Values!F34),"",Values!G34)</f>
        <v/>
      </c>
      <c r="C35" s="29" t="str">
        <f>IF(ISBLANK(Values!F34),"","TellusRem")</f>
        <v/>
      </c>
      <c r="D35" s="28" t="str">
        <f>IF(ISBLANK(Values!F34),"",Values!F34)</f>
        <v/>
      </c>
      <c r="E35" s="1" t="str">
        <f>IF(ISBLANK(Values!F34),"","EAN")</f>
        <v/>
      </c>
      <c r="F35" s="27" t="str">
        <f>IF(ISBLANK(Values!F34),"",IF(Values!K34, SUBSTITUTE(Values!$B$1, "{language}", Values!I34) &amp; " " &amp;Values!$B$3, SUBSTITUTE(Values!$B$2, "{language}", Values!$I34) &amp; " " &amp;Values!$B$3))</f>
        <v/>
      </c>
      <c r="G35" s="29" t="str">
        <f>IF(ISBLANK(Values!F34),"","TellusRem")</f>
        <v/>
      </c>
      <c r="H35" s="1" t="str">
        <f>IF(ISBLANK(Values!F34),"",Values!$B$16)</f>
        <v/>
      </c>
      <c r="I35" s="1" t="str">
        <f>IF(ISBLANK(Values!F34),"","4730574031")</f>
        <v/>
      </c>
      <c r="J35" s="31" t="str">
        <f>IF(ISBLANK(Values!F34),"",Values!G34 )</f>
        <v/>
      </c>
      <c r="K35" s="27" t="str">
        <f>IF(ISBLANK(Values!F34),"",IF(Values!K34, Values!$B$4, Values!$B$5))</f>
        <v/>
      </c>
      <c r="L35" s="27" t="str">
        <f>IF(ISBLANK(Values!F34),"",IF($CO35="DEFAULT", Values!$B$18, ""))</f>
        <v/>
      </c>
      <c r="M35" s="27" t="str">
        <f>IF(ISBLANK(Values!F34),"",Values!$N34)</f>
        <v/>
      </c>
      <c r="N35" s="27" t="str">
        <f>IF(ISBLANK(Values!$G34),"",Values!O34)</f>
        <v/>
      </c>
      <c r="O35" s="27" t="str">
        <f>IF(ISBLANK(Values!$G34),"",Values!P34)</f>
        <v/>
      </c>
      <c r="P35" s="27" t="str">
        <f>IF(ISBLANK(Values!$G34),"",Values!Q34)</f>
        <v/>
      </c>
      <c r="Q35" s="27" t="str">
        <f>IF(ISBLANK(Values!$G34),"",Values!R34)</f>
        <v/>
      </c>
      <c r="R35" s="27" t="str">
        <f>IF(ISBLANK(Values!$G34),"",Values!S34)</f>
        <v/>
      </c>
      <c r="S35" s="27" t="str">
        <f>IF(ISBLANK(Values!$G34),"",Values!T34)</f>
        <v/>
      </c>
      <c r="T35" s="27" t="str">
        <f>IF(ISBLANK(Values!$G34),"",Values!U34)</f>
        <v/>
      </c>
      <c r="U35" s="27" t="str">
        <f>IF(ISBLANK(Values!$G34),"",Values!V34)</f>
        <v/>
      </c>
      <c r="V35" s="1"/>
      <c r="W35" s="29" t="str">
        <f>IF(ISBLANK(Values!F34),"","Child")</f>
        <v/>
      </c>
      <c r="X35" s="29" t="str">
        <f>IF(ISBLANK(Values!F34),"",Values!$B$13)</f>
        <v/>
      </c>
      <c r="Y35" s="31" t="str">
        <f>IF(ISBLANK(Values!F34),"","Size-Color")</f>
        <v/>
      </c>
      <c r="Z35" s="29" t="str">
        <f>IF(ISBLANK(Values!F34),"","variation")</f>
        <v/>
      </c>
      <c r="AA35" s="1" t="str">
        <f>IF(ISBLANK(Values!F34),"",Values!$B$20)</f>
        <v/>
      </c>
      <c r="AB35" s="1" t="str">
        <f>IF(ISBLANK(Values!F34),"",Values!$B$29)</f>
        <v/>
      </c>
      <c r="AC35" s="1"/>
      <c r="AD35" s="1"/>
      <c r="AE35" s="1"/>
      <c r="AF35" s="1"/>
      <c r="AG35" s="1"/>
      <c r="AH35" s="1"/>
      <c r="AI35" s="34" t="str">
        <f>IF(ISBLANK(Values!F34),"",IF(Values!J34,Values!$B$23,Values!$B$33))</f>
        <v/>
      </c>
      <c r="AJ35" s="3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7" t="str">
        <f>IF(ISBLANK(Values!F34),"",Values!I34)</f>
        <v/>
      </c>
      <c r="AU35" s="1"/>
      <c r="AV35" s="1" t="str">
        <f>IF(ISBLANK(Values!F34),"",IF(Values!K34,"Backlit", "Non-Backlit"))</f>
        <v/>
      </c>
      <c r="AW35" s="1"/>
      <c r="AX35" s="1"/>
      <c r="AY35" s="1"/>
      <c r="AZ35" s="1"/>
      <c r="BA35" s="1"/>
      <c r="BB35" s="1"/>
      <c r="BC35" s="1"/>
      <c r="BD35" s="1"/>
      <c r="BE35" s="1" t="str">
        <f>IF(ISBLANK(Values!F34),"","Professional Audience")</f>
        <v/>
      </c>
      <c r="BF35" s="1" t="str">
        <f>IF(ISBLANK(Values!F34),"","Consumer Audience")</f>
        <v/>
      </c>
      <c r="BG35" s="1" t="str">
        <f>IF(ISBLANK(Values!F34),"","Adults")</f>
        <v/>
      </c>
      <c r="BH35" s="1"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1" t="str">
        <f>IF(ISBLANK(Values!F34),"",Values!$B$7)</f>
        <v/>
      </c>
      <c r="CQ35" s="1" t="str">
        <f>IF(ISBLANK(Values!F34),"",Values!$B$8)</f>
        <v/>
      </c>
      <c r="CR35" s="1"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1" t="str">
        <f>IF(ISBLANK(Values!F34),"","Parts")</f>
        <v/>
      </c>
      <c r="DP35" s="1" t="str">
        <f>IF(ISBLANK(Values!F34),"",Values!$B$31)</f>
        <v/>
      </c>
      <c r="DQ35" s="1"/>
      <c r="DR35" s="1"/>
      <c r="DS35" s="1"/>
      <c r="DT35" s="1"/>
      <c r="DU35" s="1"/>
      <c r="DV35" s="1"/>
      <c r="DW35" s="1"/>
      <c r="DX35" s="1"/>
      <c r="DY35" t="str">
        <f>IF(ISBLANK(Values!$F34), "", "not_applicable")</f>
        <v/>
      </c>
      <c r="DZ35" s="1"/>
      <c r="EA35" s="1"/>
      <c r="EB35" s="1"/>
      <c r="EC35" s="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1" t="str">
        <f>IF(ISBLANK(Values!F34),"","New")</f>
        <v/>
      </c>
      <c r="EW35" s="1"/>
      <c r="EX35" s="1"/>
      <c r="EY35" s="1"/>
      <c r="EZ35" s="1"/>
      <c r="FA35" s="1"/>
      <c r="FB35" s="1"/>
      <c r="FC35" s="1"/>
      <c r="FD35" s="1"/>
      <c r="FE35" s="1" t="str">
        <f>IF(ISBLANK(Values!F34),"",IF(CO35&lt;&gt;"DEFAULT", "", 3))</f>
        <v/>
      </c>
      <c r="FF35" s="1"/>
      <c r="FG35" s="1"/>
      <c r="FH35" s="1" t="str">
        <f>IF(ISBLANK(Values!F34),"","FALSE")</f>
        <v/>
      </c>
      <c r="FI35" s="1" t="str">
        <f>IF(ISBLANK(Values!F34),"","FALSE")</f>
        <v/>
      </c>
      <c r="FJ35" s="1" t="str">
        <f>IF(ISBLANK(Values!F34),"","FALSE")</f>
        <v/>
      </c>
      <c r="FK35" s="1"/>
      <c r="FL35" s="1"/>
      <c r="FM35" s="1" t="str">
        <f>IF(ISBLANK(Values!F34),"","1")</f>
        <v/>
      </c>
      <c r="FN35" s="1"/>
      <c r="FO35" s="27"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IF(ISBLANK(Values!F35),"",IF(Values!$B$37="EU","computercomponent","computer"))</f>
        <v/>
      </c>
      <c r="B36" s="33" t="str">
        <f>IF(ISBLANK(Values!F35),"",Values!G35)</f>
        <v/>
      </c>
      <c r="C36" s="29" t="str">
        <f>IF(ISBLANK(Values!F35),"","TellusRem")</f>
        <v/>
      </c>
      <c r="D36" s="28" t="str">
        <f>IF(ISBLANK(Values!F35),"",Values!F35)</f>
        <v/>
      </c>
      <c r="E36" s="1" t="str">
        <f>IF(ISBLANK(Values!F35),"","EAN")</f>
        <v/>
      </c>
      <c r="F36" s="27" t="str">
        <f>IF(ISBLANK(Values!F35),"",IF(Values!K35, SUBSTITUTE(Values!$B$1, "{language}", Values!I35) &amp; " " &amp;Values!$B$3, SUBSTITUTE(Values!$B$2, "{language}", Values!$I35) &amp; " " &amp;Values!$B$3))</f>
        <v/>
      </c>
      <c r="G36" s="29" t="str">
        <f>IF(ISBLANK(Values!F35),"","TellusRem")</f>
        <v/>
      </c>
      <c r="H36" s="1" t="str">
        <f>IF(ISBLANK(Values!F35),"",Values!$B$16)</f>
        <v/>
      </c>
      <c r="I36" s="1" t="str">
        <f>IF(ISBLANK(Values!F35),"","4730574031")</f>
        <v/>
      </c>
      <c r="J36" s="31" t="str">
        <f>IF(ISBLANK(Values!F35),"",Values!G35 )</f>
        <v/>
      </c>
      <c r="K36" s="27" t="str">
        <f>IF(ISBLANK(Values!F35),"",IF(Values!K35, Values!$B$4, Values!$B$5))</f>
        <v/>
      </c>
      <c r="L36" s="27" t="str">
        <f>IF(ISBLANK(Values!F35),"",IF($CO36="DEFAULT", Values!$B$18, ""))</f>
        <v/>
      </c>
      <c r="M36" s="27" t="str">
        <f>IF(ISBLANK(Values!F35),"",Values!$N35)</f>
        <v/>
      </c>
      <c r="N36" s="27" t="str">
        <f>IF(ISBLANK(Values!$G35),"",Values!O35)</f>
        <v/>
      </c>
      <c r="O36" s="27" t="str">
        <f>IF(ISBLANK(Values!$G35),"",Values!P35)</f>
        <v/>
      </c>
      <c r="P36" s="27" t="str">
        <f>IF(ISBLANK(Values!$G35),"",Values!Q35)</f>
        <v/>
      </c>
      <c r="Q36" s="27" t="str">
        <f>IF(ISBLANK(Values!$G35),"",Values!R35)</f>
        <v/>
      </c>
      <c r="R36" s="27" t="str">
        <f>IF(ISBLANK(Values!$G35),"",Values!S35)</f>
        <v/>
      </c>
      <c r="S36" s="27" t="str">
        <f>IF(ISBLANK(Values!$G35),"",Values!T35)</f>
        <v/>
      </c>
      <c r="T36" s="27" t="str">
        <f>IF(ISBLANK(Values!$G35),"",Values!U35)</f>
        <v/>
      </c>
      <c r="U36" s="27" t="str">
        <f>IF(ISBLANK(Values!$G35),"",Values!V35)</f>
        <v/>
      </c>
      <c r="V36" s="1"/>
      <c r="W36" s="29" t="str">
        <f>IF(ISBLANK(Values!F35),"","Child")</f>
        <v/>
      </c>
      <c r="X36" s="29" t="str">
        <f>IF(ISBLANK(Values!F35),"",Values!$B$13)</f>
        <v/>
      </c>
      <c r="Y36" s="31" t="str">
        <f>IF(ISBLANK(Values!F35),"","Size-Color")</f>
        <v/>
      </c>
      <c r="Z36" s="29" t="str">
        <f>IF(ISBLANK(Values!F35),"","variation")</f>
        <v/>
      </c>
      <c r="AA36" s="1" t="str">
        <f>IF(ISBLANK(Values!F35),"",Values!$B$20)</f>
        <v/>
      </c>
      <c r="AB36" s="1" t="str">
        <f>IF(ISBLANK(Values!F35),"",Values!$B$29)</f>
        <v/>
      </c>
      <c r="AC36" s="1"/>
      <c r="AD36" s="1"/>
      <c r="AE36" s="1"/>
      <c r="AF36" s="1"/>
      <c r="AG36" s="1"/>
      <c r="AH36" s="1"/>
      <c r="AI36" s="34" t="str">
        <f>IF(ISBLANK(Values!F35),"",IF(Values!J35,Values!$B$23,Values!$B$33))</f>
        <v/>
      </c>
      <c r="AJ36" s="3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7" t="str">
        <f>IF(ISBLANK(Values!F35),"",Values!I35)</f>
        <v/>
      </c>
      <c r="AU36" s="1"/>
      <c r="AV36" s="1" t="str">
        <f>IF(ISBLANK(Values!F35),"",IF(Values!K35,"Backlit", "Non-Backlit"))</f>
        <v/>
      </c>
      <c r="AW36" s="1"/>
      <c r="AX36" s="1"/>
      <c r="AY36" s="1"/>
      <c r="AZ36" s="1"/>
      <c r="BA36" s="1"/>
      <c r="BB36" s="1"/>
      <c r="BC36" s="1"/>
      <c r="BD36" s="1"/>
      <c r="BE36" s="1" t="str">
        <f>IF(ISBLANK(Values!F35),"","Professional Audience")</f>
        <v/>
      </c>
      <c r="BF36" s="1" t="str">
        <f>IF(ISBLANK(Values!F35),"","Consumer Audience")</f>
        <v/>
      </c>
      <c r="BG36" s="1" t="str">
        <f>IF(ISBLANK(Values!F35),"","Adults")</f>
        <v/>
      </c>
      <c r="BH36" s="1"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1" t="str">
        <f>IF(ISBLANK(Values!F35),"",Values!$B$7)</f>
        <v/>
      </c>
      <c r="CQ36" s="1" t="str">
        <f>IF(ISBLANK(Values!F35),"",Values!$B$8)</f>
        <v/>
      </c>
      <c r="CR36" s="1"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1" t="str">
        <f>IF(ISBLANK(Values!F35),"","Parts")</f>
        <v/>
      </c>
      <c r="DP36" s="1" t="str">
        <f>IF(ISBLANK(Values!F35),"",Values!$B$31)</f>
        <v/>
      </c>
      <c r="DQ36" s="1"/>
      <c r="DR36" s="1"/>
      <c r="DS36" s="1"/>
      <c r="DT36" s="1"/>
      <c r="DU36" s="1"/>
      <c r="DV36" s="1"/>
      <c r="DW36" s="1"/>
      <c r="DX36" s="1"/>
      <c r="DY36" t="str">
        <f>IF(ISBLANK(Values!$F35), "", "not_applicable")</f>
        <v/>
      </c>
      <c r="DZ36" s="1"/>
      <c r="EA36" s="1"/>
      <c r="EB36" s="1"/>
      <c r="EC36" s="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1" t="str">
        <f>IF(ISBLANK(Values!F35),"","New")</f>
        <v/>
      </c>
      <c r="EW36" s="1"/>
      <c r="EX36" s="1"/>
      <c r="EY36" s="1"/>
      <c r="EZ36" s="1"/>
      <c r="FA36" s="1"/>
      <c r="FB36" s="1"/>
      <c r="FC36" s="1"/>
      <c r="FD36" s="1"/>
      <c r="FE36" s="1" t="str">
        <f>IF(ISBLANK(Values!F35),"",IF(CO36&lt;&gt;"DEFAULT", "", 3))</f>
        <v/>
      </c>
      <c r="FF36" s="1"/>
      <c r="FG36" s="1"/>
      <c r="FH36" s="1" t="str">
        <f>IF(ISBLANK(Values!F35),"","FALSE")</f>
        <v/>
      </c>
      <c r="FI36" s="1" t="str">
        <f>IF(ISBLANK(Values!F35),"","FALSE")</f>
        <v/>
      </c>
      <c r="FJ36" s="1" t="str">
        <f>IF(ISBLANK(Values!F35),"","FALSE")</f>
        <v/>
      </c>
      <c r="FK36" s="1"/>
      <c r="FL36" s="1"/>
      <c r="FM36" s="1" t="str">
        <f>IF(ISBLANK(Values!F35),"","1")</f>
        <v/>
      </c>
      <c r="FN36" s="1"/>
      <c r="FO36" s="27"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IF(ISBLANK(Values!F36),"",IF(Values!$B$37="EU","computercomponent","computer"))</f>
        <v/>
      </c>
      <c r="B37" s="33" t="str">
        <f>IF(ISBLANK(Values!F36),"",Values!G36)</f>
        <v/>
      </c>
      <c r="C37" s="29" t="str">
        <f>IF(ISBLANK(Values!F36),"","TellusRem")</f>
        <v/>
      </c>
      <c r="D37" s="28" t="str">
        <f>IF(ISBLANK(Values!F36),"",Values!F36)</f>
        <v/>
      </c>
      <c r="E37" s="1" t="str">
        <f>IF(ISBLANK(Values!F36),"","EAN")</f>
        <v/>
      </c>
      <c r="F37" s="27" t="str">
        <f>IF(ISBLANK(Values!F36),"",IF(Values!K36, SUBSTITUTE(Values!$B$1, "{language}", Values!I36) &amp; " " &amp;Values!$B$3, SUBSTITUTE(Values!$B$2, "{language}", Values!$I36) &amp; " " &amp;Values!$B$3))</f>
        <v/>
      </c>
      <c r="G37" s="29" t="str">
        <f>IF(ISBLANK(Values!F36),"","TellusRem")</f>
        <v/>
      </c>
      <c r="H37" s="1" t="str">
        <f>IF(ISBLANK(Values!F36),"",Values!$B$16)</f>
        <v/>
      </c>
      <c r="I37" s="1" t="str">
        <f>IF(ISBLANK(Values!F36),"","4730574031")</f>
        <v/>
      </c>
      <c r="J37" s="31" t="str">
        <f>IF(ISBLANK(Values!F36),"",Values!G36 )</f>
        <v/>
      </c>
      <c r="K37" s="27" t="str">
        <f>IF(ISBLANK(Values!F36),"",IF(Values!K36, Values!$B$4, Values!$B$5))</f>
        <v/>
      </c>
      <c r="L37" s="27" t="str">
        <f>IF(ISBLANK(Values!F36),"",IF($CO37="DEFAULT", Values!$B$18, ""))</f>
        <v/>
      </c>
      <c r="M37" s="27" t="str">
        <f>IF(ISBLANK(Values!F36),"",Values!$N36)</f>
        <v/>
      </c>
      <c r="N37" s="27" t="str">
        <f>IF(ISBLANK(Values!$G36),"",Values!O36)</f>
        <v/>
      </c>
      <c r="O37" s="27" t="str">
        <f>IF(ISBLANK(Values!$G36),"",Values!P36)</f>
        <v/>
      </c>
      <c r="P37" s="27" t="str">
        <f>IF(ISBLANK(Values!$G36),"",Values!Q36)</f>
        <v/>
      </c>
      <c r="Q37" s="27" t="str">
        <f>IF(ISBLANK(Values!$G36),"",Values!R36)</f>
        <v/>
      </c>
      <c r="R37" s="27" t="str">
        <f>IF(ISBLANK(Values!$G36),"",Values!S36)</f>
        <v/>
      </c>
      <c r="S37" s="27" t="str">
        <f>IF(ISBLANK(Values!$G36),"",Values!T36)</f>
        <v/>
      </c>
      <c r="T37" s="27" t="str">
        <f>IF(ISBLANK(Values!$G36),"",Values!U36)</f>
        <v/>
      </c>
      <c r="U37" s="27" t="str">
        <f>IF(ISBLANK(Values!$G36),"",Values!V36)</f>
        <v/>
      </c>
      <c r="V37" s="1"/>
      <c r="W37" s="29" t="str">
        <f>IF(ISBLANK(Values!F36),"","Child")</f>
        <v/>
      </c>
      <c r="X37" s="29" t="str">
        <f>IF(ISBLANK(Values!F36),"",Values!$B$13)</f>
        <v/>
      </c>
      <c r="Y37" s="31" t="str">
        <f>IF(ISBLANK(Values!F36),"","Size-Color")</f>
        <v/>
      </c>
      <c r="Z37" s="29" t="str">
        <f>IF(ISBLANK(Values!F36),"","variation")</f>
        <v/>
      </c>
      <c r="AA37" s="1" t="str">
        <f>IF(ISBLANK(Values!F36),"",Values!$B$20)</f>
        <v/>
      </c>
      <c r="AB37" s="1" t="str">
        <f>IF(ISBLANK(Values!F36),"",Values!$B$29)</f>
        <v/>
      </c>
      <c r="AC37" s="1"/>
      <c r="AD37" s="1"/>
      <c r="AE37" s="1"/>
      <c r="AF37" s="1"/>
      <c r="AG37" s="1"/>
      <c r="AH37" s="1"/>
      <c r="AI37" s="34" t="str">
        <f>IF(ISBLANK(Values!F36),"",IF(Values!J36,Values!$B$23,Values!$B$33))</f>
        <v/>
      </c>
      <c r="AJ37" s="3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7" t="str">
        <f>IF(ISBLANK(Values!F36),"",Values!I36)</f>
        <v/>
      </c>
      <c r="AU37" s="1"/>
      <c r="AV37" s="1" t="str">
        <f>IF(ISBLANK(Values!F36),"",IF(Values!K36,"Backlit", "Non-Backlit"))</f>
        <v/>
      </c>
      <c r="AW37" s="1"/>
      <c r="AX37" s="1"/>
      <c r="AY37" s="1"/>
      <c r="AZ37" s="1"/>
      <c r="BA37" s="1"/>
      <c r="BB37" s="1"/>
      <c r="BC37" s="1"/>
      <c r="BD37" s="1"/>
      <c r="BE37" s="1" t="str">
        <f>IF(ISBLANK(Values!F36),"","Professional Audience")</f>
        <v/>
      </c>
      <c r="BF37" s="1" t="str">
        <f>IF(ISBLANK(Values!F36),"","Consumer Audience")</f>
        <v/>
      </c>
      <c r="BG37" s="1" t="str">
        <f>IF(ISBLANK(Values!F36),"","Adults")</f>
        <v/>
      </c>
      <c r="BH37" s="1"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1" t="str">
        <f>IF(ISBLANK(Values!F36),"",Values!$B$7)</f>
        <v/>
      </c>
      <c r="CQ37" s="1" t="str">
        <f>IF(ISBLANK(Values!F36),"",Values!$B$8)</f>
        <v/>
      </c>
      <c r="CR37" s="1"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1" t="str">
        <f>IF(ISBLANK(Values!F36),"","Parts")</f>
        <v/>
      </c>
      <c r="DP37" s="1" t="str">
        <f>IF(ISBLANK(Values!F36),"",Values!$B$31)</f>
        <v/>
      </c>
      <c r="DQ37" s="1"/>
      <c r="DR37" s="1"/>
      <c r="DS37" s="1"/>
      <c r="DT37" s="1"/>
      <c r="DU37" s="1"/>
      <c r="DV37" s="1"/>
      <c r="DW37" s="1"/>
      <c r="DX37" s="1"/>
      <c r="DY37" t="str">
        <f>IF(ISBLANK(Values!$F36), "", "not_applicable")</f>
        <v/>
      </c>
      <c r="DZ37" s="1"/>
      <c r="EA37" s="1"/>
      <c r="EB37" s="1"/>
      <c r="EC37" s="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1" t="str">
        <f>IF(ISBLANK(Values!F36),"","New")</f>
        <v/>
      </c>
      <c r="EW37" s="1"/>
      <c r="EX37" s="1"/>
      <c r="EY37" s="1"/>
      <c r="EZ37" s="1"/>
      <c r="FA37" s="1"/>
      <c r="FB37" s="1"/>
      <c r="FC37" s="1"/>
      <c r="FD37" s="1"/>
      <c r="FE37" s="1" t="str">
        <f>IF(ISBLANK(Values!F36),"",IF(CO37&lt;&gt;"DEFAULT", "", 3))</f>
        <v/>
      </c>
      <c r="FF37" s="1"/>
      <c r="FG37" s="1"/>
      <c r="FH37" s="1" t="str">
        <f>IF(ISBLANK(Values!F36),"","FALSE")</f>
        <v/>
      </c>
      <c r="FI37" s="1" t="str">
        <f>IF(ISBLANK(Values!F36),"","FALSE")</f>
        <v/>
      </c>
      <c r="FJ37" s="1" t="str">
        <f>IF(ISBLANK(Values!F36),"","FALSE")</f>
        <v/>
      </c>
      <c r="FK37" s="1"/>
      <c r="FL37" s="1"/>
      <c r="FM37" s="1" t="str">
        <f>IF(ISBLANK(Values!F36),"","1")</f>
        <v/>
      </c>
      <c r="FN37" s="1"/>
      <c r="FO37" s="27"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IF(ISBLANK(Values!F37),"",IF(Values!$B$37="EU","computercomponent","computer"))</f>
        <v/>
      </c>
      <c r="B38" s="33" t="str">
        <f>IF(ISBLANK(Values!F37),"",Values!G37)</f>
        <v/>
      </c>
      <c r="C38" s="29" t="str">
        <f>IF(ISBLANK(Values!F37),"","TellusRem")</f>
        <v/>
      </c>
      <c r="D38" s="28" t="str">
        <f>IF(ISBLANK(Values!F37),"",Values!F37)</f>
        <v/>
      </c>
      <c r="E38" s="1" t="str">
        <f>IF(ISBLANK(Values!F37),"","EAN")</f>
        <v/>
      </c>
      <c r="F38" s="27" t="str">
        <f>IF(ISBLANK(Values!F37),"",IF(Values!K37, SUBSTITUTE(Values!$B$1, "{language}", Values!I37) &amp; " " &amp;Values!$B$3, SUBSTITUTE(Values!$B$2, "{language}", Values!$I37) &amp; " " &amp;Values!$B$3))</f>
        <v/>
      </c>
      <c r="G38" s="29" t="str">
        <f>IF(ISBLANK(Values!F37),"","TellusRem")</f>
        <v/>
      </c>
      <c r="H38" s="1" t="str">
        <f>IF(ISBLANK(Values!F37),"",Values!$B$16)</f>
        <v/>
      </c>
      <c r="I38" s="1" t="str">
        <f>IF(ISBLANK(Values!F37),"","4730574031")</f>
        <v/>
      </c>
      <c r="J38" s="31" t="str">
        <f>IF(ISBLANK(Values!F37),"",Values!G37 )</f>
        <v/>
      </c>
      <c r="K38" s="27" t="str">
        <f>IF(ISBLANK(Values!F37),"",IF(Values!K37, Values!$B$4, Values!$B$5))</f>
        <v/>
      </c>
      <c r="L38" s="27" t="str">
        <f>IF(ISBLANK(Values!F37),"",IF($CO38="DEFAULT", Values!$B$18, ""))</f>
        <v/>
      </c>
      <c r="M38" s="27" t="str">
        <f>IF(ISBLANK(Values!F37),"",Values!$N37)</f>
        <v/>
      </c>
      <c r="N38" s="27" t="str">
        <f>IF(ISBLANK(Values!$G37),"",Values!O37)</f>
        <v/>
      </c>
      <c r="O38" s="27" t="str">
        <f>IF(ISBLANK(Values!$G37),"",Values!P37)</f>
        <v/>
      </c>
      <c r="P38" s="27" t="str">
        <f>IF(ISBLANK(Values!$G37),"",Values!Q37)</f>
        <v/>
      </c>
      <c r="Q38" s="27" t="str">
        <f>IF(ISBLANK(Values!$G37),"",Values!R37)</f>
        <v/>
      </c>
      <c r="R38" s="27" t="str">
        <f>IF(ISBLANK(Values!$G37),"",Values!S37)</f>
        <v/>
      </c>
      <c r="S38" s="27" t="str">
        <f>IF(ISBLANK(Values!$G37),"",Values!T37)</f>
        <v/>
      </c>
      <c r="T38" s="27" t="str">
        <f>IF(ISBLANK(Values!$G37),"",Values!U37)</f>
        <v/>
      </c>
      <c r="U38" s="27" t="str">
        <f>IF(ISBLANK(Values!$G37),"",Values!V37)</f>
        <v/>
      </c>
      <c r="V38" s="1"/>
      <c r="W38" s="29" t="str">
        <f>IF(ISBLANK(Values!F37),"","Child")</f>
        <v/>
      </c>
      <c r="X38" s="29" t="str">
        <f>IF(ISBLANK(Values!F37),"",Values!$B$13)</f>
        <v/>
      </c>
      <c r="Y38" s="31" t="str">
        <f>IF(ISBLANK(Values!F37),"","Size-Color")</f>
        <v/>
      </c>
      <c r="Z38" s="29" t="str">
        <f>IF(ISBLANK(Values!F37),"","variation")</f>
        <v/>
      </c>
      <c r="AA38" s="1" t="str">
        <f>IF(ISBLANK(Values!F37),"",Values!$B$20)</f>
        <v/>
      </c>
      <c r="AB38" s="1" t="str">
        <f>IF(ISBLANK(Values!F37),"",Values!$B$29)</f>
        <v/>
      </c>
      <c r="AC38" s="1"/>
      <c r="AD38" s="1"/>
      <c r="AE38" s="1"/>
      <c r="AF38" s="1"/>
      <c r="AG38" s="1"/>
      <c r="AH38" s="1"/>
      <c r="AI38" s="34" t="str">
        <f>IF(ISBLANK(Values!F37),"",IF(Values!J37,Values!$B$23,Values!$B$33))</f>
        <v/>
      </c>
      <c r="AJ38" s="3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7" t="str">
        <f>IF(ISBLANK(Values!F37),"",Values!I37)</f>
        <v/>
      </c>
      <c r="AU38" s="1"/>
      <c r="AV38" s="1" t="str">
        <f>IF(ISBLANK(Values!F37),"",IF(Values!K37,"Backlit", "Non-Backlit"))</f>
        <v/>
      </c>
      <c r="AW38" s="1"/>
      <c r="AX38" s="1"/>
      <c r="AY38" s="1"/>
      <c r="AZ38" s="1"/>
      <c r="BA38" s="1"/>
      <c r="BB38" s="1"/>
      <c r="BC38" s="1"/>
      <c r="BD38" s="1"/>
      <c r="BE38" s="1" t="str">
        <f>IF(ISBLANK(Values!F37),"","Professional Audience")</f>
        <v/>
      </c>
      <c r="BF38" s="1" t="str">
        <f>IF(ISBLANK(Values!F37),"","Consumer Audience")</f>
        <v/>
      </c>
      <c r="BG38" s="1" t="str">
        <f>IF(ISBLANK(Values!F37),"","Adults")</f>
        <v/>
      </c>
      <c r="BH38" s="1"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1" t="str">
        <f>IF(ISBLANK(Values!F37),"",Values!$B$7)</f>
        <v/>
      </c>
      <c r="CQ38" s="1" t="str">
        <f>IF(ISBLANK(Values!F37),"",Values!$B$8)</f>
        <v/>
      </c>
      <c r="CR38" s="1"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1" t="str">
        <f>IF(ISBLANK(Values!F37),"","Parts")</f>
        <v/>
      </c>
      <c r="DP38" s="1" t="str">
        <f>IF(ISBLANK(Values!F37),"",Values!$B$31)</f>
        <v/>
      </c>
      <c r="DQ38" s="1"/>
      <c r="DR38" s="1"/>
      <c r="DS38" s="1"/>
      <c r="DT38" s="1"/>
      <c r="DU38" s="1"/>
      <c r="DV38" s="1"/>
      <c r="DW38" s="1"/>
      <c r="DX38" s="1"/>
      <c r="DY38" t="str">
        <f>IF(ISBLANK(Values!$F37), "", "not_applicable")</f>
        <v/>
      </c>
      <c r="DZ38" s="1"/>
      <c r="EA38" s="1"/>
      <c r="EB38" s="1"/>
      <c r="EC38" s="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1" t="str">
        <f>IF(ISBLANK(Values!F37),"","New")</f>
        <v/>
      </c>
      <c r="EW38" s="1"/>
      <c r="EX38" s="1"/>
      <c r="EY38" s="1"/>
      <c r="EZ38" s="1"/>
      <c r="FA38" s="1"/>
      <c r="FB38" s="1"/>
      <c r="FC38" s="1"/>
      <c r="FD38" s="1"/>
      <c r="FE38" s="1" t="str">
        <f>IF(ISBLANK(Values!F37),"",IF(CO38&lt;&gt;"DEFAULT", "", 3))</f>
        <v/>
      </c>
      <c r="FF38" s="1"/>
      <c r="FG38" s="1"/>
      <c r="FH38" s="1" t="str">
        <f>IF(ISBLANK(Values!F37),"","FALSE")</f>
        <v/>
      </c>
      <c r="FI38" s="1" t="str">
        <f>IF(ISBLANK(Values!F37),"","FALSE")</f>
        <v/>
      </c>
      <c r="FJ38" s="1" t="str">
        <f>IF(ISBLANK(Values!F37),"","FALSE")</f>
        <v/>
      </c>
      <c r="FK38" s="1"/>
      <c r="FL38" s="1"/>
      <c r="FM38" s="1" t="str">
        <f>IF(ISBLANK(Values!F37),"","1")</f>
        <v/>
      </c>
      <c r="FN38" s="1"/>
      <c r="FO38" s="27"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IF(ISBLANK(Values!F38),"",IF(Values!$B$37="EU","computercomponent","computer"))</f>
        <v/>
      </c>
      <c r="B39" s="33" t="str">
        <f>IF(ISBLANK(Values!F38),"",Values!G38)</f>
        <v/>
      </c>
      <c r="C39" s="29" t="str">
        <f>IF(ISBLANK(Values!F38),"","TellusRem")</f>
        <v/>
      </c>
      <c r="D39" s="28" t="str">
        <f>IF(ISBLANK(Values!F38),"",Values!F38)</f>
        <v/>
      </c>
      <c r="E39" s="1" t="str">
        <f>IF(ISBLANK(Values!F38),"","EAN")</f>
        <v/>
      </c>
      <c r="F39" s="27" t="str">
        <f>IF(ISBLANK(Values!F38),"",IF(Values!K38, SUBSTITUTE(Values!$B$1, "{language}", Values!I38) &amp; " " &amp;Values!$B$3, SUBSTITUTE(Values!$B$2, "{language}", Values!$I38) &amp; " " &amp;Values!$B$3))</f>
        <v/>
      </c>
      <c r="G39" s="29" t="str">
        <f>IF(ISBLANK(Values!F38),"","TellusRem")</f>
        <v/>
      </c>
      <c r="H39" s="1" t="str">
        <f>IF(ISBLANK(Values!F38),"",Values!$B$16)</f>
        <v/>
      </c>
      <c r="I39" s="1" t="str">
        <f>IF(ISBLANK(Values!F38),"","4730574031")</f>
        <v/>
      </c>
      <c r="J39" s="31" t="str">
        <f>IF(ISBLANK(Values!F38),"",Values!G38 )</f>
        <v/>
      </c>
      <c r="K39" s="27" t="str">
        <f>IF(ISBLANK(Values!F38),"",IF(Values!K38, Values!$B$4, Values!$B$5))</f>
        <v/>
      </c>
      <c r="L39" s="27" t="str">
        <f>IF(ISBLANK(Values!F38),"",IF($CO39="DEFAULT", Values!$B$18, ""))</f>
        <v/>
      </c>
      <c r="M39" s="27" t="str">
        <f>IF(ISBLANK(Values!F38),"",Values!$N38)</f>
        <v/>
      </c>
      <c r="N39" s="27" t="str">
        <f>IF(ISBLANK(Values!$G38),"",Values!O38)</f>
        <v/>
      </c>
      <c r="O39" s="27" t="str">
        <f>IF(ISBLANK(Values!$G38),"",Values!P38)</f>
        <v/>
      </c>
      <c r="P39" s="27" t="str">
        <f>IF(ISBLANK(Values!$G38),"",Values!Q38)</f>
        <v/>
      </c>
      <c r="Q39" s="27" t="str">
        <f>IF(ISBLANK(Values!$G38),"",Values!R38)</f>
        <v/>
      </c>
      <c r="R39" s="27" t="str">
        <f>IF(ISBLANK(Values!$G38),"",Values!S38)</f>
        <v/>
      </c>
      <c r="S39" s="27" t="str">
        <f>IF(ISBLANK(Values!$G38),"",Values!T38)</f>
        <v/>
      </c>
      <c r="T39" s="27" t="str">
        <f>IF(ISBLANK(Values!$G38),"",Values!U38)</f>
        <v/>
      </c>
      <c r="U39" s="27" t="str">
        <f>IF(ISBLANK(Values!$G38),"",Values!V38)</f>
        <v/>
      </c>
      <c r="V39" s="1"/>
      <c r="W39" s="29" t="str">
        <f>IF(ISBLANK(Values!F38),"","Child")</f>
        <v/>
      </c>
      <c r="X39" s="29" t="str">
        <f>IF(ISBLANK(Values!F38),"",Values!$B$13)</f>
        <v/>
      </c>
      <c r="Y39" s="31" t="str">
        <f>IF(ISBLANK(Values!F38),"","Size-Color")</f>
        <v/>
      </c>
      <c r="Z39" s="29" t="str">
        <f>IF(ISBLANK(Values!F38),"","variation")</f>
        <v/>
      </c>
      <c r="AA39" s="1" t="str">
        <f>IF(ISBLANK(Values!F38),"",Values!$B$20)</f>
        <v/>
      </c>
      <c r="AB39" s="1" t="str">
        <f>IF(ISBLANK(Values!F38),"",Values!$B$29)</f>
        <v/>
      </c>
      <c r="AC39" s="1"/>
      <c r="AD39" s="1"/>
      <c r="AE39" s="1"/>
      <c r="AF39" s="1"/>
      <c r="AG39" s="1"/>
      <c r="AH39" s="1"/>
      <c r="AI39" s="34" t="str">
        <f>IF(ISBLANK(Values!F38),"",IF(Values!J38,Values!$B$23,Values!$B$33))</f>
        <v/>
      </c>
      <c r="AJ39" s="3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7" t="str">
        <f>IF(ISBLANK(Values!F38),"",Values!I38)</f>
        <v/>
      </c>
      <c r="AU39" s="1"/>
      <c r="AV39" s="1" t="str">
        <f>IF(ISBLANK(Values!F38),"",IF(Values!K38,"Backlit", "Non-Backlit"))</f>
        <v/>
      </c>
      <c r="AW39" s="1"/>
      <c r="AX39" s="1"/>
      <c r="AY39" s="1"/>
      <c r="AZ39" s="1"/>
      <c r="BA39" s="1"/>
      <c r="BB39" s="1"/>
      <c r="BC39" s="1"/>
      <c r="BD39" s="1"/>
      <c r="BE39" s="1" t="str">
        <f>IF(ISBLANK(Values!F38),"","Professional Audience")</f>
        <v/>
      </c>
      <c r="BF39" s="1" t="str">
        <f>IF(ISBLANK(Values!F38),"","Consumer Audience")</f>
        <v/>
      </c>
      <c r="BG39" s="1" t="str">
        <f>IF(ISBLANK(Values!F38),"","Adults")</f>
        <v/>
      </c>
      <c r="BH39" s="1"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1" t="str">
        <f>IF(ISBLANK(Values!F38),"",Values!$B$7)</f>
        <v/>
      </c>
      <c r="CQ39" s="1" t="str">
        <f>IF(ISBLANK(Values!F38),"",Values!$B$8)</f>
        <v/>
      </c>
      <c r="CR39" s="1"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1" t="str">
        <f>IF(ISBLANK(Values!F38),"","Parts")</f>
        <v/>
      </c>
      <c r="DP39" s="1" t="str">
        <f>IF(ISBLANK(Values!F38),"",Values!$B$31)</f>
        <v/>
      </c>
      <c r="DQ39" s="1"/>
      <c r="DR39" s="1"/>
      <c r="DS39" s="1"/>
      <c r="DT39" s="1"/>
      <c r="DU39" s="1"/>
      <c r="DV39" s="1"/>
      <c r="DW39" s="1"/>
      <c r="DX39" s="1"/>
      <c r="DY39" t="str">
        <f>IF(ISBLANK(Values!$F38), "", "not_applicable")</f>
        <v/>
      </c>
      <c r="DZ39" s="1"/>
      <c r="EA39" s="1"/>
      <c r="EB39" s="1"/>
      <c r="EC39" s="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1" t="str">
        <f>IF(ISBLANK(Values!F38),"","New")</f>
        <v/>
      </c>
      <c r="EW39" s="1"/>
      <c r="EX39" s="1"/>
      <c r="EY39" s="1"/>
      <c r="EZ39" s="1"/>
      <c r="FA39" s="1"/>
      <c r="FB39" s="1"/>
      <c r="FC39" s="1"/>
      <c r="FD39" s="1"/>
      <c r="FE39" s="1" t="str">
        <f>IF(ISBLANK(Values!F38),"",IF(CO39&lt;&gt;"DEFAULT", "", 3))</f>
        <v/>
      </c>
      <c r="FF39" s="1"/>
      <c r="FG39" s="1"/>
      <c r="FH39" s="1" t="str">
        <f>IF(ISBLANK(Values!F38),"","FALSE")</f>
        <v/>
      </c>
      <c r="FI39" s="1" t="str">
        <f>IF(ISBLANK(Values!F38),"","FALSE")</f>
        <v/>
      </c>
      <c r="FJ39" s="1" t="str">
        <f>IF(ISBLANK(Values!F38),"","FALSE")</f>
        <v/>
      </c>
      <c r="FK39" s="1"/>
      <c r="FL39" s="1"/>
      <c r="FM39" s="1" t="str">
        <f>IF(ISBLANK(Values!F38),"","1")</f>
        <v/>
      </c>
      <c r="FN39" s="1"/>
      <c r="FO39" s="27"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IF(ISBLANK(Values!F39),"",IF(Values!$B$37="EU","computercomponent","computer"))</f>
        <v/>
      </c>
      <c r="B40" s="33" t="str">
        <f>IF(ISBLANK(Values!F39),"",Values!G39)</f>
        <v/>
      </c>
      <c r="C40" s="29" t="str">
        <f>IF(ISBLANK(Values!F39),"","TellusRem")</f>
        <v/>
      </c>
      <c r="D40" s="28" t="str">
        <f>IF(ISBLANK(Values!F39),"",Values!F39)</f>
        <v/>
      </c>
      <c r="E40" s="1" t="str">
        <f>IF(ISBLANK(Values!F39),"","EAN")</f>
        <v/>
      </c>
      <c r="F40" s="27" t="str">
        <f>IF(ISBLANK(Values!F39),"",IF(Values!K39, SUBSTITUTE(Values!$B$1, "{language}", Values!I39) &amp; " " &amp;Values!$B$3, SUBSTITUTE(Values!$B$2, "{language}", Values!$I39) &amp; " " &amp;Values!$B$3))</f>
        <v/>
      </c>
      <c r="G40" s="29" t="str">
        <f>IF(ISBLANK(Values!F39),"","TellusRem")</f>
        <v/>
      </c>
      <c r="H40" s="1" t="str">
        <f>IF(ISBLANK(Values!F39),"",Values!$B$16)</f>
        <v/>
      </c>
      <c r="I40" s="1" t="str">
        <f>IF(ISBLANK(Values!F39),"","4730574031")</f>
        <v/>
      </c>
      <c r="J40" s="31" t="str">
        <f>IF(ISBLANK(Values!F39),"",Values!G39 )</f>
        <v/>
      </c>
      <c r="K40" s="27" t="str">
        <f>IF(ISBLANK(Values!F39),"",IF(Values!K39, Values!$B$4, Values!$B$5))</f>
        <v/>
      </c>
      <c r="L40" s="27" t="str">
        <f>IF(ISBLANK(Values!F39),"",IF($CO40="DEFAULT", Values!$B$18, ""))</f>
        <v/>
      </c>
      <c r="M40" s="27" t="str">
        <f>IF(ISBLANK(Values!F39),"",Values!$N39)</f>
        <v/>
      </c>
      <c r="N40" s="27" t="str">
        <f>IF(ISBLANK(Values!$G39),"",Values!O39)</f>
        <v/>
      </c>
      <c r="O40" s="27" t="str">
        <f>IF(ISBLANK(Values!$G39),"",Values!P39)</f>
        <v/>
      </c>
      <c r="P40" s="27" t="str">
        <f>IF(ISBLANK(Values!$G39),"",Values!Q39)</f>
        <v/>
      </c>
      <c r="Q40" s="27" t="str">
        <f>IF(ISBLANK(Values!$G39),"",Values!R39)</f>
        <v/>
      </c>
      <c r="R40" s="27" t="str">
        <f>IF(ISBLANK(Values!$G39),"",Values!S39)</f>
        <v/>
      </c>
      <c r="S40" s="27" t="str">
        <f>IF(ISBLANK(Values!$G39),"",Values!T39)</f>
        <v/>
      </c>
      <c r="T40" s="27" t="str">
        <f>IF(ISBLANK(Values!$G39),"",Values!U39)</f>
        <v/>
      </c>
      <c r="U40" s="27" t="str">
        <f>IF(ISBLANK(Values!$G39),"",Values!V39)</f>
        <v/>
      </c>
      <c r="V40" s="1"/>
      <c r="W40" s="29" t="str">
        <f>IF(ISBLANK(Values!F39),"","Child")</f>
        <v/>
      </c>
      <c r="X40" s="29" t="str">
        <f>IF(ISBLANK(Values!F39),"",Values!$B$13)</f>
        <v/>
      </c>
      <c r="Y40" s="31" t="str">
        <f>IF(ISBLANK(Values!F39),"","Size-Color")</f>
        <v/>
      </c>
      <c r="Z40" s="29" t="str">
        <f>IF(ISBLANK(Values!F39),"","variation")</f>
        <v/>
      </c>
      <c r="AA40" s="1" t="str">
        <f>IF(ISBLANK(Values!F39),"",Values!$B$20)</f>
        <v/>
      </c>
      <c r="AB40" s="1" t="str">
        <f>IF(ISBLANK(Values!F39),"",Values!$B$29)</f>
        <v/>
      </c>
      <c r="AC40" s="1"/>
      <c r="AD40" s="1"/>
      <c r="AE40" s="1"/>
      <c r="AF40" s="1"/>
      <c r="AG40" s="1"/>
      <c r="AH40" s="1"/>
      <c r="AI40" s="34" t="str">
        <f>IF(ISBLANK(Values!F39),"",IF(Values!J39,Values!$B$23,Values!$B$33))</f>
        <v/>
      </c>
      <c r="AJ40" s="3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7" t="str">
        <f>IF(ISBLANK(Values!F39),"",Values!I39)</f>
        <v/>
      </c>
      <c r="AU40" s="1"/>
      <c r="AV40" s="1" t="str">
        <f>IF(ISBLANK(Values!F39),"",IF(Values!K39,"Backlit", "Non-Backlit"))</f>
        <v/>
      </c>
      <c r="AW40" s="1"/>
      <c r="AX40" s="1"/>
      <c r="AY40" s="1"/>
      <c r="AZ40" s="1"/>
      <c r="BA40" s="1"/>
      <c r="BB40" s="1"/>
      <c r="BC40" s="1"/>
      <c r="BD40" s="1"/>
      <c r="BE40" s="1" t="str">
        <f>IF(ISBLANK(Values!F39),"","Professional Audience")</f>
        <v/>
      </c>
      <c r="BF40" s="1" t="str">
        <f>IF(ISBLANK(Values!F39),"","Consumer Audience")</f>
        <v/>
      </c>
      <c r="BG40" s="1" t="str">
        <f>IF(ISBLANK(Values!F39),"","Adults")</f>
        <v/>
      </c>
      <c r="BH40" s="1"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1" t="str">
        <f>IF(ISBLANK(Values!F39),"",Values!$B$7)</f>
        <v/>
      </c>
      <c r="CQ40" s="1" t="str">
        <f>IF(ISBLANK(Values!F39),"",Values!$B$8)</f>
        <v/>
      </c>
      <c r="CR40" s="1"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1" t="str">
        <f>IF(ISBLANK(Values!F39),"","Parts")</f>
        <v/>
      </c>
      <c r="DP40" s="1" t="str">
        <f>IF(ISBLANK(Values!F39),"",Values!$B$31)</f>
        <v/>
      </c>
      <c r="DQ40" s="1"/>
      <c r="DR40" s="1"/>
      <c r="DS40" s="1"/>
      <c r="DT40" s="1"/>
      <c r="DU40" s="1"/>
      <c r="DV40" s="1"/>
      <c r="DW40" s="1"/>
      <c r="DX40" s="1"/>
      <c r="DY40" t="str">
        <f>IF(ISBLANK(Values!$F39), "", "not_applicable")</f>
        <v/>
      </c>
      <c r="DZ40" s="1"/>
      <c r="EA40" s="1"/>
      <c r="EB40" s="1"/>
      <c r="EC40" s="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1" t="str">
        <f>IF(ISBLANK(Values!F39),"","New")</f>
        <v/>
      </c>
      <c r="EW40" s="1"/>
      <c r="EX40" s="1"/>
      <c r="EY40" s="1"/>
      <c r="EZ40" s="1"/>
      <c r="FA40" s="1"/>
      <c r="FB40" s="1"/>
      <c r="FC40" s="1"/>
      <c r="FD40" s="1"/>
      <c r="FE40" s="1" t="str">
        <f>IF(ISBLANK(Values!F39),"",IF(CO40&lt;&gt;"DEFAULT", "", 3))</f>
        <v/>
      </c>
      <c r="FF40" s="1"/>
      <c r="FG40" s="1"/>
      <c r="FH40" s="1" t="str">
        <f>IF(ISBLANK(Values!F39),"","FALSE")</f>
        <v/>
      </c>
      <c r="FI40" s="1" t="str">
        <f>IF(ISBLANK(Values!F39),"","FALSE")</f>
        <v/>
      </c>
      <c r="FJ40" s="1" t="str">
        <f>IF(ISBLANK(Values!F39),"","FALSE")</f>
        <v/>
      </c>
      <c r="FK40" s="1"/>
      <c r="FL40" s="1"/>
      <c r="FM40" s="1" t="str">
        <f>IF(ISBLANK(Values!F39),"","1")</f>
        <v/>
      </c>
      <c r="FN40" s="1"/>
      <c r="FO40" s="27"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IF(ISBLANK(Values!F40),"",IF(Values!$B$37="EU","computercomponent","computer"))</f>
        <v/>
      </c>
      <c r="B41" s="33" t="str">
        <f>IF(ISBLANK(Values!F40),"",Values!G40)</f>
        <v/>
      </c>
      <c r="C41" s="29" t="str">
        <f>IF(ISBLANK(Values!F40),"","TellusRem")</f>
        <v/>
      </c>
      <c r="D41" s="28" t="str">
        <f>IF(ISBLANK(Values!F40),"",Values!F40)</f>
        <v/>
      </c>
      <c r="E41" s="1" t="str">
        <f>IF(ISBLANK(Values!F40),"","EAN")</f>
        <v/>
      </c>
      <c r="F41" s="27" t="str">
        <f>IF(ISBLANK(Values!F40),"",IF(Values!K40, SUBSTITUTE(Values!$B$1, "{language}", Values!I40) &amp; " " &amp;Values!$B$3, SUBSTITUTE(Values!$B$2, "{language}", Values!$I40) &amp; " " &amp;Values!$B$3))</f>
        <v/>
      </c>
      <c r="G41" s="29" t="str">
        <f>IF(ISBLANK(Values!F40),"","TellusRem")</f>
        <v/>
      </c>
      <c r="H41" s="1" t="str">
        <f>IF(ISBLANK(Values!F40),"",Values!$B$16)</f>
        <v/>
      </c>
      <c r="I41" s="1" t="str">
        <f>IF(ISBLANK(Values!F40),"","4730574031")</f>
        <v/>
      </c>
      <c r="J41" s="31" t="str">
        <f>IF(ISBLANK(Values!F40),"",Values!G40 )</f>
        <v/>
      </c>
      <c r="K41" s="27" t="str">
        <f>IF(ISBLANK(Values!F40),"",IF(Values!K40, Values!$B$4, Values!$B$5))</f>
        <v/>
      </c>
      <c r="L41" s="27" t="str">
        <f>IF(ISBLANK(Values!F40),"",IF($CO41="DEFAULT", Values!$B$18, ""))</f>
        <v/>
      </c>
      <c r="M41" s="27" t="str">
        <f>IF(ISBLANK(Values!F40),"",Values!$N40)</f>
        <v/>
      </c>
      <c r="N41" s="27" t="str">
        <f>IF(ISBLANK(Values!$G40),"",Values!O40)</f>
        <v/>
      </c>
      <c r="O41" s="27" t="str">
        <f>IF(ISBLANK(Values!$G40),"",Values!P40)</f>
        <v/>
      </c>
      <c r="P41" s="27" t="str">
        <f>IF(ISBLANK(Values!$G40),"",Values!Q40)</f>
        <v/>
      </c>
      <c r="Q41" s="27" t="str">
        <f>IF(ISBLANK(Values!$G40),"",Values!R40)</f>
        <v/>
      </c>
      <c r="R41" s="27" t="str">
        <f>IF(ISBLANK(Values!$G40),"",Values!S40)</f>
        <v/>
      </c>
      <c r="S41" s="27" t="str">
        <f>IF(ISBLANK(Values!$G40),"",Values!T40)</f>
        <v/>
      </c>
      <c r="T41" s="27" t="str">
        <f>IF(ISBLANK(Values!$G40),"",Values!U40)</f>
        <v/>
      </c>
      <c r="U41" s="27" t="str">
        <f>IF(ISBLANK(Values!$G40),"",Values!V40)</f>
        <v/>
      </c>
      <c r="V41" s="1"/>
      <c r="W41" s="29" t="str">
        <f>IF(ISBLANK(Values!F40),"","Child")</f>
        <v/>
      </c>
      <c r="X41" s="29" t="str">
        <f>IF(ISBLANK(Values!F40),"",Values!$B$13)</f>
        <v/>
      </c>
      <c r="Y41" s="31" t="str">
        <f>IF(ISBLANK(Values!F40),"","Size-Color")</f>
        <v/>
      </c>
      <c r="Z41" s="29" t="str">
        <f>IF(ISBLANK(Values!F40),"","variation")</f>
        <v/>
      </c>
      <c r="AA41" s="1" t="str">
        <f>IF(ISBLANK(Values!F40),"",Values!$B$20)</f>
        <v/>
      </c>
      <c r="AB41" s="1" t="str">
        <f>IF(ISBLANK(Values!F40),"",Values!$B$29)</f>
        <v/>
      </c>
      <c r="AC41" s="1"/>
      <c r="AD41" s="1"/>
      <c r="AE41" s="1"/>
      <c r="AF41" s="1"/>
      <c r="AG41" s="1"/>
      <c r="AH41" s="1"/>
      <c r="AI41" s="34" t="str">
        <f>IF(ISBLANK(Values!F40),"",IF(Values!J40,Values!$B$23,Values!$B$33))</f>
        <v/>
      </c>
      <c r="AJ41" s="3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7" t="str">
        <f>IF(ISBLANK(Values!F40),"",Values!I40)</f>
        <v/>
      </c>
      <c r="AU41" s="1"/>
      <c r="AV41" s="1" t="str">
        <f>IF(ISBLANK(Values!F40),"",IF(Values!K40,"Backlit", "Non-Backlit"))</f>
        <v/>
      </c>
      <c r="AW41" s="1"/>
      <c r="AX41" s="1"/>
      <c r="AY41" s="1"/>
      <c r="AZ41" s="1"/>
      <c r="BA41" s="1"/>
      <c r="BB41" s="1"/>
      <c r="BC41" s="1"/>
      <c r="BD41" s="1"/>
      <c r="BE41" s="1" t="str">
        <f>IF(ISBLANK(Values!F40),"","Professional Audience")</f>
        <v/>
      </c>
      <c r="BF41" s="1" t="str">
        <f>IF(ISBLANK(Values!F40),"","Consumer Audience")</f>
        <v/>
      </c>
      <c r="BG41" s="1" t="str">
        <f>IF(ISBLANK(Values!F40),"","Adults")</f>
        <v/>
      </c>
      <c r="BH41" s="1"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1" t="str">
        <f>IF(ISBLANK(Values!F40),"",Values!$B$7)</f>
        <v/>
      </c>
      <c r="CQ41" s="1" t="str">
        <f>IF(ISBLANK(Values!F40),"",Values!$B$8)</f>
        <v/>
      </c>
      <c r="CR41" s="1"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1" t="str">
        <f>IF(ISBLANK(Values!F40),"","Parts")</f>
        <v/>
      </c>
      <c r="DP41" s="1" t="str">
        <f>IF(ISBLANK(Values!F40),"",Values!$B$31)</f>
        <v/>
      </c>
      <c r="DQ41" s="1"/>
      <c r="DR41" s="1"/>
      <c r="DS41" s="1"/>
      <c r="DT41" s="1"/>
      <c r="DU41" s="1"/>
      <c r="DV41" s="1"/>
      <c r="DW41" s="1"/>
      <c r="DX41" s="1"/>
      <c r="DY41" t="str">
        <f>IF(ISBLANK(Values!$F40), "", "not_applicable")</f>
        <v/>
      </c>
      <c r="DZ41" s="1"/>
      <c r="EA41" s="1"/>
      <c r="EB41" s="1"/>
      <c r="EC41" s="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1" t="str">
        <f>IF(ISBLANK(Values!F40),"","New")</f>
        <v/>
      </c>
      <c r="EW41" s="1"/>
      <c r="EX41" s="1"/>
      <c r="EY41" s="1"/>
      <c r="EZ41" s="1"/>
      <c r="FA41" s="1"/>
      <c r="FB41" s="1"/>
      <c r="FC41" s="1"/>
      <c r="FD41" s="1"/>
      <c r="FE41" s="1" t="str">
        <f>IF(ISBLANK(Values!F40),"",IF(CO41&lt;&gt;"DEFAULT", "", 3))</f>
        <v/>
      </c>
      <c r="FF41" s="1"/>
      <c r="FG41" s="1"/>
      <c r="FH41" s="1" t="str">
        <f>IF(ISBLANK(Values!F40),"","FALSE")</f>
        <v/>
      </c>
      <c r="FI41" s="1" t="str">
        <f>IF(ISBLANK(Values!F40),"","FALSE")</f>
        <v/>
      </c>
      <c r="FJ41" s="1" t="str">
        <f>IF(ISBLANK(Values!F40),"","FALSE")</f>
        <v/>
      </c>
      <c r="FK41" s="1"/>
      <c r="FL41" s="1"/>
      <c r="FM41" s="1" t="str">
        <f>IF(ISBLANK(Values!F40),"","1")</f>
        <v/>
      </c>
      <c r="FN41" s="1"/>
      <c r="FO41" s="27"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c r="GK41" s="62" t="str">
        <f>K41</f>
        <v/>
      </c>
    </row>
    <row r="42" spans="1:193" ht="17" x14ac:dyDescent="0.2">
      <c r="A42" s="1" t="str">
        <f>IF(ISBLANK(Values!F41),"",IF(Values!$B$37="EU","computercomponent","computer"))</f>
        <v/>
      </c>
      <c r="B42" s="33" t="str">
        <f>IF(ISBLANK(Values!F41),"",Values!G41)</f>
        <v/>
      </c>
      <c r="C42" s="29" t="str">
        <f>IF(ISBLANK(Values!F41),"","TellusRem")</f>
        <v/>
      </c>
      <c r="D42" s="28" t="str">
        <f>IF(ISBLANK(Values!F41),"",Values!F41)</f>
        <v/>
      </c>
      <c r="E42" s="1" t="str">
        <f>IF(ISBLANK(Values!F41),"","EAN")</f>
        <v/>
      </c>
      <c r="F42" s="27" t="str">
        <f>IF(ISBLANK(Values!F41),"",IF(Values!K41, SUBSTITUTE(Values!$B$1, "{language}", Values!I41) &amp; " " &amp;Values!$B$3, SUBSTITUTE(Values!$B$2, "{language}", Values!$I41) &amp; " " &amp;Values!$B$3))</f>
        <v/>
      </c>
      <c r="G42" s="29" t="str">
        <f>IF(ISBLANK(Values!F41),"","TellusRem")</f>
        <v/>
      </c>
      <c r="H42" s="1" t="str">
        <f>IF(ISBLANK(Values!F41),"",Values!$B$16)</f>
        <v/>
      </c>
      <c r="I42" s="1" t="str">
        <f>IF(ISBLANK(Values!F41),"","4730574031")</f>
        <v/>
      </c>
      <c r="J42" s="31" t="str">
        <f>IF(ISBLANK(Values!F41),"",Values!G41 )</f>
        <v/>
      </c>
      <c r="K42" s="27" t="str">
        <f>IF(ISBLANK(Values!F41),"",IF(Values!K41, Values!$B$4, Values!$B$5))</f>
        <v/>
      </c>
      <c r="L42" s="27" t="str">
        <f>IF(ISBLANK(Values!F41),"",IF($CO42="DEFAULT", Values!$B$18, ""))</f>
        <v/>
      </c>
      <c r="M42" s="27" t="str">
        <f>IF(ISBLANK(Values!F41),"",Values!$N41)</f>
        <v/>
      </c>
      <c r="N42" s="27" t="str">
        <f>IF(ISBLANK(Values!$G41),"",Values!O41)</f>
        <v/>
      </c>
      <c r="O42" s="27" t="str">
        <f>IF(ISBLANK(Values!$G41),"",Values!P41)</f>
        <v/>
      </c>
      <c r="P42" s="27" t="str">
        <f>IF(ISBLANK(Values!$G41),"",Values!Q41)</f>
        <v/>
      </c>
      <c r="Q42" s="27" t="str">
        <f>IF(ISBLANK(Values!$G41),"",Values!R41)</f>
        <v/>
      </c>
      <c r="R42" s="27" t="str">
        <f>IF(ISBLANK(Values!$G41),"",Values!S41)</f>
        <v/>
      </c>
      <c r="S42" s="27" t="str">
        <f>IF(ISBLANK(Values!$G41),"",Values!T41)</f>
        <v/>
      </c>
      <c r="T42" s="27" t="str">
        <f>IF(ISBLANK(Values!$G41),"",Values!U41)</f>
        <v/>
      </c>
      <c r="U42" s="27" t="str">
        <f>IF(ISBLANK(Values!$G41),"",Values!V41)</f>
        <v/>
      </c>
      <c r="W42" s="29" t="str">
        <f>IF(ISBLANK(Values!F41),"","Child")</f>
        <v/>
      </c>
      <c r="X42" s="29" t="str">
        <f>IF(ISBLANK(Values!F41),"",Values!$B$13)</f>
        <v/>
      </c>
      <c r="Y42" s="31" t="str">
        <f>IF(ISBLANK(Values!F41),"","Size-Color")</f>
        <v/>
      </c>
      <c r="Z42" s="29" t="str">
        <f>IF(ISBLANK(Values!F41),"","variation")</f>
        <v/>
      </c>
      <c r="AA42" s="1" t="str">
        <f>IF(ISBLANK(Values!F41),"",Values!$B$20)</f>
        <v/>
      </c>
      <c r="AB42" s="1" t="str">
        <f>IF(ISBLANK(Values!F41),"",Values!$B$29)</f>
        <v/>
      </c>
      <c r="AI42" s="34" t="str">
        <f>IF(ISBLANK(Values!F41),"",IF(Values!J41,Values!$B$23,Values!$B$33))</f>
        <v/>
      </c>
      <c r="AJ42" s="3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7" t="str">
        <f>IF(ISBLANK(Values!F41),"",Values!I41)</f>
        <v/>
      </c>
      <c r="AV42" s="1" t="str">
        <f>IF(ISBLANK(Values!F41),"",IF(Values!K41,"Backlit", "Non-Backlit"))</f>
        <v/>
      </c>
      <c r="BE42" s="1" t="str">
        <f>IF(ISBLANK(Values!F41),"","Professional Audience")</f>
        <v/>
      </c>
      <c r="BF42" s="1" t="str">
        <f>IF(ISBLANK(Values!F41),"","Consumer Audience")</f>
        <v/>
      </c>
      <c r="BG42" s="1" t="str">
        <f>IF(ISBLANK(Values!F41),"","Adults")</f>
        <v/>
      </c>
      <c r="BH42" s="1"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1" t="str">
        <f>IF(ISBLANK(Values!F41),"",Values!$B$7)</f>
        <v/>
      </c>
      <c r="CQ42" s="1" t="str">
        <f>IF(ISBLANK(Values!F41),"",Values!$B$8)</f>
        <v/>
      </c>
      <c r="CR42" s="1"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1" t="str">
        <f>IF(ISBLANK(Values!F41),"","Parts")</f>
        <v/>
      </c>
      <c r="DP42" s="1" t="str">
        <f>IF(ISBLANK(Values!F41),"",Values!$B$31)</f>
        <v/>
      </c>
      <c r="DY42" t="str">
        <f>IF(ISBLANK(Values!$F41), "", "not_applicable")</f>
        <v/>
      </c>
      <c r="EI42" s="1" t="str">
        <f>IF(ISBLANK(Values!F41),"",Values!$B$31)</f>
        <v/>
      </c>
      <c r="ES42" s="1" t="str">
        <f>IF(ISBLANK(Values!F41),"","Amazon Tellus UPS")</f>
        <v/>
      </c>
      <c r="EV42" s="1" t="str">
        <f>IF(ISBLANK(Values!F41),"","New")</f>
        <v/>
      </c>
      <c r="FE42" s="1" t="str">
        <f>IF(ISBLANK(Values!F41),"",IF(CO42&lt;&gt;"DEFAULT", "", 3))</f>
        <v/>
      </c>
      <c r="FH42" s="1" t="str">
        <f>IF(ISBLANK(Values!F41),"","FALSE")</f>
        <v/>
      </c>
      <c r="FI42" s="1" t="str">
        <f>IF(ISBLANK(Values!F41),"","FALSE")</f>
        <v/>
      </c>
      <c r="FJ42" s="1" t="str">
        <f>IF(ISBLANK(Values!F41),"","FALSE")</f>
        <v/>
      </c>
      <c r="FM42" s="1" t="str">
        <f>IF(ISBLANK(Values!F41),"","1")</f>
        <v/>
      </c>
      <c r="FO42" s="27"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c r="GK42" s="61" t="str">
        <f>K42</f>
        <v/>
      </c>
    </row>
    <row r="43" spans="1:193" ht="17" x14ac:dyDescent="0.2">
      <c r="A43" s="1" t="str">
        <f>IF(ISBLANK(Values!F42),"",IF(Values!$B$37="EU","computercomponent","computer"))</f>
        <v/>
      </c>
      <c r="B43" s="33" t="str">
        <f>IF(ISBLANK(Values!F42),"",Values!G42)</f>
        <v/>
      </c>
      <c r="C43" s="29" t="str">
        <f>IF(ISBLANK(Values!F42),"","TellusRem")</f>
        <v/>
      </c>
      <c r="D43" s="28" t="str">
        <f>IF(ISBLANK(Values!F42),"",Values!F42)</f>
        <v/>
      </c>
      <c r="E43" s="1" t="str">
        <f>IF(ISBLANK(Values!F42),"","EAN")</f>
        <v/>
      </c>
      <c r="F43" s="27" t="str">
        <f>IF(ISBLANK(Values!F42),"",IF(Values!K42, SUBSTITUTE(Values!$B$1, "{language}", Values!I42) &amp; " " &amp;Values!$B$3, SUBSTITUTE(Values!$B$2, "{language}", Values!$I42) &amp; " " &amp;Values!$B$3))</f>
        <v/>
      </c>
      <c r="G43" s="29" t="str">
        <f>IF(ISBLANK(Values!F42),"","TellusRem")</f>
        <v/>
      </c>
      <c r="H43" s="1" t="str">
        <f>IF(ISBLANK(Values!F42),"",Values!$B$16)</f>
        <v/>
      </c>
      <c r="I43" s="1" t="str">
        <f>IF(ISBLANK(Values!F42),"","4730574031")</f>
        <v/>
      </c>
      <c r="J43" s="31" t="str">
        <f>IF(ISBLANK(Values!F42),"",Values!G42 )</f>
        <v/>
      </c>
      <c r="K43" s="27" t="str">
        <f>IF(ISBLANK(Values!F42),"",IF(Values!K42, Values!$B$4, Values!$B$5))</f>
        <v/>
      </c>
      <c r="L43" s="27" t="str">
        <f>IF(ISBLANK(Values!F42),"",IF($CO43="DEFAULT", Values!$B$18, ""))</f>
        <v/>
      </c>
      <c r="M43" s="27" t="str">
        <f>IF(ISBLANK(Values!F42),"",Values!$N42)</f>
        <v/>
      </c>
      <c r="N43" s="27" t="str">
        <f>IF(ISBLANK(Values!$G42),"",Values!O42)</f>
        <v/>
      </c>
      <c r="O43" s="27" t="str">
        <f>IF(ISBLANK(Values!$G42),"",Values!P42)</f>
        <v/>
      </c>
      <c r="P43" s="27" t="str">
        <f>IF(ISBLANK(Values!$G42),"",Values!Q42)</f>
        <v/>
      </c>
      <c r="Q43" s="27" t="str">
        <f>IF(ISBLANK(Values!$G42),"",Values!R42)</f>
        <v/>
      </c>
      <c r="R43" s="27" t="str">
        <f>IF(ISBLANK(Values!$G42),"",Values!S42)</f>
        <v/>
      </c>
      <c r="S43" s="27" t="str">
        <f>IF(ISBLANK(Values!$G42),"",Values!T42)</f>
        <v/>
      </c>
      <c r="T43" s="27" t="str">
        <f>IF(ISBLANK(Values!$G42),"",Values!U42)</f>
        <v/>
      </c>
      <c r="U43" s="27" t="str">
        <f>IF(ISBLANK(Values!$G42),"",Values!V42)</f>
        <v/>
      </c>
      <c r="W43" s="29" t="str">
        <f>IF(ISBLANK(Values!F42),"","Child")</f>
        <v/>
      </c>
      <c r="X43" s="29" t="str">
        <f>IF(ISBLANK(Values!F42),"",Values!$B$13)</f>
        <v/>
      </c>
      <c r="Y43" s="31" t="str">
        <f>IF(ISBLANK(Values!F42),"","Size-Color")</f>
        <v/>
      </c>
      <c r="Z43" s="29" t="str">
        <f>IF(ISBLANK(Values!F42),"","variation")</f>
        <v/>
      </c>
      <c r="AA43" s="1" t="str">
        <f>IF(ISBLANK(Values!F42),"",Values!$B$20)</f>
        <v/>
      </c>
      <c r="AB43" s="1" t="str">
        <f>IF(ISBLANK(Values!F42),"",Values!$B$29)</f>
        <v/>
      </c>
      <c r="AI43" s="34" t="str">
        <f>IF(ISBLANK(Values!F42),"",IF(Values!J42,Values!$B$23,Values!$B$33))</f>
        <v/>
      </c>
      <c r="AJ43" s="3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7" t="str">
        <f>IF(ISBLANK(Values!F42),"",Values!I42)</f>
        <v/>
      </c>
      <c r="AV43" s="1" t="str">
        <f>IF(ISBLANK(Values!F42),"",IF(Values!K42,"Backlit", "Non-Backlit"))</f>
        <v/>
      </c>
      <c r="BE43" s="1" t="str">
        <f>IF(ISBLANK(Values!F42),"","Professional Audience")</f>
        <v/>
      </c>
      <c r="BF43" s="1" t="str">
        <f>IF(ISBLANK(Values!F42),"","Consumer Audience")</f>
        <v/>
      </c>
      <c r="BG43" s="1" t="str">
        <f>IF(ISBLANK(Values!F42),"","Adults")</f>
        <v/>
      </c>
      <c r="BH43" s="1"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1" t="str">
        <f>IF(ISBLANK(Values!F42),"",Values!$B$7)</f>
        <v/>
      </c>
      <c r="CQ43" s="1" t="str">
        <f>IF(ISBLANK(Values!F42),"",Values!$B$8)</f>
        <v/>
      </c>
      <c r="CR43" s="1"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1" t="str">
        <f>IF(ISBLANK(Values!F42),"","Parts")</f>
        <v/>
      </c>
      <c r="DP43" s="1" t="str">
        <f>IF(ISBLANK(Values!F42),"",Values!$B$31)</f>
        <v/>
      </c>
      <c r="DY43" t="str">
        <f>IF(ISBLANK(Values!$F42), "", "not_applicable")</f>
        <v/>
      </c>
      <c r="EI43" s="1" t="str">
        <f>IF(ISBLANK(Values!F42),"",Values!$B$31)</f>
        <v/>
      </c>
      <c r="ES43" s="1" t="str">
        <f>IF(ISBLANK(Values!F42),"","Amazon Tellus UPS")</f>
        <v/>
      </c>
      <c r="EV43" s="1" t="str">
        <f>IF(ISBLANK(Values!F42),"","New")</f>
        <v/>
      </c>
      <c r="FE43" s="1" t="str">
        <f>IF(ISBLANK(Values!F42),"",IF(CO43&lt;&gt;"DEFAULT", "", 3))</f>
        <v/>
      </c>
      <c r="FH43" s="1" t="str">
        <f>IF(ISBLANK(Values!F42),"","FALSE")</f>
        <v/>
      </c>
      <c r="FI43" s="1" t="str">
        <f>IF(ISBLANK(Values!F42),"","FALSE")</f>
        <v/>
      </c>
      <c r="FJ43" s="1" t="str">
        <f>IF(ISBLANK(Values!F42),"","FALSE")</f>
        <v/>
      </c>
      <c r="FM43" s="1" t="str">
        <f>IF(ISBLANK(Values!F42),"","1")</f>
        <v/>
      </c>
      <c r="FO43" s="27"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c r="GK43" s="61" t="str">
        <f>K43</f>
        <v/>
      </c>
    </row>
    <row r="44" spans="1:193" ht="17" x14ac:dyDescent="0.2">
      <c r="A44" s="1" t="str">
        <f>IF(ISBLANK(Values!F43),"",IF(Values!$B$37="EU","computercomponent","computer"))</f>
        <v/>
      </c>
      <c r="B44" s="33" t="str">
        <f>IF(ISBLANK(Values!F43),"",Values!G43)</f>
        <v/>
      </c>
      <c r="C44" s="29" t="str">
        <f>IF(ISBLANK(Values!F43),"","TellusRem")</f>
        <v/>
      </c>
      <c r="D44" s="28" t="str">
        <f>IF(ISBLANK(Values!F43),"",Values!F43)</f>
        <v/>
      </c>
      <c r="E44" s="1" t="str">
        <f>IF(ISBLANK(Values!F43),"","EAN")</f>
        <v/>
      </c>
      <c r="F44" s="27" t="str">
        <f>IF(ISBLANK(Values!F43),"",IF(Values!K43, SUBSTITUTE(Values!$B$1, "{language}", Values!I43) &amp; " " &amp;Values!$B$3, SUBSTITUTE(Values!$B$2, "{language}", Values!$I43) &amp; " " &amp;Values!$B$3))</f>
        <v/>
      </c>
      <c r="G44" s="29" t="str">
        <f>IF(ISBLANK(Values!F43),"","TellusRem")</f>
        <v/>
      </c>
      <c r="H44" s="1" t="str">
        <f>IF(ISBLANK(Values!F43),"",Values!$B$16)</f>
        <v/>
      </c>
      <c r="I44" s="1" t="str">
        <f>IF(ISBLANK(Values!F43),"","4730574031")</f>
        <v/>
      </c>
      <c r="J44" s="31" t="str">
        <f>IF(ISBLANK(Values!F43),"",Values!G43 )</f>
        <v/>
      </c>
      <c r="K44" s="27" t="str">
        <f>IF(ISBLANK(Values!F43),"",IF(Values!K43, Values!$B$4, Values!$B$5))</f>
        <v/>
      </c>
      <c r="L44" s="27" t="str">
        <f>IF(ISBLANK(Values!F43),"",IF($CO44="DEFAULT", Values!$B$18, ""))</f>
        <v/>
      </c>
      <c r="M44" s="27" t="str">
        <f>IF(ISBLANK(Values!F43),"",Values!$N43)</f>
        <v/>
      </c>
      <c r="N44" s="27" t="str">
        <f>IF(ISBLANK(Values!$G43),"",Values!O43)</f>
        <v/>
      </c>
      <c r="O44" s="27" t="str">
        <f>IF(ISBLANK(Values!$G43),"",Values!P43)</f>
        <v/>
      </c>
      <c r="P44" s="27" t="str">
        <f>IF(ISBLANK(Values!$G43),"",Values!Q43)</f>
        <v/>
      </c>
      <c r="Q44" s="27" t="str">
        <f>IF(ISBLANK(Values!$G43),"",Values!R43)</f>
        <v/>
      </c>
      <c r="R44" s="27" t="str">
        <f>IF(ISBLANK(Values!$G43),"",Values!S43)</f>
        <v/>
      </c>
      <c r="S44" s="27" t="str">
        <f>IF(ISBLANK(Values!$G43),"",Values!T43)</f>
        <v/>
      </c>
      <c r="T44" s="27" t="str">
        <f>IF(ISBLANK(Values!$G43),"",Values!U43)</f>
        <v/>
      </c>
      <c r="U44" s="27" t="str">
        <f>IF(ISBLANK(Values!$G43),"",Values!V43)</f>
        <v/>
      </c>
      <c r="W44" s="29" t="str">
        <f>IF(ISBLANK(Values!F43),"","Child")</f>
        <v/>
      </c>
      <c r="X44" s="29" t="str">
        <f>IF(ISBLANK(Values!F43),"",Values!$B$13)</f>
        <v/>
      </c>
      <c r="Y44" s="31" t="str">
        <f>IF(ISBLANK(Values!F43),"","Size-Color")</f>
        <v/>
      </c>
      <c r="Z44" s="29" t="str">
        <f>IF(ISBLANK(Values!F43),"","variation")</f>
        <v/>
      </c>
      <c r="AA44" s="1" t="str">
        <f>IF(ISBLANK(Values!F43),"",Values!$B$20)</f>
        <v/>
      </c>
      <c r="AB44" s="1" t="str">
        <f>IF(ISBLANK(Values!F43),"",Values!$B$29)</f>
        <v/>
      </c>
      <c r="AI44" s="34" t="str">
        <f>IF(ISBLANK(Values!F43),"",IF(Values!J43,Values!$B$23,Values!$B$33))</f>
        <v/>
      </c>
      <c r="AJ44" s="3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7" t="str">
        <f>IF(ISBLANK(Values!F43),"",Values!I43)</f>
        <v/>
      </c>
      <c r="AV44" s="1" t="str">
        <f>IF(ISBLANK(Values!F43),"",IF(Values!K43,"Backlit", "Non-Backlit"))</f>
        <v/>
      </c>
      <c r="BE44" s="1" t="str">
        <f>IF(ISBLANK(Values!F43),"","Professional Audience")</f>
        <v/>
      </c>
      <c r="BF44" s="1" t="str">
        <f>IF(ISBLANK(Values!F43),"","Consumer Audience")</f>
        <v/>
      </c>
      <c r="BG44" s="1" t="str">
        <f>IF(ISBLANK(Values!F43),"","Adults")</f>
        <v/>
      </c>
      <c r="BH44" s="1"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1" t="str">
        <f>IF(ISBLANK(Values!F43),"",Values!$B$7)</f>
        <v/>
      </c>
      <c r="CQ44" s="1" t="str">
        <f>IF(ISBLANK(Values!F43),"",Values!$B$8)</f>
        <v/>
      </c>
      <c r="CR44" s="1"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1" t="str">
        <f>IF(ISBLANK(Values!F43),"","Parts")</f>
        <v/>
      </c>
      <c r="DP44" s="1" t="str">
        <f>IF(ISBLANK(Values!F43),"",Values!$B$31)</f>
        <v/>
      </c>
      <c r="DY44" t="str">
        <f>IF(ISBLANK(Values!$F43), "", "not_applicable")</f>
        <v/>
      </c>
      <c r="EI44" s="1" t="str">
        <f>IF(ISBLANK(Values!F43),"",Values!$B$31)</f>
        <v/>
      </c>
      <c r="ES44" s="1" t="str">
        <f>IF(ISBLANK(Values!F43),"","Amazon Tellus UPS")</f>
        <v/>
      </c>
      <c r="EV44" s="1" t="str">
        <f>IF(ISBLANK(Values!F43),"","New")</f>
        <v/>
      </c>
      <c r="FE44" s="1" t="str">
        <f>IF(ISBLANK(Values!F43),"",IF(CO44&lt;&gt;"DEFAULT", "", 3))</f>
        <v/>
      </c>
      <c r="FH44" s="1" t="str">
        <f>IF(ISBLANK(Values!F43),"","FALSE")</f>
        <v/>
      </c>
      <c r="FI44" s="1" t="str">
        <f>IF(ISBLANK(Values!F43),"","FALSE")</f>
        <v/>
      </c>
      <c r="FJ44" s="1" t="str">
        <f>IF(ISBLANK(Values!F43),"","FALSE")</f>
        <v/>
      </c>
      <c r="FM44" s="1" t="str">
        <f>IF(ISBLANK(Values!F43),"","1")</f>
        <v/>
      </c>
      <c r="FO44" s="27"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c r="GK44" s="61" t="str">
        <f>K44</f>
        <v/>
      </c>
    </row>
    <row r="45" spans="1:193" ht="17" x14ac:dyDescent="0.2">
      <c r="A45" s="1" t="str">
        <f>IF(ISBLANK(Values!F44),"",IF(Values!$B$37="EU","computercomponent","computer"))</f>
        <v/>
      </c>
      <c r="B45" s="33" t="str">
        <f>IF(ISBLANK(Values!F44),"",Values!G44)</f>
        <v/>
      </c>
      <c r="C45" s="29" t="str">
        <f>IF(ISBLANK(Values!F44),"","TellusRem")</f>
        <v/>
      </c>
      <c r="D45" s="28" t="str">
        <f>IF(ISBLANK(Values!F44),"",Values!F44)</f>
        <v/>
      </c>
      <c r="E45" s="1" t="str">
        <f>IF(ISBLANK(Values!F44),"","EAN")</f>
        <v/>
      </c>
      <c r="F45" s="27" t="str">
        <f>IF(ISBLANK(Values!F44),"",IF(Values!K44, SUBSTITUTE(Values!$B$1, "{language}", Values!I44) &amp; " " &amp;Values!$B$3, SUBSTITUTE(Values!$B$2, "{language}", Values!$I44) &amp; " " &amp;Values!$B$3))</f>
        <v/>
      </c>
      <c r="G45" s="29" t="str">
        <f>IF(ISBLANK(Values!F44),"","TellusRem")</f>
        <v/>
      </c>
      <c r="H45" s="1" t="str">
        <f>IF(ISBLANK(Values!F44),"",Values!$B$16)</f>
        <v/>
      </c>
      <c r="I45" s="1" t="str">
        <f>IF(ISBLANK(Values!F44),"","4730574031")</f>
        <v/>
      </c>
      <c r="J45" s="31" t="str">
        <f>IF(ISBLANK(Values!F44),"",Values!G44 )</f>
        <v/>
      </c>
      <c r="K45" s="27" t="str">
        <f>IF(ISBLANK(Values!F44),"",IF(Values!K44, Values!$B$4, Values!$B$5))</f>
        <v/>
      </c>
      <c r="L45" s="27" t="str">
        <f>IF(ISBLANK(Values!F44),"",IF($CO45="DEFAULT", Values!$B$18, ""))</f>
        <v/>
      </c>
      <c r="M45" s="27" t="str">
        <f>IF(ISBLANK(Values!F44),"",Values!$N44)</f>
        <v/>
      </c>
      <c r="N45" s="27" t="str">
        <f>IF(ISBLANK(Values!$G44),"",Values!O44)</f>
        <v/>
      </c>
      <c r="O45" s="27" t="str">
        <f>IF(ISBLANK(Values!$G44),"",Values!P44)</f>
        <v/>
      </c>
      <c r="P45" s="27" t="str">
        <f>IF(ISBLANK(Values!$G44),"",Values!Q44)</f>
        <v/>
      </c>
      <c r="Q45" s="27" t="str">
        <f>IF(ISBLANK(Values!$G44),"",Values!R44)</f>
        <v/>
      </c>
      <c r="R45" s="27" t="str">
        <f>IF(ISBLANK(Values!$G44),"",Values!S44)</f>
        <v/>
      </c>
      <c r="S45" s="27" t="str">
        <f>IF(ISBLANK(Values!$G44),"",Values!T44)</f>
        <v/>
      </c>
      <c r="T45" s="27" t="str">
        <f>IF(ISBLANK(Values!$G44),"",Values!U44)</f>
        <v/>
      </c>
      <c r="U45" s="27" t="str">
        <f>IF(ISBLANK(Values!$G44),"",Values!V44)</f>
        <v/>
      </c>
      <c r="W45" s="29" t="str">
        <f>IF(ISBLANK(Values!F44),"","Child")</f>
        <v/>
      </c>
      <c r="X45" s="29" t="str">
        <f>IF(ISBLANK(Values!F44),"",Values!$B$13)</f>
        <v/>
      </c>
      <c r="Y45" s="31" t="str">
        <f>IF(ISBLANK(Values!F44),"","Size-Color")</f>
        <v/>
      </c>
      <c r="Z45" s="29" t="str">
        <f>IF(ISBLANK(Values!F44),"","variation")</f>
        <v/>
      </c>
      <c r="AA45" s="1" t="str">
        <f>IF(ISBLANK(Values!F44),"",Values!$B$20)</f>
        <v/>
      </c>
      <c r="AB45" s="1" t="str">
        <f>IF(ISBLANK(Values!F44),"",Values!$B$29)</f>
        <v/>
      </c>
      <c r="AI45" s="34" t="str">
        <f>IF(ISBLANK(Values!F44),"",IF(Values!J44,Values!$B$23,Values!$B$33))</f>
        <v/>
      </c>
      <c r="AJ45" s="3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7" t="str">
        <f>IF(ISBLANK(Values!F44),"",Values!I44)</f>
        <v/>
      </c>
      <c r="AV45" s="1" t="str">
        <f>IF(ISBLANK(Values!F44),"",IF(Values!K44,"Backlit", "Non-Backlit"))</f>
        <v/>
      </c>
      <c r="BE45" s="1" t="str">
        <f>IF(ISBLANK(Values!F44),"","Professional Audience")</f>
        <v/>
      </c>
      <c r="BF45" s="1" t="str">
        <f>IF(ISBLANK(Values!F44),"","Consumer Audience")</f>
        <v/>
      </c>
      <c r="BG45" s="1" t="str">
        <f>IF(ISBLANK(Values!F44),"","Adults")</f>
        <v/>
      </c>
      <c r="BH45" s="1"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1" t="str">
        <f>IF(ISBLANK(Values!F44),"",Values!$B$7)</f>
        <v/>
      </c>
      <c r="CQ45" s="1" t="str">
        <f>IF(ISBLANK(Values!F44),"",Values!$B$8)</f>
        <v/>
      </c>
      <c r="CR45" s="1"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1" t="str">
        <f>IF(ISBLANK(Values!F44),"","Parts")</f>
        <v/>
      </c>
      <c r="DP45" s="1" t="str">
        <f>IF(ISBLANK(Values!F44),"",Values!$B$31)</f>
        <v/>
      </c>
      <c r="DY45" t="str">
        <f>IF(ISBLANK(Values!$F44), "", "not_applicable")</f>
        <v/>
      </c>
      <c r="EI45" s="1" t="str">
        <f>IF(ISBLANK(Values!F44),"",Values!$B$31)</f>
        <v/>
      </c>
      <c r="ES45" s="1" t="str">
        <f>IF(ISBLANK(Values!F44),"","Amazon Tellus UPS")</f>
        <v/>
      </c>
      <c r="EV45" s="1" t="str">
        <f>IF(ISBLANK(Values!F44),"","New")</f>
        <v/>
      </c>
      <c r="FE45" s="1" t="str">
        <f>IF(ISBLANK(Values!F44),"",IF(CO45&lt;&gt;"DEFAULT", "", 3))</f>
        <v/>
      </c>
      <c r="FH45" s="1" t="str">
        <f>IF(ISBLANK(Values!F44),"","FALSE")</f>
        <v/>
      </c>
      <c r="FI45" s="1" t="str">
        <f>IF(ISBLANK(Values!F44),"","FALSE")</f>
        <v/>
      </c>
      <c r="FJ45" s="1" t="str">
        <f>IF(ISBLANK(Values!F44),"","FALSE")</f>
        <v/>
      </c>
      <c r="FM45" s="1" t="str">
        <f>IF(ISBLANK(Values!F44),"","1")</f>
        <v/>
      </c>
      <c r="FO45" s="27"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c r="GK45" s="61" t="str">
        <f>K45</f>
        <v/>
      </c>
    </row>
    <row r="46" spans="1:193" ht="17" x14ac:dyDescent="0.2">
      <c r="A46" s="1" t="str">
        <f>IF(ISBLANK(Values!F45),"",IF(Values!$B$37="EU","computercomponent","computer"))</f>
        <v/>
      </c>
      <c r="B46" s="33" t="str">
        <f>IF(ISBLANK(Values!F45),"",Values!G45)</f>
        <v/>
      </c>
      <c r="C46" s="29" t="str">
        <f>IF(ISBLANK(Values!F45),"","TellusRem")</f>
        <v/>
      </c>
      <c r="D46" s="28" t="str">
        <f>IF(ISBLANK(Values!F45),"",Values!F45)</f>
        <v/>
      </c>
      <c r="E46" s="1" t="str">
        <f>IF(ISBLANK(Values!F45),"","EAN")</f>
        <v/>
      </c>
      <c r="F46" s="27" t="str">
        <f>IF(ISBLANK(Values!F45),"",IF(Values!K45, SUBSTITUTE(Values!$B$1, "{language}", Values!I45) &amp; " " &amp;Values!$B$3, SUBSTITUTE(Values!$B$2, "{language}", Values!$I45) &amp; " " &amp;Values!$B$3))</f>
        <v/>
      </c>
      <c r="G46" s="29" t="str">
        <f>IF(ISBLANK(Values!F45),"","TellusRem")</f>
        <v/>
      </c>
      <c r="H46" s="1" t="str">
        <f>IF(ISBLANK(Values!F45),"",Values!$B$16)</f>
        <v/>
      </c>
      <c r="I46" s="1" t="str">
        <f>IF(ISBLANK(Values!F45),"","4730574031")</f>
        <v/>
      </c>
      <c r="J46" s="31" t="str">
        <f>IF(ISBLANK(Values!F45),"",Values!G45 )</f>
        <v/>
      </c>
      <c r="K46" s="27" t="str">
        <f>IF(ISBLANK(Values!F45),"",IF(Values!K45, Values!$B$4, Values!$B$5))</f>
        <v/>
      </c>
      <c r="L46" s="27" t="str">
        <f>IF(ISBLANK(Values!F45),"",IF($CO46="DEFAULT", Values!$B$18, ""))</f>
        <v/>
      </c>
      <c r="M46" s="27" t="str">
        <f>IF(ISBLANK(Values!F45),"",Values!$N45)</f>
        <v/>
      </c>
      <c r="N46" s="27" t="str">
        <f>IF(ISBLANK(Values!$G45),"",Values!O45)</f>
        <v/>
      </c>
      <c r="O46" s="27" t="str">
        <f>IF(ISBLANK(Values!$G45),"",Values!P45)</f>
        <v/>
      </c>
      <c r="P46" s="27" t="str">
        <f>IF(ISBLANK(Values!$G45),"",Values!Q45)</f>
        <v/>
      </c>
      <c r="Q46" s="27" t="str">
        <f>IF(ISBLANK(Values!$G45),"",Values!R45)</f>
        <v/>
      </c>
      <c r="R46" s="27" t="str">
        <f>IF(ISBLANK(Values!$G45),"",Values!S45)</f>
        <v/>
      </c>
      <c r="S46" s="27" t="str">
        <f>IF(ISBLANK(Values!$G45),"",Values!T45)</f>
        <v/>
      </c>
      <c r="T46" s="27" t="str">
        <f>IF(ISBLANK(Values!$G45),"",Values!U45)</f>
        <v/>
      </c>
      <c r="U46" s="27" t="str">
        <f>IF(ISBLANK(Values!$G45),"",Values!V45)</f>
        <v/>
      </c>
      <c r="W46" s="29" t="str">
        <f>IF(ISBLANK(Values!F45),"","Child")</f>
        <v/>
      </c>
      <c r="X46" s="29" t="str">
        <f>IF(ISBLANK(Values!F45),"",Values!$B$13)</f>
        <v/>
      </c>
      <c r="Y46" s="31" t="str">
        <f>IF(ISBLANK(Values!F45),"","Size-Color")</f>
        <v/>
      </c>
      <c r="Z46" s="29" t="str">
        <f>IF(ISBLANK(Values!F45),"","variation")</f>
        <v/>
      </c>
      <c r="AA46" s="1" t="str">
        <f>IF(ISBLANK(Values!F45),"",Values!$B$20)</f>
        <v/>
      </c>
      <c r="AB46" s="1" t="str">
        <f>IF(ISBLANK(Values!F45),"",Values!$B$29)</f>
        <v/>
      </c>
      <c r="AI46" s="34" t="str">
        <f>IF(ISBLANK(Values!F45),"",IF(Values!J45,Values!$B$23,Values!$B$33))</f>
        <v/>
      </c>
      <c r="AJ46" s="3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7" t="str">
        <f>IF(ISBLANK(Values!F45),"",Values!I45)</f>
        <v/>
      </c>
      <c r="AV46" s="1" t="str">
        <f>IF(ISBLANK(Values!F45),"",IF(Values!K45,"Backlit", "Non-Backlit"))</f>
        <v/>
      </c>
      <c r="BE46" s="1" t="str">
        <f>IF(ISBLANK(Values!F45),"","Professional Audience")</f>
        <v/>
      </c>
      <c r="BF46" s="1" t="str">
        <f>IF(ISBLANK(Values!F45),"","Consumer Audience")</f>
        <v/>
      </c>
      <c r="BG46" s="1" t="str">
        <f>IF(ISBLANK(Values!F45),"","Adults")</f>
        <v/>
      </c>
      <c r="BH46" s="1"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1" t="str">
        <f>IF(ISBLANK(Values!F45),"",Values!$B$7)</f>
        <v/>
      </c>
      <c r="CQ46" s="1" t="str">
        <f>IF(ISBLANK(Values!F45),"",Values!$B$8)</f>
        <v/>
      </c>
      <c r="CR46" s="1"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1" t="str">
        <f>IF(ISBLANK(Values!F45),"","Parts")</f>
        <v/>
      </c>
      <c r="DP46" s="1" t="str">
        <f>IF(ISBLANK(Values!F45),"",Values!$B$31)</f>
        <v/>
      </c>
      <c r="DY46" t="str">
        <f>IF(ISBLANK(Values!$F45), "", "not_applicable")</f>
        <v/>
      </c>
      <c r="EI46" s="1" t="str">
        <f>IF(ISBLANK(Values!F45),"",Values!$B$31)</f>
        <v/>
      </c>
      <c r="ES46" s="1" t="str">
        <f>IF(ISBLANK(Values!F45),"","Amazon Tellus UPS")</f>
        <v/>
      </c>
      <c r="EV46" s="1" t="str">
        <f>IF(ISBLANK(Values!F45),"","New")</f>
        <v/>
      </c>
      <c r="FE46" s="1" t="str">
        <f>IF(ISBLANK(Values!F45),"",IF(CO46&lt;&gt;"DEFAULT", "", 3))</f>
        <v/>
      </c>
      <c r="FH46" s="1" t="str">
        <f>IF(ISBLANK(Values!F45),"","FALSE")</f>
        <v/>
      </c>
      <c r="FI46" s="1" t="str">
        <f>IF(ISBLANK(Values!F45),"","FALSE")</f>
        <v/>
      </c>
      <c r="FJ46" s="1" t="str">
        <f>IF(ISBLANK(Values!F45),"","FALSE")</f>
        <v/>
      </c>
      <c r="FM46" s="1" t="str">
        <f>IF(ISBLANK(Values!F45),"","1")</f>
        <v/>
      </c>
      <c r="FO46" s="27"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c r="GK46" s="61" t="str">
        <f>K46</f>
        <v/>
      </c>
    </row>
    <row r="47" spans="1:193" ht="17" x14ac:dyDescent="0.2">
      <c r="A47" s="1" t="str">
        <f>IF(ISBLANK(Values!F46),"",IF(Values!$B$37="EU","computercomponent","computer"))</f>
        <v/>
      </c>
      <c r="B47" s="33" t="str">
        <f>IF(ISBLANK(Values!F46),"",Values!G46)</f>
        <v/>
      </c>
      <c r="C47" s="29" t="str">
        <f>IF(ISBLANK(Values!F46),"","TellusRem")</f>
        <v/>
      </c>
      <c r="D47" s="28" t="str">
        <f>IF(ISBLANK(Values!F46),"",Values!F46)</f>
        <v/>
      </c>
      <c r="E47" s="1" t="str">
        <f>IF(ISBLANK(Values!F46),"","EAN")</f>
        <v/>
      </c>
      <c r="F47" s="27" t="str">
        <f>IF(ISBLANK(Values!F46),"",IF(Values!K46, SUBSTITUTE(Values!$B$1, "{language}", Values!I46) &amp; " " &amp;Values!$B$3, SUBSTITUTE(Values!$B$2, "{language}", Values!$I46) &amp; " " &amp;Values!$B$3))</f>
        <v/>
      </c>
      <c r="G47" s="29" t="str">
        <f>IF(ISBLANK(Values!F46),"","TellusRem")</f>
        <v/>
      </c>
      <c r="H47" s="1" t="str">
        <f>IF(ISBLANK(Values!F46),"",Values!$B$16)</f>
        <v/>
      </c>
      <c r="I47" s="1" t="str">
        <f>IF(ISBLANK(Values!F46),"","4730574031")</f>
        <v/>
      </c>
      <c r="J47" s="31" t="str">
        <f>IF(ISBLANK(Values!F46),"",Values!G46 )</f>
        <v/>
      </c>
      <c r="K47" s="27" t="str">
        <f>IF(ISBLANK(Values!F46),"",IF(Values!K46, Values!$B$4, Values!$B$5))</f>
        <v/>
      </c>
      <c r="L47" s="27" t="str">
        <f>IF(ISBLANK(Values!F46),"",IF($CO47="DEFAULT", Values!$B$18, ""))</f>
        <v/>
      </c>
      <c r="M47" s="27" t="str">
        <f>IF(ISBLANK(Values!F46),"",Values!$N46)</f>
        <v/>
      </c>
      <c r="N47" s="27" t="str">
        <f>IF(ISBLANK(Values!$G46),"",Values!O46)</f>
        <v/>
      </c>
      <c r="O47" s="27" t="str">
        <f>IF(ISBLANK(Values!$G46),"",Values!P46)</f>
        <v/>
      </c>
      <c r="P47" s="27" t="str">
        <f>IF(ISBLANK(Values!$G46),"",Values!Q46)</f>
        <v/>
      </c>
      <c r="Q47" s="27" t="str">
        <f>IF(ISBLANK(Values!$G46),"",Values!R46)</f>
        <v/>
      </c>
      <c r="R47" s="27" t="str">
        <f>IF(ISBLANK(Values!$G46),"",Values!S46)</f>
        <v/>
      </c>
      <c r="S47" s="27" t="str">
        <f>IF(ISBLANK(Values!$G46),"",Values!T46)</f>
        <v/>
      </c>
      <c r="T47" s="27" t="str">
        <f>IF(ISBLANK(Values!$G46),"",Values!U46)</f>
        <v/>
      </c>
      <c r="U47" s="27" t="str">
        <f>IF(ISBLANK(Values!$G46),"",Values!V46)</f>
        <v/>
      </c>
      <c r="W47" s="29" t="str">
        <f>IF(ISBLANK(Values!F46),"","Child")</f>
        <v/>
      </c>
      <c r="X47" s="29" t="str">
        <f>IF(ISBLANK(Values!F46),"",Values!$B$13)</f>
        <v/>
      </c>
      <c r="Y47" s="31" t="str">
        <f>IF(ISBLANK(Values!F46),"","Size-Color")</f>
        <v/>
      </c>
      <c r="Z47" s="29" t="str">
        <f>IF(ISBLANK(Values!F46),"","variation")</f>
        <v/>
      </c>
      <c r="AA47" s="1" t="str">
        <f>IF(ISBLANK(Values!F46),"",Values!$B$20)</f>
        <v/>
      </c>
      <c r="AB47" s="1" t="str">
        <f>IF(ISBLANK(Values!F46),"",Values!$B$29)</f>
        <v/>
      </c>
      <c r="AI47" s="34" t="str">
        <f>IF(ISBLANK(Values!F46),"",IF(Values!J46,Values!$B$23,Values!$B$33))</f>
        <v/>
      </c>
      <c r="AJ47" s="3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7" t="str">
        <f>IF(ISBLANK(Values!F46),"",Values!I46)</f>
        <v/>
      </c>
      <c r="AV47" s="1" t="str">
        <f>IF(ISBLANK(Values!F46),"",IF(Values!K46,"Backlit", "Non-Backlit"))</f>
        <v/>
      </c>
      <c r="BE47" s="1" t="str">
        <f>IF(ISBLANK(Values!F46),"","Professional Audience")</f>
        <v/>
      </c>
      <c r="BF47" s="1" t="str">
        <f>IF(ISBLANK(Values!F46),"","Consumer Audience")</f>
        <v/>
      </c>
      <c r="BG47" s="1" t="str">
        <f>IF(ISBLANK(Values!F46),"","Adults")</f>
        <v/>
      </c>
      <c r="BH47" s="1"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1" t="str">
        <f>IF(ISBLANK(Values!F46),"",Values!$B$7)</f>
        <v/>
      </c>
      <c r="CQ47" s="1" t="str">
        <f>IF(ISBLANK(Values!F46),"",Values!$B$8)</f>
        <v/>
      </c>
      <c r="CR47" s="1"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1" t="str">
        <f>IF(ISBLANK(Values!F46),"","Parts")</f>
        <v/>
      </c>
      <c r="DP47" s="1" t="str">
        <f>IF(ISBLANK(Values!F46),"",Values!$B$31)</f>
        <v/>
      </c>
      <c r="DY47" t="str">
        <f>IF(ISBLANK(Values!$F46), "", "not_applicable")</f>
        <v/>
      </c>
      <c r="EI47" s="1" t="str">
        <f>IF(ISBLANK(Values!F46),"",Values!$B$31)</f>
        <v/>
      </c>
      <c r="ES47" s="1" t="str">
        <f>IF(ISBLANK(Values!F46),"","Amazon Tellus UPS")</f>
        <v/>
      </c>
      <c r="EV47" s="1" t="str">
        <f>IF(ISBLANK(Values!F46),"","New")</f>
        <v/>
      </c>
      <c r="FE47" s="1" t="str">
        <f>IF(ISBLANK(Values!F46),"",IF(CO47&lt;&gt;"DEFAULT", "", 3))</f>
        <v/>
      </c>
      <c r="FH47" s="1" t="str">
        <f>IF(ISBLANK(Values!F46),"","FALSE")</f>
        <v/>
      </c>
      <c r="FI47" s="1" t="str">
        <f>IF(ISBLANK(Values!F46),"","FALSE")</f>
        <v/>
      </c>
      <c r="FJ47" s="1" t="str">
        <f>IF(ISBLANK(Values!F46),"","FALSE")</f>
        <v/>
      </c>
      <c r="FM47" s="1" t="str">
        <f>IF(ISBLANK(Values!F46),"","1")</f>
        <v/>
      </c>
      <c r="FO47" s="27"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c r="GK47" s="61" t="str">
        <f>K47</f>
        <v/>
      </c>
    </row>
    <row r="48" spans="1:193" ht="17" x14ac:dyDescent="0.2">
      <c r="A48" s="1" t="str">
        <f>IF(ISBLANK(Values!F47),"",IF(Values!$B$37="EU","computercomponent","computer"))</f>
        <v/>
      </c>
      <c r="B48" s="33" t="str">
        <f>IF(ISBLANK(Values!F47),"",Values!G47)</f>
        <v/>
      </c>
      <c r="C48" s="29" t="str">
        <f>IF(ISBLANK(Values!F47),"","TellusRem")</f>
        <v/>
      </c>
      <c r="D48" s="28" t="str">
        <f>IF(ISBLANK(Values!F47),"",Values!F47)</f>
        <v/>
      </c>
      <c r="E48" s="1" t="str">
        <f>IF(ISBLANK(Values!F47),"","EAN")</f>
        <v/>
      </c>
      <c r="F48" s="27" t="str">
        <f>IF(ISBLANK(Values!F47),"",IF(Values!K47, SUBSTITUTE(Values!$B$1, "{language}", Values!I47) &amp; " " &amp;Values!$B$3, SUBSTITUTE(Values!$B$2, "{language}", Values!$I47) &amp; " " &amp;Values!$B$3))</f>
        <v/>
      </c>
      <c r="G48" s="29" t="str">
        <f>IF(ISBLANK(Values!F47),"","TellusRem")</f>
        <v/>
      </c>
      <c r="H48" s="1" t="str">
        <f>IF(ISBLANK(Values!F47),"",Values!$B$16)</f>
        <v/>
      </c>
      <c r="I48" s="1" t="str">
        <f>IF(ISBLANK(Values!F47),"","4730574031")</f>
        <v/>
      </c>
      <c r="J48" s="31" t="str">
        <f>IF(ISBLANK(Values!F47),"",Values!G47 )</f>
        <v/>
      </c>
      <c r="K48" s="27" t="str">
        <f>IF(ISBLANK(Values!F47),"",IF(Values!K47, Values!$B$4, Values!$B$5))</f>
        <v/>
      </c>
      <c r="L48" s="27" t="str">
        <f>IF(ISBLANK(Values!F47),"",IF($CO48="DEFAULT", Values!$B$18, ""))</f>
        <v/>
      </c>
      <c r="M48" s="27" t="str">
        <f>IF(ISBLANK(Values!F47),"",Values!$N47)</f>
        <v/>
      </c>
      <c r="N48" s="27" t="str">
        <f>IF(ISBLANK(Values!$G47),"",Values!O47)</f>
        <v/>
      </c>
      <c r="O48" s="27" t="str">
        <f>IF(ISBLANK(Values!$G47),"",Values!P47)</f>
        <v/>
      </c>
      <c r="P48" s="27" t="str">
        <f>IF(ISBLANK(Values!$G47),"",Values!Q47)</f>
        <v/>
      </c>
      <c r="Q48" s="27" t="str">
        <f>IF(ISBLANK(Values!$G47),"",Values!R47)</f>
        <v/>
      </c>
      <c r="R48" s="27" t="str">
        <f>IF(ISBLANK(Values!$G47),"",Values!S47)</f>
        <v/>
      </c>
      <c r="S48" s="27" t="str">
        <f>IF(ISBLANK(Values!$G47),"",Values!T47)</f>
        <v/>
      </c>
      <c r="T48" s="27" t="str">
        <f>IF(ISBLANK(Values!$G47),"",Values!U47)</f>
        <v/>
      </c>
      <c r="U48" s="27" t="str">
        <f>IF(ISBLANK(Values!$G47),"",Values!V47)</f>
        <v/>
      </c>
      <c r="W48" s="29" t="str">
        <f>IF(ISBLANK(Values!F47),"","Child")</f>
        <v/>
      </c>
      <c r="X48" s="29" t="str">
        <f>IF(ISBLANK(Values!F47),"",Values!$B$13)</f>
        <v/>
      </c>
      <c r="Y48" s="31" t="str">
        <f>IF(ISBLANK(Values!F47),"","Size-Color")</f>
        <v/>
      </c>
      <c r="Z48" s="29" t="str">
        <f>IF(ISBLANK(Values!F47),"","variation")</f>
        <v/>
      </c>
      <c r="AA48" s="1" t="str">
        <f>IF(ISBLANK(Values!F47),"",Values!$B$20)</f>
        <v/>
      </c>
      <c r="AB48" s="1" t="str">
        <f>IF(ISBLANK(Values!F47),"",Values!$B$29)</f>
        <v/>
      </c>
      <c r="AI48" s="34" t="str">
        <f>IF(ISBLANK(Values!F47),"",IF(Values!J47,Values!$B$23,Values!$B$33))</f>
        <v/>
      </c>
      <c r="AJ48" s="3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7" t="str">
        <f>IF(ISBLANK(Values!F47),"",Values!I47)</f>
        <v/>
      </c>
      <c r="AV48" s="1" t="str">
        <f>IF(ISBLANK(Values!F47),"",IF(Values!K47,"Backlit", "Non-Backlit"))</f>
        <v/>
      </c>
      <c r="BE48" s="1" t="str">
        <f>IF(ISBLANK(Values!F47),"","Professional Audience")</f>
        <v/>
      </c>
      <c r="BF48" s="1" t="str">
        <f>IF(ISBLANK(Values!F47),"","Consumer Audience")</f>
        <v/>
      </c>
      <c r="BG48" s="1" t="str">
        <f>IF(ISBLANK(Values!F47),"","Adults")</f>
        <v/>
      </c>
      <c r="BH48" s="1"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1" t="str">
        <f>IF(ISBLANK(Values!F47),"",Values!$B$7)</f>
        <v/>
      </c>
      <c r="CQ48" s="1" t="str">
        <f>IF(ISBLANK(Values!F47),"",Values!$B$8)</f>
        <v/>
      </c>
      <c r="CR48" s="1"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1" t="str">
        <f>IF(ISBLANK(Values!F47),"","Parts")</f>
        <v/>
      </c>
      <c r="DP48" s="1" t="str">
        <f>IF(ISBLANK(Values!F47),"",Values!$B$31)</f>
        <v/>
      </c>
      <c r="DY48" t="str">
        <f>IF(ISBLANK(Values!$F47), "", "not_applicable")</f>
        <v/>
      </c>
      <c r="EI48" s="1" t="str">
        <f>IF(ISBLANK(Values!F47),"",Values!$B$31)</f>
        <v/>
      </c>
      <c r="ES48" s="1" t="str">
        <f>IF(ISBLANK(Values!F47),"","Amazon Tellus UPS")</f>
        <v/>
      </c>
      <c r="EV48" s="1" t="str">
        <f>IF(ISBLANK(Values!F47),"","New")</f>
        <v/>
      </c>
      <c r="FE48" s="1" t="str">
        <f>IF(ISBLANK(Values!F47),"",IF(CO48&lt;&gt;"DEFAULT", "", 3))</f>
        <v/>
      </c>
      <c r="FH48" s="1" t="str">
        <f>IF(ISBLANK(Values!F47),"","FALSE")</f>
        <v/>
      </c>
      <c r="FI48" s="1" t="str">
        <f>IF(ISBLANK(Values!F47),"","FALSE")</f>
        <v/>
      </c>
      <c r="FJ48" s="1" t="str">
        <f>IF(ISBLANK(Values!F47),"","FALSE")</f>
        <v/>
      </c>
      <c r="FM48" s="1" t="str">
        <f>IF(ISBLANK(Values!F47),"","1")</f>
        <v/>
      </c>
      <c r="FO48" s="27"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c r="GK48" s="61" t="str">
        <f>K48</f>
        <v/>
      </c>
    </row>
    <row r="49" spans="1:193" ht="17" x14ac:dyDescent="0.2">
      <c r="A49" s="1" t="str">
        <f>IF(ISBLANK(Values!F48),"",IF(Values!$B$37="EU","computercomponent","computer"))</f>
        <v/>
      </c>
      <c r="B49" s="33" t="str">
        <f>IF(ISBLANK(Values!F48),"",Values!G48)</f>
        <v/>
      </c>
      <c r="C49" s="29" t="str">
        <f>IF(ISBLANK(Values!F48),"","TellusRem")</f>
        <v/>
      </c>
      <c r="D49" s="28" t="str">
        <f>IF(ISBLANK(Values!F48),"",Values!F48)</f>
        <v/>
      </c>
      <c r="E49" s="1" t="str">
        <f>IF(ISBLANK(Values!F48),"","EAN")</f>
        <v/>
      </c>
      <c r="F49" s="27" t="str">
        <f>IF(ISBLANK(Values!F48),"",IF(Values!K48, SUBSTITUTE(Values!$B$1, "{language}", Values!I48) &amp; " " &amp;Values!$B$3, SUBSTITUTE(Values!$B$2, "{language}", Values!$I48) &amp; " " &amp;Values!$B$3))</f>
        <v/>
      </c>
      <c r="G49" s="29" t="str">
        <f>IF(ISBLANK(Values!F48),"","TellusRem")</f>
        <v/>
      </c>
      <c r="H49" s="1" t="str">
        <f>IF(ISBLANK(Values!F48),"",Values!$B$16)</f>
        <v/>
      </c>
      <c r="I49" s="1" t="str">
        <f>IF(ISBLANK(Values!F48),"","4730574031")</f>
        <v/>
      </c>
      <c r="J49" s="31" t="str">
        <f>IF(ISBLANK(Values!F48),"",Values!G48 )</f>
        <v/>
      </c>
      <c r="K49" s="27" t="str">
        <f>IF(ISBLANK(Values!F48),"",IF(Values!K48, Values!$B$4, Values!$B$5))</f>
        <v/>
      </c>
      <c r="L49" s="27" t="str">
        <f>IF(ISBLANK(Values!F48),"",IF($CO49="DEFAULT", Values!$B$18, ""))</f>
        <v/>
      </c>
      <c r="M49" s="27" t="str">
        <f>IF(ISBLANK(Values!F48),"",Values!$N48)</f>
        <v/>
      </c>
      <c r="N49" s="27" t="str">
        <f>IF(ISBLANK(Values!$G48),"",Values!O48)</f>
        <v/>
      </c>
      <c r="O49" s="27" t="str">
        <f>IF(ISBLANK(Values!$G48),"",Values!P48)</f>
        <v/>
      </c>
      <c r="P49" s="27" t="str">
        <f>IF(ISBLANK(Values!$G48),"",Values!Q48)</f>
        <v/>
      </c>
      <c r="Q49" s="27" t="str">
        <f>IF(ISBLANK(Values!$G48),"",Values!R48)</f>
        <v/>
      </c>
      <c r="R49" s="27" t="str">
        <f>IF(ISBLANK(Values!$G48),"",Values!S48)</f>
        <v/>
      </c>
      <c r="S49" s="27" t="str">
        <f>IF(ISBLANK(Values!$G48),"",Values!T48)</f>
        <v/>
      </c>
      <c r="T49" s="27" t="str">
        <f>IF(ISBLANK(Values!$G48),"",Values!U48)</f>
        <v/>
      </c>
      <c r="U49" s="27" t="str">
        <f>IF(ISBLANK(Values!$G48),"",Values!V48)</f>
        <v/>
      </c>
      <c r="W49" s="29" t="str">
        <f>IF(ISBLANK(Values!F48),"","Child")</f>
        <v/>
      </c>
      <c r="X49" s="29" t="str">
        <f>IF(ISBLANK(Values!F48),"",Values!$B$13)</f>
        <v/>
      </c>
      <c r="Y49" s="31" t="str">
        <f>IF(ISBLANK(Values!F48),"","Size-Color")</f>
        <v/>
      </c>
      <c r="Z49" s="29" t="str">
        <f>IF(ISBLANK(Values!F48),"","variation")</f>
        <v/>
      </c>
      <c r="AA49" s="1" t="str">
        <f>IF(ISBLANK(Values!F48),"",Values!$B$20)</f>
        <v/>
      </c>
      <c r="AB49" s="1" t="str">
        <f>IF(ISBLANK(Values!F48),"",Values!$B$29)</f>
        <v/>
      </c>
      <c r="AI49" s="34" t="str">
        <f>IF(ISBLANK(Values!F48),"",IF(Values!J48,Values!$B$23,Values!$B$33))</f>
        <v/>
      </c>
      <c r="AJ49" s="3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7" t="str">
        <f>IF(ISBLANK(Values!F48),"",Values!I48)</f>
        <v/>
      </c>
      <c r="AV49" s="1" t="str">
        <f>IF(ISBLANK(Values!F48),"",IF(Values!K48,"Backlit", "Non-Backlit"))</f>
        <v/>
      </c>
      <c r="BE49" s="1" t="str">
        <f>IF(ISBLANK(Values!F48),"","Professional Audience")</f>
        <v/>
      </c>
      <c r="BF49" s="1" t="str">
        <f>IF(ISBLANK(Values!F48),"","Consumer Audience")</f>
        <v/>
      </c>
      <c r="BG49" s="1" t="str">
        <f>IF(ISBLANK(Values!F48),"","Adults")</f>
        <v/>
      </c>
      <c r="BH49" s="1"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1" t="str">
        <f>IF(ISBLANK(Values!F48),"",Values!$B$7)</f>
        <v/>
      </c>
      <c r="CQ49" s="1" t="str">
        <f>IF(ISBLANK(Values!F48),"",Values!$B$8)</f>
        <v/>
      </c>
      <c r="CR49" s="1"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1" t="str">
        <f>IF(ISBLANK(Values!F48),"","Parts")</f>
        <v/>
      </c>
      <c r="DP49" s="1" t="str">
        <f>IF(ISBLANK(Values!F48),"",Values!$B$31)</f>
        <v/>
      </c>
      <c r="DY49" t="str">
        <f>IF(ISBLANK(Values!$F48), "", "not_applicable")</f>
        <v/>
      </c>
      <c r="EI49" s="1" t="str">
        <f>IF(ISBLANK(Values!F48),"",Values!$B$31)</f>
        <v/>
      </c>
      <c r="ES49" s="1" t="str">
        <f>IF(ISBLANK(Values!F48),"","Amazon Tellus UPS")</f>
        <v/>
      </c>
      <c r="EV49" s="1" t="str">
        <f>IF(ISBLANK(Values!F48),"","New")</f>
        <v/>
      </c>
      <c r="FE49" s="1" t="str">
        <f>IF(ISBLANK(Values!F48),"",IF(CO49&lt;&gt;"DEFAULT", "", 3))</f>
        <v/>
      </c>
      <c r="FH49" s="1" t="str">
        <f>IF(ISBLANK(Values!F48),"","FALSE")</f>
        <v/>
      </c>
      <c r="FI49" s="1" t="str">
        <f>IF(ISBLANK(Values!F48),"","FALSE")</f>
        <v/>
      </c>
      <c r="FJ49" s="1" t="str">
        <f>IF(ISBLANK(Values!F48),"","FALSE")</f>
        <v/>
      </c>
      <c r="FM49" s="1" t="str">
        <f>IF(ISBLANK(Values!F48),"","1")</f>
        <v/>
      </c>
      <c r="FO49" s="27"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c r="GK49" s="61" t="str">
        <f>K49</f>
        <v/>
      </c>
    </row>
    <row r="50" spans="1:193" ht="17" x14ac:dyDescent="0.2">
      <c r="A50" s="1" t="str">
        <f>IF(ISBLANK(Values!F49),"",IF(Values!$B$37="EU","computercomponent","computer"))</f>
        <v/>
      </c>
      <c r="B50" s="33" t="str">
        <f>IF(ISBLANK(Values!F49),"",Values!G49)</f>
        <v/>
      </c>
      <c r="C50" s="29" t="str">
        <f>IF(ISBLANK(Values!F49),"","TellusRem")</f>
        <v/>
      </c>
      <c r="D50" s="28" t="str">
        <f>IF(ISBLANK(Values!F49),"",Values!F49)</f>
        <v/>
      </c>
      <c r="E50" s="1" t="str">
        <f>IF(ISBLANK(Values!F49),"","EAN")</f>
        <v/>
      </c>
      <c r="F50" s="27" t="str">
        <f>IF(ISBLANK(Values!F49),"",IF(Values!K49, SUBSTITUTE(Values!$B$1, "{language}", Values!I49) &amp; " " &amp;Values!$B$3, SUBSTITUTE(Values!$B$2, "{language}", Values!$I49) &amp; " " &amp;Values!$B$3))</f>
        <v/>
      </c>
      <c r="G50" s="29" t="str">
        <f>IF(ISBLANK(Values!F49),"","TellusRem")</f>
        <v/>
      </c>
      <c r="H50" s="1" t="str">
        <f>IF(ISBLANK(Values!F49),"",Values!$B$16)</f>
        <v/>
      </c>
      <c r="I50" s="1" t="str">
        <f>IF(ISBLANK(Values!F49),"","4730574031")</f>
        <v/>
      </c>
      <c r="J50" s="31" t="str">
        <f>IF(ISBLANK(Values!F49),"",Values!G49 )</f>
        <v/>
      </c>
      <c r="K50" s="27" t="str">
        <f>IF(ISBLANK(Values!F49),"",IF(Values!K49, Values!$B$4, Values!$B$5))</f>
        <v/>
      </c>
      <c r="L50" s="27" t="str">
        <f>IF(ISBLANK(Values!F49),"",IF($CO50="DEFAULT", Values!$B$18, ""))</f>
        <v/>
      </c>
      <c r="M50" s="27" t="str">
        <f>IF(ISBLANK(Values!F49),"",Values!$N49)</f>
        <v/>
      </c>
      <c r="N50" s="27" t="str">
        <f>IF(ISBLANK(Values!$G49),"",Values!O49)</f>
        <v/>
      </c>
      <c r="O50" s="27" t="str">
        <f>IF(ISBLANK(Values!$G49),"",Values!P49)</f>
        <v/>
      </c>
      <c r="P50" s="27" t="str">
        <f>IF(ISBLANK(Values!$G49),"",Values!Q49)</f>
        <v/>
      </c>
      <c r="Q50" s="27" t="str">
        <f>IF(ISBLANK(Values!$G49),"",Values!R49)</f>
        <v/>
      </c>
      <c r="R50" s="27" t="str">
        <f>IF(ISBLANK(Values!$G49),"",Values!S49)</f>
        <v/>
      </c>
      <c r="S50" s="27" t="str">
        <f>IF(ISBLANK(Values!$G49),"",Values!T49)</f>
        <v/>
      </c>
      <c r="T50" s="27" t="str">
        <f>IF(ISBLANK(Values!$G49),"",Values!U49)</f>
        <v/>
      </c>
      <c r="U50" s="27" t="str">
        <f>IF(ISBLANK(Values!$G49),"",Values!V49)</f>
        <v/>
      </c>
      <c r="W50" s="29" t="str">
        <f>IF(ISBLANK(Values!F49),"","Child")</f>
        <v/>
      </c>
      <c r="X50" s="29" t="str">
        <f>IF(ISBLANK(Values!F49),"",Values!$B$13)</f>
        <v/>
      </c>
      <c r="Y50" s="31" t="str">
        <f>IF(ISBLANK(Values!F49),"","Size-Color")</f>
        <v/>
      </c>
      <c r="Z50" s="29" t="str">
        <f>IF(ISBLANK(Values!F49),"","variation")</f>
        <v/>
      </c>
      <c r="AA50" s="1" t="str">
        <f>IF(ISBLANK(Values!F49),"",Values!$B$20)</f>
        <v/>
      </c>
      <c r="AB50" s="1" t="str">
        <f>IF(ISBLANK(Values!F49),"",Values!$B$29)</f>
        <v/>
      </c>
      <c r="AI50" s="34" t="str">
        <f>IF(ISBLANK(Values!F49),"",IF(Values!J49,Values!$B$23,Values!$B$33))</f>
        <v/>
      </c>
      <c r="AJ50" s="3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7" t="str">
        <f>IF(ISBLANK(Values!F49),"",Values!I49)</f>
        <v/>
      </c>
      <c r="AV50" s="1" t="str">
        <f>IF(ISBLANK(Values!F49),"",IF(Values!K49,"Backlit", "Non-Backlit"))</f>
        <v/>
      </c>
      <c r="BE50" s="1" t="str">
        <f>IF(ISBLANK(Values!F49),"","Professional Audience")</f>
        <v/>
      </c>
      <c r="BF50" s="1" t="str">
        <f>IF(ISBLANK(Values!F49),"","Consumer Audience")</f>
        <v/>
      </c>
      <c r="BG50" s="1" t="str">
        <f>IF(ISBLANK(Values!F49),"","Adults")</f>
        <v/>
      </c>
      <c r="BH50" s="1"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1" t="str">
        <f>IF(ISBLANK(Values!F49),"",Values!$B$7)</f>
        <v/>
      </c>
      <c r="CQ50" s="1" t="str">
        <f>IF(ISBLANK(Values!F49),"",Values!$B$8)</f>
        <v/>
      </c>
      <c r="CR50" s="1"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1" t="str">
        <f>IF(ISBLANK(Values!F49),"","Parts")</f>
        <v/>
      </c>
      <c r="DP50" s="1" t="str">
        <f>IF(ISBLANK(Values!F49),"",Values!$B$31)</f>
        <v/>
      </c>
      <c r="DY50" t="str">
        <f>IF(ISBLANK(Values!$F49), "", "not_applicable")</f>
        <v/>
      </c>
      <c r="EI50" s="1" t="str">
        <f>IF(ISBLANK(Values!F49),"",Values!$B$31)</f>
        <v/>
      </c>
      <c r="ES50" s="1" t="str">
        <f>IF(ISBLANK(Values!F49),"","Amazon Tellus UPS")</f>
        <v/>
      </c>
      <c r="EV50" s="1" t="str">
        <f>IF(ISBLANK(Values!F49),"","New")</f>
        <v/>
      </c>
      <c r="FE50" s="1" t="str">
        <f>IF(ISBLANK(Values!F49),"",IF(CO50&lt;&gt;"DEFAULT", "", 3))</f>
        <v/>
      </c>
      <c r="FH50" s="1" t="str">
        <f>IF(ISBLANK(Values!F49),"","FALSE")</f>
        <v/>
      </c>
      <c r="FI50" s="1" t="str">
        <f>IF(ISBLANK(Values!F49),"","FALSE")</f>
        <v/>
      </c>
      <c r="FJ50" s="1" t="str">
        <f>IF(ISBLANK(Values!F49),"","FALSE")</f>
        <v/>
      </c>
      <c r="FM50" s="1" t="str">
        <f>IF(ISBLANK(Values!F49),"","1")</f>
        <v/>
      </c>
      <c r="FO50" s="27"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93" ht="17" x14ac:dyDescent="0.2">
      <c r="A51" s="1" t="str">
        <f>IF(ISBLANK(Values!F50),"",IF(Values!$B$37="EU","computercomponent","computer"))</f>
        <v/>
      </c>
      <c r="B51" s="33" t="str">
        <f>IF(ISBLANK(Values!F50),"",Values!G50)</f>
        <v/>
      </c>
      <c r="C51" s="29" t="str">
        <f>IF(ISBLANK(Values!F50),"","TellusRem")</f>
        <v/>
      </c>
      <c r="D51" s="28" t="str">
        <f>IF(ISBLANK(Values!F50),"",Values!F50)</f>
        <v/>
      </c>
      <c r="E51" s="1" t="str">
        <f>IF(ISBLANK(Values!F50),"","EAN")</f>
        <v/>
      </c>
      <c r="F51" s="27" t="str">
        <f>IF(ISBLANK(Values!F50),"",IF(Values!K50, SUBSTITUTE(Values!$B$1, "{language}", Values!I50) &amp; " " &amp;Values!$B$3, SUBSTITUTE(Values!$B$2, "{language}", Values!$I50) &amp; " " &amp;Values!$B$3))</f>
        <v/>
      </c>
      <c r="G51" s="29" t="str">
        <f>IF(ISBLANK(Values!F50),"","TellusRem")</f>
        <v/>
      </c>
      <c r="H51" s="1" t="str">
        <f>IF(ISBLANK(Values!F50),"",Values!$B$16)</f>
        <v/>
      </c>
      <c r="I51" s="1" t="str">
        <f>IF(ISBLANK(Values!F50),"","4730574031")</f>
        <v/>
      </c>
      <c r="J51" s="31" t="str">
        <f>IF(ISBLANK(Values!F50),"",Values!G50 )</f>
        <v/>
      </c>
      <c r="K51" s="27" t="str">
        <f>IF(ISBLANK(Values!F50),"",IF(Values!K50, Values!$B$4, Values!$B$5))</f>
        <v/>
      </c>
      <c r="L51" s="27" t="str">
        <f>IF(ISBLANK(Values!F50),"",IF($CO51="DEFAULT", Values!$B$18, ""))</f>
        <v/>
      </c>
      <c r="M51" s="27" t="str">
        <f>IF(ISBLANK(Values!F50),"",Values!$N50)</f>
        <v/>
      </c>
      <c r="N51" s="27" t="str">
        <f>IF(ISBLANK(Values!$G50),"",Values!O50)</f>
        <v/>
      </c>
      <c r="O51" s="27" t="str">
        <f>IF(ISBLANK(Values!$G50),"",Values!P50)</f>
        <v/>
      </c>
      <c r="P51" s="27" t="str">
        <f>IF(ISBLANK(Values!$G50),"",Values!Q50)</f>
        <v/>
      </c>
      <c r="Q51" s="27" t="str">
        <f>IF(ISBLANK(Values!$G50),"",Values!R50)</f>
        <v/>
      </c>
      <c r="R51" s="27" t="str">
        <f>IF(ISBLANK(Values!$G50),"",Values!S50)</f>
        <v/>
      </c>
      <c r="S51" s="27" t="str">
        <f>IF(ISBLANK(Values!$G50),"",Values!T50)</f>
        <v/>
      </c>
      <c r="T51" s="27" t="str">
        <f>IF(ISBLANK(Values!$G50),"",Values!U50)</f>
        <v/>
      </c>
      <c r="U51" s="27" t="str">
        <f>IF(ISBLANK(Values!$G50),"",Values!V50)</f>
        <v/>
      </c>
      <c r="W51" s="29" t="str">
        <f>IF(ISBLANK(Values!F50),"","Child")</f>
        <v/>
      </c>
      <c r="X51" s="29" t="str">
        <f>IF(ISBLANK(Values!F50),"",Values!$B$13)</f>
        <v/>
      </c>
      <c r="Y51" s="31" t="str">
        <f>IF(ISBLANK(Values!F50),"","Size-Color")</f>
        <v/>
      </c>
      <c r="Z51" s="29" t="str">
        <f>IF(ISBLANK(Values!F50),"","variation")</f>
        <v/>
      </c>
      <c r="AA51" s="1" t="str">
        <f>IF(ISBLANK(Values!F50),"",Values!$B$20)</f>
        <v/>
      </c>
      <c r="AB51" s="1" t="str">
        <f>IF(ISBLANK(Values!F50),"",Values!$B$29)</f>
        <v/>
      </c>
      <c r="AI51" s="34" t="str">
        <f>IF(ISBLANK(Values!F50),"",IF(Values!J50,Values!$B$23,Values!$B$33))</f>
        <v/>
      </c>
      <c r="AJ51" s="3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7" t="str">
        <f>IF(ISBLANK(Values!F50),"",Values!I50)</f>
        <v/>
      </c>
      <c r="AV51" s="1" t="str">
        <f>IF(ISBLANK(Values!F50),"",IF(Values!K50,"Backlit", "Non-Backlit"))</f>
        <v/>
      </c>
      <c r="BE51" s="1" t="str">
        <f>IF(ISBLANK(Values!F50),"","Professional Audience")</f>
        <v/>
      </c>
      <c r="BF51" s="1" t="str">
        <f>IF(ISBLANK(Values!F50),"","Consumer Audience")</f>
        <v/>
      </c>
      <c r="BG51" s="1" t="str">
        <f>IF(ISBLANK(Values!F50),"","Adults")</f>
        <v/>
      </c>
      <c r="BH51" s="1"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1" t="str">
        <f>IF(ISBLANK(Values!F50),"",Values!$B$7)</f>
        <v/>
      </c>
      <c r="CQ51" s="1" t="str">
        <f>IF(ISBLANK(Values!F50),"",Values!$B$8)</f>
        <v/>
      </c>
      <c r="CR51" s="1"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1" t="str">
        <f>IF(ISBLANK(Values!F50),"","Parts")</f>
        <v/>
      </c>
      <c r="DP51" s="1" t="str">
        <f>IF(ISBLANK(Values!F50),"",Values!$B$31)</f>
        <v/>
      </c>
      <c r="DY51" t="str">
        <f>IF(ISBLANK(Values!$F50), "", "not_applicable")</f>
        <v/>
      </c>
      <c r="EI51" s="1" t="str">
        <f>IF(ISBLANK(Values!F50),"",Values!$B$31)</f>
        <v/>
      </c>
      <c r="ES51" s="1" t="str">
        <f>IF(ISBLANK(Values!F50),"","Amazon Tellus UPS")</f>
        <v/>
      </c>
      <c r="EV51" s="1" t="str">
        <f>IF(ISBLANK(Values!F50),"","New")</f>
        <v/>
      </c>
      <c r="FE51" s="1" t="str">
        <f>IF(ISBLANK(Values!F50),"",IF(CO51&lt;&gt;"DEFAULT", "", 3))</f>
        <v/>
      </c>
      <c r="FH51" s="1" t="str">
        <f>IF(ISBLANK(Values!F50),"","FALSE")</f>
        <v/>
      </c>
      <c r="FI51" s="1" t="str">
        <f>IF(ISBLANK(Values!F50),"","FALSE")</f>
        <v/>
      </c>
      <c r="FJ51" s="1" t="str">
        <f>IF(ISBLANK(Values!F50),"","FALSE")</f>
        <v/>
      </c>
      <c r="FM51" s="1" t="str">
        <f>IF(ISBLANK(Values!F50),"","1")</f>
        <v/>
      </c>
      <c r="FO51" s="27"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93" ht="17" x14ac:dyDescent="0.2">
      <c r="A52" s="1" t="str">
        <f>IF(ISBLANK(Values!F51),"",IF(Values!$B$37="EU","computercomponent","computer"))</f>
        <v/>
      </c>
      <c r="B52" s="33" t="str">
        <f>IF(ISBLANK(Values!F51),"",Values!G51)</f>
        <v/>
      </c>
      <c r="C52" s="29" t="str">
        <f>IF(ISBLANK(Values!F51),"","TellusRem")</f>
        <v/>
      </c>
      <c r="D52" s="28" t="str">
        <f>IF(ISBLANK(Values!F51),"",Values!F51)</f>
        <v/>
      </c>
      <c r="E52" s="1" t="str">
        <f>IF(ISBLANK(Values!F51),"","EAN")</f>
        <v/>
      </c>
      <c r="F52" s="27" t="str">
        <f>IF(ISBLANK(Values!F51),"",IF(Values!K51, SUBSTITUTE(Values!$B$1, "{language}", Values!I51) &amp; " " &amp;Values!$B$3, SUBSTITUTE(Values!$B$2, "{language}", Values!$I51) &amp; " " &amp;Values!$B$3))</f>
        <v/>
      </c>
      <c r="G52" s="29" t="str">
        <f>IF(ISBLANK(Values!F51),"","TellusRem")</f>
        <v/>
      </c>
      <c r="H52" s="1" t="str">
        <f>IF(ISBLANK(Values!F51),"",Values!$B$16)</f>
        <v/>
      </c>
      <c r="I52" s="1" t="str">
        <f>IF(ISBLANK(Values!F51),"","4730574031")</f>
        <v/>
      </c>
      <c r="J52" s="31" t="str">
        <f>IF(ISBLANK(Values!F51),"",Values!G51 )</f>
        <v/>
      </c>
      <c r="K52" s="27" t="str">
        <f>IF(ISBLANK(Values!F51),"",IF(Values!K51, Values!$B$4, Values!$B$5))</f>
        <v/>
      </c>
      <c r="L52" s="27" t="str">
        <f>IF(ISBLANK(Values!F51),"",IF($CO52="DEFAULT", Values!$B$18, ""))</f>
        <v/>
      </c>
      <c r="M52" s="27" t="str">
        <f>IF(ISBLANK(Values!F51),"",Values!$N51)</f>
        <v/>
      </c>
      <c r="N52" s="27" t="str">
        <f>IF(ISBLANK(Values!$G51),"",Values!O51)</f>
        <v/>
      </c>
      <c r="O52" s="27" t="str">
        <f>IF(ISBLANK(Values!$G51),"",Values!P51)</f>
        <v/>
      </c>
      <c r="P52" s="27" t="str">
        <f>IF(ISBLANK(Values!$G51),"",Values!Q51)</f>
        <v/>
      </c>
      <c r="Q52" s="27" t="str">
        <f>IF(ISBLANK(Values!$G51),"",Values!R51)</f>
        <v/>
      </c>
      <c r="R52" s="27" t="str">
        <f>IF(ISBLANK(Values!$G51),"",Values!S51)</f>
        <v/>
      </c>
      <c r="S52" s="27" t="str">
        <f>IF(ISBLANK(Values!$G51),"",Values!T51)</f>
        <v/>
      </c>
      <c r="T52" s="27" t="str">
        <f>IF(ISBLANK(Values!$G51),"",Values!U51)</f>
        <v/>
      </c>
      <c r="U52" s="27" t="str">
        <f>IF(ISBLANK(Values!$G51),"",Values!V51)</f>
        <v/>
      </c>
      <c r="W52" s="29" t="str">
        <f>IF(ISBLANK(Values!F51),"","Child")</f>
        <v/>
      </c>
      <c r="X52" s="29" t="str">
        <f>IF(ISBLANK(Values!F51),"",Values!$B$13)</f>
        <v/>
      </c>
      <c r="Y52" s="31" t="str">
        <f>IF(ISBLANK(Values!F51),"","Size-Color")</f>
        <v/>
      </c>
      <c r="Z52" s="29" t="str">
        <f>IF(ISBLANK(Values!F51),"","variation")</f>
        <v/>
      </c>
      <c r="AA52" s="1" t="str">
        <f>IF(ISBLANK(Values!F51),"",Values!$B$20)</f>
        <v/>
      </c>
      <c r="AB52" s="1" t="str">
        <f>IF(ISBLANK(Values!F51),"",Values!$B$29)</f>
        <v/>
      </c>
      <c r="AI52" s="34" t="str">
        <f>IF(ISBLANK(Values!F51),"",IF(Values!J51,Values!$B$23,Values!$B$33))</f>
        <v/>
      </c>
      <c r="AJ52" s="3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7" t="str">
        <f>IF(ISBLANK(Values!F51),"",Values!I51)</f>
        <v/>
      </c>
      <c r="AV52" s="1" t="str">
        <f>IF(ISBLANK(Values!F51),"",IF(Values!K51,"Backlit", "Non-Backlit"))</f>
        <v/>
      </c>
      <c r="BE52" s="1" t="str">
        <f>IF(ISBLANK(Values!F51),"","Professional Audience")</f>
        <v/>
      </c>
      <c r="BF52" s="1" t="str">
        <f>IF(ISBLANK(Values!F51),"","Consumer Audience")</f>
        <v/>
      </c>
      <c r="BG52" s="1" t="str">
        <f>IF(ISBLANK(Values!F51),"","Adults")</f>
        <v/>
      </c>
      <c r="BH52" s="1"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1" t="str">
        <f>IF(ISBLANK(Values!F51),"",Values!$B$7)</f>
        <v/>
      </c>
      <c r="CQ52" s="1" t="str">
        <f>IF(ISBLANK(Values!F51),"",Values!$B$8)</f>
        <v/>
      </c>
      <c r="CR52" s="1"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1" t="str">
        <f>IF(ISBLANK(Values!F51),"","Parts")</f>
        <v/>
      </c>
      <c r="DP52" s="1" t="str">
        <f>IF(ISBLANK(Values!F51),"",Values!$B$31)</f>
        <v/>
      </c>
      <c r="DY52" t="str">
        <f>IF(ISBLANK(Values!$F51), "", "not_applicable")</f>
        <v/>
      </c>
      <c r="EI52" s="1" t="str">
        <f>IF(ISBLANK(Values!F51),"",Values!$B$31)</f>
        <v/>
      </c>
      <c r="ES52" s="1" t="str">
        <f>IF(ISBLANK(Values!F51),"","Amazon Tellus UPS")</f>
        <v/>
      </c>
      <c r="EV52" s="1" t="str">
        <f>IF(ISBLANK(Values!F51),"","New")</f>
        <v/>
      </c>
      <c r="FE52" s="1" t="str">
        <f>IF(ISBLANK(Values!F51),"",IF(CO52&lt;&gt;"DEFAULT", "", 3))</f>
        <v/>
      </c>
      <c r="FH52" s="1" t="str">
        <f>IF(ISBLANK(Values!F51),"","FALSE")</f>
        <v/>
      </c>
      <c r="FI52" s="1" t="str">
        <f>IF(ISBLANK(Values!F51),"","FALSE")</f>
        <v/>
      </c>
      <c r="FJ52" s="1" t="str">
        <f>IF(ISBLANK(Values!F51),"","FALSE")</f>
        <v/>
      </c>
      <c r="FM52" s="1" t="str">
        <f>IF(ISBLANK(Values!F51),"","1")</f>
        <v/>
      </c>
      <c r="FO52" s="27"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93" ht="17" x14ac:dyDescent="0.2">
      <c r="A53" s="1" t="str">
        <f>IF(ISBLANK(Values!F52),"",IF(Values!$B$37="EU","computercomponent","computer"))</f>
        <v/>
      </c>
      <c r="B53" s="33" t="str">
        <f>IF(ISBLANK(Values!F52),"",Values!G52)</f>
        <v/>
      </c>
      <c r="C53" s="29" t="str">
        <f>IF(ISBLANK(Values!F52),"","TellusRem")</f>
        <v/>
      </c>
      <c r="D53" s="28" t="str">
        <f>IF(ISBLANK(Values!F52),"",Values!F52)</f>
        <v/>
      </c>
      <c r="E53" s="1" t="str">
        <f>IF(ISBLANK(Values!F52),"","EAN")</f>
        <v/>
      </c>
      <c r="F53" s="27" t="str">
        <f>IF(ISBLANK(Values!F52),"",IF(Values!K52, SUBSTITUTE(Values!$B$1, "{language}", Values!I52) &amp; " " &amp;Values!$B$3, SUBSTITUTE(Values!$B$2, "{language}", Values!$I52) &amp; " " &amp;Values!$B$3))</f>
        <v/>
      </c>
      <c r="G53" s="29" t="str">
        <f>IF(ISBLANK(Values!F52),"","TellusRem")</f>
        <v/>
      </c>
      <c r="H53" s="1" t="str">
        <f>IF(ISBLANK(Values!F52),"",Values!$B$16)</f>
        <v/>
      </c>
      <c r="I53" s="1" t="str">
        <f>IF(ISBLANK(Values!F52),"","4730574031")</f>
        <v/>
      </c>
      <c r="J53" s="31" t="str">
        <f>IF(ISBLANK(Values!F52),"",Values!G52 )</f>
        <v/>
      </c>
      <c r="K53" s="27" t="str">
        <f>IF(ISBLANK(Values!F52),"",IF(Values!K52, Values!$B$4, Values!$B$5))</f>
        <v/>
      </c>
      <c r="L53" s="27" t="str">
        <f>IF(ISBLANK(Values!F52),"",IF($CO53="DEFAULT", Values!$B$18, ""))</f>
        <v/>
      </c>
      <c r="M53" s="27" t="str">
        <f>IF(ISBLANK(Values!F52),"",Values!$N52)</f>
        <v/>
      </c>
      <c r="N53" s="27" t="str">
        <f>IF(ISBLANK(Values!$G52),"",Values!O52)</f>
        <v/>
      </c>
      <c r="O53" s="27" t="str">
        <f>IF(ISBLANK(Values!$G52),"",Values!P52)</f>
        <v/>
      </c>
      <c r="P53" s="27" t="str">
        <f>IF(ISBLANK(Values!$G52),"",Values!Q52)</f>
        <v/>
      </c>
      <c r="Q53" s="27" t="str">
        <f>IF(ISBLANK(Values!$G52),"",Values!R52)</f>
        <v/>
      </c>
      <c r="R53" s="27" t="str">
        <f>IF(ISBLANK(Values!$G52),"",Values!S52)</f>
        <v/>
      </c>
      <c r="S53" s="27" t="str">
        <f>IF(ISBLANK(Values!$G52),"",Values!T52)</f>
        <v/>
      </c>
      <c r="T53" s="27" t="str">
        <f>IF(ISBLANK(Values!$G52),"",Values!U52)</f>
        <v/>
      </c>
      <c r="U53" s="27" t="str">
        <f>IF(ISBLANK(Values!$G52),"",Values!V52)</f>
        <v/>
      </c>
      <c r="W53" s="29" t="str">
        <f>IF(ISBLANK(Values!F52),"","Child")</f>
        <v/>
      </c>
      <c r="X53" s="29" t="str">
        <f>IF(ISBLANK(Values!F52),"",Values!$B$13)</f>
        <v/>
      </c>
      <c r="Y53" s="31" t="str">
        <f>IF(ISBLANK(Values!F52),"","Size-Color")</f>
        <v/>
      </c>
      <c r="Z53" s="29" t="str">
        <f>IF(ISBLANK(Values!F52),"","variation")</f>
        <v/>
      </c>
      <c r="AA53" s="1" t="str">
        <f>IF(ISBLANK(Values!F52),"",Values!$B$20)</f>
        <v/>
      </c>
      <c r="AB53" s="1" t="str">
        <f>IF(ISBLANK(Values!F52),"",Values!$B$29)</f>
        <v/>
      </c>
      <c r="AI53" s="34" t="str">
        <f>IF(ISBLANK(Values!F52),"",IF(Values!J52,Values!$B$23,Values!$B$33))</f>
        <v/>
      </c>
      <c r="AJ53" s="3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7" t="str">
        <f>IF(ISBLANK(Values!F52),"",Values!I52)</f>
        <v/>
      </c>
      <c r="AV53" s="1" t="str">
        <f>IF(ISBLANK(Values!F52),"",IF(Values!K52,"Backlit", "Non-Backlit"))</f>
        <v/>
      </c>
      <c r="BE53" s="1" t="str">
        <f>IF(ISBLANK(Values!F52),"","Professional Audience")</f>
        <v/>
      </c>
      <c r="BF53" s="1" t="str">
        <f>IF(ISBLANK(Values!F52),"","Consumer Audience")</f>
        <v/>
      </c>
      <c r="BG53" s="1" t="str">
        <f>IF(ISBLANK(Values!F52),"","Adults")</f>
        <v/>
      </c>
      <c r="BH53" s="1"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1" t="str">
        <f>IF(ISBLANK(Values!F52),"",Values!$B$7)</f>
        <v/>
      </c>
      <c r="CQ53" s="1" t="str">
        <f>IF(ISBLANK(Values!F52),"",Values!$B$8)</f>
        <v/>
      </c>
      <c r="CR53" s="1"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1" t="str">
        <f>IF(ISBLANK(Values!F52),"","Parts")</f>
        <v/>
      </c>
      <c r="DP53" s="1" t="str">
        <f>IF(ISBLANK(Values!F52),"",Values!$B$31)</f>
        <v/>
      </c>
      <c r="DY53" t="str">
        <f>IF(ISBLANK(Values!$F52), "", "not_applicable")</f>
        <v/>
      </c>
      <c r="EI53" s="1" t="str">
        <f>IF(ISBLANK(Values!F52),"",Values!$B$31)</f>
        <v/>
      </c>
      <c r="ES53" s="1" t="str">
        <f>IF(ISBLANK(Values!F52),"","Amazon Tellus UPS")</f>
        <v/>
      </c>
      <c r="EV53" s="1" t="str">
        <f>IF(ISBLANK(Values!F52),"","New")</f>
        <v/>
      </c>
      <c r="FE53" s="1" t="str">
        <f>IF(ISBLANK(Values!F52),"",IF(CO53&lt;&gt;"DEFAULT", "", 3))</f>
        <v/>
      </c>
      <c r="FH53" s="1" t="str">
        <f>IF(ISBLANK(Values!F52),"","FALSE")</f>
        <v/>
      </c>
      <c r="FI53" s="1" t="str">
        <f>IF(ISBLANK(Values!F52),"","FALSE")</f>
        <v/>
      </c>
      <c r="FJ53" s="1" t="str">
        <f>IF(ISBLANK(Values!F52),"","FALSE")</f>
        <v/>
      </c>
      <c r="FM53" s="1" t="str">
        <f>IF(ISBLANK(Values!F52),"","1")</f>
        <v/>
      </c>
      <c r="FO53" s="27"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93" ht="17" x14ac:dyDescent="0.2">
      <c r="A54" s="1" t="str">
        <f>IF(ISBLANK(Values!F53),"",IF(Values!$B$37="EU","computercomponent","computer"))</f>
        <v/>
      </c>
      <c r="B54" s="33" t="str">
        <f>IF(ISBLANK(Values!F53),"",Values!G53)</f>
        <v/>
      </c>
      <c r="C54" s="29" t="str">
        <f>IF(ISBLANK(Values!F53),"","TellusRem")</f>
        <v/>
      </c>
      <c r="D54" s="28" t="str">
        <f>IF(ISBLANK(Values!F53),"",Values!F53)</f>
        <v/>
      </c>
      <c r="E54" s="1" t="str">
        <f>IF(ISBLANK(Values!F53),"","EAN")</f>
        <v/>
      </c>
      <c r="F54" s="27" t="str">
        <f>IF(ISBLANK(Values!F53),"",IF(Values!K53, SUBSTITUTE(Values!$B$1, "{language}", Values!I53) &amp; " " &amp;Values!$B$3, SUBSTITUTE(Values!$B$2, "{language}", Values!$I53) &amp; " " &amp;Values!$B$3))</f>
        <v/>
      </c>
      <c r="G54" s="29" t="str">
        <f>IF(ISBLANK(Values!F53),"","TellusRem")</f>
        <v/>
      </c>
      <c r="H54" s="1" t="str">
        <f>IF(ISBLANK(Values!F53),"",Values!$B$16)</f>
        <v/>
      </c>
      <c r="I54" s="1" t="str">
        <f>IF(ISBLANK(Values!F53),"","4730574031")</f>
        <v/>
      </c>
      <c r="J54" s="31" t="str">
        <f>IF(ISBLANK(Values!F53),"",Values!G53 )</f>
        <v/>
      </c>
      <c r="K54" s="27" t="str">
        <f>IF(ISBLANK(Values!F53),"",IF(Values!K53, Values!$B$4, Values!$B$5))</f>
        <v/>
      </c>
      <c r="L54" s="27" t="str">
        <f>IF(ISBLANK(Values!F53),"",IF($CO54="DEFAULT", Values!$B$18, ""))</f>
        <v/>
      </c>
      <c r="M54" s="27" t="str">
        <f>IF(ISBLANK(Values!F53),"",Values!$N53)</f>
        <v/>
      </c>
      <c r="N54" s="27" t="str">
        <f>IF(ISBLANK(Values!$G53),"",Values!O53)</f>
        <v/>
      </c>
      <c r="O54" s="27" t="str">
        <f>IF(ISBLANK(Values!$G53),"",Values!P53)</f>
        <v/>
      </c>
      <c r="P54" s="27" t="str">
        <f>IF(ISBLANK(Values!$G53),"",Values!Q53)</f>
        <v/>
      </c>
      <c r="Q54" s="27" t="str">
        <f>IF(ISBLANK(Values!$G53),"",Values!R53)</f>
        <v/>
      </c>
      <c r="R54" s="27" t="str">
        <f>IF(ISBLANK(Values!$G53),"",Values!S53)</f>
        <v/>
      </c>
      <c r="S54" s="27" t="str">
        <f>IF(ISBLANK(Values!$G53),"",Values!T53)</f>
        <v/>
      </c>
      <c r="T54" s="27" t="str">
        <f>IF(ISBLANK(Values!$G53),"",Values!U53)</f>
        <v/>
      </c>
      <c r="U54" s="27" t="str">
        <f>IF(ISBLANK(Values!$G53),"",Values!V53)</f>
        <v/>
      </c>
      <c r="W54" s="29" t="str">
        <f>IF(ISBLANK(Values!F53),"","Child")</f>
        <v/>
      </c>
      <c r="X54" s="29" t="str">
        <f>IF(ISBLANK(Values!F53),"",Values!$B$13)</f>
        <v/>
      </c>
      <c r="Y54" s="31" t="str">
        <f>IF(ISBLANK(Values!F53),"","Size-Color")</f>
        <v/>
      </c>
      <c r="Z54" s="29" t="str">
        <f>IF(ISBLANK(Values!F53),"","variation")</f>
        <v/>
      </c>
      <c r="AA54" s="1" t="str">
        <f>IF(ISBLANK(Values!F53),"",Values!$B$20)</f>
        <v/>
      </c>
      <c r="AB54" s="1" t="str">
        <f>IF(ISBLANK(Values!F53),"",Values!$B$29)</f>
        <v/>
      </c>
      <c r="AI54" s="34" t="str">
        <f>IF(ISBLANK(Values!F53),"",IF(Values!J53,Values!$B$23,Values!$B$33))</f>
        <v/>
      </c>
      <c r="AJ54" s="3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7" t="str">
        <f>IF(ISBLANK(Values!F53),"",Values!I53)</f>
        <v/>
      </c>
      <c r="AV54" s="1" t="str">
        <f>IF(ISBLANK(Values!F53),"",IF(Values!K53,"Backlit", "Non-Backlit"))</f>
        <v/>
      </c>
      <c r="BE54" s="1" t="str">
        <f>IF(ISBLANK(Values!F53),"","Professional Audience")</f>
        <v/>
      </c>
      <c r="BF54" s="1" t="str">
        <f>IF(ISBLANK(Values!F53),"","Consumer Audience")</f>
        <v/>
      </c>
      <c r="BG54" s="1" t="str">
        <f>IF(ISBLANK(Values!F53),"","Adults")</f>
        <v/>
      </c>
      <c r="BH54" s="1"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1" t="str">
        <f>IF(ISBLANK(Values!F53),"",Values!$B$7)</f>
        <v/>
      </c>
      <c r="CQ54" s="1" t="str">
        <f>IF(ISBLANK(Values!F53),"",Values!$B$8)</f>
        <v/>
      </c>
      <c r="CR54" s="1"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1" t="str">
        <f>IF(ISBLANK(Values!F53),"","Parts")</f>
        <v/>
      </c>
      <c r="DP54" s="1" t="str">
        <f>IF(ISBLANK(Values!F53),"",Values!$B$31)</f>
        <v/>
      </c>
      <c r="DY54" t="str">
        <f>IF(ISBLANK(Values!$F53), "", "not_applicable")</f>
        <v/>
      </c>
      <c r="EI54" s="1" t="str">
        <f>IF(ISBLANK(Values!F53),"",Values!$B$31)</f>
        <v/>
      </c>
      <c r="ES54" s="1" t="str">
        <f>IF(ISBLANK(Values!F53),"","Amazon Tellus UPS")</f>
        <v/>
      </c>
      <c r="EV54" s="1" t="str">
        <f>IF(ISBLANK(Values!F53),"","New")</f>
        <v/>
      </c>
      <c r="FE54" s="1" t="str">
        <f>IF(ISBLANK(Values!F53),"",IF(CO54&lt;&gt;"DEFAULT", "", 3))</f>
        <v/>
      </c>
      <c r="FH54" s="1" t="str">
        <f>IF(ISBLANK(Values!F53),"","FALSE")</f>
        <v/>
      </c>
      <c r="FI54" s="1" t="str">
        <f>IF(ISBLANK(Values!F53),"","FALSE")</f>
        <v/>
      </c>
      <c r="FJ54" s="1" t="str">
        <f>IF(ISBLANK(Values!F53),"","FALSE")</f>
        <v/>
      </c>
      <c r="FM54" s="1" t="str">
        <f>IF(ISBLANK(Values!F53),"","1")</f>
        <v/>
      </c>
      <c r="FO54" s="27"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93" ht="17" x14ac:dyDescent="0.2">
      <c r="A55" s="1" t="str">
        <f>IF(ISBLANK(Values!F54),"",IF(Values!$B$37="EU","computercomponent","computer"))</f>
        <v/>
      </c>
      <c r="B55" s="33" t="str">
        <f>IF(ISBLANK(Values!F54),"",Values!G54)</f>
        <v/>
      </c>
      <c r="C55" s="29" t="str">
        <f>IF(ISBLANK(Values!F54),"","TellusRem")</f>
        <v/>
      </c>
      <c r="D55" s="28" t="str">
        <f>IF(ISBLANK(Values!F54),"",Values!F54)</f>
        <v/>
      </c>
      <c r="E55" s="1" t="str">
        <f>IF(ISBLANK(Values!F54),"","EAN")</f>
        <v/>
      </c>
      <c r="F55" s="27" t="str">
        <f>IF(ISBLANK(Values!F54),"",IF(Values!K54, SUBSTITUTE(Values!$B$1, "{language}", Values!I54) &amp; " " &amp;Values!$B$3, SUBSTITUTE(Values!$B$2, "{language}", Values!$I54) &amp; " " &amp;Values!$B$3))</f>
        <v/>
      </c>
      <c r="G55" s="29" t="str">
        <f>IF(ISBLANK(Values!F54),"","TellusRem")</f>
        <v/>
      </c>
      <c r="H55" s="1" t="str">
        <f>IF(ISBLANK(Values!F54),"",Values!$B$16)</f>
        <v/>
      </c>
      <c r="I55" s="1" t="str">
        <f>IF(ISBLANK(Values!F54),"","4730574031")</f>
        <v/>
      </c>
      <c r="J55" s="31" t="str">
        <f>IF(ISBLANK(Values!F54),"",Values!G54 )</f>
        <v/>
      </c>
      <c r="K55" s="27" t="str">
        <f>IF(ISBLANK(Values!F54),"",IF(Values!K54, Values!$B$4, Values!$B$5))</f>
        <v/>
      </c>
      <c r="L55" s="27" t="str">
        <f>IF(ISBLANK(Values!F54),"",IF($CO55="DEFAULT", Values!$B$18, ""))</f>
        <v/>
      </c>
      <c r="M55" s="27" t="str">
        <f>IF(ISBLANK(Values!F54),"",Values!$N54)</f>
        <v/>
      </c>
      <c r="N55" s="27" t="str">
        <f>IF(ISBLANK(Values!$G54),"",Values!O54)</f>
        <v/>
      </c>
      <c r="O55" s="27" t="str">
        <f>IF(ISBLANK(Values!$G54),"",Values!P54)</f>
        <v/>
      </c>
      <c r="P55" s="27" t="str">
        <f>IF(ISBLANK(Values!$G54),"",Values!Q54)</f>
        <v/>
      </c>
      <c r="Q55" s="27" t="str">
        <f>IF(ISBLANK(Values!$G54),"",Values!R54)</f>
        <v/>
      </c>
      <c r="R55" s="27" t="str">
        <f>IF(ISBLANK(Values!$G54),"",Values!S54)</f>
        <v/>
      </c>
      <c r="S55" s="27" t="str">
        <f>IF(ISBLANK(Values!$G54),"",Values!T54)</f>
        <v/>
      </c>
      <c r="T55" s="27" t="str">
        <f>IF(ISBLANK(Values!$G54),"",Values!U54)</f>
        <v/>
      </c>
      <c r="U55" s="27" t="str">
        <f>IF(ISBLANK(Values!$G54),"",Values!V54)</f>
        <v/>
      </c>
      <c r="W55" s="29" t="str">
        <f>IF(ISBLANK(Values!F54),"","Child")</f>
        <v/>
      </c>
      <c r="X55" s="29" t="str">
        <f>IF(ISBLANK(Values!F54),"",Values!$B$13)</f>
        <v/>
      </c>
      <c r="Y55" s="31" t="str">
        <f>IF(ISBLANK(Values!F54),"","Size-Color")</f>
        <v/>
      </c>
      <c r="Z55" s="29" t="str">
        <f>IF(ISBLANK(Values!F54),"","variation")</f>
        <v/>
      </c>
      <c r="AA55" s="1" t="str">
        <f>IF(ISBLANK(Values!F54),"",Values!$B$20)</f>
        <v/>
      </c>
      <c r="AB55" s="1" t="str">
        <f>IF(ISBLANK(Values!F54),"",Values!$B$29)</f>
        <v/>
      </c>
      <c r="AI55" s="34" t="str">
        <f>IF(ISBLANK(Values!F54),"",IF(Values!J54,Values!$B$23,Values!$B$33))</f>
        <v/>
      </c>
      <c r="AJ55" s="3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7" t="str">
        <f>IF(ISBLANK(Values!F54),"",Values!I54)</f>
        <v/>
      </c>
      <c r="AV55" s="1" t="str">
        <f>IF(ISBLANK(Values!F54),"",IF(Values!K54,"Backlit", "Non-Backlit"))</f>
        <v/>
      </c>
      <c r="BE55" s="1" t="str">
        <f>IF(ISBLANK(Values!F54),"","Professional Audience")</f>
        <v/>
      </c>
      <c r="BF55" s="1" t="str">
        <f>IF(ISBLANK(Values!F54),"","Consumer Audience")</f>
        <v/>
      </c>
      <c r="BG55" s="1" t="str">
        <f>IF(ISBLANK(Values!F54),"","Adults")</f>
        <v/>
      </c>
      <c r="BH55" s="1"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1" t="str">
        <f>IF(ISBLANK(Values!F54),"",Values!$B$7)</f>
        <v/>
      </c>
      <c r="CQ55" s="1" t="str">
        <f>IF(ISBLANK(Values!F54),"",Values!$B$8)</f>
        <v/>
      </c>
      <c r="CR55" s="1"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1" t="str">
        <f>IF(ISBLANK(Values!F54),"","Parts")</f>
        <v/>
      </c>
      <c r="DP55" s="1" t="str">
        <f>IF(ISBLANK(Values!F54),"",Values!$B$31)</f>
        <v/>
      </c>
      <c r="DY55" t="str">
        <f>IF(ISBLANK(Values!$F54), "", "not_applicable")</f>
        <v/>
      </c>
      <c r="EI55" s="1" t="str">
        <f>IF(ISBLANK(Values!F54),"",Values!$B$31)</f>
        <v/>
      </c>
      <c r="ES55" s="1" t="str">
        <f>IF(ISBLANK(Values!F54),"","Amazon Tellus UPS")</f>
        <v/>
      </c>
      <c r="EV55" s="1" t="str">
        <f>IF(ISBLANK(Values!F54),"","New")</f>
        <v/>
      </c>
      <c r="FE55" s="1" t="str">
        <f>IF(ISBLANK(Values!F54),"",IF(CO55&lt;&gt;"DEFAULT", "", 3))</f>
        <v/>
      </c>
      <c r="FH55" s="1" t="str">
        <f>IF(ISBLANK(Values!F54),"","FALSE")</f>
        <v/>
      </c>
      <c r="FI55" s="1" t="str">
        <f>IF(ISBLANK(Values!F54),"","FALSE")</f>
        <v/>
      </c>
      <c r="FJ55" s="1" t="str">
        <f>IF(ISBLANK(Values!F54),"","FALSE")</f>
        <v/>
      </c>
      <c r="FM55" s="1" t="str">
        <f>IF(ISBLANK(Values!F54),"","1")</f>
        <v/>
      </c>
      <c r="FO55" s="27"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93" ht="17" x14ac:dyDescent="0.2">
      <c r="A56" s="1" t="str">
        <f>IF(ISBLANK(Values!F55),"",IF(Values!$B$37="EU","computercomponent","computer"))</f>
        <v/>
      </c>
      <c r="B56" s="33" t="str">
        <f>IF(ISBLANK(Values!F55),"",Values!G55)</f>
        <v/>
      </c>
      <c r="C56" s="29" t="str">
        <f>IF(ISBLANK(Values!F55),"","TellusRem")</f>
        <v/>
      </c>
      <c r="D56" s="28" t="str">
        <f>IF(ISBLANK(Values!F55),"",Values!F55)</f>
        <v/>
      </c>
      <c r="E56" s="1" t="str">
        <f>IF(ISBLANK(Values!F55),"","EAN")</f>
        <v/>
      </c>
      <c r="F56" s="27" t="str">
        <f>IF(ISBLANK(Values!F55),"",IF(Values!K55, SUBSTITUTE(Values!$B$1, "{language}", Values!I55) &amp; " " &amp;Values!$B$3, SUBSTITUTE(Values!$B$2, "{language}", Values!$I55) &amp; " " &amp;Values!$B$3))</f>
        <v/>
      </c>
      <c r="G56" s="29" t="str">
        <f>IF(ISBLANK(Values!F55),"","TellusRem")</f>
        <v/>
      </c>
      <c r="H56" s="1" t="str">
        <f>IF(ISBLANK(Values!F55),"",Values!$B$16)</f>
        <v/>
      </c>
      <c r="I56" s="1" t="str">
        <f>IF(ISBLANK(Values!F55),"","4730574031")</f>
        <v/>
      </c>
      <c r="J56" s="31" t="str">
        <f>IF(ISBLANK(Values!F55),"",Values!G55 )</f>
        <v/>
      </c>
      <c r="K56" s="27" t="str">
        <f>IF(ISBLANK(Values!F55),"",IF(Values!K55, Values!$B$4, Values!$B$5))</f>
        <v/>
      </c>
      <c r="L56" s="27" t="str">
        <f>IF(ISBLANK(Values!F55),"",IF($CO56="DEFAULT", Values!$B$18, ""))</f>
        <v/>
      </c>
      <c r="M56" s="27" t="str">
        <f>IF(ISBLANK(Values!F55),"",Values!$N55)</f>
        <v/>
      </c>
      <c r="N56" s="27" t="str">
        <f>IF(ISBLANK(Values!$G55),"",Values!O55)</f>
        <v/>
      </c>
      <c r="O56" s="27" t="str">
        <f>IF(ISBLANK(Values!$G55),"",Values!P55)</f>
        <v/>
      </c>
      <c r="P56" s="27" t="str">
        <f>IF(ISBLANK(Values!$G55),"",Values!Q55)</f>
        <v/>
      </c>
      <c r="Q56" s="27" t="str">
        <f>IF(ISBLANK(Values!$G55),"",Values!R55)</f>
        <v/>
      </c>
      <c r="R56" s="27" t="str">
        <f>IF(ISBLANK(Values!$G55),"",Values!S55)</f>
        <v/>
      </c>
      <c r="S56" s="27" t="str">
        <f>IF(ISBLANK(Values!$G55),"",Values!T55)</f>
        <v/>
      </c>
      <c r="T56" s="27" t="str">
        <f>IF(ISBLANK(Values!$G55),"",Values!U55)</f>
        <v/>
      </c>
      <c r="U56" s="27" t="str">
        <f>IF(ISBLANK(Values!$G55),"",Values!V55)</f>
        <v/>
      </c>
      <c r="W56" s="29" t="str">
        <f>IF(ISBLANK(Values!F55),"","Child")</f>
        <v/>
      </c>
      <c r="X56" s="29" t="str">
        <f>IF(ISBLANK(Values!F55),"",Values!$B$13)</f>
        <v/>
      </c>
      <c r="Y56" s="31" t="str">
        <f>IF(ISBLANK(Values!F55),"","Size-Color")</f>
        <v/>
      </c>
      <c r="Z56" s="29" t="str">
        <f>IF(ISBLANK(Values!F55),"","variation")</f>
        <v/>
      </c>
      <c r="AA56" s="1" t="str">
        <f>IF(ISBLANK(Values!F55),"",Values!$B$20)</f>
        <v/>
      </c>
      <c r="AB56" s="1" t="str">
        <f>IF(ISBLANK(Values!F55),"",Values!$B$29)</f>
        <v/>
      </c>
      <c r="AI56" s="34" t="str">
        <f>IF(ISBLANK(Values!F55),"",IF(Values!J55,Values!$B$23,Values!$B$33))</f>
        <v/>
      </c>
      <c r="AJ56" s="3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7" t="str">
        <f>IF(ISBLANK(Values!F55),"",Values!I55)</f>
        <v/>
      </c>
      <c r="AV56" s="1" t="str">
        <f>IF(ISBLANK(Values!F55),"",IF(Values!K55,"Backlit", "Non-Backlit"))</f>
        <v/>
      </c>
      <c r="BE56" s="1" t="str">
        <f>IF(ISBLANK(Values!F55),"","Professional Audience")</f>
        <v/>
      </c>
      <c r="BF56" s="1" t="str">
        <f>IF(ISBLANK(Values!F55),"","Consumer Audience")</f>
        <v/>
      </c>
      <c r="BG56" s="1" t="str">
        <f>IF(ISBLANK(Values!F55),"","Adults")</f>
        <v/>
      </c>
      <c r="BH56" s="1"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1" t="str">
        <f>IF(ISBLANK(Values!F55),"",Values!$B$7)</f>
        <v/>
      </c>
      <c r="CQ56" s="1" t="str">
        <f>IF(ISBLANK(Values!F55),"",Values!$B$8)</f>
        <v/>
      </c>
      <c r="CR56" s="1"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1" t="str">
        <f>IF(ISBLANK(Values!F55),"","Parts")</f>
        <v/>
      </c>
      <c r="DP56" s="1" t="str">
        <f>IF(ISBLANK(Values!F55),"",Values!$B$31)</f>
        <v/>
      </c>
      <c r="DY56" t="str">
        <f>IF(ISBLANK(Values!$F55), "", "not_applicable")</f>
        <v/>
      </c>
      <c r="EI56" s="1" t="str">
        <f>IF(ISBLANK(Values!F55),"",Values!$B$31)</f>
        <v/>
      </c>
      <c r="ES56" s="1" t="str">
        <f>IF(ISBLANK(Values!F55),"","Amazon Tellus UPS")</f>
        <v/>
      </c>
      <c r="EV56" s="1" t="str">
        <f>IF(ISBLANK(Values!F55),"","New")</f>
        <v/>
      </c>
      <c r="FE56" s="1" t="str">
        <f>IF(ISBLANK(Values!F55),"",IF(CO56&lt;&gt;"DEFAULT", "", 3))</f>
        <v/>
      </c>
      <c r="FH56" s="1" t="str">
        <f>IF(ISBLANK(Values!F55),"","FALSE")</f>
        <v/>
      </c>
      <c r="FI56" s="1" t="str">
        <f>IF(ISBLANK(Values!F55),"","FALSE")</f>
        <v/>
      </c>
      <c r="FJ56" s="1" t="str">
        <f>IF(ISBLANK(Values!F55),"","FALSE")</f>
        <v/>
      </c>
      <c r="FM56" s="1" t="str">
        <f>IF(ISBLANK(Values!F55),"","1")</f>
        <v/>
      </c>
      <c r="FO56" s="27"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93" ht="17" x14ac:dyDescent="0.2">
      <c r="A57" s="1" t="str">
        <f>IF(ISBLANK(Values!F56),"",IF(Values!$B$37="EU","computercomponent","computer"))</f>
        <v/>
      </c>
      <c r="B57" s="33" t="str">
        <f>IF(ISBLANK(Values!F56),"",Values!G56)</f>
        <v/>
      </c>
      <c r="C57" s="29" t="str">
        <f>IF(ISBLANK(Values!F56),"","TellusRem")</f>
        <v/>
      </c>
      <c r="D57" s="28" t="str">
        <f>IF(ISBLANK(Values!F56),"",Values!F56)</f>
        <v/>
      </c>
      <c r="E57" s="1" t="str">
        <f>IF(ISBLANK(Values!F56),"","EAN")</f>
        <v/>
      </c>
      <c r="F57" s="27" t="str">
        <f>IF(ISBLANK(Values!F56),"",IF(Values!K56, SUBSTITUTE(Values!$B$1, "{language}", Values!I56) &amp; " " &amp;Values!$B$3, SUBSTITUTE(Values!$B$2, "{language}", Values!$I56) &amp; " " &amp;Values!$B$3))</f>
        <v/>
      </c>
      <c r="G57" s="29" t="str">
        <f>IF(ISBLANK(Values!F56),"","TellusRem")</f>
        <v/>
      </c>
      <c r="H57" s="1" t="str">
        <f>IF(ISBLANK(Values!F56),"",Values!$B$16)</f>
        <v/>
      </c>
      <c r="I57" s="1" t="str">
        <f>IF(ISBLANK(Values!F56),"","4730574031")</f>
        <v/>
      </c>
      <c r="J57" s="31" t="str">
        <f>IF(ISBLANK(Values!F56),"",Values!G56 )</f>
        <v/>
      </c>
      <c r="K57" s="27" t="str">
        <f>IF(ISBLANK(Values!F56),"",IF(Values!K56, Values!$B$4, Values!$B$5))</f>
        <v/>
      </c>
      <c r="L57" s="27" t="str">
        <f>IF(ISBLANK(Values!F56),"",IF($CO57="DEFAULT", Values!$B$18, ""))</f>
        <v/>
      </c>
      <c r="M57" s="27" t="str">
        <f>IF(ISBLANK(Values!F56),"",Values!$N56)</f>
        <v/>
      </c>
      <c r="N57" s="27" t="str">
        <f>IF(ISBLANK(Values!$G56),"",Values!O56)</f>
        <v/>
      </c>
      <c r="O57" s="27" t="str">
        <f>IF(ISBLANK(Values!$G56),"",Values!P56)</f>
        <v/>
      </c>
      <c r="P57" s="27" t="str">
        <f>IF(ISBLANK(Values!$G56),"",Values!Q56)</f>
        <v/>
      </c>
      <c r="Q57" s="27" t="str">
        <f>IF(ISBLANK(Values!$G56),"",Values!R56)</f>
        <v/>
      </c>
      <c r="R57" s="27" t="str">
        <f>IF(ISBLANK(Values!$G56),"",Values!S56)</f>
        <v/>
      </c>
      <c r="S57" s="27" t="str">
        <f>IF(ISBLANK(Values!$G56),"",Values!T56)</f>
        <v/>
      </c>
      <c r="T57" s="27" t="str">
        <f>IF(ISBLANK(Values!$G56),"",Values!U56)</f>
        <v/>
      </c>
      <c r="U57" s="27" t="str">
        <f>IF(ISBLANK(Values!$G56),"",Values!V56)</f>
        <v/>
      </c>
      <c r="W57" s="29" t="str">
        <f>IF(ISBLANK(Values!F56),"","Child")</f>
        <v/>
      </c>
      <c r="X57" s="29" t="str">
        <f>IF(ISBLANK(Values!F56),"",Values!$B$13)</f>
        <v/>
      </c>
      <c r="Y57" s="31" t="str">
        <f>IF(ISBLANK(Values!F56),"","Size-Color")</f>
        <v/>
      </c>
      <c r="Z57" s="29" t="str">
        <f>IF(ISBLANK(Values!F56),"","variation")</f>
        <v/>
      </c>
      <c r="AA57" s="1" t="str">
        <f>IF(ISBLANK(Values!F56),"",Values!$B$20)</f>
        <v/>
      </c>
      <c r="AB57" s="1" t="str">
        <f>IF(ISBLANK(Values!F56),"",Values!$B$29)</f>
        <v/>
      </c>
      <c r="AI57" s="34" t="str">
        <f>IF(ISBLANK(Values!F56),"",IF(Values!J56,Values!$B$23,Values!$B$33))</f>
        <v/>
      </c>
      <c r="AJ57" s="3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7" t="str">
        <f>IF(ISBLANK(Values!F56),"",Values!I56)</f>
        <v/>
      </c>
      <c r="AV57" s="1" t="str">
        <f>IF(ISBLANK(Values!F56),"",IF(Values!K56,"Backlit", "Non-Backlit"))</f>
        <v/>
      </c>
      <c r="BE57" s="1" t="str">
        <f>IF(ISBLANK(Values!F56),"","Professional Audience")</f>
        <v/>
      </c>
      <c r="BF57" s="1" t="str">
        <f>IF(ISBLANK(Values!F56),"","Consumer Audience")</f>
        <v/>
      </c>
      <c r="BG57" s="1" t="str">
        <f>IF(ISBLANK(Values!F56),"","Adults")</f>
        <v/>
      </c>
      <c r="BH57" s="1"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1" t="str">
        <f>IF(ISBLANK(Values!F56),"",Values!$B$7)</f>
        <v/>
      </c>
      <c r="CQ57" s="1" t="str">
        <f>IF(ISBLANK(Values!F56),"",Values!$B$8)</f>
        <v/>
      </c>
      <c r="CR57" s="1"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1" t="str">
        <f>IF(ISBLANK(Values!F56),"","Parts")</f>
        <v/>
      </c>
      <c r="DP57" s="1" t="str">
        <f>IF(ISBLANK(Values!F56),"",Values!$B$31)</f>
        <v/>
      </c>
      <c r="DY57" t="str">
        <f>IF(ISBLANK(Values!$F56), "", "not_applicable")</f>
        <v/>
      </c>
      <c r="EI57" s="1" t="str">
        <f>IF(ISBLANK(Values!F56),"",Values!$B$31)</f>
        <v/>
      </c>
      <c r="ES57" s="1" t="str">
        <f>IF(ISBLANK(Values!F56),"","Amazon Tellus UPS")</f>
        <v/>
      </c>
      <c r="EV57" s="1" t="str">
        <f>IF(ISBLANK(Values!F56),"","New")</f>
        <v/>
      </c>
      <c r="FE57" s="1" t="str">
        <f>IF(ISBLANK(Values!F56),"",IF(CO57&lt;&gt;"DEFAULT", "", 3))</f>
        <v/>
      </c>
      <c r="FH57" s="1" t="str">
        <f>IF(ISBLANK(Values!F56),"","FALSE")</f>
        <v/>
      </c>
      <c r="FI57" s="1" t="str">
        <f>IF(ISBLANK(Values!F56),"","FALSE")</f>
        <v/>
      </c>
      <c r="FJ57" s="1" t="str">
        <f>IF(ISBLANK(Values!F56),"","FALSE")</f>
        <v/>
      </c>
      <c r="FM57" s="1" t="str">
        <f>IF(ISBLANK(Values!F56),"","1")</f>
        <v/>
      </c>
      <c r="FO57" s="27"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93" ht="17" x14ac:dyDescent="0.2">
      <c r="A58" s="1" t="str">
        <f>IF(ISBLANK(Values!F57),"",IF(Values!$B$37="EU","computercomponent","computer"))</f>
        <v/>
      </c>
      <c r="B58" s="33" t="str">
        <f>IF(ISBLANK(Values!F57),"",Values!G57)</f>
        <v/>
      </c>
      <c r="C58" s="29" t="str">
        <f>IF(ISBLANK(Values!F57),"","TellusRem")</f>
        <v/>
      </c>
      <c r="D58" s="28" t="str">
        <f>IF(ISBLANK(Values!F57),"",Values!F57)</f>
        <v/>
      </c>
      <c r="E58" s="1" t="str">
        <f>IF(ISBLANK(Values!F57),"","EAN")</f>
        <v/>
      </c>
      <c r="F58" s="27" t="str">
        <f>IF(ISBLANK(Values!F57),"",IF(Values!K57, SUBSTITUTE(Values!$B$1, "{language}", Values!I57) &amp; " " &amp;Values!$B$3, SUBSTITUTE(Values!$B$2, "{language}", Values!$I57) &amp; " " &amp;Values!$B$3))</f>
        <v/>
      </c>
      <c r="G58" s="29" t="str">
        <f>IF(ISBLANK(Values!F57),"","TellusRem")</f>
        <v/>
      </c>
      <c r="H58" s="1" t="str">
        <f>IF(ISBLANK(Values!F57),"",Values!$B$16)</f>
        <v/>
      </c>
      <c r="I58" s="1" t="str">
        <f>IF(ISBLANK(Values!F57),"","4730574031")</f>
        <v/>
      </c>
      <c r="J58" s="31" t="str">
        <f>IF(ISBLANK(Values!F57),"",Values!G57 )</f>
        <v/>
      </c>
      <c r="K58" s="27" t="str">
        <f>IF(ISBLANK(Values!F57),"",IF(Values!K57, Values!$B$4, Values!$B$5))</f>
        <v/>
      </c>
      <c r="L58" s="27" t="str">
        <f>IF(ISBLANK(Values!F57),"",IF($CO58="DEFAULT", Values!$B$18, ""))</f>
        <v/>
      </c>
      <c r="M58" s="27" t="str">
        <f>IF(ISBLANK(Values!F57),"",Values!$N57)</f>
        <v/>
      </c>
      <c r="N58" s="27" t="str">
        <f>IF(ISBLANK(Values!$G57),"",Values!O57)</f>
        <v/>
      </c>
      <c r="O58" s="27" t="str">
        <f>IF(ISBLANK(Values!$G57),"",Values!P57)</f>
        <v/>
      </c>
      <c r="P58" s="27" t="str">
        <f>IF(ISBLANK(Values!$G57),"",Values!Q57)</f>
        <v/>
      </c>
      <c r="Q58" s="27" t="str">
        <f>IF(ISBLANK(Values!$G57),"",Values!R57)</f>
        <v/>
      </c>
      <c r="R58" s="27" t="str">
        <f>IF(ISBLANK(Values!$G57),"",Values!S57)</f>
        <v/>
      </c>
      <c r="S58" s="27" t="str">
        <f>IF(ISBLANK(Values!$G57),"",Values!T57)</f>
        <v/>
      </c>
      <c r="T58" s="27" t="str">
        <f>IF(ISBLANK(Values!$G57),"",Values!U57)</f>
        <v/>
      </c>
      <c r="U58" s="27" t="str">
        <f>IF(ISBLANK(Values!$G57),"",Values!V57)</f>
        <v/>
      </c>
      <c r="W58" s="29" t="str">
        <f>IF(ISBLANK(Values!F57),"","Child")</f>
        <v/>
      </c>
      <c r="X58" s="29" t="str">
        <f>IF(ISBLANK(Values!F57),"",Values!$B$13)</f>
        <v/>
      </c>
      <c r="Y58" s="31" t="str">
        <f>IF(ISBLANK(Values!F57),"","Size-Color")</f>
        <v/>
      </c>
      <c r="Z58" s="29" t="str">
        <f>IF(ISBLANK(Values!F57),"","variation")</f>
        <v/>
      </c>
      <c r="AA58" s="1" t="str">
        <f>IF(ISBLANK(Values!F57),"",Values!$B$20)</f>
        <v/>
      </c>
      <c r="AB58" s="1" t="str">
        <f>IF(ISBLANK(Values!F57),"",Values!$B$29)</f>
        <v/>
      </c>
      <c r="AI58" s="34" t="str">
        <f>IF(ISBLANK(Values!F57),"",IF(Values!J57,Values!$B$23,Values!$B$33))</f>
        <v/>
      </c>
      <c r="AJ58" s="3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7" t="str">
        <f>IF(ISBLANK(Values!F57),"",Values!I57)</f>
        <v/>
      </c>
      <c r="AV58" s="1" t="str">
        <f>IF(ISBLANK(Values!F57),"",IF(Values!K57,"Backlit", "Non-Backlit"))</f>
        <v/>
      </c>
      <c r="BE58" s="1" t="str">
        <f>IF(ISBLANK(Values!F57),"","Professional Audience")</f>
        <v/>
      </c>
      <c r="BF58" s="1" t="str">
        <f>IF(ISBLANK(Values!F57),"","Consumer Audience")</f>
        <v/>
      </c>
      <c r="BG58" s="1" t="str">
        <f>IF(ISBLANK(Values!F57),"","Adults")</f>
        <v/>
      </c>
      <c r="BH58" s="1"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1" t="str">
        <f>IF(ISBLANK(Values!F57),"",Values!$B$7)</f>
        <v/>
      </c>
      <c r="CQ58" s="1" t="str">
        <f>IF(ISBLANK(Values!F57),"",Values!$B$8)</f>
        <v/>
      </c>
      <c r="CR58" s="1"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1" t="str">
        <f>IF(ISBLANK(Values!F57),"","Parts")</f>
        <v/>
      </c>
      <c r="DP58" s="1" t="str">
        <f>IF(ISBLANK(Values!F57),"",Values!$B$31)</f>
        <v/>
      </c>
      <c r="DY58" t="str">
        <f>IF(ISBLANK(Values!$F57), "", "not_applicable")</f>
        <v/>
      </c>
      <c r="EI58" s="1" t="str">
        <f>IF(ISBLANK(Values!F57),"",Values!$B$31)</f>
        <v/>
      </c>
      <c r="ES58" s="1" t="str">
        <f>IF(ISBLANK(Values!F57),"","Amazon Tellus UPS")</f>
        <v/>
      </c>
      <c r="EV58" s="1" t="str">
        <f>IF(ISBLANK(Values!F57),"","New")</f>
        <v/>
      </c>
      <c r="FE58" s="1" t="str">
        <f>IF(ISBLANK(Values!F57),"",IF(CO58&lt;&gt;"DEFAULT", "", 3))</f>
        <v/>
      </c>
      <c r="FH58" s="1" t="str">
        <f>IF(ISBLANK(Values!F57),"","FALSE")</f>
        <v/>
      </c>
      <c r="FI58" s="1" t="str">
        <f>IF(ISBLANK(Values!F57),"","FALSE")</f>
        <v/>
      </c>
      <c r="FJ58" s="1" t="str">
        <f>IF(ISBLANK(Values!F57),"","FALSE")</f>
        <v/>
      </c>
      <c r="FM58" s="1" t="str">
        <f>IF(ISBLANK(Values!F57),"","1")</f>
        <v/>
      </c>
      <c r="FO58" s="27"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93" ht="17" x14ac:dyDescent="0.2">
      <c r="A59" s="1" t="str">
        <f>IF(ISBLANK(Values!F58),"",IF(Values!$B$37="EU","computercomponent","computer"))</f>
        <v/>
      </c>
      <c r="B59" s="33" t="str">
        <f>IF(ISBLANK(Values!F58),"",Values!G58)</f>
        <v/>
      </c>
      <c r="C59" s="29" t="str">
        <f>IF(ISBLANK(Values!F58),"","TellusRem")</f>
        <v/>
      </c>
      <c r="D59" s="28" t="str">
        <f>IF(ISBLANK(Values!F58),"",Values!F58)</f>
        <v/>
      </c>
      <c r="E59" s="1" t="str">
        <f>IF(ISBLANK(Values!F58),"","EAN")</f>
        <v/>
      </c>
      <c r="F59" s="27" t="str">
        <f>IF(ISBLANK(Values!F58),"",IF(Values!K58, SUBSTITUTE(Values!$B$1, "{language}", Values!I58) &amp; " " &amp;Values!$B$3, SUBSTITUTE(Values!$B$2, "{language}", Values!$I58) &amp; " " &amp;Values!$B$3))</f>
        <v/>
      </c>
      <c r="G59" s="29" t="str">
        <f>IF(ISBLANK(Values!F58),"","TellusRem")</f>
        <v/>
      </c>
      <c r="H59" s="1" t="str">
        <f>IF(ISBLANK(Values!F58),"",Values!$B$16)</f>
        <v/>
      </c>
      <c r="I59" s="1" t="str">
        <f>IF(ISBLANK(Values!F58),"","4730574031")</f>
        <v/>
      </c>
      <c r="J59" s="31" t="str">
        <f>IF(ISBLANK(Values!F58),"",Values!G58 )</f>
        <v/>
      </c>
      <c r="K59" s="27" t="str">
        <f>IF(ISBLANK(Values!F58),"",IF(Values!K58, Values!$B$4, Values!$B$5))</f>
        <v/>
      </c>
      <c r="L59" s="27" t="str">
        <f>IF(ISBLANK(Values!F58),"",IF($CO59="DEFAULT", Values!$B$18, ""))</f>
        <v/>
      </c>
      <c r="M59" s="27" t="str">
        <f>IF(ISBLANK(Values!F58),"",Values!$N58)</f>
        <v/>
      </c>
      <c r="N59" s="27" t="str">
        <f>IF(ISBLANK(Values!$G58),"",Values!O58)</f>
        <v/>
      </c>
      <c r="O59" s="27" t="str">
        <f>IF(ISBLANK(Values!$G58),"",Values!P58)</f>
        <v/>
      </c>
      <c r="P59" s="27" t="str">
        <f>IF(ISBLANK(Values!$G58),"",Values!Q58)</f>
        <v/>
      </c>
      <c r="Q59" s="27" t="str">
        <f>IF(ISBLANK(Values!$G58),"",Values!R58)</f>
        <v/>
      </c>
      <c r="R59" s="27" t="str">
        <f>IF(ISBLANK(Values!$G58),"",Values!S58)</f>
        <v/>
      </c>
      <c r="S59" s="27" t="str">
        <f>IF(ISBLANK(Values!$G58),"",Values!T58)</f>
        <v/>
      </c>
      <c r="T59" s="27" t="str">
        <f>IF(ISBLANK(Values!$G58),"",Values!U58)</f>
        <v/>
      </c>
      <c r="U59" s="27" t="str">
        <f>IF(ISBLANK(Values!$G58),"",Values!V58)</f>
        <v/>
      </c>
      <c r="W59" s="29" t="str">
        <f>IF(ISBLANK(Values!F58),"","Child")</f>
        <v/>
      </c>
      <c r="X59" s="29" t="str">
        <f>IF(ISBLANK(Values!F58),"",Values!$B$13)</f>
        <v/>
      </c>
      <c r="Y59" s="31" t="str">
        <f>IF(ISBLANK(Values!F58),"","Size-Color")</f>
        <v/>
      </c>
      <c r="Z59" s="29" t="str">
        <f>IF(ISBLANK(Values!F58),"","variation")</f>
        <v/>
      </c>
      <c r="AA59" s="1" t="str">
        <f>IF(ISBLANK(Values!F58),"",Values!$B$20)</f>
        <v/>
      </c>
      <c r="AB59" s="1" t="str">
        <f>IF(ISBLANK(Values!F58),"",Values!$B$29)</f>
        <v/>
      </c>
      <c r="AI59" s="34" t="str">
        <f>IF(ISBLANK(Values!F58),"",IF(Values!J58,Values!$B$23,Values!$B$33))</f>
        <v/>
      </c>
      <c r="AJ59" s="3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7" t="str">
        <f>IF(ISBLANK(Values!F58),"",Values!I58)</f>
        <v/>
      </c>
      <c r="AV59" s="1" t="str">
        <f>IF(ISBLANK(Values!F58),"",IF(Values!K58,"Backlit", "Non-Backlit"))</f>
        <v/>
      </c>
      <c r="BE59" s="1" t="str">
        <f>IF(ISBLANK(Values!F58),"","Professional Audience")</f>
        <v/>
      </c>
      <c r="BF59" s="1" t="str">
        <f>IF(ISBLANK(Values!F58),"","Consumer Audience")</f>
        <v/>
      </c>
      <c r="BG59" s="1" t="str">
        <f>IF(ISBLANK(Values!F58),"","Adults")</f>
        <v/>
      </c>
      <c r="BH59" s="1"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1" t="str">
        <f>IF(ISBLANK(Values!F58),"",Values!$B$7)</f>
        <v/>
      </c>
      <c r="CQ59" s="1" t="str">
        <f>IF(ISBLANK(Values!F58),"",Values!$B$8)</f>
        <v/>
      </c>
      <c r="CR59" s="1"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1" t="str">
        <f>IF(ISBLANK(Values!F58),"","Parts")</f>
        <v/>
      </c>
      <c r="DP59" s="1" t="str">
        <f>IF(ISBLANK(Values!F58),"",Values!$B$31)</f>
        <v/>
      </c>
      <c r="DY59" t="str">
        <f>IF(ISBLANK(Values!$F58), "", "not_applicable")</f>
        <v/>
      </c>
      <c r="EI59" s="1" t="str">
        <f>IF(ISBLANK(Values!F58),"",Values!$B$31)</f>
        <v/>
      </c>
      <c r="ES59" s="1" t="str">
        <f>IF(ISBLANK(Values!F58),"","Amazon Tellus UPS")</f>
        <v/>
      </c>
      <c r="EV59" s="1" t="str">
        <f>IF(ISBLANK(Values!F58),"","New")</f>
        <v/>
      </c>
      <c r="FE59" s="1" t="str">
        <f>IF(ISBLANK(Values!F58),"",IF(CO59&lt;&gt;"DEFAULT", "", 3))</f>
        <v/>
      </c>
      <c r="FH59" s="1" t="str">
        <f>IF(ISBLANK(Values!F58),"","FALSE")</f>
        <v/>
      </c>
      <c r="FI59" s="1" t="str">
        <f>IF(ISBLANK(Values!F58),"","FALSE")</f>
        <v/>
      </c>
      <c r="FJ59" s="1" t="str">
        <f>IF(ISBLANK(Values!F58),"","FALSE")</f>
        <v/>
      </c>
      <c r="FM59" s="1" t="str">
        <f>IF(ISBLANK(Values!F58),"","1")</f>
        <v/>
      </c>
      <c r="FO59" s="27"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93" ht="17" x14ac:dyDescent="0.2">
      <c r="A60" s="1" t="str">
        <f>IF(ISBLANK(Values!F59),"",IF(Values!$B$37="EU","computercomponent","computer"))</f>
        <v/>
      </c>
      <c r="B60" s="33" t="str">
        <f>IF(ISBLANK(Values!F59),"",Values!G59)</f>
        <v/>
      </c>
      <c r="C60" s="29" t="str">
        <f>IF(ISBLANK(Values!F59),"","TellusRem")</f>
        <v/>
      </c>
      <c r="D60" s="28" t="str">
        <f>IF(ISBLANK(Values!F59),"",Values!F59)</f>
        <v/>
      </c>
      <c r="E60" s="1" t="str">
        <f>IF(ISBLANK(Values!F59),"","EAN")</f>
        <v/>
      </c>
      <c r="F60" s="27" t="str">
        <f>IF(ISBLANK(Values!F59),"",IF(Values!K59, SUBSTITUTE(Values!$B$1, "{language}", Values!I59) &amp; " " &amp;Values!$B$3, SUBSTITUTE(Values!$B$2, "{language}", Values!$I59) &amp; " " &amp;Values!$B$3))</f>
        <v/>
      </c>
      <c r="G60" s="29" t="str">
        <f>IF(ISBLANK(Values!F59),"","TellusRem")</f>
        <v/>
      </c>
      <c r="H60" s="1" t="str">
        <f>IF(ISBLANK(Values!F59),"",Values!$B$16)</f>
        <v/>
      </c>
      <c r="I60" s="1" t="str">
        <f>IF(ISBLANK(Values!F59),"","4730574031")</f>
        <v/>
      </c>
      <c r="J60" s="31" t="str">
        <f>IF(ISBLANK(Values!F59),"",Values!G59 )</f>
        <v/>
      </c>
      <c r="K60" s="27" t="str">
        <f>IF(ISBLANK(Values!F59),"",IF(Values!K59, Values!$B$4, Values!$B$5))</f>
        <v/>
      </c>
      <c r="L60" s="27" t="str">
        <f>IF(ISBLANK(Values!F59),"",IF($CO60="DEFAULT", Values!$B$18, ""))</f>
        <v/>
      </c>
      <c r="M60" s="27" t="str">
        <f>IF(ISBLANK(Values!F59),"",Values!$N59)</f>
        <v/>
      </c>
      <c r="N60" s="27" t="str">
        <f>IF(ISBLANK(Values!$G59),"",Values!O59)</f>
        <v/>
      </c>
      <c r="O60" s="27" t="str">
        <f>IF(ISBLANK(Values!$G59),"",Values!P59)</f>
        <v/>
      </c>
      <c r="P60" s="27" t="str">
        <f>IF(ISBLANK(Values!$G59),"",Values!Q59)</f>
        <v/>
      </c>
      <c r="Q60" s="27" t="str">
        <f>IF(ISBLANK(Values!$G59),"",Values!R59)</f>
        <v/>
      </c>
      <c r="R60" s="27" t="str">
        <f>IF(ISBLANK(Values!$G59),"",Values!S59)</f>
        <v/>
      </c>
      <c r="S60" s="27" t="str">
        <f>IF(ISBLANK(Values!$G59),"",Values!T59)</f>
        <v/>
      </c>
      <c r="T60" s="27" t="str">
        <f>IF(ISBLANK(Values!$G59),"",Values!U59)</f>
        <v/>
      </c>
      <c r="U60" s="27" t="str">
        <f>IF(ISBLANK(Values!$G59),"",Values!V59)</f>
        <v/>
      </c>
      <c r="W60" s="29" t="str">
        <f>IF(ISBLANK(Values!F59),"","Child")</f>
        <v/>
      </c>
      <c r="X60" s="29" t="str">
        <f>IF(ISBLANK(Values!F59),"",Values!$B$13)</f>
        <v/>
      </c>
      <c r="Y60" s="31" t="str">
        <f>IF(ISBLANK(Values!F59),"","Size-Color")</f>
        <v/>
      </c>
      <c r="Z60" s="29" t="str">
        <f>IF(ISBLANK(Values!F59),"","variation")</f>
        <v/>
      </c>
      <c r="AA60" s="1" t="str">
        <f>IF(ISBLANK(Values!F59),"",Values!$B$20)</f>
        <v/>
      </c>
      <c r="AB60" s="1" t="str">
        <f>IF(ISBLANK(Values!F59),"",Values!$B$29)</f>
        <v/>
      </c>
      <c r="AI60" s="34" t="str">
        <f>IF(ISBLANK(Values!F59),"",IF(Values!J59,Values!$B$23,Values!$B$33))</f>
        <v/>
      </c>
      <c r="AJ60" s="3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7" t="str">
        <f>IF(ISBLANK(Values!F59),"",Values!I59)</f>
        <v/>
      </c>
      <c r="AV60" s="1" t="str">
        <f>IF(ISBLANK(Values!F59),"",IF(Values!K59,"Backlit", "Non-Backlit"))</f>
        <v/>
      </c>
      <c r="BE60" s="1" t="str">
        <f>IF(ISBLANK(Values!F59),"","Professional Audience")</f>
        <v/>
      </c>
      <c r="BF60" s="1" t="str">
        <f>IF(ISBLANK(Values!F59),"","Consumer Audience")</f>
        <v/>
      </c>
      <c r="BG60" s="1" t="str">
        <f>IF(ISBLANK(Values!F59),"","Adults")</f>
        <v/>
      </c>
      <c r="BH60" s="1"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1" t="str">
        <f>IF(ISBLANK(Values!F59),"",Values!$B$7)</f>
        <v/>
      </c>
      <c r="CQ60" s="1" t="str">
        <f>IF(ISBLANK(Values!F59),"",Values!$B$8)</f>
        <v/>
      </c>
      <c r="CR60" s="1"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1" t="str">
        <f>IF(ISBLANK(Values!F59),"","Parts")</f>
        <v/>
      </c>
      <c r="DP60" s="1" t="str">
        <f>IF(ISBLANK(Values!F59),"",Values!$B$31)</f>
        <v/>
      </c>
      <c r="DY60" t="str">
        <f>IF(ISBLANK(Values!$F59), "", "not_applicable")</f>
        <v/>
      </c>
      <c r="EI60" s="1" t="str">
        <f>IF(ISBLANK(Values!F59),"",Values!$B$31)</f>
        <v/>
      </c>
      <c r="ES60" s="1" t="str">
        <f>IF(ISBLANK(Values!F59),"","Amazon Tellus UPS")</f>
        <v/>
      </c>
      <c r="EV60" s="1" t="str">
        <f>IF(ISBLANK(Values!F59),"","New")</f>
        <v/>
      </c>
      <c r="FE60" s="1" t="str">
        <f>IF(ISBLANK(Values!F59),"",IF(CO60&lt;&gt;"DEFAULT", "", 3))</f>
        <v/>
      </c>
      <c r="FH60" s="1" t="str">
        <f>IF(ISBLANK(Values!F59),"","FALSE")</f>
        <v/>
      </c>
      <c r="FI60" s="1" t="str">
        <f>IF(ISBLANK(Values!F59),"","FALSE")</f>
        <v/>
      </c>
      <c r="FJ60" s="1" t="str">
        <f>IF(ISBLANK(Values!F59),"","FALSE")</f>
        <v/>
      </c>
      <c r="FM60" s="1" t="str">
        <f>IF(ISBLANK(Values!F59),"","1")</f>
        <v/>
      </c>
      <c r="FO60" s="27"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93" ht="17" x14ac:dyDescent="0.2">
      <c r="A61" s="1" t="str">
        <f>IF(ISBLANK(Values!F60),"",IF(Values!$B$37="EU","computercomponent","computer"))</f>
        <v/>
      </c>
      <c r="B61" s="33" t="str">
        <f>IF(ISBLANK(Values!F60),"",Values!G60)</f>
        <v/>
      </c>
      <c r="C61" s="29" t="str">
        <f>IF(ISBLANK(Values!F60),"","TellusRem")</f>
        <v/>
      </c>
      <c r="D61" s="28" t="str">
        <f>IF(ISBLANK(Values!F60),"",Values!F60)</f>
        <v/>
      </c>
      <c r="E61" s="1" t="str">
        <f>IF(ISBLANK(Values!F60),"","EAN")</f>
        <v/>
      </c>
      <c r="F61" s="27" t="str">
        <f>IF(ISBLANK(Values!F60),"",IF(Values!K60, SUBSTITUTE(Values!$B$1, "{language}", Values!I60) &amp; " " &amp;Values!$B$3, SUBSTITUTE(Values!$B$2, "{language}", Values!$I60) &amp; " " &amp;Values!$B$3))</f>
        <v/>
      </c>
      <c r="G61" s="29" t="str">
        <f>IF(ISBLANK(Values!F60),"","TellusRem")</f>
        <v/>
      </c>
      <c r="H61" s="1" t="str">
        <f>IF(ISBLANK(Values!F60),"",Values!$B$16)</f>
        <v/>
      </c>
      <c r="I61" s="1" t="str">
        <f>IF(ISBLANK(Values!F60),"","4730574031")</f>
        <v/>
      </c>
      <c r="J61" s="31" t="str">
        <f>IF(ISBLANK(Values!F60),"",Values!G60 )</f>
        <v/>
      </c>
      <c r="K61" s="27" t="str">
        <f>IF(ISBLANK(Values!F60),"",IF(Values!K60, Values!$B$4, Values!$B$5))</f>
        <v/>
      </c>
      <c r="L61" s="27" t="str">
        <f>IF(ISBLANK(Values!F60),"",IF($CO61="DEFAULT", Values!$B$18, ""))</f>
        <v/>
      </c>
      <c r="M61" s="27" t="str">
        <f>IF(ISBLANK(Values!F60),"",Values!$N60)</f>
        <v/>
      </c>
      <c r="N61" s="27" t="str">
        <f>IF(ISBLANK(Values!$G60),"",Values!O60)</f>
        <v/>
      </c>
      <c r="O61" s="27" t="str">
        <f>IF(ISBLANK(Values!$G60),"",Values!P60)</f>
        <v/>
      </c>
      <c r="P61" s="27" t="str">
        <f>IF(ISBLANK(Values!$G60),"",Values!Q60)</f>
        <v/>
      </c>
      <c r="Q61" s="27" t="str">
        <f>IF(ISBLANK(Values!$G60),"",Values!R60)</f>
        <v/>
      </c>
      <c r="R61" s="27" t="str">
        <f>IF(ISBLANK(Values!$G60),"",Values!S60)</f>
        <v/>
      </c>
      <c r="S61" s="27" t="str">
        <f>IF(ISBLANK(Values!$G60),"",Values!T60)</f>
        <v/>
      </c>
      <c r="T61" s="27" t="str">
        <f>IF(ISBLANK(Values!$G60),"",Values!U60)</f>
        <v/>
      </c>
      <c r="U61" s="27" t="str">
        <f>IF(ISBLANK(Values!$G60),"",Values!V60)</f>
        <v/>
      </c>
      <c r="W61" s="29" t="str">
        <f>IF(ISBLANK(Values!F60),"","Child")</f>
        <v/>
      </c>
      <c r="X61" s="29" t="str">
        <f>IF(ISBLANK(Values!F60),"",Values!$B$13)</f>
        <v/>
      </c>
      <c r="Y61" s="31" t="str">
        <f>IF(ISBLANK(Values!F60),"","Size-Color")</f>
        <v/>
      </c>
      <c r="Z61" s="29" t="str">
        <f>IF(ISBLANK(Values!F60),"","variation")</f>
        <v/>
      </c>
      <c r="AA61" s="1" t="str">
        <f>IF(ISBLANK(Values!F60),"",Values!$B$20)</f>
        <v/>
      </c>
      <c r="AB61" s="1" t="str">
        <f>IF(ISBLANK(Values!F60),"",Values!$B$29)</f>
        <v/>
      </c>
      <c r="AI61" s="34" t="str">
        <f>IF(ISBLANK(Values!F60),"",IF(Values!J60,Values!$B$23,Values!$B$33))</f>
        <v/>
      </c>
      <c r="AJ61" s="3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7" t="str">
        <f>IF(ISBLANK(Values!F60),"",Values!I60)</f>
        <v/>
      </c>
      <c r="AV61" s="1" t="str">
        <f>IF(ISBLANK(Values!F60),"",IF(Values!K60,"Backlit", "Non-Backlit"))</f>
        <v/>
      </c>
      <c r="BE61" s="1" t="str">
        <f>IF(ISBLANK(Values!F60),"","Professional Audience")</f>
        <v/>
      </c>
      <c r="BF61" s="1" t="str">
        <f>IF(ISBLANK(Values!F60),"","Consumer Audience")</f>
        <v/>
      </c>
      <c r="BG61" s="1" t="str">
        <f>IF(ISBLANK(Values!F60),"","Adults")</f>
        <v/>
      </c>
      <c r="BH61" s="1"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1" t="str">
        <f>IF(ISBLANK(Values!F60),"",Values!$B$7)</f>
        <v/>
      </c>
      <c r="CQ61" s="1" t="str">
        <f>IF(ISBLANK(Values!F60),"",Values!$B$8)</f>
        <v/>
      </c>
      <c r="CR61" s="1"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1" t="str">
        <f>IF(ISBLANK(Values!F60),"","Parts")</f>
        <v/>
      </c>
      <c r="DP61" s="1" t="str">
        <f>IF(ISBLANK(Values!F60),"",Values!$B$31)</f>
        <v/>
      </c>
      <c r="DY61" t="str">
        <f>IF(ISBLANK(Values!$F60), "", "not_applicable")</f>
        <v/>
      </c>
      <c r="EI61" s="1" t="str">
        <f>IF(ISBLANK(Values!F60),"",Values!$B$31)</f>
        <v/>
      </c>
      <c r="ES61" s="1" t="str">
        <f>IF(ISBLANK(Values!F60),"","Amazon Tellus UPS")</f>
        <v/>
      </c>
      <c r="EV61" s="1" t="str">
        <f>IF(ISBLANK(Values!F60),"","New")</f>
        <v/>
      </c>
      <c r="FE61" s="1" t="str">
        <f>IF(ISBLANK(Values!F60),"",IF(CO61&lt;&gt;"DEFAULT", "", 3))</f>
        <v/>
      </c>
      <c r="FH61" s="1" t="str">
        <f>IF(ISBLANK(Values!F60),"","FALSE")</f>
        <v/>
      </c>
      <c r="FI61" s="1" t="str">
        <f>IF(ISBLANK(Values!F60),"","FALSE")</f>
        <v/>
      </c>
      <c r="FJ61" s="1" t="str">
        <f>IF(ISBLANK(Values!F60),"","FALSE")</f>
        <v/>
      </c>
      <c r="FM61" s="1" t="str">
        <f>IF(ISBLANK(Values!F60),"","1")</f>
        <v/>
      </c>
      <c r="FO61" s="27"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93" ht="17" x14ac:dyDescent="0.2">
      <c r="A62" s="1" t="str">
        <f>IF(ISBLANK(Values!F61),"",IF(Values!$B$37="EU","computercomponent","computer"))</f>
        <v/>
      </c>
      <c r="B62" s="33" t="str">
        <f>IF(ISBLANK(Values!F61),"",Values!G61)</f>
        <v/>
      </c>
      <c r="C62" s="29" t="str">
        <f>IF(ISBLANK(Values!F61),"","TellusRem")</f>
        <v/>
      </c>
      <c r="D62" s="28" t="str">
        <f>IF(ISBLANK(Values!F61),"",Values!F61)</f>
        <v/>
      </c>
      <c r="E62" s="1" t="str">
        <f>IF(ISBLANK(Values!F61),"","EAN")</f>
        <v/>
      </c>
      <c r="F62" s="27" t="str">
        <f>IF(ISBLANK(Values!F61),"",IF(Values!K61, SUBSTITUTE(Values!$B$1, "{language}", Values!I61) &amp; " " &amp;Values!$B$3, SUBSTITUTE(Values!$B$2, "{language}", Values!$I61) &amp; " " &amp;Values!$B$3))</f>
        <v/>
      </c>
      <c r="G62" s="29" t="str">
        <f>IF(ISBLANK(Values!F61),"","TellusRem")</f>
        <v/>
      </c>
      <c r="H62" s="1" t="str">
        <f>IF(ISBLANK(Values!F61),"",Values!$B$16)</f>
        <v/>
      </c>
      <c r="I62" s="1" t="str">
        <f>IF(ISBLANK(Values!F61),"","4730574031")</f>
        <v/>
      </c>
      <c r="J62" s="31" t="str">
        <f>IF(ISBLANK(Values!F61),"",Values!G61 )</f>
        <v/>
      </c>
      <c r="K62" s="27" t="str">
        <f>IF(ISBLANK(Values!F61),"",IF(Values!K61, Values!$B$4, Values!$B$5))</f>
        <v/>
      </c>
      <c r="L62" s="27" t="str">
        <f>IF(ISBLANK(Values!F61),"",IF($CO62="DEFAULT", Values!$B$18, ""))</f>
        <v/>
      </c>
      <c r="M62" s="27" t="str">
        <f>IF(ISBLANK(Values!F61),"",Values!$N61)</f>
        <v/>
      </c>
      <c r="N62" s="27" t="str">
        <f>IF(ISBLANK(Values!$G61),"",Values!O61)</f>
        <v/>
      </c>
      <c r="O62" s="27" t="str">
        <f>IF(ISBLANK(Values!$G61),"",Values!P61)</f>
        <v/>
      </c>
      <c r="P62" s="27" t="str">
        <f>IF(ISBLANK(Values!$G61),"",Values!Q61)</f>
        <v/>
      </c>
      <c r="Q62" s="27" t="str">
        <f>IF(ISBLANK(Values!$G61),"",Values!R61)</f>
        <v/>
      </c>
      <c r="R62" s="27" t="str">
        <f>IF(ISBLANK(Values!$G61),"",Values!S61)</f>
        <v/>
      </c>
      <c r="S62" s="27" t="str">
        <f>IF(ISBLANK(Values!$G61),"",Values!T61)</f>
        <v/>
      </c>
      <c r="T62" s="27" t="str">
        <f>IF(ISBLANK(Values!$G61),"",Values!U61)</f>
        <v/>
      </c>
      <c r="U62" s="27" t="str">
        <f>IF(ISBLANK(Values!$G61),"",Values!V61)</f>
        <v/>
      </c>
      <c r="W62" s="29" t="str">
        <f>IF(ISBLANK(Values!F61),"","Child")</f>
        <v/>
      </c>
      <c r="X62" s="29" t="str">
        <f>IF(ISBLANK(Values!F61),"",Values!$B$13)</f>
        <v/>
      </c>
      <c r="Y62" s="31" t="str">
        <f>IF(ISBLANK(Values!F61),"","Size-Color")</f>
        <v/>
      </c>
      <c r="Z62" s="29" t="str">
        <f>IF(ISBLANK(Values!F61),"","variation")</f>
        <v/>
      </c>
      <c r="AA62" s="1" t="str">
        <f>IF(ISBLANK(Values!F61),"",Values!$B$20)</f>
        <v/>
      </c>
      <c r="AB62" s="1" t="str">
        <f>IF(ISBLANK(Values!F61),"",Values!$B$29)</f>
        <v/>
      </c>
      <c r="AI62" s="34" t="str">
        <f>IF(ISBLANK(Values!F61),"",IF(Values!J61,Values!$B$23,Values!$B$33))</f>
        <v/>
      </c>
      <c r="AJ62" s="3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7" t="str">
        <f>IF(ISBLANK(Values!F61),"",Values!I61)</f>
        <v/>
      </c>
      <c r="AV62" s="1" t="str">
        <f>IF(ISBLANK(Values!F61),"",IF(Values!K61,"Backlit", "Non-Backlit"))</f>
        <v/>
      </c>
      <c r="BE62" s="1" t="str">
        <f>IF(ISBLANK(Values!F61),"","Professional Audience")</f>
        <v/>
      </c>
      <c r="BF62" s="1" t="str">
        <f>IF(ISBLANK(Values!F61),"","Consumer Audience")</f>
        <v/>
      </c>
      <c r="BG62" s="1" t="str">
        <f>IF(ISBLANK(Values!F61),"","Adults")</f>
        <v/>
      </c>
      <c r="BH62" s="1"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1" t="str">
        <f>IF(ISBLANK(Values!F61),"",Values!$B$7)</f>
        <v/>
      </c>
      <c r="CQ62" s="1" t="str">
        <f>IF(ISBLANK(Values!F61),"",Values!$B$8)</f>
        <v/>
      </c>
      <c r="CR62" s="1"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1" t="str">
        <f>IF(ISBLANK(Values!F61),"","Parts")</f>
        <v/>
      </c>
      <c r="DP62" s="1" t="str">
        <f>IF(ISBLANK(Values!F61),"",Values!$B$31)</f>
        <v/>
      </c>
      <c r="DY62" t="str">
        <f>IF(ISBLANK(Values!$F61), "", "not_applicable")</f>
        <v/>
      </c>
      <c r="EI62" s="1" t="str">
        <f>IF(ISBLANK(Values!F61),"",Values!$B$31)</f>
        <v/>
      </c>
      <c r="ES62" s="1" t="str">
        <f>IF(ISBLANK(Values!F61),"","Amazon Tellus UPS")</f>
        <v/>
      </c>
      <c r="EV62" s="1" t="str">
        <f>IF(ISBLANK(Values!F61),"","New")</f>
        <v/>
      </c>
      <c r="FE62" s="1" t="str">
        <f>IF(ISBLANK(Values!F61),"",IF(CO62&lt;&gt;"DEFAULT", "", 3))</f>
        <v/>
      </c>
      <c r="FH62" s="1" t="str">
        <f>IF(ISBLANK(Values!F61),"","FALSE")</f>
        <v/>
      </c>
      <c r="FI62" s="1" t="str">
        <f>IF(ISBLANK(Values!F61),"","FALSE")</f>
        <v/>
      </c>
      <c r="FJ62" s="1" t="str">
        <f>IF(ISBLANK(Values!F61),"","FALSE")</f>
        <v/>
      </c>
      <c r="FM62" s="1" t="str">
        <f>IF(ISBLANK(Values!F61),"","1")</f>
        <v/>
      </c>
      <c r="FO62" s="27"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93" ht="17" x14ac:dyDescent="0.2">
      <c r="A63" s="1" t="str">
        <f>IF(ISBLANK(Values!F62),"",IF(Values!$B$37="EU","computercomponent","computer"))</f>
        <v/>
      </c>
      <c r="B63" s="33" t="str">
        <f>IF(ISBLANK(Values!F62),"",Values!G62)</f>
        <v/>
      </c>
      <c r="C63" s="29" t="str">
        <f>IF(ISBLANK(Values!F62),"","TellusRem")</f>
        <v/>
      </c>
      <c r="D63" s="28" t="str">
        <f>IF(ISBLANK(Values!F62),"",Values!F62)</f>
        <v/>
      </c>
      <c r="E63" s="1" t="str">
        <f>IF(ISBLANK(Values!F62),"","EAN")</f>
        <v/>
      </c>
      <c r="F63" s="27" t="str">
        <f>IF(ISBLANK(Values!F62),"",IF(Values!K62, SUBSTITUTE(Values!$B$1, "{language}", Values!I62) &amp; " " &amp;Values!$B$3, SUBSTITUTE(Values!$B$2, "{language}", Values!$I62) &amp; " " &amp;Values!$B$3))</f>
        <v/>
      </c>
      <c r="G63" s="29" t="str">
        <f>IF(ISBLANK(Values!F62),"","TellusRem")</f>
        <v/>
      </c>
      <c r="H63" s="1" t="str">
        <f>IF(ISBLANK(Values!F62),"",Values!$B$16)</f>
        <v/>
      </c>
      <c r="I63" s="1" t="str">
        <f>IF(ISBLANK(Values!F62),"","4730574031")</f>
        <v/>
      </c>
      <c r="J63" s="31" t="str">
        <f>IF(ISBLANK(Values!F62),"",Values!G62 )</f>
        <v/>
      </c>
      <c r="K63" s="27" t="str">
        <f>IF(ISBLANK(Values!F62),"",IF(Values!K62, Values!$B$4, Values!$B$5))</f>
        <v/>
      </c>
      <c r="L63" s="27" t="str">
        <f>IF(ISBLANK(Values!F62),"",IF($CO63="DEFAULT", Values!$B$18, ""))</f>
        <v/>
      </c>
      <c r="M63" s="27" t="str">
        <f>IF(ISBLANK(Values!F62),"",Values!$N62)</f>
        <v/>
      </c>
      <c r="N63" s="27" t="str">
        <f>IF(ISBLANK(Values!$G62),"",Values!O62)</f>
        <v/>
      </c>
      <c r="O63" s="27" t="str">
        <f>IF(ISBLANK(Values!$G62),"",Values!P62)</f>
        <v/>
      </c>
      <c r="P63" s="27" t="str">
        <f>IF(ISBLANK(Values!$G62),"",Values!Q62)</f>
        <v/>
      </c>
      <c r="Q63" s="27" t="str">
        <f>IF(ISBLANK(Values!$G62),"",Values!R62)</f>
        <v/>
      </c>
      <c r="R63" s="27" t="str">
        <f>IF(ISBLANK(Values!$G62),"",Values!S62)</f>
        <v/>
      </c>
      <c r="S63" s="27" t="str">
        <f>IF(ISBLANK(Values!$G62),"",Values!T62)</f>
        <v/>
      </c>
      <c r="T63" s="27" t="str">
        <f>IF(ISBLANK(Values!$G62),"",Values!U62)</f>
        <v/>
      </c>
      <c r="U63" s="27" t="str">
        <f>IF(ISBLANK(Values!$G62),"",Values!V62)</f>
        <v/>
      </c>
      <c r="W63" s="29" t="str">
        <f>IF(ISBLANK(Values!F62),"","Child")</f>
        <v/>
      </c>
      <c r="X63" s="29" t="str">
        <f>IF(ISBLANK(Values!F62),"",Values!$B$13)</f>
        <v/>
      </c>
      <c r="Y63" s="31" t="str">
        <f>IF(ISBLANK(Values!F62),"","Size-Color")</f>
        <v/>
      </c>
      <c r="Z63" s="29" t="str">
        <f>IF(ISBLANK(Values!F62),"","variation")</f>
        <v/>
      </c>
      <c r="AA63" s="1" t="str">
        <f>IF(ISBLANK(Values!F62),"",Values!$B$20)</f>
        <v/>
      </c>
      <c r="AB63" s="1" t="str">
        <f>IF(ISBLANK(Values!F62),"",Values!$B$29)</f>
        <v/>
      </c>
      <c r="AI63" s="34" t="str">
        <f>IF(ISBLANK(Values!F62),"",IF(Values!J62,Values!$B$23,Values!$B$33))</f>
        <v/>
      </c>
      <c r="AJ63" s="3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7" t="str">
        <f>IF(ISBLANK(Values!F62),"",Values!I62)</f>
        <v/>
      </c>
      <c r="AV63" s="1" t="str">
        <f>IF(ISBLANK(Values!F62),"",IF(Values!K62,"Backlit", "Non-Backlit"))</f>
        <v/>
      </c>
      <c r="BE63" s="1" t="str">
        <f>IF(ISBLANK(Values!F62),"","Professional Audience")</f>
        <v/>
      </c>
      <c r="BF63" s="1" t="str">
        <f>IF(ISBLANK(Values!F62),"","Consumer Audience")</f>
        <v/>
      </c>
      <c r="BG63" s="1" t="str">
        <f>IF(ISBLANK(Values!F62),"","Adults")</f>
        <v/>
      </c>
      <c r="BH63" s="1"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1" t="str">
        <f>IF(ISBLANK(Values!F62),"",Values!$B$7)</f>
        <v/>
      </c>
      <c r="CQ63" s="1" t="str">
        <f>IF(ISBLANK(Values!F62),"",Values!$B$8)</f>
        <v/>
      </c>
      <c r="CR63" s="1"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1" t="str">
        <f>IF(ISBLANK(Values!F62),"","Parts")</f>
        <v/>
      </c>
      <c r="DP63" s="1" t="str">
        <f>IF(ISBLANK(Values!F62),"",Values!$B$31)</f>
        <v/>
      </c>
      <c r="DY63" t="str">
        <f>IF(ISBLANK(Values!$F62), "", "not_applicable")</f>
        <v/>
      </c>
      <c r="EI63" s="1" t="str">
        <f>IF(ISBLANK(Values!F62),"",Values!$B$31)</f>
        <v/>
      </c>
      <c r="ES63" s="1" t="str">
        <f>IF(ISBLANK(Values!F62),"","Amazon Tellus UPS")</f>
        <v/>
      </c>
      <c r="EV63" s="1" t="str">
        <f>IF(ISBLANK(Values!F62),"","New")</f>
        <v/>
      </c>
      <c r="FE63" s="1" t="str">
        <f>IF(ISBLANK(Values!F62),"",IF(CO63&lt;&gt;"DEFAULT", "", 3))</f>
        <v/>
      </c>
      <c r="FH63" s="1" t="str">
        <f>IF(ISBLANK(Values!F62),"","FALSE")</f>
        <v/>
      </c>
      <c r="FI63" s="1" t="str">
        <f>IF(ISBLANK(Values!F62),"","FALSE")</f>
        <v/>
      </c>
      <c r="FJ63" s="1" t="str">
        <f>IF(ISBLANK(Values!F62),"","FALSE")</f>
        <v/>
      </c>
      <c r="FM63" s="1" t="str">
        <f>IF(ISBLANK(Values!F62),"","1")</f>
        <v/>
      </c>
      <c r="FO63" s="27"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93" ht="17" x14ac:dyDescent="0.2">
      <c r="A64" s="1" t="str">
        <f>IF(ISBLANK(Values!F63),"",IF(Values!$B$37="EU","computercomponent","computer"))</f>
        <v/>
      </c>
      <c r="B64" s="33" t="str">
        <f>IF(ISBLANK(Values!F63),"",Values!G63)</f>
        <v/>
      </c>
      <c r="C64" s="29" t="str">
        <f>IF(ISBLANK(Values!F63),"","TellusRem")</f>
        <v/>
      </c>
      <c r="D64" s="28" t="str">
        <f>IF(ISBLANK(Values!F63),"",Values!F63)</f>
        <v/>
      </c>
      <c r="E64" s="1" t="str">
        <f>IF(ISBLANK(Values!F63),"","EAN")</f>
        <v/>
      </c>
      <c r="F64" s="27" t="str">
        <f>IF(ISBLANK(Values!F63),"",IF(Values!K63, SUBSTITUTE(Values!$B$1, "{language}", Values!I63) &amp; " " &amp;Values!$B$3, SUBSTITUTE(Values!$B$2, "{language}", Values!$I63) &amp; " " &amp;Values!$B$3))</f>
        <v/>
      </c>
      <c r="G64" s="29" t="str">
        <f>IF(ISBLANK(Values!F63),"","TellusRem")</f>
        <v/>
      </c>
      <c r="H64" s="1" t="str">
        <f>IF(ISBLANK(Values!F63),"",Values!$B$16)</f>
        <v/>
      </c>
      <c r="I64" s="1" t="str">
        <f>IF(ISBLANK(Values!F63),"","4730574031")</f>
        <v/>
      </c>
      <c r="J64" s="31" t="str">
        <f>IF(ISBLANK(Values!F63),"",Values!G63 )</f>
        <v/>
      </c>
      <c r="K64" s="27" t="str">
        <f>IF(ISBLANK(Values!F63),"",IF(Values!K63, Values!$B$4, Values!$B$5))</f>
        <v/>
      </c>
      <c r="L64" s="27" t="str">
        <f>IF(ISBLANK(Values!F63),"",IF($CO64="DEFAULT", Values!$B$18, ""))</f>
        <v/>
      </c>
      <c r="M64" s="27" t="str">
        <f>IF(ISBLANK(Values!F63),"",Values!$N63)</f>
        <v/>
      </c>
      <c r="N64" s="27" t="str">
        <f>IF(ISBLANK(Values!$G63),"",Values!O63)</f>
        <v/>
      </c>
      <c r="O64" s="27" t="str">
        <f>IF(ISBLANK(Values!$G63),"",Values!P63)</f>
        <v/>
      </c>
      <c r="P64" s="27" t="str">
        <f>IF(ISBLANK(Values!$G63),"",Values!Q63)</f>
        <v/>
      </c>
      <c r="Q64" s="27" t="str">
        <f>IF(ISBLANK(Values!$G63),"",Values!R63)</f>
        <v/>
      </c>
      <c r="R64" s="27" t="str">
        <f>IF(ISBLANK(Values!$G63),"",Values!S63)</f>
        <v/>
      </c>
      <c r="S64" s="27" t="str">
        <f>IF(ISBLANK(Values!$G63),"",Values!T63)</f>
        <v/>
      </c>
      <c r="T64" s="27" t="str">
        <f>IF(ISBLANK(Values!$G63),"",Values!U63)</f>
        <v/>
      </c>
      <c r="U64" s="27" t="str">
        <f>IF(ISBLANK(Values!$G63),"",Values!V63)</f>
        <v/>
      </c>
      <c r="W64" s="29" t="str">
        <f>IF(ISBLANK(Values!F63),"","Child")</f>
        <v/>
      </c>
      <c r="X64" s="29" t="str">
        <f>IF(ISBLANK(Values!F63),"",Values!$B$13)</f>
        <v/>
      </c>
      <c r="Y64" s="31" t="str">
        <f>IF(ISBLANK(Values!F63),"","Size-Color")</f>
        <v/>
      </c>
      <c r="Z64" s="29" t="str">
        <f>IF(ISBLANK(Values!F63),"","variation")</f>
        <v/>
      </c>
      <c r="AA64" s="1" t="str">
        <f>IF(ISBLANK(Values!F63),"",Values!$B$20)</f>
        <v/>
      </c>
      <c r="AB64" s="1" t="str">
        <f>IF(ISBLANK(Values!F63),"",Values!$B$29)</f>
        <v/>
      </c>
      <c r="AI64" s="34" t="str">
        <f>IF(ISBLANK(Values!F63),"",IF(Values!J63,Values!$B$23,Values!$B$33))</f>
        <v/>
      </c>
      <c r="AJ64" s="3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7" t="str">
        <f>IF(ISBLANK(Values!F63),"",Values!I63)</f>
        <v/>
      </c>
      <c r="AV64" s="1" t="str">
        <f>IF(ISBLANK(Values!F63),"",IF(Values!K63,"Backlit", "Non-Backlit"))</f>
        <v/>
      </c>
      <c r="BE64" s="1" t="str">
        <f>IF(ISBLANK(Values!F63),"","Professional Audience")</f>
        <v/>
      </c>
      <c r="BF64" s="1" t="str">
        <f>IF(ISBLANK(Values!F63),"","Consumer Audience")</f>
        <v/>
      </c>
      <c r="BG64" s="1" t="str">
        <f>IF(ISBLANK(Values!F63),"","Adults")</f>
        <v/>
      </c>
      <c r="BH64" s="1"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1" t="str">
        <f>IF(ISBLANK(Values!F63),"",Values!$B$7)</f>
        <v/>
      </c>
      <c r="CQ64" s="1" t="str">
        <f>IF(ISBLANK(Values!F63),"",Values!$B$8)</f>
        <v/>
      </c>
      <c r="CR64" s="1"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1" t="str">
        <f>IF(ISBLANK(Values!F63),"","Parts")</f>
        <v/>
      </c>
      <c r="DP64" s="1" t="str">
        <f>IF(ISBLANK(Values!F63),"",Values!$B$31)</f>
        <v/>
      </c>
      <c r="DY64" t="str">
        <f>IF(ISBLANK(Values!$F63), "", "not_applicable")</f>
        <v/>
      </c>
      <c r="EI64" s="1" t="str">
        <f>IF(ISBLANK(Values!F63),"",Values!$B$31)</f>
        <v/>
      </c>
      <c r="ES64" s="1" t="str">
        <f>IF(ISBLANK(Values!F63),"","Amazon Tellus UPS")</f>
        <v/>
      </c>
      <c r="EV64" s="1" t="str">
        <f>IF(ISBLANK(Values!F63),"","New")</f>
        <v/>
      </c>
      <c r="FE64" s="1" t="str">
        <f>IF(ISBLANK(Values!F63),"",IF(CO64&lt;&gt;"DEFAULT", "", 3))</f>
        <v/>
      </c>
      <c r="FH64" s="1" t="str">
        <f>IF(ISBLANK(Values!F63),"","FALSE")</f>
        <v/>
      </c>
      <c r="FI64" s="1" t="str">
        <f>IF(ISBLANK(Values!F63),"","FALSE")</f>
        <v/>
      </c>
      <c r="FJ64" s="1" t="str">
        <f>IF(ISBLANK(Values!F63),"","FALSE")</f>
        <v/>
      </c>
      <c r="FM64" s="1" t="str">
        <f>IF(ISBLANK(Values!F63),"","1")</f>
        <v/>
      </c>
      <c r="FO64" s="27"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1" t="str">
        <f>IF(ISBLANK(Values!F64),"",IF(Values!$B$37="EU","computercomponent","computer"))</f>
        <v/>
      </c>
      <c r="B65" s="33" t="str">
        <f>IF(ISBLANK(Values!F64),"",Values!G64)</f>
        <v/>
      </c>
      <c r="C65" s="29" t="str">
        <f>IF(ISBLANK(Values!F64),"","TellusRem")</f>
        <v/>
      </c>
      <c r="D65" s="28" t="str">
        <f>IF(ISBLANK(Values!F64),"",Values!F64)</f>
        <v/>
      </c>
      <c r="E65" s="1" t="str">
        <f>IF(ISBLANK(Values!F64),"","EAN")</f>
        <v/>
      </c>
      <c r="F65" s="27" t="str">
        <f>IF(ISBLANK(Values!F64),"",IF(Values!K64, SUBSTITUTE(Values!$B$1, "{language}", Values!I64) &amp; " " &amp;Values!$B$3, SUBSTITUTE(Values!$B$2, "{language}", Values!$I64) &amp; " " &amp;Values!$B$3))</f>
        <v/>
      </c>
      <c r="G65" s="29" t="str">
        <f>IF(ISBLANK(Values!F64),"","TellusRem")</f>
        <v/>
      </c>
      <c r="H65" s="1" t="str">
        <f>IF(ISBLANK(Values!F64),"",Values!$B$16)</f>
        <v/>
      </c>
      <c r="I65" s="1" t="str">
        <f>IF(ISBLANK(Values!F64),"","4730574031")</f>
        <v/>
      </c>
      <c r="J65" s="31" t="str">
        <f>IF(ISBLANK(Values!F64),"",Values!G64 )</f>
        <v/>
      </c>
      <c r="K65" s="27" t="str">
        <f>IF(ISBLANK(Values!F64),"",IF(Values!K64, Values!$B$4, Values!$B$5))</f>
        <v/>
      </c>
      <c r="L65" s="27" t="str">
        <f>IF(ISBLANK(Values!F64),"",IF($CO65="DEFAULT", Values!$B$18, ""))</f>
        <v/>
      </c>
      <c r="M65" s="27" t="str">
        <f>IF(ISBLANK(Values!F64),"",Values!$N64)</f>
        <v/>
      </c>
      <c r="N65" s="27" t="str">
        <f>IF(ISBLANK(Values!$G64),"",Values!O64)</f>
        <v/>
      </c>
      <c r="O65" s="27" t="str">
        <f>IF(ISBLANK(Values!$G64),"",Values!P64)</f>
        <v/>
      </c>
      <c r="P65" s="27" t="str">
        <f>IF(ISBLANK(Values!$G64),"",Values!Q64)</f>
        <v/>
      </c>
      <c r="Q65" s="27" t="str">
        <f>IF(ISBLANK(Values!$G64),"",Values!R64)</f>
        <v/>
      </c>
      <c r="R65" s="27" t="str">
        <f>IF(ISBLANK(Values!$G64),"",Values!S64)</f>
        <v/>
      </c>
      <c r="S65" s="27" t="str">
        <f>IF(ISBLANK(Values!$G64),"",Values!T64)</f>
        <v/>
      </c>
      <c r="T65" s="27" t="str">
        <f>IF(ISBLANK(Values!$G64),"",Values!U64)</f>
        <v/>
      </c>
      <c r="U65" s="27" t="str">
        <f>IF(ISBLANK(Values!$G64),"",Values!V64)</f>
        <v/>
      </c>
      <c r="W65" s="29" t="str">
        <f>IF(ISBLANK(Values!F64),"","Child")</f>
        <v/>
      </c>
      <c r="X65" s="29" t="str">
        <f>IF(ISBLANK(Values!F64),"",Values!$B$13)</f>
        <v/>
      </c>
      <c r="Y65" s="31" t="str">
        <f>IF(ISBLANK(Values!F64),"","Size-Color")</f>
        <v/>
      </c>
      <c r="Z65" s="29" t="str">
        <f>IF(ISBLANK(Values!F64),"","variation")</f>
        <v/>
      </c>
      <c r="AA65" s="1" t="str">
        <f>IF(ISBLANK(Values!F64),"",Values!$B$20)</f>
        <v/>
      </c>
      <c r="AB65" s="1" t="str">
        <f>IF(ISBLANK(Values!F64),"",Values!$B$29)</f>
        <v/>
      </c>
      <c r="AI65" s="34" t="str">
        <f>IF(ISBLANK(Values!F64),"",IF(Values!J64,Values!$B$23,Values!$B$33))</f>
        <v/>
      </c>
      <c r="AJ65" s="3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7" t="str">
        <f>IF(ISBLANK(Values!F64),"",Values!I64)</f>
        <v/>
      </c>
      <c r="AV65" s="1" t="str">
        <f>IF(ISBLANK(Values!F64),"",IF(Values!K64,"Backlit", "Non-Backlit"))</f>
        <v/>
      </c>
      <c r="BE65" s="1" t="str">
        <f>IF(ISBLANK(Values!F64),"","Professional Audience")</f>
        <v/>
      </c>
      <c r="BF65" s="1" t="str">
        <f>IF(ISBLANK(Values!F64),"","Consumer Audience")</f>
        <v/>
      </c>
      <c r="BG65" s="1" t="str">
        <f>IF(ISBLANK(Values!F64),"","Adults")</f>
        <v/>
      </c>
      <c r="BH65" s="1"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1" t="str">
        <f>IF(ISBLANK(Values!F64),"",Values!$B$7)</f>
        <v/>
      </c>
      <c r="CQ65" s="1" t="str">
        <f>IF(ISBLANK(Values!F64),"",Values!$B$8)</f>
        <v/>
      </c>
      <c r="CR65" s="1"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1" t="str">
        <f>IF(ISBLANK(Values!F64),"","Parts")</f>
        <v/>
      </c>
      <c r="DP65" s="1" t="str">
        <f>IF(ISBLANK(Values!F64),"",Values!$B$31)</f>
        <v/>
      </c>
      <c r="DY65" t="str">
        <f>IF(ISBLANK(Values!$F64), "", "not_applicable")</f>
        <v/>
      </c>
      <c r="EI65" s="1" t="str">
        <f>IF(ISBLANK(Values!F64),"",Values!$B$31)</f>
        <v/>
      </c>
      <c r="ES65" s="1" t="str">
        <f>IF(ISBLANK(Values!F64),"","Amazon Tellus UPS")</f>
        <v/>
      </c>
      <c r="EV65" s="1" t="str">
        <f>IF(ISBLANK(Values!F64),"","New")</f>
        <v/>
      </c>
      <c r="FE65" s="1" t="str">
        <f>IF(ISBLANK(Values!F64),"",IF(CO65&lt;&gt;"DEFAULT", "", 3))</f>
        <v/>
      </c>
      <c r="FH65" s="1" t="str">
        <f>IF(ISBLANK(Values!F64),"","FALSE")</f>
        <v/>
      </c>
      <c r="FI65" s="1" t="str">
        <f>IF(ISBLANK(Values!F64),"","FALSE")</f>
        <v/>
      </c>
      <c r="FJ65" s="1" t="str">
        <f>IF(ISBLANK(Values!F64),"","FALSE")</f>
        <v/>
      </c>
      <c r="FM65" s="1" t="str">
        <f>IF(ISBLANK(Values!F64),"","1")</f>
        <v/>
      </c>
      <c r="FO65" s="27"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1" t="str">
        <f>IF(ISBLANK(Values!F65),"",IF(Values!$B$37="EU","computercomponent","computer"))</f>
        <v/>
      </c>
      <c r="B66" s="33" t="str">
        <f>IF(ISBLANK(Values!F65),"",Values!G65)</f>
        <v/>
      </c>
      <c r="C66" s="29" t="str">
        <f>IF(ISBLANK(Values!F65),"","TellusRem")</f>
        <v/>
      </c>
      <c r="D66" s="28" t="str">
        <f>IF(ISBLANK(Values!F65),"",Values!F65)</f>
        <v/>
      </c>
      <c r="E66" s="1" t="str">
        <f>IF(ISBLANK(Values!F65),"","EAN")</f>
        <v/>
      </c>
      <c r="F66" s="27" t="str">
        <f>IF(ISBLANK(Values!F65),"",IF(Values!K65, SUBSTITUTE(Values!$B$1, "{language}", Values!I65) &amp; " " &amp;Values!$B$3, SUBSTITUTE(Values!$B$2, "{language}", Values!$I65) &amp; " " &amp;Values!$B$3))</f>
        <v/>
      </c>
      <c r="G66" s="29" t="str">
        <f>IF(ISBLANK(Values!F65),"","TellusRem")</f>
        <v/>
      </c>
      <c r="H66" s="1" t="str">
        <f>IF(ISBLANK(Values!F65),"",Values!$B$16)</f>
        <v/>
      </c>
      <c r="I66" s="1" t="str">
        <f>IF(ISBLANK(Values!F65),"","4730574031")</f>
        <v/>
      </c>
      <c r="J66" s="31" t="str">
        <f>IF(ISBLANK(Values!F65),"",Values!G65 )</f>
        <v/>
      </c>
      <c r="K66" s="27" t="str">
        <f>IF(ISBLANK(Values!F65),"",IF(Values!K65, Values!$B$4, Values!$B$5))</f>
        <v/>
      </c>
      <c r="L66" s="27" t="str">
        <f>IF(ISBLANK(Values!F65),"",IF($CO66="DEFAULT", Values!$B$18, ""))</f>
        <v/>
      </c>
      <c r="M66" s="27" t="str">
        <f>IF(ISBLANK(Values!F65),"",Values!$N65)</f>
        <v/>
      </c>
      <c r="N66" s="27" t="str">
        <f>IF(ISBLANK(Values!$G65),"",Values!O65)</f>
        <v/>
      </c>
      <c r="O66" s="27" t="str">
        <f>IF(ISBLANK(Values!$G65),"",Values!P65)</f>
        <v/>
      </c>
      <c r="P66" s="27" t="str">
        <f>IF(ISBLANK(Values!$G65),"",Values!Q65)</f>
        <v/>
      </c>
      <c r="Q66" s="27" t="str">
        <f>IF(ISBLANK(Values!$G65),"",Values!R65)</f>
        <v/>
      </c>
      <c r="R66" s="27" t="str">
        <f>IF(ISBLANK(Values!$G65),"",Values!S65)</f>
        <v/>
      </c>
      <c r="S66" s="27" t="str">
        <f>IF(ISBLANK(Values!$G65),"",Values!T65)</f>
        <v/>
      </c>
      <c r="T66" s="27" t="str">
        <f>IF(ISBLANK(Values!$G65),"",Values!U65)</f>
        <v/>
      </c>
      <c r="U66" s="27" t="str">
        <f>IF(ISBLANK(Values!$G65),"",Values!V65)</f>
        <v/>
      </c>
      <c r="W66" s="29" t="str">
        <f>IF(ISBLANK(Values!F65),"","Child")</f>
        <v/>
      </c>
      <c r="X66" s="29" t="str">
        <f>IF(ISBLANK(Values!F65),"",Values!$B$13)</f>
        <v/>
      </c>
      <c r="Y66" s="31" t="str">
        <f>IF(ISBLANK(Values!F65),"","Size-Color")</f>
        <v/>
      </c>
      <c r="Z66" s="29" t="str">
        <f>IF(ISBLANK(Values!F65),"","variation")</f>
        <v/>
      </c>
      <c r="AA66" s="1" t="str">
        <f>IF(ISBLANK(Values!F65),"",Values!$B$20)</f>
        <v/>
      </c>
      <c r="AB66" s="1" t="str">
        <f>IF(ISBLANK(Values!F65),"",Values!$B$29)</f>
        <v/>
      </c>
      <c r="AI66" s="34" t="str">
        <f>IF(ISBLANK(Values!F65),"",IF(Values!J65,Values!$B$23,Values!$B$33))</f>
        <v/>
      </c>
      <c r="AJ66" s="3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7" t="str">
        <f>IF(ISBLANK(Values!F65),"",Values!I65)</f>
        <v/>
      </c>
      <c r="AV66" s="1" t="str">
        <f>IF(ISBLANK(Values!F65),"",IF(Values!K65,"Backlit", "Non-Backlit"))</f>
        <v/>
      </c>
      <c r="BE66" s="1" t="str">
        <f>IF(ISBLANK(Values!F65),"","Professional Audience")</f>
        <v/>
      </c>
      <c r="BF66" s="1" t="str">
        <f>IF(ISBLANK(Values!F65),"","Consumer Audience")</f>
        <v/>
      </c>
      <c r="BG66" s="1" t="str">
        <f>IF(ISBLANK(Values!F65),"","Adults")</f>
        <v/>
      </c>
      <c r="BH66" s="1"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1" t="str">
        <f>IF(ISBLANK(Values!F65),"",Values!$B$7)</f>
        <v/>
      </c>
      <c r="CQ66" s="1" t="str">
        <f>IF(ISBLANK(Values!F65),"",Values!$B$8)</f>
        <v/>
      </c>
      <c r="CR66" s="1"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1" t="str">
        <f>IF(ISBLANK(Values!F65),"","Parts")</f>
        <v/>
      </c>
      <c r="DP66" s="1" t="str">
        <f>IF(ISBLANK(Values!F65),"",Values!$B$31)</f>
        <v/>
      </c>
      <c r="DY66" t="str">
        <f>IF(ISBLANK(Values!$F65), "", "not_applicable")</f>
        <v/>
      </c>
      <c r="EI66" s="1" t="str">
        <f>IF(ISBLANK(Values!F65),"",Values!$B$31)</f>
        <v/>
      </c>
      <c r="ES66" s="1" t="str">
        <f>IF(ISBLANK(Values!F65),"","Amazon Tellus UPS")</f>
        <v/>
      </c>
      <c r="EV66" s="1" t="str">
        <f>IF(ISBLANK(Values!F65),"","New")</f>
        <v/>
      </c>
      <c r="FE66" s="1" t="str">
        <f>IF(ISBLANK(Values!F65),"",IF(CO66&lt;&gt;"DEFAULT", "", 3))</f>
        <v/>
      </c>
      <c r="FH66" s="1" t="str">
        <f>IF(ISBLANK(Values!F65),"","FALSE")</f>
        <v/>
      </c>
      <c r="FI66" s="1" t="str">
        <f>IF(ISBLANK(Values!F65),"","FALSE")</f>
        <v/>
      </c>
      <c r="FJ66" s="1" t="str">
        <f>IF(ISBLANK(Values!F65),"","FALSE")</f>
        <v/>
      </c>
      <c r="FM66" s="1" t="str">
        <f>IF(ISBLANK(Values!F65),"","1")</f>
        <v/>
      </c>
      <c r="FO66" s="27"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1" t="str">
        <f>IF(ISBLANK(Values!F66),"",IF(Values!$B$37="EU","computercomponent","computer"))</f>
        <v/>
      </c>
      <c r="B67" s="33" t="str">
        <f>IF(ISBLANK(Values!F66),"",Values!G66)</f>
        <v/>
      </c>
      <c r="C67" s="29" t="str">
        <f>IF(ISBLANK(Values!F66),"","TellusRem")</f>
        <v/>
      </c>
      <c r="D67" s="28" t="str">
        <f>IF(ISBLANK(Values!F66),"",Values!F66)</f>
        <v/>
      </c>
      <c r="E67" s="1" t="str">
        <f>IF(ISBLANK(Values!F66),"","EAN")</f>
        <v/>
      </c>
      <c r="F67" s="27" t="str">
        <f>IF(ISBLANK(Values!F66),"",IF(Values!K66, SUBSTITUTE(Values!$B$1, "{language}", Values!I66) &amp; " " &amp;Values!$B$3, SUBSTITUTE(Values!$B$2, "{language}", Values!$I66) &amp; " " &amp;Values!$B$3))</f>
        <v/>
      </c>
      <c r="G67" s="29" t="str">
        <f>IF(ISBLANK(Values!F66),"","TellusRem")</f>
        <v/>
      </c>
      <c r="H67" s="1" t="str">
        <f>IF(ISBLANK(Values!F66),"",Values!$B$16)</f>
        <v/>
      </c>
      <c r="I67" s="1" t="str">
        <f>IF(ISBLANK(Values!F66),"","4730574031")</f>
        <v/>
      </c>
      <c r="J67" s="31" t="str">
        <f>IF(ISBLANK(Values!F66),"",Values!G66 )</f>
        <v/>
      </c>
      <c r="K67" s="27" t="str">
        <f>IF(ISBLANK(Values!F66),"",IF(Values!K66, Values!$B$4, Values!$B$5))</f>
        <v/>
      </c>
      <c r="L67" s="27" t="str">
        <f>IF(ISBLANK(Values!F66),"",IF($CO67="DEFAULT", Values!$B$18, ""))</f>
        <v/>
      </c>
      <c r="M67" s="27" t="str">
        <f>IF(ISBLANK(Values!F66),"",Values!$N66)</f>
        <v/>
      </c>
      <c r="N67" s="27" t="str">
        <f>IF(ISBLANK(Values!$G66),"",Values!O66)</f>
        <v/>
      </c>
      <c r="O67" s="27" t="str">
        <f>IF(ISBLANK(Values!$G66),"",Values!P66)</f>
        <v/>
      </c>
      <c r="P67" s="27" t="str">
        <f>IF(ISBLANK(Values!$G66),"",Values!Q66)</f>
        <v/>
      </c>
      <c r="Q67" s="27" t="str">
        <f>IF(ISBLANK(Values!$G66),"",Values!R66)</f>
        <v/>
      </c>
      <c r="R67" s="27" t="str">
        <f>IF(ISBLANK(Values!$G66),"",Values!S66)</f>
        <v/>
      </c>
      <c r="S67" s="27" t="str">
        <f>IF(ISBLANK(Values!$G66),"",Values!T66)</f>
        <v/>
      </c>
      <c r="T67" s="27" t="str">
        <f>IF(ISBLANK(Values!$G66),"",Values!U66)</f>
        <v/>
      </c>
      <c r="U67" s="27" t="str">
        <f>IF(ISBLANK(Values!$G66),"",Values!V66)</f>
        <v/>
      </c>
      <c r="W67" s="29" t="str">
        <f>IF(ISBLANK(Values!F66),"","Child")</f>
        <v/>
      </c>
      <c r="X67" s="29" t="str">
        <f>IF(ISBLANK(Values!F66),"",Values!$B$13)</f>
        <v/>
      </c>
      <c r="Y67" s="31" t="str">
        <f>IF(ISBLANK(Values!F66),"","Size-Color")</f>
        <v/>
      </c>
      <c r="Z67" s="29" t="str">
        <f>IF(ISBLANK(Values!F66),"","variation")</f>
        <v/>
      </c>
      <c r="AA67" s="1" t="str">
        <f>IF(ISBLANK(Values!F66),"",Values!$B$20)</f>
        <v/>
      </c>
      <c r="AB67" s="1" t="str">
        <f>IF(ISBLANK(Values!F66),"",Values!$B$29)</f>
        <v/>
      </c>
      <c r="AI67" s="34" t="str">
        <f>IF(ISBLANK(Values!F66),"",IF(Values!J66,Values!$B$23,Values!$B$33))</f>
        <v/>
      </c>
      <c r="AJ67" s="3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7" t="str">
        <f>IF(ISBLANK(Values!F66),"",Values!I66)</f>
        <v/>
      </c>
      <c r="AV67" s="1" t="str">
        <f>IF(ISBLANK(Values!F66),"",IF(Values!K66,"Backlit", "Non-Backlit"))</f>
        <v/>
      </c>
      <c r="BE67" s="1" t="str">
        <f>IF(ISBLANK(Values!F66),"","Professional Audience")</f>
        <v/>
      </c>
      <c r="BF67" s="1" t="str">
        <f>IF(ISBLANK(Values!F66),"","Consumer Audience")</f>
        <v/>
      </c>
      <c r="BG67" s="1" t="str">
        <f>IF(ISBLANK(Values!F66),"","Adults")</f>
        <v/>
      </c>
      <c r="BH67" s="1"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1" t="str">
        <f>IF(ISBLANK(Values!F66),"",Values!$B$7)</f>
        <v/>
      </c>
      <c r="CQ67" s="1" t="str">
        <f>IF(ISBLANK(Values!F66),"",Values!$B$8)</f>
        <v/>
      </c>
      <c r="CR67" s="1"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1" t="str">
        <f>IF(ISBLANK(Values!F66),"","Parts")</f>
        <v/>
      </c>
      <c r="DP67" s="1" t="str">
        <f>IF(ISBLANK(Values!F66),"",Values!$B$31)</f>
        <v/>
      </c>
      <c r="DY67" t="str">
        <f>IF(ISBLANK(Values!$F66), "", "not_applicable")</f>
        <v/>
      </c>
      <c r="EI67" s="1" t="str">
        <f>IF(ISBLANK(Values!F66),"",Values!$B$31)</f>
        <v/>
      </c>
      <c r="ES67" s="1" t="str">
        <f>IF(ISBLANK(Values!F66),"","Amazon Tellus UPS")</f>
        <v/>
      </c>
      <c r="EV67" s="1" t="str">
        <f>IF(ISBLANK(Values!F66),"","New")</f>
        <v/>
      </c>
      <c r="FE67" s="1" t="str">
        <f>IF(ISBLANK(Values!F66),"",IF(CO67&lt;&gt;"DEFAULT", "", 3))</f>
        <v/>
      </c>
      <c r="FH67" s="1" t="str">
        <f>IF(ISBLANK(Values!F66),"","FALSE")</f>
        <v/>
      </c>
      <c r="FI67" s="1" t="str">
        <f>IF(ISBLANK(Values!F66),"","FALSE")</f>
        <v/>
      </c>
      <c r="FJ67" s="1" t="str">
        <f>IF(ISBLANK(Values!F66),"","FALSE")</f>
        <v/>
      </c>
      <c r="FM67" s="1" t="str">
        <f>IF(ISBLANK(Values!F66),"","1")</f>
        <v/>
      </c>
      <c r="FO67" s="27"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1" t="str">
        <f>IF(ISBLANK(Values!F67),"",IF(Values!$B$37="EU","computercomponent","computer"))</f>
        <v/>
      </c>
      <c r="B68" s="33" t="str">
        <f>IF(ISBLANK(Values!F67),"",Values!G67)</f>
        <v/>
      </c>
      <c r="C68" s="29" t="str">
        <f>IF(ISBLANK(Values!F67),"","TellusRem")</f>
        <v/>
      </c>
      <c r="D68" s="28" t="str">
        <f>IF(ISBLANK(Values!F67),"",Values!F67)</f>
        <v/>
      </c>
      <c r="E68" s="1" t="str">
        <f>IF(ISBLANK(Values!F67),"","EAN")</f>
        <v/>
      </c>
      <c r="F68" s="27" t="str">
        <f>IF(ISBLANK(Values!F67),"",IF(Values!K67, SUBSTITUTE(Values!$B$1, "{language}", Values!I67) &amp; " " &amp;Values!$B$3, SUBSTITUTE(Values!$B$2, "{language}", Values!$I67) &amp; " " &amp;Values!$B$3))</f>
        <v/>
      </c>
      <c r="G68" s="29" t="str">
        <f>IF(ISBLANK(Values!F67),"","TellusRem")</f>
        <v/>
      </c>
      <c r="H68" s="1" t="str">
        <f>IF(ISBLANK(Values!F67),"",Values!$B$16)</f>
        <v/>
      </c>
      <c r="I68" s="1" t="str">
        <f>IF(ISBLANK(Values!F67),"","4730574031")</f>
        <v/>
      </c>
      <c r="J68" s="31" t="str">
        <f>IF(ISBLANK(Values!F67),"",Values!G67 )</f>
        <v/>
      </c>
      <c r="K68" s="27" t="str">
        <f>IF(ISBLANK(Values!F67),"",IF(Values!K67, Values!$B$4, Values!$B$5))</f>
        <v/>
      </c>
      <c r="L68" s="27" t="str">
        <f>IF(ISBLANK(Values!F67),"",IF($CO68="DEFAULT", Values!$B$18, ""))</f>
        <v/>
      </c>
      <c r="M68" s="27" t="str">
        <f>IF(ISBLANK(Values!F67),"",Values!$N67)</f>
        <v/>
      </c>
      <c r="N68" s="27" t="str">
        <f>IF(ISBLANK(Values!$G67),"",Values!O67)</f>
        <v/>
      </c>
      <c r="O68" s="27" t="str">
        <f>IF(ISBLANK(Values!$G67),"",Values!P67)</f>
        <v/>
      </c>
      <c r="P68" s="27" t="str">
        <f>IF(ISBLANK(Values!$G67),"",Values!Q67)</f>
        <v/>
      </c>
      <c r="Q68" s="27" t="str">
        <f>IF(ISBLANK(Values!$G67),"",Values!R67)</f>
        <v/>
      </c>
      <c r="R68" s="27" t="str">
        <f>IF(ISBLANK(Values!$G67),"",Values!S67)</f>
        <v/>
      </c>
      <c r="S68" s="27" t="str">
        <f>IF(ISBLANK(Values!$G67),"",Values!T67)</f>
        <v/>
      </c>
      <c r="T68" s="27" t="str">
        <f>IF(ISBLANK(Values!$G67),"",Values!U67)</f>
        <v/>
      </c>
      <c r="U68" s="27" t="str">
        <f>IF(ISBLANK(Values!$G67),"",Values!V67)</f>
        <v/>
      </c>
      <c r="W68" s="29" t="str">
        <f>IF(ISBLANK(Values!F67),"","Child")</f>
        <v/>
      </c>
      <c r="X68" s="29" t="str">
        <f>IF(ISBLANK(Values!F67),"",Values!$B$13)</f>
        <v/>
      </c>
      <c r="Y68" s="31" t="str">
        <f>IF(ISBLANK(Values!F67),"","Size-Color")</f>
        <v/>
      </c>
      <c r="Z68" s="29" t="str">
        <f>IF(ISBLANK(Values!F67),"","variation")</f>
        <v/>
      </c>
      <c r="AA68" s="1" t="str">
        <f>IF(ISBLANK(Values!F67),"",Values!$B$20)</f>
        <v/>
      </c>
      <c r="AB68" s="1" t="str">
        <f>IF(ISBLANK(Values!F67),"",Values!$B$29)</f>
        <v/>
      </c>
      <c r="AI68" s="34" t="str">
        <f>IF(ISBLANK(Values!F67),"",IF(Values!J67,Values!$B$23,Values!$B$33))</f>
        <v/>
      </c>
      <c r="AJ68" s="3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7" t="str">
        <f>IF(ISBLANK(Values!F67),"",Values!I67)</f>
        <v/>
      </c>
      <c r="AV68" s="1" t="str">
        <f>IF(ISBLANK(Values!F67),"",IF(Values!K67,"Backlit", "Non-Backlit"))</f>
        <v/>
      </c>
      <c r="BE68" s="1" t="str">
        <f>IF(ISBLANK(Values!F67),"","Professional Audience")</f>
        <v/>
      </c>
      <c r="BF68" s="1" t="str">
        <f>IF(ISBLANK(Values!F67),"","Consumer Audience")</f>
        <v/>
      </c>
      <c r="BG68" s="1" t="str">
        <f>IF(ISBLANK(Values!F67),"","Adults")</f>
        <v/>
      </c>
      <c r="BH68" s="1"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1" t="str">
        <f>IF(ISBLANK(Values!F67),"",Values!$B$7)</f>
        <v/>
      </c>
      <c r="CQ68" s="1" t="str">
        <f>IF(ISBLANK(Values!F67),"",Values!$B$8)</f>
        <v/>
      </c>
      <c r="CR68" s="1"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1" t="str">
        <f>IF(ISBLANK(Values!F67),"","Parts")</f>
        <v/>
      </c>
      <c r="DP68" s="1" t="str">
        <f>IF(ISBLANK(Values!F67),"",Values!$B$31)</f>
        <v/>
      </c>
      <c r="DY68" t="str">
        <f>IF(ISBLANK(Values!$F67), "", "not_applicable")</f>
        <v/>
      </c>
      <c r="EI68" s="1" t="str">
        <f>IF(ISBLANK(Values!F67),"",Values!$B$31)</f>
        <v/>
      </c>
      <c r="ES68" s="1" t="str">
        <f>IF(ISBLANK(Values!F67),"","Amazon Tellus UPS")</f>
        <v/>
      </c>
      <c r="EV68" s="1" t="str">
        <f>IF(ISBLANK(Values!F67),"","New")</f>
        <v/>
      </c>
      <c r="FE68" s="1" t="str">
        <f>IF(ISBLANK(Values!F67),"",IF(CO68&lt;&gt;"DEFAULT", "", 3))</f>
        <v/>
      </c>
      <c r="FH68" s="1" t="str">
        <f>IF(ISBLANK(Values!F67),"","FALSE")</f>
        <v/>
      </c>
      <c r="FI68" s="1" t="str">
        <f>IF(ISBLANK(Values!F67),"","FALSE")</f>
        <v/>
      </c>
      <c r="FJ68" s="1" t="str">
        <f>IF(ISBLANK(Values!F67),"","FALSE")</f>
        <v/>
      </c>
      <c r="FM68" s="1" t="str">
        <f>IF(ISBLANK(Values!F67),"","1")</f>
        <v/>
      </c>
      <c r="FO68" s="27"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1" t="str">
        <f>IF(ISBLANK(Values!F68),"",IF(Values!$B$37="EU","computercomponent","computer"))</f>
        <v/>
      </c>
      <c r="B69" s="33" t="str">
        <f>IF(ISBLANK(Values!F68),"",Values!G68)</f>
        <v/>
      </c>
      <c r="C69" s="29" t="str">
        <f>IF(ISBLANK(Values!F68),"","TellusRem")</f>
        <v/>
      </c>
      <c r="D69" s="28" t="str">
        <f>IF(ISBLANK(Values!F68),"",Values!F68)</f>
        <v/>
      </c>
      <c r="E69" s="1" t="str">
        <f>IF(ISBLANK(Values!F68),"","EAN")</f>
        <v/>
      </c>
      <c r="F69" s="27" t="str">
        <f>IF(ISBLANK(Values!F68),"",IF(Values!K68, SUBSTITUTE(Values!$B$1, "{language}", Values!I68) &amp; " " &amp;Values!$B$3, SUBSTITUTE(Values!$B$2, "{language}", Values!$I68) &amp; " " &amp;Values!$B$3))</f>
        <v/>
      </c>
      <c r="G69" s="29" t="str">
        <f>IF(ISBLANK(Values!F68),"","TellusRem")</f>
        <v/>
      </c>
      <c r="H69" s="1" t="str">
        <f>IF(ISBLANK(Values!F68),"",Values!$B$16)</f>
        <v/>
      </c>
      <c r="I69" s="1" t="str">
        <f>IF(ISBLANK(Values!F68),"","4730574031")</f>
        <v/>
      </c>
      <c r="J69" s="31" t="str">
        <f>IF(ISBLANK(Values!F68),"",Values!G68 )</f>
        <v/>
      </c>
      <c r="K69" s="27" t="str">
        <f>IF(ISBLANK(Values!F68),"",IF(Values!K68, Values!$B$4, Values!$B$5))</f>
        <v/>
      </c>
      <c r="L69" s="27" t="str">
        <f>IF(ISBLANK(Values!F68),"",IF($CO69="DEFAULT", Values!$B$18, ""))</f>
        <v/>
      </c>
      <c r="M69" s="27" t="str">
        <f>IF(ISBLANK(Values!F68),"",Values!$N68)</f>
        <v/>
      </c>
      <c r="N69" s="27" t="str">
        <f>IF(ISBLANK(Values!$G68),"",Values!O68)</f>
        <v/>
      </c>
      <c r="O69" s="27" t="str">
        <f>IF(ISBLANK(Values!$G68),"",Values!P68)</f>
        <v/>
      </c>
      <c r="P69" s="27" t="str">
        <f>IF(ISBLANK(Values!$G68),"",Values!Q68)</f>
        <v/>
      </c>
      <c r="Q69" s="27" t="str">
        <f>IF(ISBLANK(Values!$G68),"",Values!R68)</f>
        <v/>
      </c>
      <c r="R69" s="27" t="str">
        <f>IF(ISBLANK(Values!$G68),"",Values!S68)</f>
        <v/>
      </c>
      <c r="S69" s="27" t="str">
        <f>IF(ISBLANK(Values!$G68),"",Values!T68)</f>
        <v/>
      </c>
      <c r="T69" s="27" t="str">
        <f>IF(ISBLANK(Values!$G68),"",Values!U68)</f>
        <v/>
      </c>
      <c r="U69" s="27" t="str">
        <f>IF(ISBLANK(Values!$G68),"",Values!V68)</f>
        <v/>
      </c>
      <c r="W69" s="29" t="str">
        <f>IF(ISBLANK(Values!F68),"","Child")</f>
        <v/>
      </c>
      <c r="X69" s="29" t="str">
        <f>IF(ISBLANK(Values!F68),"",Values!$B$13)</f>
        <v/>
      </c>
      <c r="Y69" s="31" t="str">
        <f>IF(ISBLANK(Values!F68),"","Size-Color")</f>
        <v/>
      </c>
      <c r="Z69" s="29" t="str">
        <f>IF(ISBLANK(Values!F68),"","variation")</f>
        <v/>
      </c>
      <c r="AA69" s="1" t="str">
        <f>IF(ISBLANK(Values!F68),"",Values!$B$20)</f>
        <v/>
      </c>
      <c r="AB69" s="1" t="str">
        <f>IF(ISBLANK(Values!F68),"",Values!$B$29)</f>
        <v/>
      </c>
      <c r="AI69" s="34" t="str">
        <f>IF(ISBLANK(Values!F68),"",IF(Values!J68,Values!$B$23,Values!$B$33))</f>
        <v/>
      </c>
      <c r="AJ69" s="3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7" t="str">
        <f>IF(ISBLANK(Values!F68),"",Values!I68)</f>
        <v/>
      </c>
      <c r="AV69" s="1" t="str">
        <f>IF(ISBLANK(Values!F68),"",IF(Values!K68,"Backlit", "Non-Backlit"))</f>
        <v/>
      </c>
      <c r="BE69" s="1" t="str">
        <f>IF(ISBLANK(Values!F68),"","Professional Audience")</f>
        <v/>
      </c>
      <c r="BF69" s="1" t="str">
        <f>IF(ISBLANK(Values!F68),"","Consumer Audience")</f>
        <v/>
      </c>
      <c r="BG69" s="1" t="str">
        <f>IF(ISBLANK(Values!F68),"","Adults")</f>
        <v/>
      </c>
      <c r="BH69" s="1"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1" t="str">
        <f>IF(ISBLANK(Values!F68),"",Values!$B$7)</f>
        <v/>
      </c>
      <c r="CQ69" s="1" t="str">
        <f>IF(ISBLANK(Values!F68),"",Values!$B$8)</f>
        <v/>
      </c>
      <c r="CR69" s="1"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1" t="str">
        <f>IF(ISBLANK(Values!F68),"","Parts")</f>
        <v/>
      </c>
      <c r="DP69" s="1" t="str">
        <f>IF(ISBLANK(Values!F68),"",Values!$B$31)</f>
        <v/>
      </c>
      <c r="DY69" t="str">
        <f>IF(ISBLANK(Values!$F68), "", "not_applicable")</f>
        <v/>
      </c>
      <c r="EI69" s="1" t="str">
        <f>IF(ISBLANK(Values!F68),"",Values!$B$31)</f>
        <v/>
      </c>
      <c r="ES69" s="1" t="str">
        <f>IF(ISBLANK(Values!F68),"","Amazon Tellus UPS")</f>
        <v/>
      </c>
      <c r="EV69" s="1" t="str">
        <f>IF(ISBLANK(Values!F68),"","New")</f>
        <v/>
      </c>
      <c r="FE69" s="1" t="str">
        <f>IF(ISBLANK(Values!F68),"",IF(CO69&lt;&gt;"DEFAULT", "", 3))</f>
        <v/>
      </c>
      <c r="FH69" s="1" t="str">
        <f>IF(ISBLANK(Values!F68),"","FALSE")</f>
        <v/>
      </c>
      <c r="FI69" s="1" t="str">
        <f>IF(ISBLANK(Values!F68),"","FALSE")</f>
        <v/>
      </c>
      <c r="FJ69" s="1" t="str">
        <f>IF(ISBLANK(Values!F68),"","FALSE")</f>
        <v/>
      </c>
      <c r="FM69" s="1" t="str">
        <f>IF(ISBLANK(Values!F68),"","1")</f>
        <v/>
      </c>
      <c r="FO69" s="27"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1" t="str">
        <f>IF(ISBLANK(Values!F69),"",IF(Values!$B$37="EU","computercomponent","computer"))</f>
        <v/>
      </c>
      <c r="B70" s="33" t="str">
        <f>IF(ISBLANK(Values!F69),"",Values!G69)</f>
        <v/>
      </c>
      <c r="C70" s="29" t="str">
        <f>IF(ISBLANK(Values!F69),"","TellusRem")</f>
        <v/>
      </c>
      <c r="D70" s="28" t="str">
        <f>IF(ISBLANK(Values!F69),"",Values!F69)</f>
        <v/>
      </c>
      <c r="E70" s="1" t="str">
        <f>IF(ISBLANK(Values!F69),"","EAN")</f>
        <v/>
      </c>
      <c r="F70" s="27" t="str">
        <f>IF(ISBLANK(Values!F69),"",IF(Values!K69, SUBSTITUTE(Values!$B$1, "{language}", Values!I69) &amp; " " &amp;Values!$B$3, SUBSTITUTE(Values!$B$2, "{language}", Values!$I69) &amp; " " &amp;Values!$B$3))</f>
        <v/>
      </c>
      <c r="G70" s="29" t="str">
        <f>IF(ISBLANK(Values!F69),"","TellusRem")</f>
        <v/>
      </c>
      <c r="H70" s="1" t="str">
        <f>IF(ISBLANK(Values!F69),"",Values!$B$16)</f>
        <v/>
      </c>
      <c r="I70" s="1" t="str">
        <f>IF(ISBLANK(Values!F69),"","4730574031")</f>
        <v/>
      </c>
      <c r="J70" s="31" t="str">
        <f>IF(ISBLANK(Values!F69),"",Values!G69 )</f>
        <v/>
      </c>
      <c r="K70" s="27" t="str">
        <f>IF(ISBLANK(Values!F69),"",IF(Values!K69, Values!$B$4, Values!$B$5))</f>
        <v/>
      </c>
      <c r="L70" s="27" t="str">
        <f>IF(ISBLANK(Values!F69),"",IF($CO70="DEFAULT", Values!$B$18, ""))</f>
        <v/>
      </c>
      <c r="M70" s="27" t="str">
        <f>IF(ISBLANK(Values!F69),"",Values!$N69)</f>
        <v/>
      </c>
      <c r="N70" s="27" t="str">
        <f>IF(ISBLANK(Values!$G69),"",Values!O69)</f>
        <v/>
      </c>
      <c r="O70" s="27" t="str">
        <f>IF(ISBLANK(Values!$G69),"",Values!P69)</f>
        <v/>
      </c>
      <c r="P70" s="27" t="str">
        <f>IF(ISBLANK(Values!$G69),"",Values!Q69)</f>
        <v/>
      </c>
      <c r="Q70" s="27" t="str">
        <f>IF(ISBLANK(Values!$G69),"",Values!R69)</f>
        <v/>
      </c>
      <c r="R70" s="27" t="str">
        <f>IF(ISBLANK(Values!$G69),"",Values!S69)</f>
        <v/>
      </c>
      <c r="S70" s="27" t="str">
        <f>IF(ISBLANK(Values!$G69),"",Values!T69)</f>
        <v/>
      </c>
      <c r="T70" s="27" t="str">
        <f>IF(ISBLANK(Values!$G69),"",Values!U69)</f>
        <v/>
      </c>
      <c r="U70" s="27" t="str">
        <f>IF(ISBLANK(Values!$G69),"",Values!V69)</f>
        <v/>
      </c>
      <c r="W70" s="29" t="str">
        <f>IF(ISBLANK(Values!F69),"","Child")</f>
        <v/>
      </c>
      <c r="X70" s="29" t="str">
        <f>IF(ISBLANK(Values!F69),"",Values!$B$13)</f>
        <v/>
      </c>
      <c r="Y70" s="31" t="str">
        <f>IF(ISBLANK(Values!F69),"","Size-Color")</f>
        <v/>
      </c>
      <c r="Z70" s="29" t="str">
        <f>IF(ISBLANK(Values!F69),"","variation")</f>
        <v/>
      </c>
      <c r="AA70" s="1" t="str">
        <f>IF(ISBLANK(Values!F69),"",Values!$B$20)</f>
        <v/>
      </c>
      <c r="AB70" s="1" t="str">
        <f>IF(ISBLANK(Values!F69),"",Values!$B$29)</f>
        <v/>
      </c>
      <c r="AI70" s="34" t="str">
        <f>IF(ISBLANK(Values!F69),"",IF(Values!J69,Values!$B$23,Values!$B$33))</f>
        <v/>
      </c>
      <c r="AJ70" s="3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7" t="str">
        <f>IF(ISBLANK(Values!F69),"",Values!I69)</f>
        <v/>
      </c>
      <c r="AV70" s="1" t="str">
        <f>IF(ISBLANK(Values!F69),"",IF(Values!K69,"Backlit", "Non-Backlit"))</f>
        <v/>
      </c>
      <c r="BE70" s="1" t="str">
        <f>IF(ISBLANK(Values!F69),"","Professional Audience")</f>
        <v/>
      </c>
      <c r="BF70" s="1" t="str">
        <f>IF(ISBLANK(Values!F69),"","Consumer Audience")</f>
        <v/>
      </c>
      <c r="BG70" s="1" t="str">
        <f>IF(ISBLANK(Values!F69),"","Adults")</f>
        <v/>
      </c>
      <c r="BH70" s="1"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1" t="str">
        <f>IF(ISBLANK(Values!F69),"",Values!$B$7)</f>
        <v/>
      </c>
      <c r="CQ70" s="1" t="str">
        <f>IF(ISBLANK(Values!F69),"",Values!$B$8)</f>
        <v/>
      </c>
      <c r="CR70" s="1"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1" t="str">
        <f>IF(ISBLANK(Values!F69),"","Parts")</f>
        <v/>
      </c>
      <c r="DP70" s="1" t="str">
        <f>IF(ISBLANK(Values!F69),"",Values!$B$31)</f>
        <v/>
      </c>
      <c r="DY70" t="str">
        <f>IF(ISBLANK(Values!$F69), "", "not_applicable")</f>
        <v/>
      </c>
      <c r="EI70" s="1" t="str">
        <f>IF(ISBLANK(Values!F69),"",Values!$B$31)</f>
        <v/>
      </c>
      <c r="ES70" s="1" t="str">
        <f>IF(ISBLANK(Values!F69),"","Amazon Tellus UPS")</f>
        <v/>
      </c>
      <c r="EV70" s="1" t="str">
        <f>IF(ISBLANK(Values!F69),"","New")</f>
        <v/>
      </c>
      <c r="FE70" s="1" t="str">
        <f>IF(ISBLANK(Values!F69),"",IF(CO70&lt;&gt;"DEFAULT", "", 3))</f>
        <v/>
      </c>
      <c r="FH70" s="1" t="str">
        <f>IF(ISBLANK(Values!F69),"","FALSE")</f>
        <v/>
      </c>
      <c r="FI70" s="1" t="str">
        <f>IF(ISBLANK(Values!F69),"","FALSE")</f>
        <v/>
      </c>
      <c r="FJ70" s="1" t="str">
        <f>IF(ISBLANK(Values!F69),"","FALSE")</f>
        <v/>
      </c>
      <c r="FM70" s="1" t="str">
        <f>IF(ISBLANK(Values!F69),"","1")</f>
        <v/>
      </c>
      <c r="FO70" s="27"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1" t="str">
        <f>IF(ISBLANK(Values!F70),"",IF(Values!$B$37="EU","computercomponent","computer"))</f>
        <v/>
      </c>
      <c r="B71" s="33" t="str">
        <f>IF(ISBLANK(Values!F70),"",Values!G70)</f>
        <v/>
      </c>
      <c r="C71" s="29" t="str">
        <f>IF(ISBLANK(Values!F70),"","TellusRem")</f>
        <v/>
      </c>
      <c r="D71" s="28" t="str">
        <f>IF(ISBLANK(Values!F70),"",Values!F70)</f>
        <v/>
      </c>
      <c r="E71" s="1" t="str">
        <f>IF(ISBLANK(Values!F70),"","EAN")</f>
        <v/>
      </c>
      <c r="F71" s="27" t="str">
        <f>IF(ISBLANK(Values!F70),"",IF(Values!K70, SUBSTITUTE(Values!$B$1, "{language}", Values!I70) &amp; " " &amp;Values!$B$3, SUBSTITUTE(Values!$B$2, "{language}", Values!$I70) &amp; " " &amp;Values!$B$3))</f>
        <v/>
      </c>
      <c r="G71" s="29" t="str">
        <f>IF(ISBLANK(Values!F70),"","TellusRem")</f>
        <v/>
      </c>
      <c r="H71" s="1" t="str">
        <f>IF(ISBLANK(Values!F70),"",Values!$B$16)</f>
        <v/>
      </c>
      <c r="I71" s="1" t="str">
        <f>IF(ISBLANK(Values!F70),"","4730574031")</f>
        <v/>
      </c>
      <c r="J71" s="31" t="str">
        <f>IF(ISBLANK(Values!F70),"",Values!G70 )</f>
        <v/>
      </c>
      <c r="K71" s="27" t="str">
        <f>IF(ISBLANK(Values!F70),"",IF(Values!K70, Values!$B$4, Values!$B$5))</f>
        <v/>
      </c>
      <c r="L71" s="27" t="str">
        <f>IF(ISBLANK(Values!F70),"",IF($CO71="DEFAULT", Values!$B$18, ""))</f>
        <v/>
      </c>
      <c r="M71" s="27" t="str">
        <f>IF(ISBLANK(Values!F70),"",Values!$N70)</f>
        <v/>
      </c>
      <c r="N71" s="27" t="str">
        <f>IF(ISBLANK(Values!$G70),"",Values!O70)</f>
        <v/>
      </c>
      <c r="O71" s="27" t="str">
        <f>IF(ISBLANK(Values!$G70),"",Values!P70)</f>
        <v/>
      </c>
      <c r="P71" s="27" t="str">
        <f>IF(ISBLANK(Values!$G70),"",Values!Q70)</f>
        <v/>
      </c>
      <c r="Q71" s="27" t="str">
        <f>IF(ISBLANK(Values!$G70),"",Values!R70)</f>
        <v/>
      </c>
      <c r="R71" s="27" t="str">
        <f>IF(ISBLANK(Values!$G70),"",Values!S70)</f>
        <v/>
      </c>
      <c r="S71" s="27" t="str">
        <f>IF(ISBLANK(Values!$G70),"",Values!T70)</f>
        <v/>
      </c>
      <c r="T71" s="27" t="str">
        <f>IF(ISBLANK(Values!$G70),"",Values!U70)</f>
        <v/>
      </c>
      <c r="U71" s="27" t="str">
        <f>IF(ISBLANK(Values!$G70),"",Values!V70)</f>
        <v/>
      </c>
      <c r="W71" s="29" t="str">
        <f>IF(ISBLANK(Values!F70),"","Child")</f>
        <v/>
      </c>
      <c r="X71" s="29" t="str">
        <f>IF(ISBLANK(Values!F70),"",Values!$B$13)</f>
        <v/>
      </c>
      <c r="Y71" s="31" t="str">
        <f>IF(ISBLANK(Values!F70),"","Size-Color")</f>
        <v/>
      </c>
      <c r="Z71" s="29" t="str">
        <f>IF(ISBLANK(Values!F70),"","variation")</f>
        <v/>
      </c>
      <c r="AA71" s="1" t="str">
        <f>IF(ISBLANK(Values!F70),"",Values!$B$20)</f>
        <v/>
      </c>
      <c r="AB71" s="1" t="str">
        <f>IF(ISBLANK(Values!F70),"",Values!$B$29)</f>
        <v/>
      </c>
      <c r="AI71" s="34" t="str">
        <f>IF(ISBLANK(Values!F70),"",IF(Values!J70,Values!$B$23,Values!$B$33))</f>
        <v/>
      </c>
      <c r="AJ71" s="3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7" t="str">
        <f>IF(ISBLANK(Values!F70),"",Values!I70)</f>
        <v/>
      </c>
      <c r="AV71" s="1" t="str">
        <f>IF(ISBLANK(Values!F70),"",IF(Values!K70,"Backlit", "Non-Backlit"))</f>
        <v/>
      </c>
      <c r="BE71" s="1" t="str">
        <f>IF(ISBLANK(Values!F70),"","Professional Audience")</f>
        <v/>
      </c>
      <c r="BF71" s="1" t="str">
        <f>IF(ISBLANK(Values!F70),"","Consumer Audience")</f>
        <v/>
      </c>
      <c r="BG71" s="1" t="str">
        <f>IF(ISBLANK(Values!F70),"","Adults")</f>
        <v/>
      </c>
      <c r="BH71" s="1"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1" t="str">
        <f>IF(ISBLANK(Values!F70),"",Values!$B$7)</f>
        <v/>
      </c>
      <c r="CQ71" s="1" t="str">
        <f>IF(ISBLANK(Values!F70),"",Values!$B$8)</f>
        <v/>
      </c>
      <c r="CR71" s="1"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1" t="str">
        <f>IF(ISBLANK(Values!F70),"","Parts")</f>
        <v/>
      </c>
      <c r="DP71" s="1" t="str">
        <f>IF(ISBLANK(Values!F70),"",Values!$B$31)</f>
        <v/>
      </c>
      <c r="DY71" t="str">
        <f>IF(ISBLANK(Values!$F70), "", "not_applicable")</f>
        <v/>
      </c>
      <c r="EI71" s="1" t="str">
        <f>IF(ISBLANK(Values!F70),"",Values!$B$31)</f>
        <v/>
      </c>
      <c r="ES71" s="1" t="str">
        <f>IF(ISBLANK(Values!F70),"","Amazon Tellus UPS")</f>
        <v/>
      </c>
      <c r="EV71" s="1" t="str">
        <f>IF(ISBLANK(Values!F70),"","New")</f>
        <v/>
      </c>
      <c r="FE71" s="1" t="str">
        <f>IF(ISBLANK(Values!F70),"",IF(CO71&lt;&gt;"DEFAULT", "", 3))</f>
        <v/>
      </c>
      <c r="FH71" s="1" t="str">
        <f>IF(ISBLANK(Values!F70),"","FALSE")</f>
        <v/>
      </c>
      <c r="FI71" s="1" t="str">
        <f>IF(ISBLANK(Values!F70),"","FALSE")</f>
        <v/>
      </c>
      <c r="FJ71" s="1" t="str">
        <f>IF(ISBLANK(Values!F70),"","FALSE")</f>
        <v/>
      </c>
      <c r="FM71" s="1" t="str">
        <f>IF(ISBLANK(Values!F70),"","1")</f>
        <v/>
      </c>
      <c r="FO71" s="27"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1" t="str">
        <f>IF(ISBLANK(Values!F71),"",IF(Values!$B$37="EU","computercomponent","computer"))</f>
        <v/>
      </c>
      <c r="B72" s="33" t="str">
        <f>IF(ISBLANK(Values!F71),"",Values!G71)</f>
        <v/>
      </c>
      <c r="C72" s="29" t="str">
        <f>IF(ISBLANK(Values!F71),"","TellusRem")</f>
        <v/>
      </c>
      <c r="D72" s="28" t="str">
        <f>IF(ISBLANK(Values!F71),"",Values!F71)</f>
        <v/>
      </c>
      <c r="E72" s="1" t="str">
        <f>IF(ISBLANK(Values!F71),"","EAN")</f>
        <v/>
      </c>
      <c r="F72" s="27" t="str">
        <f>IF(ISBLANK(Values!F71),"",IF(Values!K71, SUBSTITUTE(Values!$B$1, "{language}", Values!I71) &amp; " " &amp;Values!$B$3, SUBSTITUTE(Values!$B$2, "{language}", Values!$I71) &amp; " " &amp;Values!$B$3))</f>
        <v/>
      </c>
      <c r="G72" s="29" t="str">
        <f>IF(ISBLANK(Values!F71),"","TellusRem")</f>
        <v/>
      </c>
      <c r="H72" s="1" t="str">
        <f>IF(ISBLANK(Values!F71),"",Values!$B$16)</f>
        <v/>
      </c>
      <c r="I72" s="1" t="str">
        <f>IF(ISBLANK(Values!F71),"","4730574031")</f>
        <v/>
      </c>
      <c r="J72" s="31" t="str">
        <f>IF(ISBLANK(Values!F71),"",Values!G71 )</f>
        <v/>
      </c>
      <c r="K72" s="27" t="str">
        <f>IF(ISBLANK(Values!F71),"",IF(Values!K71, Values!$B$4, Values!$B$5))</f>
        <v/>
      </c>
      <c r="L72" s="27" t="str">
        <f>IF(ISBLANK(Values!F71),"",IF($CO72="DEFAULT", Values!$B$18, ""))</f>
        <v/>
      </c>
      <c r="M72" s="27" t="str">
        <f>IF(ISBLANK(Values!F71),"",Values!$N71)</f>
        <v/>
      </c>
      <c r="N72" s="27" t="str">
        <f>IF(ISBLANK(Values!$G71),"",Values!O71)</f>
        <v/>
      </c>
      <c r="O72" s="27" t="str">
        <f>IF(ISBLANK(Values!$G71),"",Values!P71)</f>
        <v/>
      </c>
      <c r="P72" s="27" t="str">
        <f>IF(ISBLANK(Values!$G71),"",Values!Q71)</f>
        <v/>
      </c>
      <c r="Q72" s="27" t="str">
        <f>IF(ISBLANK(Values!$G71),"",Values!R71)</f>
        <v/>
      </c>
      <c r="R72" s="27" t="str">
        <f>IF(ISBLANK(Values!$G71),"",Values!S71)</f>
        <v/>
      </c>
      <c r="S72" s="27" t="str">
        <f>IF(ISBLANK(Values!$G71),"",Values!T71)</f>
        <v/>
      </c>
      <c r="T72" s="27" t="str">
        <f>IF(ISBLANK(Values!$G71),"",Values!U71)</f>
        <v/>
      </c>
      <c r="U72" s="27" t="str">
        <f>IF(ISBLANK(Values!$G71),"",Values!V71)</f>
        <v/>
      </c>
      <c r="W72" s="29" t="str">
        <f>IF(ISBLANK(Values!F71),"","Child")</f>
        <v/>
      </c>
      <c r="X72" s="29" t="str">
        <f>IF(ISBLANK(Values!F71),"",Values!$B$13)</f>
        <v/>
      </c>
      <c r="Y72" s="31" t="str">
        <f>IF(ISBLANK(Values!F71),"","Size-Color")</f>
        <v/>
      </c>
      <c r="Z72" s="29" t="str">
        <f>IF(ISBLANK(Values!F71),"","variation")</f>
        <v/>
      </c>
      <c r="AA72" s="1" t="str">
        <f>IF(ISBLANK(Values!F71),"",Values!$B$20)</f>
        <v/>
      </c>
      <c r="AB72" s="1" t="str">
        <f>IF(ISBLANK(Values!F71),"",Values!$B$29)</f>
        <v/>
      </c>
      <c r="AI72" s="34" t="str">
        <f>IF(ISBLANK(Values!F71),"",IF(Values!J71,Values!$B$23,Values!$B$33))</f>
        <v/>
      </c>
      <c r="AJ72" s="3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7" t="str">
        <f>IF(ISBLANK(Values!F71),"",Values!I71)</f>
        <v/>
      </c>
      <c r="AV72" s="1" t="str">
        <f>IF(ISBLANK(Values!F71),"",IF(Values!K71,"Backlit", "Non-Backlit"))</f>
        <v/>
      </c>
      <c r="BE72" s="1" t="str">
        <f>IF(ISBLANK(Values!F71),"","Professional Audience")</f>
        <v/>
      </c>
      <c r="BF72" s="1" t="str">
        <f>IF(ISBLANK(Values!F71),"","Consumer Audience")</f>
        <v/>
      </c>
      <c r="BG72" s="1" t="str">
        <f>IF(ISBLANK(Values!F71),"","Adults")</f>
        <v/>
      </c>
      <c r="BH72" s="1"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1" t="str">
        <f>IF(ISBLANK(Values!F71),"",Values!$B$7)</f>
        <v/>
      </c>
      <c r="CQ72" s="1" t="str">
        <f>IF(ISBLANK(Values!F71),"",Values!$B$8)</f>
        <v/>
      </c>
      <c r="CR72" s="1"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1" t="str">
        <f>IF(ISBLANK(Values!F71),"","Parts")</f>
        <v/>
      </c>
      <c r="DP72" s="1" t="str">
        <f>IF(ISBLANK(Values!F71),"",Values!$B$31)</f>
        <v/>
      </c>
      <c r="DY72" t="str">
        <f>IF(ISBLANK(Values!$F71), "", "not_applicable")</f>
        <v/>
      </c>
      <c r="EI72" s="1" t="str">
        <f>IF(ISBLANK(Values!F71),"",Values!$B$31)</f>
        <v/>
      </c>
      <c r="ES72" s="1" t="str">
        <f>IF(ISBLANK(Values!F71),"","Amazon Tellus UPS")</f>
        <v/>
      </c>
      <c r="EV72" s="1" t="str">
        <f>IF(ISBLANK(Values!F71),"","New")</f>
        <v/>
      </c>
      <c r="FE72" s="1" t="str">
        <f>IF(ISBLANK(Values!F71),"",IF(CO72&lt;&gt;"DEFAULT", "", 3))</f>
        <v/>
      </c>
      <c r="FH72" s="1" t="str">
        <f>IF(ISBLANK(Values!F71),"","FALSE")</f>
        <v/>
      </c>
      <c r="FI72" s="1" t="str">
        <f>IF(ISBLANK(Values!F71),"","FALSE")</f>
        <v/>
      </c>
      <c r="FJ72" s="1" t="str">
        <f>IF(ISBLANK(Values!F71),"","FALSE")</f>
        <v/>
      </c>
      <c r="FM72" s="1" t="str">
        <f>IF(ISBLANK(Values!F71),"","1")</f>
        <v/>
      </c>
      <c r="FO72" s="27"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1" t="str">
        <f>IF(ISBLANK(Values!F72),"",IF(Values!$B$37="EU","computercomponent","computer"))</f>
        <v/>
      </c>
      <c r="B73" s="33" t="str">
        <f>IF(ISBLANK(Values!F72),"",Values!G72)</f>
        <v/>
      </c>
      <c r="C73" s="29" t="str">
        <f>IF(ISBLANK(Values!F72),"","TellusRem")</f>
        <v/>
      </c>
      <c r="D73" s="28" t="str">
        <f>IF(ISBLANK(Values!F72),"",Values!F72)</f>
        <v/>
      </c>
      <c r="E73" s="1" t="str">
        <f>IF(ISBLANK(Values!F72),"","EAN")</f>
        <v/>
      </c>
      <c r="F73" s="27" t="str">
        <f>IF(ISBLANK(Values!F72),"",IF(Values!K72, SUBSTITUTE(Values!$B$1, "{language}", Values!I72) &amp; " " &amp;Values!$B$3, SUBSTITUTE(Values!$B$2, "{language}", Values!$I72) &amp; " " &amp;Values!$B$3))</f>
        <v/>
      </c>
      <c r="G73" s="29" t="str">
        <f>IF(ISBLANK(Values!F72),"","TellusRem")</f>
        <v/>
      </c>
      <c r="H73" s="1" t="str">
        <f>IF(ISBLANK(Values!F72),"",Values!$B$16)</f>
        <v/>
      </c>
      <c r="I73" s="1" t="str">
        <f>IF(ISBLANK(Values!F72),"","4730574031")</f>
        <v/>
      </c>
      <c r="J73" s="31" t="str">
        <f>IF(ISBLANK(Values!F72),"",Values!G72 )</f>
        <v/>
      </c>
      <c r="K73" s="27" t="str">
        <f>IF(ISBLANK(Values!F72),"",IF(Values!K72, Values!$B$4, Values!$B$5))</f>
        <v/>
      </c>
      <c r="L73" s="27" t="str">
        <f>IF(ISBLANK(Values!F72),"",IF($CO73="DEFAULT", Values!$B$18, ""))</f>
        <v/>
      </c>
      <c r="M73" s="27" t="str">
        <f>IF(ISBLANK(Values!F72),"",Values!$N72)</f>
        <v/>
      </c>
      <c r="N73" s="27" t="str">
        <f>IF(ISBLANK(Values!$G72),"",Values!O72)</f>
        <v/>
      </c>
      <c r="O73" s="27" t="str">
        <f>IF(ISBLANK(Values!$G72),"",Values!P72)</f>
        <v/>
      </c>
      <c r="P73" s="27" t="str">
        <f>IF(ISBLANK(Values!$G72),"",Values!Q72)</f>
        <v/>
      </c>
      <c r="Q73" s="27" t="str">
        <f>IF(ISBLANK(Values!$G72),"",Values!R72)</f>
        <v/>
      </c>
      <c r="R73" s="27" t="str">
        <f>IF(ISBLANK(Values!$G72),"",Values!S72)</f>
        <v/>
      </c>
      <c r="S73" s="27" t="str">
        <f>IF(ISBLANK(Values!$G72),"",Values!T72)</f>
        <v/>
      </c>
      <c r="T73" s="27" t="str">
        <f>IF(ISBLANK(Values!$G72),"",Values!U72)</f>
        <v/>
      </c>
      <c r="U73" s="27" t="str">
        <f>IF(ISBLANK(Values!$G72),"",Values!V72)</f>
        <v/>
      </c>
      <c r="W73" s="29" t="str">
        <f>IF(ISBLANK(Values!F72),"","Child")</f>
        <v/>
      </c>
      <c r="X73" s="29" t="str">
        <f>IF(ISBLANK(Values!F72),"",Values!$B$13)</f>
        <v/>
      </c>
      <c r="Y73" s="31" t="str">
        <f>IF(ISBLANK(Values!F72),"","Size-Color")</f>
        <v/>
      </c>
      <c r="Z73" s="29" t="str">
        <f>IF(ISBLANK(Values!F72),"","variation")</f>
        <v/>
      </c>
      <c r="AA73" s="1" t="str">
        <f>IF(ISBLANK(Values!F72),"",Values!$B$20)</f>
        <v/>
      </c>
      <c r="AB73" s="1" t="str">
        <f>IF(ISBLANK(Values!F72),"",Values!$B$29)</f>
        <v/>
      </c>
      <c r="AI73" s="34" t="str">
        <f>IF(ISBLANK(Values!F72),"",IF(Values!J72,Values!$B$23,Values!$B$33))</f>
        <v/>
      </c>
      <c r="AJ73" s="3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7" t="str">
        <f>IF(ISBLANK(Values!F72),"",Values!I72)</f>
        <v/>
      </c>
      <c r="AV73" s="1" t="str">
        <f>IF(ISBLANK(Values!F72),"",IF(Values!K72,"Backlit", "Non-Backlit"))</f>
        <v/>
      </c>
      <c r="BE73" s="1" t="str">
        <f>IF(ISBLANK(Values!F72),"","Professional Audience")</f>
        <v/>
      </c>
      <c r="BF73" s="1" t="str">
        <f>IF(ISBLANK(Values!F72),"","Consumer Audience")</f>
        <v/>
      </c>
      <c r="BG73" s="1" t="str">
        <f>IF(ISBLANK(Values!F72),"","Adults")</f>
        <v/>
      </c>
      <c r="BH73" s="1"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1" t="str">
        <f>IF(ISBLANK(Values!F72),"",Values!$B$7)</f>
        <v/>
      </c>
      <c r="CQ73" s="1" t="str">
        <f>IF(ISBLANK(Values!F72),"",Values!$B$8)</f>
        <v/>
      </c>
      <c r="CR73" s="1"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1" t="str">
        <f>IF(ISBLANK(Values!F72),"","Parts")</f>
        <v/>
      </c>
      <c r="DP73" s="1" t="str">
        <f>IF(ISBLANK(Values!F72),"",Values!$B$31)</f>
        <v/>
      </c>
      <c r="DY73" t="str">
        <f>IF(ISBLANK(Values!$F72), "", "not_applicable")</f>
        <v/>
      </c>
      <c r="EI73" s="1" t="str">
        <f>IF(ISBLANK(Values!F72),"",Values!$B$31)</f>
        <v/>
      </c>
      <c r="ES73" s="1" t="str">
        <f>IF(ISBLANK(Values!F72),"","Amazon Tellus UPS")</f>
        <v/>
      </c>
      <c r="EV73" s="1" t="str">
        <f>IF(ISBLANK(Values!F72),"","New")</f>
        <v/>
      </c>
      <c r="FE73" s="1" t="str">
        <f>IF(ISBLANK(Values!F72),"",IF(CO73&lt;&gt;"DEFAULT", "", 3))</f>
        <v/>
      </c>
      <c r="FH73" s="1" t="str">
        <f>IF(ISBLANK(Values!F72),"","FALSE")</f>
        <v/>
      </c>
      <c r="FI73" s="1" t="str">
        <f>IF(ISBLANK(Values!F72),"","FALSE")</f>
        <v/>
      </c>
      <c r="FJ73" s="1" t="str">
        <f>IF(ISBLANK(Values!F72),"","FALSE")</f>
        <v/>
      </c>
      <c r="FM73" s="1" t="str">
        <f>IF(ISBLANK(Values!F72),"","1")</f>
        <v/>
      </c>
      <c r="FO73" s="27"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1" t="str">
        <f>IF(ISBLANK(Values!F73),"",IF(Values!$B$37="EU","computercomponent","computer"))</f>
        <v/>
      </c>
      <c r="B74" s="33" t="str">
        <f>IF(ISBLANK(Values!F73),"",Values!G73)</f>
        <v/>
      </c>
      <c r="C74" s="29" t="str">
        <f>IF(ISBLANK(Values!F73),"","TellusRem")</f>
        <v/>
      </c>
      <c r="D74" s="28" t="str">
        <f>IF(ISBLANK(Values!F73),"",Values!F73)</f>
        <v/>
      </c>
      <c r="E74" s="1" t="str">
        <f>IF(ISBLANK(Values!F73),"","EAN")</f>
        <v/>
      </c>
      <c r="F74" s="27" t="str">
        <f>IF(ISBLANK(Values!F73),"",IF(Values!K73, SUBSTITUTE(Values!$B$1, "{language}", Values!I73) &amp; " " &amp;Values!$B$3, SUBSTITUTE(Values!$B$2, "{language}", Values!$I73) &amp; " " &amp;Values!$B$3))</f>
        <v/>
      </c>
      <c r="G74" s="29" t="str">
        <f>IF(ISBLANK(Values!F73),"","TellusRem")</f>
        <v/>
      </c>
      <c r="H74" s="1" t="str">
        <f>IF(ISBLANK(Values!F73),"",Values!$B$16)</f>
        <v/>
      </c>
      <c r="I74" s="1" t="str">
        <f>IF(ISBLANK(Values!F73),"","4730574031")</f>
        <v/>
      </c>
      <c r="J74" s="31" t="str">
        <f>IF(ISBLANK(Values!F73),"",Values!G73 )</f>
        <v/>
      </c>
      <c r="K74" s="27" t="str">
        <f>IF(ISBLANK(Values!F73),"",IF(Values!K73, Values!$B$4, Values!$B$5))</f>
        <v/>
      </c>
      <c r="L74" s="27" t="str">
        <f>IF(ISBLANK(Values!F73),"",IF($CO74="DEFAULT", Values!$B$18, ""))</f>
        <v/>
      </c>
      <c r="M74" s="27" t="str">
        <f>IF(ISBLANK(Values!F73),"",Values!$N73)</f>
        <v/>
      </c>
      <c r="N74" s="27" t="str">
        <f>IF(ISBLANK(Values!$G73),"",Values!O73)</f>
        <v/>
      </c>
      <c r="O74" s="27" t="str">
        <f>IF(ISBLANK(Values!$G73),"",Values!P73)</f>
        <v/>
      </c>
      <c r="P74" s="27" t="str">
        <f>IF(ISBLANK(Values!$G73),"",Values!Q73)</f>
        <v/>
      </c>
      <c r="Q74" s="27" t="str">
        <f>IF(ISBLANK(Values!$G73),"",Values!R73)</f>
        <v/>
      </c>
      <c r="R74" s="27" t="str">
        <f>IF(ISBLANK(Values!$G73),"",Values!S73)</f>
        <v/>
      </c>
      <c r="S74" s="27" t="str">
        <f>IF(ISBLANK(Values!$G73),"",Values!T73)</f>
        <v/>
      </c>
      <c r="T74" s="27" t="str">
        <f>IF(ISBLANK(Values!$G73),"",Values!U73)</f>
        <v/>
      </c>
      <c r="U74" s="27" t="str">
        <f>IF(ISBLANK(Values!$G73),"",Values!V73)</f>
        <v/>
      </c>
      <c r="W74" s="29" t="str">
        <f>IF(ISBLANK(Values!F73),"","Child")</f>
        <v/>
      </c>
      <c r="X74" s="29" t="str">
        <f>IF(ISBLANK(Values!F73),"",Values!$B$13)</f>
        <v/>
      </c>
      <c r="Y74" s="31" t="str">
        <f>IF(ISBLANK(Values!F73),"","Size-Color")</f>
        <v/>
      </c>
      <c r="Z74" s="29" t="str">
        <f>IF(ISBLANK(Values!F73),"","variation")</f>
        <v/>
      </c>
      <c r="AA74" s="1" t="str">
        <f>IF(ISBLANK(Values!F73),"",Values!$B$20)</f>
        <v/>
      </c>
      <c r="AB74" s="1" t="str">
        <f>IF(ISBLANK(Values!F73),"",Values!$B$29)</f>
        <v/>
      </c>
      <c r="AI74" s="34" t="str">
        <f>IF(ISBLANK(Values!F73),"",IF(Values!J73,Values!$B$23,Values!$B$33))</f>
        <v/>
      </c>
      <c r="AJ74" s="3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7" t="str">
        <f>IF(ISBLANK(Values!F73),"",Values!I73)</f>
        <v/>
      </c>
      <c r="AV74" s="1" t="str">
        <f>IF(ISBLANK(Values!F73),"",IF(Values!K73,"Backlit", "Non-Backlit"))</f>
        <v/>
      </c>
      <c r="BE74" s="1" t="str">
        <f>IF(ISBLANK(Values!F73),"","Professional Audience")</f>
        <v/>
      </c>
      <c r="BF74" s="1" t="str">
        <f>IF(ISBLANK(Values!F73),"","Consumer Audience")</f>
        <v/>
      </c>
      <c r="BG74" s="1" t="str">
        <f>IF(ISBLANK(Values!F73),"","Adults")</f>
        <v/>
      </c>
      <c r="BH74" s="1"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1" t="str">
        <f>IF(ISBLANK(Values!F73),"",Values!$B$7)</f>
        <v/>
      </c>
      <c r="CQ74" s="1" t="str">
        <f>IF(ISBLANK(Values!F73),"",Values!$B$8)</f>
        <v/>
      </c>
      <c r="CR74" s="1"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1" t="str">
        <f>IF(ISBLANK(Values!F73),"","Parts")</f>
        <v/>
      </c>
      <c r="DP74" s="1" t="str">
        <f>IF(ISBLANK(Values!F73),"",Values!$B$31)</f>
        <v/>
      </c>
      <c r="DY74" t="str">
        <f>IF(ISBLANK(Values!$F73), "", "not_applicable")</f>
        <v/>
      </c>
      <c r="EI74" s="1" t="str">
        <f>IF(ISBLANK(Values!F73),"",Values!$B$31)</f>
        <v/>
      </c>
      <c r="ES74" s="1" t="str">
        <f>IF(ISBLANK(Values!F73),"","Amazon Tellus UPS")</f>
        <v/>
      </c>
      <c r="EV74" s="1" t="str">
        <f>IF(ISBLANK(Values!F73),"","New")</f>
        <v/>
      </c>
      <c r="FE74" s="1" t="str">
        <f>IF(ISBLANK(Values!F73),"",IF(CO74&lt;&gt;"DEFAULT", "", 3))</f>
        <v/>
      </c>
      <c r="FH74" s="1" t="str">
        <f>IF(ISBLANK(Values!F73),"","FALSE")</f>
        <v/>
      </c>
      <c r="FI74" s="1" t="str">
        <f>IF(ISBLANK(Values!F73),"","FALSE")</f>
        <v/>
      </c>
      <c r="FJ74" s="1" t="str">
        <f>IF(ISBLANK(Values!F73),"","FALSE")</f>
        <v/>
      </c>
      <c r="FM74" s="1" t="str">
        <f>IF(ISBLANK(Values!F73),"","1")</f>
        <v/>
      </c>
      <c r="FO74" s="27"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1" t="str">
        <f>IF(ISBLANK(Values!F74),"",IF(Values!$B$37="EU","computercomponent","computer"))</f>
        <v/>
      </c>
      <c r="B75" s="33" t="str">
        <f>IF(ISBLANK(Values!F74),"",Values!G74)</f>
        <v/>
      </c>
      <c r="C75" s="29" t="str">
        <f>IF(ISBLANK(Values!F74),"","TellusRem")</f>
        <v/>
      </c>
      <c r="D75" s="28" t="str">
        <f>IF(ISBLANK(Values!F74),"",Values!F74)</f>
        <v/>
      </c>
      <c r="E75" s="1" t="str">
        <f>IF(ISBLANK(Values!F74),"","EAN")</f>
        <v/>
      </c>
      <c r="F75" s="27" t="str">
        <f>IF(ISBLANK(Values!F74),"",IF(Values!K74, SUBSTITUTE(Values!$B$1, "{language}", Values!I74) &amp; " " &amp;Values!$B$3, SUBSTITUTE(Values!$B$2, "{language}", Values!$I74) &amp; " " &amp;Values!$B$3))</f>
        <v/>
      </c>
      <c r="G75" s="29" t="str">
        <f>IF(ISBLANK(Values!F74),"","TellusRem")</f>
        <v/>
      </c>
      <c r="H75" s="1" t="str">
        <f>IF(ISBLANK(Values!F74),"",Values!$B$16)</f>
        <v/>
      </c>
      <c r="I75" s="1" t="str">
        <f>IF(ISBLANK(Values!F74),"","4730574031")</f>
        <v/>
      </c>
      <c r="J75" s="31" t="str">
        <f>IF(ISBLANK(Values!F74),"",Values!G74 )</f>
        <v/>
      </c>
      <c r="K75" s="27" t="str">
        <f>IF(ISBLANK(Values!F74),"",IF(Values!K74, Values!$B$4, Values!$B$5))</f>
        <v/>
      </c>
      <c r="L75" s="27" t="str">
        <f>IF(ISBLANK(Values!F74),"",IF($CO75="DEFAULT", Values!$B$18, ""))</f>
        <v/>
      </c>
      <c r="M75" s="27" t="str">
        <f>IF(ISBLANK(Values!F74),"",Values!$N74)</f>
        <v/>
      </c>
      <c r="N75" s="27" t="str">
        <f>IF(ISBLANK(Values!$G74),"",Values!O74)</f>
        <v/>
      </c>
      <c r="O75" s="27" t="str">
        <f>IF(ISBLANK(Values!$G74),"",Values!P74)</f>
        <v/>
      </c>
      <c r="P75" s="27" t="str">
        <f>IF(ISBLANK(Values!$G74),"",Values!Q74)</f>
        <v/>
      </c>
      <c r="Q75" s="27" t="str">
        <f>IF(ISBLANK(Values!$G74),"",Values!R74)</f>
        <v/>
      </c>
      <c r="R75" s="27" t="str">
        <f>IF(ISBLANK(Values!$G74),"",Values!S74)</f>
        <v/>
      </c>
      <c r="S75" s="27" t="str">
        <f>IF(ISBLANK(Values!$G74),"",Values!T74)</f>
        <v/>
      </c>
      <c r="T75" s="27" t="str">
        <f>IF(ISBLANK(Values!$G74),"",Values!U74)</f>
        <v/>
      </c>
      <c r="U75" s="27" t="str">
        <f>IF(ISBLANK(Values!$G74),"",Values!V74)</f>
        <v/>
      </c>
      <c r="W75" s="29" t="str">
        <f>IF(ISBLANK(Values!F74),"","Child")</f>
        <v/>
      </c>
      <c r="X75" s="29" t="str">
        <f>IF(ISBLANK(Values!F74),"",Values!$B$13)</f>
        <v/>
      </c>
      <c r="Y75" s="31" t="str">
        <f>IF(ISBLANK(Values!F74),"","Size-Color")</f>
        <v/>
      </c>
      <c r="Z75" s="29" t="str">
        <f>IF(ISBLANK(Values!F74),"","variation")</f>
        <v/>
      </c>
      <c r="AA75" s="1" t="str">
        <f>IF(ISBLANK(Values!F74),"",Values!$B$20)</f>
        <v/>
      </c>
      <c r="AB75" s="1" t="str">
        <f>IF(ISBLANK(Values!F74),"",Values!$B$29)</f>
        <v/>
      </c>
      <c r="AI75" s="34" t="str">
        <f>IF(ISBLANK(Values!F74),"",IF(Values!J74,Values!$B$23,Values!$B$33))</f>
        <v/>
      </c>
      <c r="AJ75" s="3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7" t="str">
        <f>IF(ISBLANK(Values!F74),"",Values!I74)</f>
        <v/>
      </c>
      <c r="AV75" s="1" t="str">
        <f>IF(ISBLANK(Values!F74),"",IF(Values!K74,"Backlit", "Non-Backlit"))</f>
        <v/>
      </c>
      <c r="BE75" s="1" t="str">
        <f>IF(ISBLANK(Values!F74),"","Professional Audience")</f>
        <v/>
      </c>
      <c r="BF75" s="1" t="str">
        <f>IF(ISBLANK(Values!F74),"","Consumer Audience")</f>
        <v/>
      </c>
      <c r="BG75" s="1" t="str">
        <f>IF(ISBLANK(Values!F74),"","Adults")</f>
        <v/>
      </c>
      <c r="BH75" s="1"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1" t="str">
        <f>IF(ISBLANK(Values!F74),"",Values!$B$7)</f>
        <v/>
      </c>
      <c r="CQ75" s="1" t="str">
        <f>IF(ISBLANK(Values!F74),"",Values!$B$8)</f>
        <v/>
      </c>
      <c r="CR75" s="1"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1" t="str">
        <f>IF(ISBLANK(Values!F74),"","Parts")</f>
        <v/>
      </c>
      <c r="DP75" s="1" t="str">
        <f>IF(ISBLANK(Values!F74),"",Values!$B$31)</f>
        <v/>
      </c>
      <c r="DY75" t="str">
        <f>IF(ISBLANK(Values!$F74), "", "not_applicable")</f>
        <v/>
      </c>
      <c r="EI75" s="1" t="str">
        <f>IF(ISBLANK(Values!F74),"",Values!$B$31)</f>
        <v/>
      </c>
      <c r="ES75" s="1" t="str">
        <f>IF(ISBLANK(Values!F74),"","Amazon Tellus UPS")</f>
        <v/>
      </c>
      <c r="EV75" s="1" t="str">
        <f>IF(ISBLANK(Values!F74),"","New")</f>
        <v/>
      </c>
      <c r="FE75" s="1" t="str">
        <f>IF(ISBLANK(Values!F74),"",IF(CO75&lt;&gt;"DEFAULT", "", 3))</f>
        <v/>
      </c>
      <c r="FH75" s="1" t="str">
        <f>IF(ISBLANK(Values!F74),"","FALSE")</f>
        <v/>
      </c>
      <c r="FI75" s="1" t="str">
        <f>IF(ISBLANK(Values!F74),"","FALSE")</f>
        <v/>
      </c>
      <c r="FJ75" s="1" t="str">
        <f>IF(ISBLANK(Values!F74),"","FALSE")</f>
        <v/>
      </c>
      <c r="FM75" s="1" t="str">
        <f>IF(ISBLANK(Values!F74),"","1")</f>
        <v/>
      </c>
      <c r="FO75" s="27"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1" t="str">
        <f>IF(ISBLANK(Values!F75),"",IF(Values!$B$37="EU","computercomponent","computer"))</f>
        <v/>
      </c>
      <c r="B76" s="33" t="str">
        <f>IF(ISBLANK(Values!F75),"",Values!G75)</f>
        <v/>
      </c>
      <c r="C76" s="29" t="str">
        <f>IF(ISBLANK(Values!F75),"","TellusRem")</f>
        <v/>
      </c>
      <c r="D76" s="28" t="str">
        <f>IF(ISBLANK(Values!F75),"",Values!F75)</f>
        <v/>
      </c>
      <c r="E76" s="1" t="str">
        <f>IF(ISBLANK(Values!F75),"","EAN")</f>
        <v/>
      </c>
      <c r="F76" s="27" t="str">
        <f>IF(ISBLANK(Values!F75),"",IF(Values!K75, SUBSTITUTE(Values!$B$1, "{language}", Values!I75) &amp; " " &amp;Values!$B$3, SUBSTITUTE(Values!$B$2, "{language}", Values!$I75) &amp; " " &amp;Values!$B$3))</f>
        <v/>
      </c>
      <c r="G76" s="29" t="str">
        <f>IF(ISBLANK(Values!F75),"","TellusRem")</f>
        <v/>
      </c>
      <c r="H76" s="1" t="str">
        <f>IF(ISBLANK(Values!F75),"",Values!$B$16)</f>
        <v/>
      </c>
      <c r="I76" s="1" t="str">
        <f>IF(ISBLANK(Values!F75),"","4730574031")</f>
        <v/>
      </c>
      <c r="J76" s="31" t="str">
        <f>IF(ISBLANK(Values!F75),"",Values!G75 )</f>
        <v/>
      </c>
      <c r="K76" s="27" t="str">
        <f>IF(ISBLANK(Values!F75),"",IF(Values!K75, Values!$B$4, Values!$B$5))</f>
        <v/>
      </c>
      <c r="L76" s="27" t="str">
        <f>IF(ISBLANK(Values!F75),"",IF($CO76="DEFAULT", Values!$B$18, ""))</f>
        <v/>
      </c>
      <c r="M76" s="27" t="str">
        <f>IF(ISBLANK(Values!F75),"",Values!$N75)</f>
        <v/>
      </c>
      <c r="N76" s="27" t="str">
        <f>IF(ISBLANK(Values!$G75),"",Values!O75)</f>
        <v/>
      </c>
      <c r="O76" s="27" t="str">
        <f>IF(ISBLANK(Values!$G75),"",Values!P75)</f>
        <v/>
      </c>
      <c r="P76" s="27" t="str">
        <f>IF(ISBLANK(Values!$G75),"",Values!Q75)</f>
        <v/>
      </c>
      <c r="Q76" s="27" t="str">
        <f>IF(ISBLANK(Values!$G75),"",Values!R75)</f>
        <v/>
      </c>
      <c r="R76" s="27" t="str">
        <f>IF(ISBLANK(Values!$G75),"",Values!S75)</f>
        <v/>
      </c>
      <c r="S76" s="27" t="str">
        <f>IF(ISBLANK(Values!$G75),"",Values!T75)</f>
        <v/>
      </c>
      <c r="T76" s="27" t="str">
        <f>IF(ISBLANK(Values!$G75),"",Values!U75)</f>
        <v/>
      </c>
      <c r="U76" s="27" t="str">
        <f>IF(ISBLANK(Values!$G75),"",Values!V75)</f>
        <v/>
      </c>
      <c r="W76" s="29" t="str">
        <f>IF(ISBLANK(Values!F75),"","Child")</f>
        <v/>
      </c>
      <c r="X76" s="29" t="str">
        <f>IF(ISBLANK(Values!F75),"",Values!$B$13)</f>
        <v/>
      </c>
      <c r="Y76" s="31" t="str">
        <f>IF(ISBLANK(Values!F75),"","Size-Color")</f>
        <v/>
      </c>
      <c r="Z76" s="29" t="str">
        <f>IF(ISBLANK(Values!F75),"","variation")</f>
        <v/>
      </c>
      <c r="AA76" s="1" t="str">
        <f>IF(ISBLANK(Values!F75),"",Values!$B$20)</f>
        <v/>
      </c>
      <c r="AB76" s="1" t="str">
        <f>IF(ISBLANK(Values!F75),"",Values!$B$29)</f>
        <v/>
      </c>
      <c r="AI76" s="34" t="str">
        <f>IF(ISBLANK(Values!F75),"",IF(Values!J75,Values!$B$23,Values!$B$33))</f>
        <v/>
      </c>
      <c r="AJ76" s="3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7" t="str">
        <f>IF(ISBLANK(Values!F75),"",Values!I75)</f>
        <v/>
      </c>
      <c r="AV76" s="1" t="str">
        <f>IF(ISBLANK(Values!F75),"",IF(Values!K75,"Backlit", "Non-Backlit"))</f>
        <v/>
      </c>
      <c r="BE76" s="1" t="str">
        <f>IF(ISBLANK(Values!F75),"","Professional Audience")</f>
        <v/>
      </c>
      <c r="BF76" s="1" t="str">
        <f>IF(ISBLANK(Values!F75),"","Consumer Audience")</f>
        <v/>
      </c>
      <c r="BG76" s="1" t="str">
        <f>IF(ISBLANK(Values!F75),"","Adults")</f>
        <v/>
      </c>
      <c r="BH76" s="1"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1" t="str">
        <f>IF(ISBLANK(Values!F75),"",Values!$B$7)</f>
        <v/>
      </c>
      <c r="CQ76" s="1" t="str">
        <f>IF(ISBLANK(Values!F75),"",Values!$B$8)</f>
        <v/>
      </c>
      <c r="CR76" s="1"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1" t="str">
        <f>IF(ISBLANK(Values!F75),"","Parts")</f>
        <v/>
      </c>
      <c r="DP76" s="1" t="str">
        <f>IF(ISBLANK(Values!F75),"",Values!$B$31)</f>
        <v/>
      </c>
      <c r="DY76" t="str">
        <f>IF(ISBLANK(Values!$F75), "", "not_applicable")</f>
        <v/>
      </c>
      <c r="EI76" s="1" t="str">
        <f>IF(ISBLANK(Values!F75),"",Values!$B$31)</f>
        <v/>
      </c>
      <c r="ES76" s="1" t="str">
        <f>IF(ISBLANK(Values!F75),"","Amazon Tellus UPS")</f>
        <v/>
      </c>
      <c r="EV76" s="1" t="str">
        <f>IF(ISBLANK(Values!F75),"","New")</f>
        <v/>
      </c>
      <c r="FE76" s="1" t="str">
        <f>IF(ISBLANK(Values!F75),"",IF(CO76&lt;&gt;"DEFAULT", "", 3))</f>
        <v/>
      </c>
      <c r="FH76" s="1" t="str">
        <f>IF(ISBLANK(Values!F75),"","FALSE")</f>
        <v/>
      </c>
      <c r="FI76" s="1" t="str">
        <f>IF(ISBLANK(Values!F75),"","FALSE")</f>
        <v/>
      </c>
      <c r="FJ76" s="1" t="str">
        <f>IF(ISBLANK(Values!F75),"","FALSE")</f>
        <v/>
      </c>
      <c r="FM76" s="1" t="str">
        <f>IF(ISBLANK(Values!F75),"","1")</f>
        <v/>
      </c>
      <c r="FO76" s="27"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1" t="str">
        <f>IF(ISBLANK(Values!F76),"",IF(Values!$B$37="EU","computercomponent","computer"))</f>
        <v/>
      </c>
      <c r="B77" s="33" t="str">
        <f>IF(ISBLANK(Values!F76),"",Values!G76)</f>
        <v/>
      </c>
      <c r="C77" s="29" t="str">
        <f>IF(ISBLANK(Values!F76),"","TellusRem")</f>
        <v/>
      </c>
      <c r="D77" s="28" t="str">
        <f>IF(ISBLANK(Values!F76),"",Values!F76)</f>
        <v/>
      </c>
      <c r="E77" s="1" t="str">
        <f>IF(ISBLANK(Values!F76),"","EAN")</f>
        <v/>
      </c>
      <c r="F77" s="27" t="str">
        <f>IF(ISBLANK(Values!F76),"",IF(Values!K76, SUBSTITUTE(Values!$B$1, "{language}", Values!I76) &amp; " " &amp;Values!$B$3, SUBSTITUTE(Values!$B$2, "{language}", Values!$I76) &amp; " " &amp;Values!$B$3))</f>
        <v/>
      </c>
      <c r="G77" s="29" t="str">
        <f>IF(ISBLANK(Values!F76),"","TellusRem")</f>
        <v/>
      </c>
      <c r="H77" s="1" t="str">
        <f>IF(ISBLANK(Values!F76),"",Values!$B$16)</f>
        <v/>
      </c>
      <c r="I77" s="1" t="str">
        <f>IF(ISBLANK(Values!F76),"","4730574031")</f>
        <v/>
      </c>
      <c r="J77" s="31" t="str">
        <f>IF(ISBLANK(Values!F76),"",Values!G76 )</f>
        <v/>
      </c>
      <c r="K77" s="27" t="str">
        <f>IF(ISBLANK(Values!F76),"",IF(Values!K76, Values!$B$4, Values!$B$5))</f>
        <v/>
      </c>
      <c r="L77" s="27" t="str">
        <f>IF(ISBLANK(Values!F76),"",IF($CO77="DEFAULT", Values!$B$18, ""))</f>
        <v/>
      </c>
      <c r="M77" s="27" t="str">
        <f>IF(ISBLANK(Values!F76),"",Values!$N76)</f>
        <v/>
      </c>
      <c r="N77" s="27" t="str">
        <f>IF(ISBLANK(Values!$G76),"",Values!O76)</f>
        <v/>
      </c>
      <c r="O77" s="27" t="str">
        <f>IF(ISBLANK(Values!$G76),"",Values!P76)</f>
        <v/>
      </c>
      <c r="P77" s="27" t="str">
        <f>IF(ISBLANK(Values!$G76),"",Values!Q76)</f>
        <v/>
      </c>
      <c r="Q77" s="27" t="str">
        <f>IF(ISBLANK(Values!$G76),"",Values!R76)</f>
        <v/>
      </c>
      <c r="R77" s="27" t="str">
        <f>IF(ISBLANK(Values!$G76),"",Values!S76)</f>
        <v/>
      </c>
      <c r="S77" s="27" t="str">
        <f>IF(ISBLANK(Values!$G76),"",Values!T76)</f>
        <v/>
      </c>
      <c r="T77" s="27" t="str">
        <f>IF(ISBLANK(Values!$G76),"",Values!U76)</f>
        <v/>
      </c>
      <c r="U77" s="27" t="str">
        <f>IF(ISBLANK(Values!$G76),"",Values!V76)</f>
        <v/>
      </c>
      <c r="W77" s="29" t="str">
        <f>IF(ISBLANK(Values!F76),"","Child")</f>
        <v/>
      </c>
      <c r="X77" s="29" t="str">
        <f>IF(ISBLANK(Values!F76),"",Values!$B$13)</f>
        <v/>
      </c>
      <c r="Y77" s="31" t="str">
        <f>IF(ISBLANK(Values!F76),"","Size-Color")</f>
        <v/>
      </c>
      <c r="Z77" s="29" t="str">
        <f>IF(ISBLANK(Values!F76),"","variation")</f>
        <v/>
      </c>
      <c r="AA77" s="1" t="str">
        <f>IF(ISBLANK(Values!F76),"",Values!$B$20)</f>
        <v/>
      </c>
      <c r="AB77" s="1" t="str">
        <f>IF(ISBLANK(Values!F76),"",Values!$B$29)</f>
        <v/>
      </c>
      <c r="AI77" s="34" t="str">
        <f>IF(ISBLANK(Values!F76),"",IF(Values!J76,Values!$B$23,Values!$B$33))</f>
        <v/>
      </c>
      <c r="AJ77" s="3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7" t="str">
        <f>IF(ISBLANK(Values!F76),"",Values!I76)</f>
        <v/>
      </c>
      <c r="AV77" s="1" t="str">
        <f>IF(ISBLANK(Values!F76),"",IF(Values!K76,"Backlit", "Non-Backlit"))</f>
        <v/>
      </c>
      <c r="BE77" s="1" t="str">
        <f>IF(ISBLANK(Values!F76),"","Professional Audience")</f>
        <v/>
      </c>
      <c r="BF77" s="1" t="str">
        <f>IF(ISBLANK(Values!F76),"","Consumer Audience")</f>
        <v/>
      </c>
      <c r="BG77" s="1" t="str">
        <f>IF(ISBLANK(Values!F76),"","Adults")</f>
        <v/>
      </c>
      <c r="BH77" s="1"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1" t="str">
        <f>IF(ISBLANK(Values!F76),"",Values!$B$7)</f>
        <v/>
      </c>
      <c r="CQ77" s="1" t="str">
        <f>IF(ISBLANK(Values!F76),"",Values!$B$8)</f>
        <v/>
      </c>
      <c r="CR77" s="1"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1" t="str">
        <f>IF(ISBLANK(Values!F76),"","Parts")</f>
        <v/>
      </c>
      <c r="DP77" s="1" t="str">
        <f>IF(ISBLANK(Values!F76),"",Values!$B$31)</f>
        <v/>
      </c>
      <c r="DY77" t="str">
        <f>IF(ISBLANK(Values!$F76), "", "not_applicable")</f>
        <v/>
      </c>
      <c r="EI77" s="1" t="str">
        <f>IF(ISBLANK(Values!F76),"",Values!$B$31)</f>
        <v/>
      </c>
      <c r="ES77" s="1" t="str">
        <f>IF(ISBLANK(Values!F76),"","Amazon Tellus UPS")</f>
        <v/>
      </c>
      <c r="EV77" s="1" t="str">
        <f>IF(ISBLANK(Values!F76),"","New")</f>
        <v/>
      </c>
      <c r="FE77" s="1" t="str">
        <f>IF(ISBLANK(Values!F76),"",IF(CO77&lt;&gt;"DEFAULT", "", 3))</f>
        <v/>
      </c>
      <c r="FH77" s="1" t="str">
        <f>IF(ISBLANK(Values!F76),"","FALSE")</f>
        <v/>
      </c>
      <c r="FI77" s="1" t="str">
        <f>IF(ISBLANK(Values!F76),"","FALSE")</f>
        <v/>
      </c>
      <c r="FJ77" s="1" t="str">
        <f>IF(ISBLANK(Values!F76),"","FALSE")</f>
        <v/>
      </c>
      <c r="FM77" s="1" t="str">
        <f>IF(ISBLANK(Values!F76),"","1")</f>
        <v/>
      </c>
      <c r="FO77" s="27"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1" t="str">
        <f>IF(ISBLANK(Values!F77),"",IF(Values!$B$37="EU","computercomponent","computer"))</f>
        <v/>
      </c>
      <c r="B78" s="33" t="str">
        <f>IF(ISBLANK(Values!F77),"",Values!G77)</f>
        <v/>
      </c>
      <c r="C78" s="29" t="str">
        <f>IF(ISBLANK(Values!F77),"","TellusRem")</f>
        <v/>
      </c>
      <c r="D78" s="28" t="str">
        <f>IF(ISBLANK(Values!F77),"",Values!F77)</f>
        <v/>
      </c>
      <c r="E78" s="1" t="str">
        <f>IF(ISBLANK(Values!F77),"","EAN")</f>
        <v/>
      </c>
      <c r="F78" s="27" t="str">
        <f>IF(ISBLANK(Values!F77),"",IF(Values!K77, SUBSTITUTE(Values!$B$1, "{language}", Values!I77) &amp; " " &amp;Values!$B$3, SUBSTITUTE(Values!$B$2, "{language}", Values!$I77) &amp; " " &amp;Values!$B$3))</f>
        <v/>
      </c>
      <c r="G78" s="29" t="str">
        <f>IF(ISBLANK(Values!F77),"","TellusRem")</f>
        <v/>
      </c>
      <c r="H78" s="1" t="str">
        <f>IF(ISBLANK(Values!F77),"",Values!$B$16)</f>
        <v/>
      </c>
      <c r="I78" s="1" t="str">
        <f>IF(ISBLANK(Values!F77),"","4730574031")</f>
        <v/>
      </c>
      <c r="J78" s="31" t="str">
        <f>IF(ISBLANK(Values!F77),"",Values!G77 )</f>
        <v/>
      </c>
      <c r="K78" s="27" t="str">
        <f>IF(ISBLANK(Values!F77),"",IF(Values!K77, Values!$B$4, Values!$B$5))</f>
        <v/>
      </c>
      <c r="L78" s="27" t="str">
        <f>IF(ISBLANK(Values!F77),"",IF($CO78="DEFAULT", Values!$B$18, ""))</f>
        <v/>
      </c>
      <c r="M78" s="27" t="str">
        <f>IF(ISBLANK(Values!F77),"",Values!$N77)</f>
        <v/>
      </c>
      <c r="N78" s="27" t="str">
        <f>IF(ISBLANK(Values!$G77),"",Values!O77)</f>
        <v/>
      </c>
      <c r="O78" s="27" t="str">
        <f>IF(ISBLANK(Values!$G77),"",Values!P77)</f>
        <v/>
      </c>
      <c r="P78" s="27" t="str">
        <f>IF(ISBLANK(Values!$G77),"",Values!Q77)</f>
        <v/>
      </c>
      <c r="Q78" s="27" t="str">
        <f>IF(ISBLANK(Values!$G77),"",Values!R77)</f>
        <v/>
      </c>
      <c r="R78" s="27" t="str">
        <f>IF(ISBLANK(Values!$G77),"",Values!S77)</f>
        <v/>
      </c>
      <c r="S78" s="27" t="str">
        <f>IF(ISBLANK(Values!$G77),"",Values!T77)</f>
        <v/>
      </c>
      <c r="T78" s="27" t="str">
        <f>IF(ISBLANK(Values!$G77),"",Values!U77)</f>
        <v/>
      </c>
      <c r="U78" s="27" t="str">
        <f>IF(ISBLANK(Values!$G77),"",Values!V77)</f>
        <v/>
      </c>
      <c r="W78" s="29" t="str">
        <f>IF(ISBLANK(Values!F77),"","Child")</f>
        <v/>
      </c>
      <c r="X78" s="29" t="str">
        <f>IF(ISBLANK(Values!F77),"",Values!$B$13)</f>
        <v/>
      </c>
      <c r="Y78" s="31" t="str">
        <f>IF(ISBLANK(Values!F77),"","Size-Color")</f>
        <v/>
      </c>
      <c r="Z78" s="29" t="str">
        <f>IF(ISBLANK(Values!F77),"","variation")</f>
        <v/>
      </c>
      <c r="AA78" s="1" t="str">
        <f>IF(ISBLANK(Values!F77),"",Values!$B$20)</f>
        <v/>
      </c>
      <c r="AB78" s="1" t="str">
        <f>IF(ISBLANK(Values!F77),"",Values!$B$29)</f>
        <v/>
      </c>
      <c r="AI78" s="34" t="str">
        <f>IF(ISBLANK(Values!F77),"",IF(Values!J77,Values!$B$23,Values!$B$33))</f>
        <v/>
      </c>
      <c r="AJ78" s="3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7" t="str">
        <f>IF(ISBLANK(Values!F77),"",Values!I77)</f>
        <v/>
      </c>
      <c r="AV78" s="1" t="str">
        <f>IF(ISBLANK(Values!F77),"",IF(Values!K77,"Backlit", "Non-Backlit"))</f>
        <v/>
      </c>
      <c r="BE78" s="1" t="str">
        <f>IF(ISBLANK(Values!F77),"","Professional Audience")</f>
        <v/>
      </c>
      <c r="BF78" s="1" t="str">
        <f>IF(ISBLANK(Values!F77),"","Consumer Audience")</f>
        <v/>
      </c>
      <c r="BG78" s="1" t="str">
        <f>IF(ISBLANK(Values!F77),"","Adults")</f>
        <v/>
      </c>
      <c r="BH78" s="1"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1" t="str">
        <f>IF(ISBLANK(Values!F77),"",Values!$B$7)</f>
        <v/>
      </c>
      <c r="CQ78" s="1" t="str">
        <f>IF(ISBLANK(Values!F77),"",Values!$B$8)</f>
        <v/>
      </c>
      <c r="CR78" s="1"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1" t="str">
        <f>IF(ISBLANK(Values!F77),"","Parts")</f>
        <v/>
      </c>
      <c r="DP78" s="1" t="str">
        <f>IF(ISBLANK(Values!F77),"",Values!$B$31)</f>
        <v/>
      </c>
      <c r="DY78" t="str">
        <f>IF(ISBLANK(Values!$F77), "", "not_applicable")</f>
        <v/>
      </c>
      <c r="EI78" s="1" t="str">
        <f>IF(ISBLANK(Values!F77),"",Values!$B$31)</f>
        <v/>
      </c>
      <c r="ES78" s="1" t="str">
        <f>IF(ISBLANK(Values!F77),"","Amazon Tellus UPS")</f>
        <v/>
      </c>
      <c r="EV78" s="1" t="str">
        <f>IF(ISBLANK(Values!F77),"","New")</f>
        <v/>
      </c>
      <c r="FE78" s="1" t="str">
        <f>IF(ISBLANK(Values!F77),"",IF(CO78&lt;&gt;"DEFAULT", "", 3))</f>
        <v/>
      </c>
      <c r="FH78" s="1" t="str">
        <f>IF(ISBLANK(Values!F77),"","FALSE")</f>
        <v/>
      </c>
      <c r="FI78" s="1" t="str">
        <f>IF(ISBLANK(Values!F77),"","FALSE")</f>
        <v/>
      </c>
      <c r="FJ78" s="1" t="str">
        <f>IF(ISBLANK(Values!F77),"","FALSE")</f>
        <v/>
      </c>
      <c r="FM78" s="1" t="str">
        <f>IF(ISBLANK(Values!F77),"","1")</f>
        <v/>
      </c>
      <c r="FO78" s="27"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1" t="str">
        <f>IF(ISBLANK(Values!F78),"",IF(Values!$B$37="EU","computercomponent","computer"))</f>
        <v/>
      </c>
      <c r="B79" s="33" t="str">
        <f>IF(ISBLANK(Values!F78),"",Values!G78)</f>
        <v/>
      </c>
      <c r="C79" s="29" t="str">
        <f>IF(ISBLANK(Values!F78),"","TellusRem")</f>
        <v/>
      </c>
      <c r="D79" s="28" t="str">
        <f>IF(ISBLANK(Values!F78),"",Values!F78)</f>
        <v/>
      </c>
      <c r="E79" s="1" t="str">
        <f>IF(ISBLANK(Values!F78),"","EAN")</f>
        <v/>
      </c>
      <c r="F79" s="27" t="str">
        <f>IF(ISBLANK(Values!F78),"",IF(Values!K78, SUBSTITUTE(Values!$B$1, "{language}", Values!I78) &amp; " " &amp;Values!$B$3, SUBSTITUTE(Values!$B$2, "{language}", Values!$I78) &amp; " " &amp;Values!$B$3))</f>
        <v/>
      </c>
      <c r="G79" s="29" t="str">
        <f>IF(ISBLANK(Values!F78),"","TellusRem")</f>
        <v/>
      </c>
      <c r="H79" s="1" t="str">
        <f>IF(ISBLANK(Values!F78),"",Values!$B$16)</f>
        <v/>
      </c>
      <c r="I79" s="1" t="str">
        <f>IF(ISBLANK(Values!F78),"","4730574031")</f>
        <v/>
      </c>
      <c r="J79" s="31" t="str">
        <f>IF(ISBLANK(Values!F78),"",Values!G78 )</f>
        <v/>
      </c>
      <c r="K79" s="27" t="str">
        <f>IF(ISBLANK(Values!F78),"",IF(Values!K78, Values!$B$4, Values!$B$5))</f>
        <v/>
      </c>
      <c r="L79" s="27" t="str">
        <f>IF(ISBLANK(Values!F78),"",IF($CO79="DEFAULT", Values!$B$18, ""))</f>
        <v/>
      </c>
      <c r="M79" s="27" t="str">
        <f>IF(ISBLANK(Values!F78),"",Values!$N78)</f>
        <v/>
      </c>
      <c r="N79" s="27" t="str">
        <f>IF(ISBLANK(Values!$G78),"",Values!O78)</f>
        <v/>
      </c>
      <c r="O79" s="27" t="str">
        <f>IF(ISBLANK(Values!$G78),"",Values!P78)</f>
        <v/>
      </c>
      <c r="P79" s="27" t="str">
        <f>IF(ISBLANK(Values!$G78),"",Values!Q78)</f>
        <v/>
      </c>
      <c r="Q79" s="27" t="str">
        <f>IF(ISBLANK(Values!$G78),"",Values!R78)</f>
        <v/>
      </c>
      <c r="R79" s="27" t="str">
        <f>IF(ISBLANK(Values!$G78),"",Values!S78)</f>
        <v/>
      </c>
      <c r="S79" s="27" t="str">
        <f>IF(ISBLANK(Values!$G78),"",Values!T78)</f>
        <v/>
      </c>
      <c r="T79" s="27" t="str">
        <f>IF(ISBLANK(Values!$G78),"",Values!U78)</f>
        <v/>
      </c>
      <c r="U79" s="27" t="str">
        <f>IF(ISBLANK(Values!$G78),"",Values!V78)</f>
        <v/>
      </c>
      <c r="W79" s="29" t="str">
        <f>IF(ISBLANK(Values!F78),"","Child")</f>
        <v/>
      </c>
      <c r="X79" s="29" t="str">
        <f>IF(ISBLANK(Values!F78),"",Values!$B$13)</f>
        <v/>
      </c>
      <c r="Y79" s="31" t="str">
        <f>IF(ISBLANK(Values!F78),"","Size-Color")</f>
        <v/>
      </c>
      <c r="Z79" s="29" t="str">
        <f>IF(ISBLANK(Values!F78),"","variation")</f>
        <v/>
      </c>
      <c r="AA79" s="1" t="str">
        <f>IF(ISBLANK(Values!F78),"",Values!$B$20)</f>
        <v/>
      </c>
      <c r="AB79" s="1" t="str">
        <f>IF(ISBLANK(Values!F78),"",Values!$B$29)</f>
        <v/>
      </c>
      <c r="AI79" s="34" t="str">
        <f>IF(ISBLANK(Values!F78),"",IF(Values!J78,Values!$B$23,Values!$B$33))</f>
        <v/>
      </c>
      <c r="AJ79" s="3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7" t="str">
        <f>IF(ISBLANK(Values!F78),"",Values!I78)</f>
        <v/>
      </c>
      <c r="AV79" s="1" t="str">
        <f>IF(ISBLANK(Values!F78),"",IF(Values!K78,"Backlit", "Non-Backlit"))</f>
        <v/>
      </c>
      <c r="BE79" s="1" t="str">
        <f>IF(ISBLANK(Values!F78),"","Professional Audience")</f>
        <v/>
      </c>
      <c r="BF79" s="1" t="str">
        <f>IF(ISBLANK(Values!F78),"","Consumer Audience")</f>
        <v/>
      </c>
      <c r="BG79" s="1" t="str">
        <f>IF(ISBLANK(Values!F78),"","Adults")</f>
        <v/>
      </c>
      <c r="BH79" s="1"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1" t="str">
        <f>IF(ISBLANK(Values!F78),"",Values!$B$7)</f>
        <v/>
      </c>
      <c r="CQ79" s="1" t="str">
        <f>IF(ISBLANK(Values!F78),"",Values!$B$8)</f>
        <v/>
      </c>
      <c r="CR79" s="1"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1" t="str">
        <f>IF(ISBLANK(Values!F78),"","Parts")</f>
        <v/>
      </c>
      <c r="DP79" s="1" t="str">
        <f>IF(ISBLANK(Values!F78),"",Values!$B$31)</f>
        <v/>
      </c>
      <c r="DY79" t="str">
        <f>IF(ISBLANK(Values!$F78), "", "not_applicable")</f>
        <v/>
      </c>
      <c r="EI79" s="1" t="str">
        <f>IF(ISBLANK(Values!F78),"",Values!$B$31)</f>
        <v/>
      </c>
      <c r="ES79" s="1" t="str">
        <f>IF(ISBLANK(Values!F78),"","Amazon Tellus UPS")</f>
        <v/>
      </c>
      <c r="EV79" s="1" t="str">
        <f>IF(ISBLANK(Values!F78),"","New")</f>
        <v/>
      </c>
      <c r="FE79" s="1" t="str">
        <f>IF(ISBLANK(Values!F78),"",IF(CO79&lt;&gt;"DEFAULT", "", 3))</f>
        <v/>
      </c>
      <c r="FH79" s="1" t="str">
        <f>IF(ISBLANK(Values!F78),"","FALSE")</f>
        <v/>
      </c>
      <c r="FI79" s="1" t="str">
        <f>IF(ISBLANK(Values!F78),"","FALSE")</f>
        <v/>
      </c>
      <c r="FJ79" s="1" t="str">
        <f>IF(ISBLANK(Values!F78),"","FALSE")</f>
        <v/>
      </c>
      <c r="FM79" s="1" t="str">
        <f>IF(ISBLANK(Values!F78),"","1")</f>
        <v/>
      </c>
      <c r="FO79" s="27"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1" t="str">
        <f>IF(ISBLANK(Values!F79),"",IF(Values!$B$37="EU","computercomponent","computer"))</f>
        <v/>
      </c>
      <c r="B80" s="33" t="str">
        <f>IF(ISBLANK(Values!F79),"",Values!G79)</f>
        <v/>
      </c>
      <c r="C80" s="29" t="str">
        <f>IF(ISBLANK(Values!F79),"","TellusRem")</f>
        <v/>
      </c>
      <c r="D80" s="28" t="str">
        <f>IF(ISBLANK(Values!F79),"",Values!F79)</f>
        <v/>
      </c>
      <c r="E80" s="1" t="str">
        <f>IF(ISBLANK(Values!F79),"","EAN")</f>
        <v/>
      </c>
      <c r="F80" s="27" t="str">
        <f>IF(ISBLANK(Values!F79),"",IF(Values!K79, SUBSTITUTE(Values!$B$1, "{language}", Values!I79) &amp; " " &amp;Values!$B$3, SUBSTITUTE(Values!$B$2, "{language}", Values!$I79) &amp; " " &amp;Values!$B$3))</f>
        <v/>
      </c>
      <c r="G80" s="29" t="str">
        <f>IF(ISBLANK(Values!F79),"","TellusRem")</f>
        <v/>
      </c>
      <c r="H80" s="1" t="str">
        <f>IF(ISBLANK(Values!F79),"",Values!$B$16)</f>
        <v/>
      </c>
      <c r="I80" s="1" t="str">
        <f>IF(ISBLANK(Values!F79),"","4730574031")</f>
        <v/>
      </c>
      <c r="J80" s="31" t="str">
        <f>IF(ISBLANK(Values!F79),"",Values!G79 )</f>
        <v/>
      </c>
      <c r="K80" s="27" t="str">
        <f>IF(ISBLANK(Values!F79),"",IF(Values!K79, Values!$B$4, Values!$B$5))</f>
        <v/>
      </c>
      <c r="L80" s="27" t="str">
        <f>IF(ISBLANK(Values!F79),"",IF($CO80="DEFAULT", Values!$B$18, ""))</f>
        <v/>
      </c>
      <c r="M80" s="27" t="str">
        <f>IF(ISBLANK(Values!F79),"",Values!$N79)</f>
        <v/>
      </c>
      <c r="N80" s="27" t="str">
        <f>IF(ISBLANK(Values!$G79),"",Values!O79)</f>
        <v/>
      </c>
      <c r="O80" s="27" t="str">
        <f>IF(ISBLANK(Values!$G79),"",Values!P79)</f>
        <v/>
      </c>
      <c r="P80" s="27" t="str">
        <f>IF(ISBLANK(Values!$G79),"",Values!Q79)</f>
        <v/>
      </c>
      <c r="Q80" s="27" t="str">
        <f>IF(ISBLANK(Values!$G79),"",Values!R79)</f>
        <v/>
      </c>
      <c r="R80" s="27" t="str">
        <f>IF(ISBLANK(Values!$G79),"",Values!S79)</f>
        <v/>
      </c>
      <c r="S80" s="27" t="str">
        <f>IF(ISBLANK(Values!$G79),"",Values!T79)</f>
        <v/>
      </c>
      <c r="T80" s="27" t="str">
        <f>IF(ISBLANK(Values!$G79),"",Values!U79)</f>
        <v/>
      </c>
      <c r="U80" s="27" t="str">
        <f>IF(ISBLANK(Values!$G79),"",Values!V79)</f>
        <v/>
      </c>
      <c r="W80" s="29" t="str">
        <f>IF(ISBLANK(Values!F79),"","Child")</f>
        <v/>
      </c>
      <c r="X80" s="29" t="str">
        <f>IF(ISBLANK(Values!F79),"",Values!$B$13)</f>
        <v/>
      </c>
      <c r="Y80" s="31" t="str">
        <f>IF(ISBLANK(Values!F79),"","Size-Color")</f>
        <v/>
      </c>
      <c r="Z80" s="29" t="str">
        <f>IF(ISBLANK(Values!F79),"","variation")</f>
        <v/>
      </c>
      <c r="AA80" s="1" t="str">
        <f>IF(ISBLANK(Values!F79),"",Values!$B$20)</f>
        <v/>
      </c>
      <c r="AB80" s="1" t="str">
        <f>IF(ISBLANK(Values!F79),"",Values!$B$29)</f>
        <v/>
      </c>
      <c r="AI80" s="34" t="str">
        <f>IF(ISBLANK(Values!F79),"",IF(Values!J79,Values!$B$23,Values!$B$33))</f>
        <v/>
      </c>
      <c r="AJ80" s="3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7" t="str">
        <f>IF(ISBLANK(Values!F79),"",Values!I79)</f>
        <v/>
      </c>
      <c r="AV80" s="1" t="str">
        <f>IF(ISBLANK(Values!F79),"",IF(Values!K79,"Backlit", "Non-Backlit"))</f>
        <v/>
      </c>
      <c r="BE80" s="1" t="str">
        <f>IF(ISBLANK(Values!F79),"","Professional Audience")</f>
        <v/>
      </c>
      <c r="BF80" s="1" t="str">
        <f>IF(ISBLANK(Values!F79),"","Consumer Audience")</f>
        <v/>
      </c>
      <c r="BG80" s="1" t="str">
        <f>IF(ISBLANK(Values!F79),"","Adults")</f>
        <v/>
      </c>
      <c r="BH80" s="1"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1" t="str">
        <f>IF(ISBLANK(Values!F79),"",Values!$B$7)</f>
        <v/>
      </c>
      <c r="CQ80" s="1" t="str">
        <f>IF(ISBLANK(Values!F79),"",Values!$B$8)</f>
        <v/>
      </c>
      <c r="CR80" s="1"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1" t="str">
        <f>IF(ISBLANK(Values!F79),"","Parts")</f>
        <v/>
      </c>
      <c r="DP80" s="1" t="str">
        <f>IF(ISBLANK(Values!F79),"",Values!$B$31)</f>
        <v/>
      </c>
      <c r="DY80" t="str">
        <f>IF(ISBLANK(Values!$F79), "", "not_applicable")</f>
        <v/>
      </c>
      <c r="EI80" s="1" t="str">
        <f>IF(ISBLANK(Values!F79),"",Values!$B$31)</f>
        <v/>
      </c>
      <c r="ES80" s="1" t="str">
        <f>IF(ISBLANK(Values!F79),"","Amazon Tellus UPS")</f>
        <v/>
      </c>
      <c r="EV80" s="1" t="str">
        <f>IF(ISBLANK(Values!F79),"","New")</f>
        <v/>
      </c>
      <c r="FE80" s="1" t="str">
        <f>IF(ISBLANK(Values!F79),"",IF(CO80&lt;&gt;"DEFAULT", "", 3))</f>
        <v/>
      </c>
      <c r="FH80" s="1" t="str">
        <f>IF(ISBLANK(Values!F79),"","FALSE")</f>
        <v/>
      </c>
      <c r="FI80" s="1" t="str">
        <f>IF(ISBLANK(Values!F79),"","FALSE")</f>
        <v/>
      </c>
      <c r="FJ80" s="1" t="str">
        <f>IF(ISBLANK(Values!F79),"","FALSE")</f>
        <v/>
      </c>
      <c r="FM80" s="1" t="str">
        <f>IF(ISBLANK(Values!F79),"","1")</f>
        <v/>
      </c>
      <c r="FO80" s="27"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1" t="str">
        <f>IF(ISBLANK(Values!F80),"",IF(Values!$B$37="EU","computercomponent","computer"))</f>
        <v/>
      </c>
      <c r="B81" s="33" t="str">
        <f>IF(ISBLANK(Values!F80),"",Values!G80)</f>
        <v/>
      </c>
      <c r="C81" s="29" t="str">
        <f>IF(ISBLANK(Values!F80),"","TellusRem")</f>
        <v/>
      </c>
      <c r="D81" s="28" t="str">
        <f>IF(ISBLANK(Values!F80),"",Values!F80)</f>
        <v/>
      </c>
      <c r="E81" s="1" t="str">
        <f>IF(ISBLANK(Values!F80),"","EAN")</f>
        <v/>
      </c>
      <c r="F81" s="27" t="str">
        <f>IF(ISBLANK(Values!F80),"",IF(Values!K80, SUBSTITUTE(Values!$B$1, "{language}", Values!I80) &amp; " " &amp;Values!$B$3, SUBSTITUTE(Values!$B$2, "{language}", Values!$I80) &amp; " " &amp;Values!$B$3))</f>
        <v/>
      </c>
      <c r="G81" s="29" t="str">
        <f>IF(ISBLANK(Values!F80),"","TellusRem")</f>
        <v/>
      </c>
      <c r="H81" s="1" t="str">
        <f>IF(ISBLANK(Values!F80),"",Values!$B$16)</f>
        <v/>
      </c>
      <c r="I81" s="1" t="str">
        <f>IF(ISBLANK(Values!F80),"","4730574031")</f>
        <v/>
      </c>
      <c r="J81" s="31" t="str">
        <f>IF(ISBLANK(Values!F80),"",Values!G80 )</f>
        <v/>
      </c>
      <c r="K81" s="27" t="str">
        <f>IF(ISBLANK(Values!F80),"",IF(Values!K80, Values!$B$4, Values!$B$5))</f>
        <v/>
      </c>
      <c r="L81" s="27" t="str">
        <f>IF(ISBLANK(Values!F80),"",IF($CO81="DEFAULT", Values!$B$18, ""))</f>
        <v/>
      </c>
      <c r="M81" s="27" t="str">
        <f>IF(ISBLANK(Values!F80),"",Values!$N80)</f>
        <v/>
      </c>
      <c r="N81" s="27" t="str">
        <f>IF(ISBLANK(Values!$G80),"",Values!O80)</f>
        <v/>
      </c>
      <c r="O81" s="27" t="str">
        <f>IF(ISBLANK(Values!$G80),"",Values!P80)</f>
        <v/>
      </c>
      <c r="P81" s="27" t="str">
        <f>IF(ISBLANK(Values!$G80),"",Values!Q80)</f>
        <v/>
      </c>
      <c r="Q81" s="27" t="str">
        <f>IF(ISBLANK(Values!$G80),"",Values!R80)</f>
        <v/>
      </c>
      <c r="R81" s="27" t="str">
        <f>IF(ISBLANK(Values!$G80),"",Values!S80)</f>
        <v/>
      </c>
      <c r="S81" s="27" t="str">
        <f>IF(ISBLANK(Values!$G80),"",Values!T80)</f>
        <v/>
      </c>
      <c r="T81" s="27" t="str">
        <f>IF(ISBLANK(Values!$G80),"",Values!U80)</f>
        <v/>
      </c>
      <c r="U81" s="27" t="str">
        <f>IF(ISBLANK(Values!$G80),"",Values!V80)</f>
        <v/>
      </c>
      <c r="W81" s="29" t="str">
        <f>IF(ISBLANK(Values!F80),"","Child")</f>
        <v/>
      </c>
      <c r="X81" s="29" t="str">
        <f>IF(ISBLANK(Values!F80),"",Values!$B$13)</f>
        <v/>
      </c>
      <c r="Y81" s="31" t="str">
        <f>IF(ISBLANK(Values!F80),"","Size-Color")</f>
        <v/>
      </c>
      <c r="Z81" s="29" t="str">
        <f>IF(ISBLANK(Values!F80),"","variation")</f>
        <v/>
      </c>
      <c r="AA81" s="1" t="str">
        <f>IF(ISBLANK(Values!F80),"",Values!$B$20)</f>
        <v/>
      </c>
      <c r="AB81" s="1" t="str">
        <f>IF(ISBLANK(Values!F80),"",Values!$B$29)</f>
        <v/>
      </c>
      <c r="AI81" s="34" t="str">
        <f>IF(ISBLANK(Values!F80),"",IF(Values!J80,Values!$B$23,Values!$B$33))</f>
        <v/>
      </c>
      <c r="AJ81" s="3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7" t="str">
        <f>IF(ISBLANK(Values!F80),"",Values!I80)</f>
        <v/>
      </c>
      <c r="AV81" s="1" t="str">
        <f>IF(ISBLANK(Values!F80),"",IF(Values!K80,"Backlit", "Non-Backlit"))</f>
        <v/>
      </c>
      <c r="BE81" s="1" t="str">
        <f>IF(ISBLANK(Values!F80),"","Professional Audience")</f>
        <v/>
      </c>
      <c r="BF81" s="1" t="str">
        <f>IF(ISBLANK(Values!F80),"","Consumer Audience")</f>
        <v/>
      </c>
      <c r="BG81" s="1" t="str">
        <f>IF(ISBLANK(Values!F80),"","Adults")</f>
        <v/>
      </c>
      <c r="BH81" s="1"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1" t="str">
        <f>IF(ISBLANK(Values!F80),"",Values!$B$7)</f>
        <v/>
      </c>
      <c r="CQ81" s="1" t="str">
        <f>IF(ISBLANK(Values!F80),"",Values!$B$8)</f>
        <v/>
      </c>
      <c r="CR81" s="1"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1" t="str">
        <f>IF(ISBLANK(Values!F80),"","Parts")</f>
        <v/>
      </c>
      <c r="DP81" s="1" t="str">
        <f>IF(ISBLANK(Values!F80),"",Values!$B$31)</f>
        <v/>
      </c>
      <c r="DY81" t="str">
        <f>IF(ISBLANK(Values!$F80), "", "not_applicable")</f>
        <v/>
      </c>
      <c r="EI81" s="1" t="str">
        <f>IF(ISBLANK(Values!F80),"",Values!$B$31)</f>
        <v/>
      </c>
      <c r="ES81" s="1" t="str">
        <f>IF(ISBLANK(Values!F80),"","Amazon Tellus UPS")</f>
        <v/>
      </c>
      <c r="EV81" s="1" t="str">
        <f>IF(ISBLANK(Values!F80),"","New")</f>
        <v/>
      </c>
      <c r="FE81" s="1" t="str">
        <f>IF(ISBLANK(Values!F80),"",IF(CO81&lt;&gt;"DEFAULT", "", 3))</f>
        <v/>
      </c>
      <c r="FH81" s="1" t="str">
        <f>IF(ISBLANK(Values!F80),"","FALSE")</f>
        <v/>
      </c>
      <c r="FI81" s="1" t="str">
        <f>IF(ISBLANK(Values!F80),"","FALSE")</f>
        <v/>
      </c>
      <c r="FJ81" s="1" t="str">
        <f>IF(ISBLANK(Values!F80),"","FALSE")</f>
        <v/>
      </c>
      <c r="FM81" s="1" t="str">
        <f>IF(ISBLANK(Values!F80),"","1")</f>
        <v/>
      </c>
      <c r="FO81" s="27"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1" t="str">
        <f>IF(ISBLANK(Values!F81),"",IF(Values!$B$37="EU","computercomponent","computer"))</f>
        <v/>
      </c>
      <c r="B82" s="33" t="str">
        <f>IF(ISBLANK(Values!F81),"",Values!G81)</f>
        <v/>
      </c>
      <c r="C82" s="29" t="str">
        <f>IF(ISBLANK(Values!F81),"","TellusRem")</f>
        <v/>
      </c>
      <c r="D82" s="28" t="str">
        <f>IF(ISBLANK(Values!F81),"",Values!F81)</f>
        <v/>
      </c>
      <c r="E82" s="1" t="str">
        <f>IF(ISBLANK(Values!F81),"","EAN")</f>
        <v/>
      </c>
      <c r="F82" s="27" t="str">
        <f>IF(ISBLANK(Values!F81),"",IF(Values!K81, SUBSTITUTE(Values!$B$1, "{language}", Values!I81) &amp; " " &amp;Values!$B$3, SUBSTITUTE(Values!$B$2, "{language}", Values!$I81) &amp; " " &amp;Values!$B$3))</f>
        <v/>
      </c>
      <c r="G82" s="29" t="str">
        <f>IF(ISBLANK(Values!F81),"","TellusRem")</f>
        <v/>
      </c>
      <c r="H82" s="1" t="str">
        <f>IF(ISBLANK(Values!F81),"",Values!$B$16)</f>
        <v/>
      </c>
      <c r="I82" s="1" t="str">
        <f>IF(ISBLANK(Values!F81),"","4730574031")</f>
        <v/>
      </c>
      <c r="J82" s="31" t="str">
        <f>IF(ISBLANK(Values!F81),"",Values!G81 )</f>
        <v/>
      </c>
      <c r="K82" s="27" t="str">
        <f>IF(ISBLANK(Values!F81),"",IF(Values!K81, Values!$B$4, Values!$B$5))</f>
        <v/>
      </c>
      <c r="L82" s="27" t="str">
        <f>IF(ISBLANK(Values!F81),"",IF($CO82="DEFAULT", Values!$B$18, ""))</f>
        <v/>
      </c>
      <c r="M82" s="27" t="str">
        <f>IF(ISBLANK(Values!F81),"",Values!$N81)</f>
        <v/>
      </c>
      <c r="N82" s="27" t="str">
        <f>IF(ISBLANK(Values!$G81),"",Values!O81)</f>
        <v/>
      </c>
      <c r="O82" s="27" t="str">
        <f>IF(ISBLANK(Values!$G81),"",Values!P81)</f>
        <v/>
      </c>
      <c r="P82" s="27" t="str">
        <f>IF(ISBLANK(Values!$G81),"",Values!Q81)</f>
        <v/>
      </c>
      <c r="Q82" s="27" t="str">
        <f>IF(ISBLANK(Values!$G81),"",Values!R81)</f>
        <v/>
      </c>
      <c r="R82" s="27" t="str">
        <f>IF(ISBLANK(Values!$G81),"",Values!S81)</f>
        <v/>
      </c>
      <c r="S82" s="27" t="str">
        <f>IF(ISBLANK(Values!$G81),"",Values!T81)</f>
        <v/>
      </c>
      <c r="T82" s="27" t="str">
        <f>IF(ISBLANK(Values!$G81),"",Values!U81)</f>
        <v/>
      </c>
      <c r="U82" s="27" t="str">
        <f>IF(ISBLANK(Values!$G81),"",Values!V81)</f>
        <v/>
      </c>
      <c r="W82" s="29" t="str">
        <f>IF(ISBLANK(Values!F81),"","Child")</f>
        <v/>
      </c>
      <c r="X82" s="29" t="str">
        <f>IF(ISBLANK(Values!F81),"",Values!$B$13)</f>
        <v/>
      </c>
      <c r="Y82" s="31" t="str">
        <f>IF(ISBLANK(Values!F81),"","Size-Color")</f>
        <v/>
      </c>
      <c r="Z82" s="29" t="str">
        <f>IF(ISBLANK(Values!F81),"","variation")</f>
        <v/>
      </c>
      <c r="AA82" s="1" t="str">
        <f>IF(ISBLANK(Values!F81),"",Values!$B$20)</f>
        <v/>
      </c>
      <c r="AB82" s="1" t="str">
        <f>IF(ISBLANK(Values!F81),"",Values!$B$29)</f>
        <v/>
      </c>
      <c r="AI82" s="34" t="str">
        <f>IF(ISBLANK(Values!F81),"",IF(Values!J81,Values!$B$23,Values!$B$33))</f>
        <v/>
      </c>
      <c r="AJ82" s="3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7" t="str">
        <f>IF(ISBLANK(Values!F81),"",Values!I81)</f>
        <v/>
      </c>
      <c r="AV82" s="1" t="str">
        <f>IF(ISBLANK(Values!F81),"",IF(Values!K81,"Backlit", "Non-Backlit"))</f>
        <v/>
      </c>
      <c r="BE82" s="1" t="str">
        <f>IF(ISBLANK(Values!F81),"","Professional Audience")</f>
        <v/>
      </c>
      <c r="BF82" s="1" t="str">
        <f>IF(ISBLANK(Values!F81),"","Consumer Audience")</f>
        <v/>
      </c>
      <c r="BG82" s="1" t="str">
        <f>IF(ISBLANK(Values!F81),"","Adults")</f>
        <v/>
      </c>
      <c r="BH82" s="1"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1" t="str">
        <f>IF(ISBLANK(Values!F81),"",Values!$B$7)</f>
        <v/>
      </c>
      <c r="CQ82" s="1" t="str">
        <f>IF(ISBLANK(Values!F81),"",Values!$B$8)</f>
        <v/>
      </c>
      <c r="CR82" s="1"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1" t="str">
        <f>IF(ISBLANK(Values!F81),"","Parts")</f>
        <v/>
      </c>
      <c r="DP82" s="1" t="str">
        <f>IF(ISBLANK(Values!F81),"",Values!$B$31)</f>
        <v/>
      </c>
      <c r="DY82" t="str">
        <f>IF(ISBLANK(Values!$F81), "", "not_applicable")</f>
        <v/>
      </c>
      <c r="EI82" s="1" t="str">
        <f>IF(ISBLANK(Values!F81),"",Values!$B$31)</f>
        <v/>
      </c>
      <c r="ES82" s="1" t="str">
        <f>IF(ISBLANK(Values!F81),"","Amazon Tellus UPS")</f>
        <v/>
      </c>
      <c r="EV82" s="1" t="str">
        <f>IF(ISBLANK(Values!F81),"","New")</f>
        <v/>
      </c>
      <c r="FE82" s="1" t="str">
        <f>IF(ISBLANK(Values!F81),"",IF(CO82&lt;&gt;"DEFAULT", "", 3))</f>
        <v/>
      </c>
      <c r="FH82" s="1" t="str">
        <f>IF(ISBLANK(Values!F81),"","FALSE")</f>
        <v/>
      </c>
      <c r="FI82" s="1" t="str">
        <f>IF(ISBLANK(Values!F81),"","FALSE")</f>
        <v/>
      </c>
      <c r="FJ82" s="1" t="str">
        <f>IF(ISBLANK(Values!F81),"","FALSE")</f>
        <v/>
      </c>
      <c r="FM82" s="1" t="str">
        <f>IF(ISBLANK(Values!F81),"","1")</f>
        <v/>
      </c>
      <c r="FO82" s="27"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1" t="str">
        <f>IF(ISBLANK(Values!F82),"",IF(Values!$B$37="EU","computercomponent","computer"))</f>
        <v/>
      </c>
      <c r="B83" s="33" t="str">
        <f>IF(ISBLANK(Values!F82),"",Values!G82)</f>
        <v/>
      </c>
      <c r="C83" s="29" t="str">
        <f>IF(ISBLANK(Values!F82),"","TellusRem")</f>
        <v/>
      </c>
      <c r="D83" s="28" t="str">
        <f>IF(ISBLANK(Values!F82),"",Values!F82)</f>
        <v/>
      </c>
      <c r="E83" s="1" t="str">
        <f>IF(ISBLANK(Values!F82),"","EAN")</f>
        <v/>
      </c>
      <c r="F83" s="27" t="str">
        <f>IF(ISBLANK(Values!F82),"",IF(Values!K82, SUBSTITUTE(Values!$B$1, "{language}", Values!I82) &amp; " " &amp;Values!$B$3, SUBSTITUTE(Values!$B$2, "{language}", Values!$I82) &amp; " " &amp;Values!$B$3))</f>
        <v/>
      </c>
      <c r="G83" s="29" t="str">
        <f>IF(ISBLANK(Values!F82),"","TellusRem")</f>
        <v/>
      </c>
      <c r="H83" s="1" t="str">
        <f>IF(ISBLANK(Values!F82),"",Values!$B$16)</f>
        <v/>
      </c>
      <c r="I83" s="1" t="str">
        <f>IF(ISBLANK(Values!F82),"","4730574031")</f>
        <v/>
      </c>
      <c r="J83" s="31" t="str">
        <f>IF(ISBLANK(Values!F82),"",Values!G82 )</f>
        <v/>
      </c>
      <c r="K83" s="27" t="str">
        <f>IF(ISBLANK(Values!F82),"",IF(Values!K82, Values!$B$4, Values!$B$5))</f>
        <v/>
      </c>
      <c r="L83" s="27" t="str">
        <f>IF(ISBLANK(Values!F82),"",IF($CO83="DEFAULT", Values!$B$18, ""))</f>
        <v/>
      </c>
      <c r="M83" s="27" t="str">
        <f>IF(ISBLANK(Values!F82),"",Values!$N82)</f>
        <v/>
      </c>
      <c r="N83" s="27" t="str">
        <f>IF(ISBLANK(Values!$G82),"",Values!O82)</f>
        <v/>
      </c>
      <c r="O83" s="27" t="str">
        <f>IF(ISBLANK(Values!$G82),"",Values!P82)</f>
        <v/>
      </c>
      <c r="P83" s="27" t="str">
        <f>IF(ISBLANK(Values!$G82),"",Values!Q82)</f>
        <v/>
      </c>
      <c r="Q83" s="27" t="str">
        <f>IF(ISBLANK(Values!$G82),"",Values!R82)</f>
        <v/>
      </c>
      <c r="R83" s="27" t="str">
        <f>IF(ISBLANK(Values!$G82),"",Values!S82)</f>
        <v/>
      </c>
      <c r="S83" s="27" t="str">
        <f>IF(ISBLANK(Values!$G82),"",Values!T82)</f>
        <v/>
      </c>
      <c r="T83" s="27" t="str">
        <f>IF(ISBLANK(Values!$G82),"",Values!U82)</f>
        <v/>
      </c>
      <c r="U83" s="27" t="str">
        <f>IF(ISBLANK(Values!$G82),"",Values!V82)</f>
        <v/>
      </c>
      <c r="W83" s="29" t="str">
        <f>IF(ISBLANK(Values!F82),"","Child")</f>
        <v/>
      </c>
      <c r="X83" s="29" t="str">
        <f>IF(ISBLANK(Values!F82),"",Values!$B$13)</f>
        <v/>
      </c>
      <c r="Y83" s="31" t="str">
        <f>IF(ISBLANK(Values!F82),"","Size-Color")</f>
        <v/>
      </c>
      <c r="Z83" s="29" t="str">
        <f>IF(ISBLANK(Values!F82),"","variation")</f>
        <v/>
      </c>
      <c r="AA83" s="1" t="str">
        <f>IF(ISBLANK(Values!F82),"",Values!$B$20)</f>
        <v/>
      </c>
      <c r="AB83" s="1" t="str">
        <f>IF(ISBLANK(Values!F82),"",Values!$B$29)</f>
        <v/>
      </c>
      <c r="AI83" s="34" t="str">
        <f>IF(ISBLANK(Values!F82),"",IF(Values!J82,Values!$B$23,Values!$B$33))</f>
        <v/>
      </c>
      <c r="AJ83" s="3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7" t="str">
        <f>IF(ISBLANK(Values!F82),"",Values!I82)</f>
        <v/>
      </c>
      <c r="AV83" s="1" t="str">
        <f>IF(ISBLANK(Values!F82),"",IF(Values!K82,"Backlit", "Non-Backlit"))</f>
        <v/>
      </c>
      <c r="BE83" s="1" t="str">
        <f>IF(ISBLANK(Values!F82),"","Professional Audience")</f>
        <v/>
      </c>
      <c r="BF83" s="1" t="str">
        <f>IF(ISBLANK(Values!F82),"","Consumer Audience")</f>
        <v/>
      </c>
      <c r="BG83" s="1" t="str">
        <f>IF(ISBLANK(Values!F82),"","Adults")</f>
        <v/>
      </c>
      <c r="BH83" s="1"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1" t="str">
        <f>IF(ISBLANK(Values!F82),"",Values!$B$7)</f>
        <v/>
      </c>
      <c r="CQ83" s="1" t="str">
        <f>IF(ISBLANK(Values!F82),"",Values!$B$8)</f>
        <v/>
      </c>
      <c r="CR83" s="1"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1" t="str">
        <f>IF(ISBLANK(Values!F82),"","Parts")</f>
        <v/>
      </c>
      <c r="DP83" s="1" t="str">
        <f>IF(ISBLANK(Values!F82),"",Values!$B$31)</f>
        <v/>
      </c>
      <c r="EI83" s="1" t="str">
        <f>IF(ISBLANK(Values!F82),"",Values!$B$31)</f>
        <v/>
      </c>
      <c r="ES83" s="1" t="str">
        <f>IF(ISBLANK(Values!F82),"","Amazon Tellus UPS")</f>
        <v/>
      </c>
      <c r="EV83" s="1" t="str">
        <f>IF(ISBLANK(Values!F82),"","New")</f>
        <v/>
      </c>
      <c r="FE83" s="1" t="str">
        <f>IF(ISBLANK(Values!F82),"",IF(CO83&lt;&gt;"DEFAULT", "", 3))</f>
        <v/>
      </c>
      <c r="FH83" s="1" t="str">
        <f>IF(ISBLANK(Values!F82),"","FALSE")</f>
        <v/>
      </c>
      <c r="FI83" s="1" t="str">
        <f>IF(ISBLANK(Values!F82),"","FALSE")</f>
        <v/>
      </c>
      <c r="FJ83" s="1" t="str">
        <f>IF(ISBLANK(Values!F82),"","FALSE")</f>
        <v/>
      </c>
      <c r="FM83" s="1" t="str">
        <f>IF(ISBLANK(Values!F82),"","1")</f>
        <v/>
      </c>
      <c r="FO83" s="27"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1" t="str">
        <f>IF(ISBLANK(Values!F83),"",IF(Values!$B$37="EU","computercomponent","computer"))</f>
        <v/>
      </c>
      <c r="B84" s="33" t="str">
        <f>IF(ISBLANK(Values!F83),"",Values!G83)</f>
        <v/>
      </c>
      <c r="C84" s="29" t="str">
        <f>IF(ISBLANK(Values!F83),"","TellusRem")</f>
        <v/>
      </c>
      <c r="D84" s="28" t="str">
        <f>IF(ISBLANK(Values!F83),"",Values!F83)</f>
        <v/>
      </c>
      <c r="E84" s="1" t="str">
        <f>IF(ISBLANK(Values!F83),"","EAN")</f>
        <v/>
      </c>
      <c r="F84" s="27" t="str">
        <f>IF(ISBLANK(Values!F83),"",IF(Values!K83, SUBSTITUTE(Values!$B$1, "{language}", Values!I83) &amp; " " &amp;Values!$B$3, SUBSTITUTE(Values!$B$2, "{language}", Values!$I83) &amp; " " &amp;Values!$B$3))</f>
        <v/>
      </c>
      <c r="G84" s="29" t="str">
        <f>IF(ISBLANK(Values!F83),"","TellusRem")</f>
        <v/>
      </c>
      <c r="H84" s="1" t="str">
        <f>IF(ISBLANK(Values!F83),"",Values!$B$16)</f>
        <v/>
      </c>
      <c r="I84" s="1" t="str">
        <f>IF(ISBLANK(Values!F83),"","4730574031")</f>
        <v/>
      </c>
      <c r="J84" s="31" t="str">
        <f>IF(ISBLANK(Values!F83),"",Values!G83 )</f>
        <v/>
      </c>
      <c r="K84" s="27" t="str">
        <f>IF(ISBLANK(Values!F83),"",IF(Values!K83, Values!$B$4, Values!$B$5))</f>
        <v/>
      </c>
      <c r="L84" s="27" t="str">
        <f>IF(ISBLANK(Values!F83),"",IF($CO84="DEFAULT", Values!$B$18, ""))</f>
        <v/>
      </c>
      <c r="M84" s="27" t="str">
        <f>IF(ISBLANK(Values!F83),"",Values!$N83)</f>
        <v/>
      </c>
      <c r="N84" s="27" t="str">
        <f>IF(ISBLANK(Values!$G83),"",Values!O83)</f>
        <v/>
      </c>
      <c r="O84" s="27" t="str">
        <f>IF(ISBLANK(Values!$G83),"",Values!P83)</f>
        <v/>
      </c>
      <c r="P84" s="27" t="str">
        <f>IF(ISBLANK(Values!$G83),"",Values!Q83)</f>
        <v/>
      </c>
      <c r="Q84" s="27" t="str">
        <f>IF(ISBLANK(Values!$G83),"",Values!R83)</f>
        <v/>
      </c>
      <c r="R84" s="27" t="str">
        <f>IF(ISBLANK(Values!$G83),"",Values!S83)</f>
        <v/>
      </c>
      <c r="S84" s="27" t="str">
        <f>IF(ISBLANK(Values!$G83),"",Values!T83)</f>
        <v/>
      </c>
      <c r="T84" s="27" t="str">
        <f>IF(ISBLANK(Values!$G83),"",Values!U83)</f>
        <v/>
      </c>
      <c r="U84" s="27" t="str">
        <f>IF(ISBLANK(Values!$G83),"",Values!V83)</f>
        <v/>
      </c>
      <c r="W84" s="29" t="str">
        <f>IF(ISBLANK(Values!F83),"","Child")</f>
        <v/>
      </c>
      <c r="X84" s="29" t="str">
        <f>IF(ISBLANK(Values!F83),"",Values!$B$13)</f>
        <v/>
      </c>
      <c r="Y84" s="31" t="str">
        <f>IF(ISBLANK(Values!F83),"","Size-Color")</f>
        <v/>
      </c>
      <c r="Z84" s="29" t="str">
        <f>IF(ISBLANK(Values!F83),"","variation")</f>
        <v/>
      </c>
      <c r="AA84" s="1" t="str">
        <f>IF(ISBLANK(Values!F83),"",Values!$B$20)</f>
        <v/>
      </c>
      <c r="AB84" s="1" t="str">
        <f>IF(ISBLANK(Values!F83),"",Values!$B$29)</f>
        <v/>
      </c>
      <c r="AI84" s="34" t="str">
        <f>IF(ISBLANK(Values!F83),"",IF(Values!J83,Values!$B$23,Values!$B$33))</f>
        <v/>
      </c>
      <c r="AJ84" s="3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7" t="str">
        <f>IF(ISBLANK(Values!F83),"",Values!I83)</f>
        <v/>
      </c>
      <c r="AV84" s="1" t="str">
        <f>IF(ISBLANK(Values!F83),"",IF(Values!K83,"Backlit", "Non-Backlit"))</f>
        <v/>
      </c>
      <c r="BE84" s="1" t="str">
        <f>IF(ISBLANK(Values!F83),"","Professional Audience")</f>
        <v/>
      </c>
      <c r="BF84" s="1" t="str">
        <f>IF(ISBLANK(Values!F83),"","Consumer Audience")</f>
        <v/>
      </c>
      <c r="BG84" s="1" t="str">
        <f>IF(ISBLANK(Values!F83),"","Adults")</f>
        <v/>
      </c>
      <c r="BH84" s="1"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1" t="str">
        <f>IF(ISBLANK(Values!F83),"",Values!$B$7)</f>
        <v/>
      </c>
      <c r="CQ84" s="1" t="str">
        <f>IF(ISBLANK(Values!F83),"",Values!$B$8)</f>
        <v/>
      </c>
      <c r="CR84" s="1"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1" t="str">
        <f>IF(ISBLANK(Values!F83),"","Parts")</f>
        <v/>
      </c>
      <c r="DP84" s="1" t="str">
        <f>IF(ISBLANK(Values!F83),"",Values!$B$31)</f>
        <v/>
      </c>
      <c r="EI84" s="1" t="str">
        <f>IF(ISBLANK(Values!F83),"",Values!$B$31)</f>
        <v/>
      </c>
      <c r="ES84" s="1" t="str">
        <f>IF(ISBLANK(Values!F83),"","Amazon Tellus UPS")</f>
        <v/>
      </c>
      <c r="EV84" s="1" t="str">
        <f>IF(ISBLANK(Values!F83),"","New")</f>
        <v/>
      </c>
      <c r="FE84" s="1" t="str">
        <f>IF(ISBLANK(Values!F83),"",IF(CO84&lt;&gt;"DEFAULT", "", 3))</f>
        <v/>
      </c>
      <c r="FH84" s="1" t="str">
        <f>IF(ISBLANK(Values!F83),"","FALSE")</f>
        <v/>
      </c>
      <c r="FI84" s="1" t="str">
        <f>IF(ISBLANK(Values!F83),"","FALSE")</f>
        <v/>
      </c>
      <c r="FJ84" s="1" t="str">
        <f>IF(ISBLANK(Values!F83),"","FALSE")</f>
        <v/>
      </c>
      <c r="FM84" s="1" t="str">
        <f>IF(ISBLANK(Values!F83),"","1")</f>
        <v/>
      </c>
      <c r="FO84" s="27"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1" t="str">
        <f>IF(ISBLANK(Values!F84),"",IF(Values!$B$37="EU","computercomponent","computer"))</f>
        <v/>
      </c>
      <c r="B85" s="33" t="str">
        <f>IF(ISBLANK(Values!F84),"",Values!G84)</f>
        <v/>
      </c>
      <c r="C85" s="29" t="str">
        <f>IF(ISBLANK(Values!F84),"","TellusRem")</f>
        <v/>
      </c>
      <c r="D85" s="28" t="str">
        <f>IF(ISBLANK(Values!F84),"",Values!F84)</f>
        <v/>
      </c>
      <c r="E85" s="1" t="str">
        <f>IF(ISBLANK(Values!F84),"","EAN")</f>
        <v/>
      </c>
      <c r="F85" s="27" t="str">
        <f>IF(ISBLANK(Values!F84),"",IF(Values!K84, SUBSTITUTE(Values!$B$1, "{language}", Values!I84) &amp; " " &amp;Values!$B$3, SUBSTITUTE(Values!$B$2, "{language}", Values!$I84) &amp; " " &amp;Values!$B$3))</f>
        <v/>
      </c>
      <c r="G85" s="29" t="str">
        <f>IF(ISBLANK(Values!F84),"","TellusRem")</f>
        <v/>
      </c>
      <c r="H85" s="1" t="str">
        <f>IF(ISBLANK(Values!F84),"",Values!$B$16)</f>
        <v/>
      </c>
      <c r="I85" s="1" t="str">
        <f>IF(ISBLANK(Values!F84),"","4730574031")</f>
        <v/>
      </c>
      <c r="J85" s="31" t="str">
        <f>IF(ISBLANK(Values!F84),"",Values!G84 )</f>
        <v/>
      </c>
      <c r="K85" s="27" t="str">
        <f>IF(ISBLANK(Values!F84),"",IF(Values!K84, Values!$B$4, Values!$B$5))</f>
        <v/>
      </c>
      <c r="L85" s="27" t="str">
        <f>IF(ISBLANK(Values!F84),"",IF($CO85="DEFAULT", Values!$B$18, ""))</f>
        <v/>
      </c>
      <c r="M85" s="27" t="str">
        <f>IF(ISBLANK(Values!F84),"",Values!$N84)</f>
        <v/>
      </c>
      <c r="N85" s="27" t="str">
        <f>IF(ISBLANK(Values!$G84),"",Values!O84)</f>
        <v/>
      </c>
      <c r="O85" s="27" t="str">
        <f>IF(ISBLANK(Values!$G84),"",Values!P84)</f>
        <v/>
      </c>
      <c r="P85" s="27" t="str">
        <f>IF(ISBLANK(Values!$G84),"",Values!Q84)</f>
        <v/>
      </c>
      <c r="Q85" s="27" t="str">
        <f>IF(ISBLANK(Values!$G84),"",Values!R84)</f>
        <v/>
      </c>
      <c r="R85" s="27" t="str">
        <f>IF(ISBLANK(Values!$G84),"",Values!S84)</f>
        <v/>
      </c>
      <c r="S85" s="27" t="str">
        <f>IF(ISBLANK(Values!$G84),"",Values!T84)</f>
        <v/>
      </c>
      <c r="T85" s="27" t="str">
        <f>IF(ISBLANK(Values!$G84),"",Values!U84)</f>
        <v/>
      </c>
      <c r="U85" s="27" t="str">
        <f>IF(ISBLANK(Values!$G84),"",Values!V84)</f>
        <v/>
      </c>
      <c r="W85" s="29" t="str">
        <f>IF(ISBLANK(Values!F84),"","Child")</f>
        <v/>
      </c>
      <c r="X85" s="29" t="str">
        <f>IF(ISBLANK(Values!F84),"",Values!$B$13)</f>
        <v/>
      </c>
      <c r="Y85" s="31" t="str">
        <f>IF(ISBLANK(Values!F84),"","Size-Color")</f>
        <v/>
      </c>
      <c r="Z85" s="29" t="str">
        <f>IF(ISBLANK(Values!F84),"","variation")</f>
        <v/>
      </c>
      <c r="AA85" s="1" t="str">
        <f>IF(ISBLANK(Values!F84),"",Values!$B$20)</f>
        <v/>
      </c>
      <c r="AB85" s="1" t="str">
        <f>IF(ISBLANK(Values!F84),"",Values!$B$29)</f>
        <v/>
      </c>
      <c r="AI85" s="34" t="str">
        <f>IF(ISBLANK(Values!F84),"",IF(Values!J84,Values!$B$23,Values!$B$33))</f>
        <v/>
      </c>
      <c r="AJ85" s="3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7" t="str">
        <f>IF(ISBLANK(Values!F84),"",Values!I84)</f>
        <v/>
      </c>
      <c r="AV85" s="1" t="str">
        <f>IF(ISBLANK(Values!F84),"",IF(Values!K84,"Backlit", "Non-Backlit"))</f>
        <v/>
      </c>
      <c r="BE85" s="1" t="str">
        <f>IF(ISBLANK(Values!F84),"","Professional Audience")</f>
        <v/>
      </c>
      <c r="BF85" s="1" t="str">
        <f>IF(ISBLANK(Values!F84),"","Consumer Audience")</f>
        <v/>
      </c>
      <c r="BG85" s="1" t="str">
        <f>IF(ISBLANK(Values!F84),"","Adults")</f>
        <v/>
      </c>
      <c r="BH85" s="1"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1" t="str">
        <f>IF(ISBLANK(Values!F84),"",Values!$B$7)</f>
        <v/>
      </c>
      <c r="CQ85" s="1" t="str">
        <f>IF(ISBLANK(Values!F84),"",Values!$B$8)</f>
        <v/>
      </c>
      <c r="CR85" s="1"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1" t="str">
        <f>IF(ISBLANK(Values!F84),"","Parts")</f>
        <v/>
      </c>
      <c r="DP85" s="1" t="str">
        <f>IF(ISBLANK(Values!F84),"",Values!$B$31)</f>
        <v/>
      </c>
      <c r="EI85" s="1" t="str">
        <f>IF(ISBLANK(Values!F84),"",Values!$B$31)</f>
        <v/>
      </c>
      <c r="ES85" s="1" t="str">
        <f>IF(ISBLANK(Values!F84),"","Amazon Tellus UPS")</f>
        <v/>
      </c>
      <c r="EV85" s="1" t="str">
        <f>IF(ISBLANK(Values!F84),"","New")</f>
        <v/>
      </c>
      <c r="FE85" s="1" t="str">
        <f>IF(ISBLANK(Values!F84),"",IF(CO85&lt;&gt;"DEFAULT", "", 3))</f>
        <v/>
      </c>
      <c r="FH85" s="1" t="str">
        <f>IF(ISBLANK(Values!F84),"","FALSE")</f>
        <v/>
      </c>
      <c r="FI85" s="1" t="str">
        <f>IF(ISBLANK(Values!F84),"","FALSE")</f>
        <v/>
      </c>
      <c r="FJ85" s="1" t="str">
        <f>IF(ISBLANK(Values!F84),"","FALSE")</f>
        <v/>
      </c>
      <c r="FM85" s="1" t="str">
        <f>IF(ISBLANK(Values!F84),"","1")</f>
        <v/>
      </c>
      <c r="FO85" s="27"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1" t="str">
        <f>IF(ISBLANK(Values!F85),"",IF(Values!$B$37="EU","computercomponent","computer"))</f>
        <v/>
      </c>
      <c r="B86" s="33" t="str">
        <f>IF(ISBLANK(Values!F85),"",Values!G85)</f>
        <v/>
      </c>
      <c r="C86" s="29" t="str">
        <f>IF(ISBLANK(Values!F85),"","TellusRem")</f>
        <v/>
      </c>
      <c r="D86" s="28" t="str">
        <f>IF(ISBLANK(Values!F85),"",Values!F85)</f>
        <v/>
      </c>
      <c r="E86" s="1" t="str">
        <f>IF(ISBLANK(Values!F85),"","EAN")</f>
        <v/>
      </c>
      <c r="F86" s="27" t="str">
        <f>IF(ISBLANK(Values!F85),"",IF(Values!K85, SUBSTITUTE(Values!$B$1, "{language}", Values!I85) &amp; " " &amp;Values!$B$3, SUBSTITUTE(Values!$B$2, "{language}", Values!$I85) &amp; " " &amp;Values!$B$3))</f>
        <v/>
      </c>
      <c r="G86" s="29" t="str">
        <f>IF(ISBLANK(Values!F85),"","TellusRem")</f>
        <v/>
      </c>
      <c r="H86" s="1" t="str">
        <f>IF(ISBLANK(Values!F85),"",Values!$B$16)</f>
        <v/>
      </c>
      <c r="I86" s="1" t="str">
        <f>IF(ISBLANK(Values!F85),"","4730574031")</f>
        <v/>
      </c>
      <c r="J86" s="31" t="str">
        <f>IF(ISBLANK(Values!F85),"",Values!G85 )</f>
        <v/>
      </c>
      <c r="K86" s="27" t="str">
        <f>IF(ISBLANK(Values!F85),"",IF(Values!K85, Values!$B$4, Values!$B$5))</f>
        <v/>
      </c>
      <c r="L86" s="27" t="str">
        <f>IF(ISBLANK(Values!F85),"",IF($CO86="DEFAULT", Values!$B$18, ""))</f>
        <v/>
      </c>
      <c r="M86" s="27" t="str">
        <f>IF(ISBLANK(Values!F85),"",Values!$N85)</f>
        <v/>
      </c>
      <c r="N86" s="27" t="str">
        <f>IF(ISBLANK(Values!$G85),"",Values!O85)</f>
        <v/>
      </c>
      <c r="O86" s="27" t="str">
        <f>IF(ISBLANK(Values!$G85),"",Values!P85)</f>
        <v/>
      </c>
      <c r="P86" s="27" t="str">
        <f>IF(ISBLANK(Values!$G85),"",Values!Q85)</f>
        <v/>
      </c>
      <c r="Q86" s="27" t="str">
        <f>IF(ISBLANK(Values!$G85),"",Values!R85)</f>
        <v/>
      </c>
      <c r="R86" s="27" t="str">
        <f>IF(ISBLANK(Values!$G85),"",Values!S85)</f>
        <v/>
      </c>
      <c r="S86" s="27" t="str">
        <f>IF(ISBLANK(Values!$G85),"",Values!T85)</f>
        <v/>
      </c>
      <c r="T86" s="27" t="str">
        <f>IF(ISBLANK(Values!$G85),"",Values!U85)</f>
        <v/>
      </c>
      <c r="U86" s="27" t="str">
        <f>IF(ISBLANK(Values!$G85),"",Values!V85)</f>
        <v/>
      </c>
      <c r="W86" s="29" t="str">
        <f>IF(ISBLANK(Values!F85),"","Child")</f>
        <v/>
      </c>
      <c r="X86" s="29" t="str">
        <f>IF(ISBLANK(Values!F85),"",Values!$B$13)</f>
        <v/>
      </c>
      <c r="Y86" s="31" t="str">
        <f>IF(ISBLANK(Values!F85),"","Size-Color")</f>
        <v/>
      </c>
      <c r="Z86" s="29" t="str">
        <f>IF(ISBLANK(Values!F85),"","variation")</f>
        <v/>
      </c>
      <c r="AA86" s="1" t="str">
        <f>IF(ISBLANK(Values!F85),"",Values!$B$20)</f>
        <v/>
      </c>
      <c r="AB86" s="1" t="str">
        <f>IF(ISBLANK(Values!F85),"",Values!$B$29)</f>
        <v/>
      </c>
      <c r="AI86" s="34" t="str">
        <f>IF(ISBLANK(Values!F85),"",IF(Values!J85,Values!$B$23,Values!$B$33))</f>
        <v/>
      </c>
      <c r="AJ86" s="3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7" t="str">
        <f>IF(ISBLANK(Values!F85),"",Values!I85)</f>
        <v/>
      </c>
      <c r="AV86" s="1" t="str">
        <f>IF(ISBLANK(Values!F85),"",IF(Values!K85,"Backlit", "Non-Backlit"))</f>
        <v/>
      </c>
      <c r="BE86" s="1" t="str">
        <f>IF(ISBLANK(Values!F85),"","Professional Audience")</f>
        <v/>
      </c>
      <c r="BF86" s="1" t="str">
        <f>IF(ISBLANK(Values!F85),"","Consumer Audience")</f>
        <v/>
      </c>
      <c r="BG86" s="1" t="str">
        <f>IF(ISBLANK(Values!F85),"","Adults")</f>
        <v/>
      </c>
      <c r="BH86" s="1"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1" t="str">
        <f>IF(ISBLANK(Values!F85),"",Values!$B$7)</f>
        <v/>
      </c>
      <c r="CQ86" s="1" t="str">
        <f>IF(ISBLANK(Values!F85),"",Values!$B$8)</f>
        <v/>
      </c>
      <c r="CR86" s="1"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1" t="str">
        <f>IF(ISBLANK(Values!F85),"","Parts")</f>
        <v/>
      </c>
      <c r="DP86" s="1" t="str">
        <f>IF(ISBLANK(Values!F85),"",Values!$B$31)</f>
        <v/>
      </c>
      <c r="EI86" s="1" t="str">
        <f>IF(ISBLANK(Values!F85),"",Values!$B$31)</f>
        <v/>
      </c>
      <c r="ES86" s="1" t="str">
        <f>IF(ISBLANK(Values!F85),"","Amazon Tellus UPS")</f>
        <v/>
      </c>
      <c r="EV86" s="1" t="str">
        <f>IF(ISBLANK(Values!F85),"","New")</f>
        <v/>
      </c>
      <c r="FE86" s="1" t="str">
        <f>IF(ISBLANK(Values!F85),"",IF(CO86&lt;&gt;"DEFAULT", "", 3))</f>
        <v/>
      </c>
      <c r="FH86" s="1" t="str">
        <f>IF(ISBLANK(Values!F85),"","FALSE")</f>
        <v/>
      </c>
      <c r="FI86" s="1" t="str">
        <f>IF(ISBLANK(Values!F85),"","FALSE")</f>
        <v/>
      </c>
      <c r="FJ86" s="1" t="str">
        <f>IF(ISBLANK(Values!F85),"","FALSE")</f>
        <v/>
      </c>
      <c r="FM86" s="1" t="str">
        <f>IF(ISBLANK(Values!F85),"","1")</f>
        <v/>
      </c>
      <c r="FO86" s="27"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1" t="str">
        <f>IF(ISBLANK(Values!F86),"",IF(Values!$B$37="EU","computercomponent","computer"))</f>
        <v/>
      </c>
      <c r="B87" s="33" t="str">
        <f>IF(ISBLANK(Values!F86),"",Values!G86)</f>
        <v/>
      </c>
      <c r="C87" s="29" t="str">
        <f>IF(ISBLANK(Values!F86),"","TellusRem")</f>
        <v/>
      </c>
      <c r="D87" s="28" t="str">
        <f>IF(ISBLANK(Values!F86),"",Values!F86)</f>
        <v/>
      </c>
      <c r="E87" s="1" t="str">
        <f>IF(ISBLANK(Values!F86),"","EAN")</f>
        <v/>
      </c>
      <c r="F87" s="27" t="str">
        <f>IF(ISBLANK(Values!F86),"",IF(Values!K86, SUBSTITUTE(Values!$B$1, "{language}", Values!I86) &amp; " " &amp;Values!$B$3, SUBSTITUTE(Values!$B$2, "{language}", Values!$I86) &amp; " " &amp;Values!$B$3))</f>
        <v/>
      </c>
      <c r="G87" s="29" t="str">
        <f>IF(ISBLANK(Values!F86),"","TellusRem")</f>
        <v/>
      </c>
      <c r="H87" s="1" t="str">
        <f>IF(ISBLANK(Values!F86),"",Values!$B$16)</f>
        <v/>
      </c>
      <c r="I87" s="1" t="str">
        <f>IF(ISBLANK(Values!F86),"","4730574031")</f>
        <v/>
      </c>
      <c r="J87" s="31" t="str">
        <f>IF(ISBLANK(Values!F86),"",Values!G86 )</f>
        <v/>
      </c>
      <c r="K87" s="27" t="str">
        <f>IF(ISBLANK(Values!F86),"",IF(Values!K86, Values!$B$4, Values!$B$5))</f>
        <v/>
      </c>
      <c r="L87" s="27" t="str">
        <f>IF(ISBLANK(Values!F86),"",IF($CO87="DEFAULT", Values!$B$18, ""))</f>
        <v/>
      </c>
      <c r="M87" s="27" t="str">
        <f>IF(ISBLANK(Values!F86),"",Values!$N86)</f>
        <v/>
      </c>
      <c r="N87" s="27" t="str">
        <f>IF(ISBLANK(Values!$G86),"",Values!O86)</f>
        <v/>
      </c>
      <c r="O87" s="27" t="str">
        <f>IF(ISBLANK(Values!$G86),"",Values!P86)</f>
        <v/>
      </c>
      <c r="P87" s="27" t="str">
        <f>IF(ISBLANK(Values!$G86),"",Values!Q86)</f>
        <v/>
      </c>
      <c r="Q87" s="27" t="str">
        <f>IF(ISBLANK(Values!$G86),"",Values!R86)</f>
        <v/>
      </c>
      <c r="R87" s="27" t="str">
        <f>IF(ISBLANK(Values!$G86),"",Values!S86)</f>
        <v/>
      </c>
      <c r="S87" s="27" t="str">
        <f>IF(ISBLANK(Values!$G86),"",Values!T86)</f>
        <v/>
      </c>
      <c r="T87" s="27" t="str">
        <f>IF(ISBLANK(Values!$G86),"",Values!U86)</f>
        <v/>
      </c>
      <c r="U87" s="27" t="str">
        <f>IF(ISBLANK(Values!$G86),"",Values!V86)</f>
        <v/>
      </c>
      <c r="W87" s="29" t="str">
        <f>IF(ISBLANK(Values!F86),"","Child")</f>
        <v/>
      </c>
      <c r="X87" s="29" t="str">
        <f>IF(ISBLANK(Values!F86),"",Values!$B$13)</f>
        <v/>
      </c>
      <c r="Y87" s="31" t="str">
        <f>IF(ISBLANK(Values!F86),"","Size-Color")</f>
        <v/>
      </c>
      <c r="Z87" s="29" t="str">
        <f>IF(ISBLANK(Values!F86),"","variation")</f>
        <v/>
      </c>
      <c r="AA87" s="1" t="str">
        <f>IF(ISBLANK(Values!F86),"",Values!$B$20)</f>
        <v/>
      </c>
      <c r="AB87" s="1" t="str">
        <f>IF(ISBLANK(Values!F86),"",Values!$B$29)</f>
        <v/>
      </c>
      <c r="AI87" s="34" t="str">
        <f>IF(ISBLANK(Values!F86),"",IF(Values!J86,Values!$B$23,Values!$B$33))</f>
        <v/>
      </c>
      <c r="AJ87" s="3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7" t="str">
        <f>IF(ISBLANK(Values!F86),"",Values!I86)</f>
        <v/>
      </c>
      <c r="AV87" s="1" t="str">
        <f>IF(ISBLANK(Values!F86),"",IF(Values!K86,"Backlit", "Non-Backlit"))</f>
        <v/>
      </c>
      <c r="BE87" s="1" t="str">
        <f>IF(ISBLANK(Values!F86),"","Professional Audience")</f>
        <v/>
      </c>
      <c r="BF87" s="1" t="str">
        <f>IF(ISBLANK(Values!F86),"","Consumer Audience")</f>
        <v/>
      </c>
      <c r="BG87" s="1" t="str">
        <f>IF(ISBLANK(Values!F86),"","Adults")</f>
        <v/>
      </c>
      <c r="BH87" s="1"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1" t="str">
        <f>IF(ISBLANK(Values!F86),"",Values!$B$7)</f>
        <v/>
      </c>
      <c r="CQ87" s="1" t="str">
        <f>IF(ISBLANK(Values!F86),"",Values!$B$8)</f>
        <v/>
      </c>
      <c r="CR87" s="1"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1" t="str">
        <f>IF(ISBLANK(Values!F86),"","Parts")</f>
        <v/>
      </c>
      <c r="DP87" s="1" t="str">
        <f>IF(ISBLANK(Values!F86),"",Values!$B$31)</f>
        <v/>
      </c>
      <c r="EI87" s="1" t="str">
        <f>IF(ISBLANK(Values!F86),"",Values!$B$31)</f>
        <v/>
      </c>
      <c r="ES87" s="1" t="str">
        <f>IF(ISBLANK(Values!F86),"","Amazon Tellus UPS")</f>
        <v/>
      </c>
      <c r="EV87" s="1" t="str">
        <f>IF(ISBLANK(Values!F86),"","New")</f>
        <v/>
      </c>
      <c r="FE87" s="1" t="str">
        <f>IF(ISBLANK(Values!F86),"",IF(CO87&lt;&gt;"DEFAULT", "", 3))</f>
        <v/>
      </c>
      <c r="FH87" s="1" t="str">
        <f>IF(ISBLANK(Values!F86),"","FALSE")</f>
        <v/>
      </c>
      <c r="FI87" s="1" t="str">
        <f>IF(ISBLANK(Values!F86),"","FALSE")</f>
        <v/>
      </c>
      <c r="FJ87" s="1" t="str">
        <f>IF(ISBLANK(Values!F86),"","FALSE")</f>
        <v/>
      </c>
      <c r="FM87" s="1" t="str">
        <f>IF(ISBLANK(Values!F86),"","1")</f>
        <v/>
      </c>
      <c r="FO87" s="27"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1" t="str">
        <f>IF(ISBLANK(Values!F87),"",IF(Values!$B$37="EU","computercomponent","computer"))</f>
        <v/>
      </c>
      <c r="B88" s="33" t="str">
        <f>IF(ISBLANK(Values!F87),"",Values!G87)</f>
        <v/>
      </c>
      <c r="C88" s="29" t="str">
        <f>IF(ISBLANK(Values!F87),"","TellusRem")</f>
        <v/>
      </c>
      <c r="D88" s="28" t="str">
        <f>IF(ISBLANK(Values!F87),"",Values!F87)</f>
        <v/>
      </c>
      <c r="E88" s="1" t="str">
        <f>IF(ISBLANK(Values!F87),"","EAN")</f>
        <v/>
      </c>
      <c r="F88" s="27" t="str">
        <f>IF(ISBLANK(Values!F87),"",IF(Values!K87, SUBSTITUTE(Values!$B$1, "{language}", Values!I87) &amp; " " &amp;Values!$B$3, SUBSTITUTE(Values!$B$2, "{language}", Values!$I87) &amp; " " &amp;Values!$B$3))</f>
        <v/>
      </c>
      <c r="G88" s="29" t="str">
        <f>IF(ISBLANK(Values!F87),"","TellusRem")</f>
        <v/>
      </c>
      <c r="H88" s="1" t="str">
        <f>IF(ISBLANK(Values!F87),"",Values!$B$16)</f>
        <v/>
      </c>
      <c r="I88" s="1" t="str">
        <f>IF(ISBLANK(Values!F87),"","4730574031")</f>
        <v/>
      </c>
      <c r="J88" s="31" t="str">
        <f>IF(ISBLANK(Values!F87),"",Values!G87 )</f>
        <v/>
      </c>
      <c r="K88" s="27" t="str">
        <f>IF(ISBLANK(Values!F87),"",IF(Values!K87, Values!$B$4, Values!$B$5))</f>
        <v/>
      </c>
      <c r="L88" s="27" t="str">
        <f>IF(ISBLANK(Values!F87),"",IF($CO88="DEFAULT", Values!$B$18, ""))</f>
        <v/>
      </c>
      <c r="M88" s="27" t="str">
        <f>IF(ISBLANK(Values!F87),"",Values!$N87)</f>
        <v/>
      </c>
      <c r="N88" s="27" t="str">
        <f>IF(ISBLANK(Values!$G87),"",Values!O87)</f>
        <v/>
      </c>
      <c r="O88" s="27" t="str">
        <f>IF(ISBLANK(Values!$G87),"",Values!P87)</f>
        <v/>
      </c>
      <c r="P88" s="27" t="str">
        <f>IF(ISBLANK(Values!$G87),"",Values!Q87)</f>
        <v/>
      </c>
      <c r="Q88" s="27" t="str">
        <f>IF(ISBLANK(Values!$G87),"",Values!R87)</f>
        <v/>
      </c>
      <c r="R88" s="27" t="str">
        <f>IF(ISBLANK(Values!$G87),"",Values!S87)</f>
        <v/>
      </c>
      <c r="S88" s="27" t="str">
        <f>IF(ISBLANK(Values!$G87),"",Values!T87)</f>
        <v/>
      </c>
      <c r="T88" s="27" t="str">
        <f>IF(ISBLANK(Values!$G87),"",Values!U87)</f>
        <v/>
      </c>
      <c r="U88" s="27" t="str">
        <f>IF(ISBLANK(Values!$G87),"",Values!V87)</f>
        <v/>
      </c>
      <c r="W88" s="29" t="str">
        <f>IF(ISBLANK(Values!F87),"","Child")</f>
        <v/>
      </c>
      <c r="X88" s="29" t="str">
        <f>IF(ISBLANK(Values!F87),"",Values!$B$13)</f>
        <v/>
      </c>
      <c r="Y88" s="31" t="str">
        <f>IF(ISBLANK(Values!F87),"","Size-Color")</f>
        <v/>
      </c>
      <c r="Z88" s="29" t="str">
        <f>IF(ISBLANK(Values!F87),"","variation")</f>
        <v/>
      </c>
      <c r="AA88" s="1" t="str">
        <f>IF(ISBLANK(Values!F87),"",Values!$B$20)</f>
        <v/>
      </c>
      <c r="AB88" s="1" t="str">
        <f>IF(ISBLANK(Values!F87),"",Values!$B$29)</f>
        <v/>
      </c>
      <c r="AI88" s="34" t="str">
        <f>IF(ISBLANK(Values!F87),"",IF(Values!J87,Values!$B$23,Values!$B$33))</f>
        <v/>
      </c>
      <c r="AJ88" s="3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7" t="str">
        <f>IF(ISBLANK(Values!F87),"",Values!I87)</f>
        <v/>
      </c>
      <c r="AV88" s="1" t="str">
        <f>IF(ISBLANK(Values!F87),"",IF(Values!K87,"Backlit", "Non-Backlit"))</f>
        <v/>
      </c>
      <c r="BE88" s="1" t="str">
        <f>IF(ISBLANK(Values!F87),"","Professional Audience")</f>
        <v/>
      </c>
      <c r="BF88" s="1" t="str">
        <f>IF(ISBLANK(Values!F87),"","Consumer Audience")</f>
        <v/>
      </c>
      <c r="BG88" s="1" t="str">
        <f>IF(ISBLANK(Values!F87),"","Adults")</f>
        <v/>
      </c>
      <c r="BH88" s="1"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1" t="str">
        <f>IF(ISBLANK(Values!F87),"",Values!$B$7)</f>
        <v/>
      </c>
      <c r="CQ88" s="1" t="str">
        <f>IF(ISBLANK(Values!F87),"",Values!$B$8)</f>
        <v/>
      </c>
      <c r="CR88" s="1"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1" t="str">
        <f>IF(ISBLANK(Values!F87),"","Parts")</f>
        <v/>
      </c>
      <c r="DP88" s="1" t="str">
        <f>IF(ISBLANK(Values!F87),"",Values!$B$31)</f>
        <v/>
      </c>
      <c r="EI88" s="1" t="str">
        <f>IF(ISBLANK(Values!F87),"",Values!$B$31)</f>
        <v/>
      </c>
      <c r="ES88" s="1" t="str">
        <f>IF(ISBLANK(Values!F87),"","Amazon Tellus UPS")</f>
        <v/>
      </c>
      <c r="EV88" s="1" t="str">
        <f>IF(ISBLANK(Values!F87),"","New")</f>
        <v/>
      </c>
      <c r="FE88" s="1" t="str">
        <f>IF(ISBLANK(Values!F87),"",IF(CO88&lt;&gt;"DEFAULT", "", 3))</f>
        <v/>
      </c>
      <c r="FH88" s="1" t="str">
        <f>IF(ISBLANK(Values!F87),"","FALSE")</f>
        <v/>
      </c>
      <c r="FI88" s="1" t="str">
        <f>IF(ISBLANK(Values!F87),"","FALSE")</f>
        <v/>
      </c>
      <c r="FJ88" s="1" t="str">
        <f>IF(ISBLANK(Values!F87),"","FALSE")</f>
        <v/>
      </c>
      <c r="FM88" s="1" t="str">
        <f>IF(ISBLANK(Values!F87),"","1")</f>
        <v/>
      </c>
      <c r="FO88" s="27"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1" t="str">
        <f>IF(ISBLANK(Values!F88),"",IF(Values!$B$37="EU","computercomponent","computer"))</f>
        <v/>
      </c>
      <c r="B89" s="33" t="str">
        <f>IF(ISBLANK(Values!F88),"",Values!G88)</f>
        <v/>
      </c>
      <c r="C89" s="29" t="str">
        <f>IF(ISBLANK(Values!F88),"","TellusRem")</f>
        <v/>
      </c>
      <c r="D89" s="28" t="str">
        <f>IF(ISBLANK(Values!F88),"",Values!F88)</f>
        <v/>
      </c>
      <c r="E89" s="1" t="str">
        <f>IF(ISBLANK(Values!F88),"","EAN")</f>
        <v/>
      </c>
      <c r="F89" s="27" t="str">
        <f>IF(ISBLANK(Values!F88),"",IF(Values!K88, SUBSTITUTE(Values!$B$1, "{language}", Values!I88) &amp; " " &amp;Values!$B$3, SUBSTITUTE(Values!$B$2, "{language}", Values!$I88) &amp; " " &amp;Values!$B$3))</f>
        <v/>
      </c>
      <c r="G89" s="29" t="str">
        <f>IF(ISBLANK(Values!F88),"","TellusRem")</f>
        <v/>
      </c>
      <c r="H89" s="1" t="str">
        <f>IF(ISBLANK(Values!F88),"",Values!$B$16)</f>
        <v/>
      </c>
      <c r="I89" s="1" t="str">
        <f>IF(ISBLANK(Values!F88),"","4730574031")</f>
        <v/>
      </c>
      <c r="J89" s="31" t="str">
        <f>IF(ISBLANK(Values!F88),"",Values!G88 )</f>
        <v/>
      </c>
      <c r="K89" s="27" t="str">
        <f>IF(ISBLANK(Values!F88),"",IF(Values!K88, Values!$B$4, Values!$B$5))</f>
        <v/>
      </c>
      <c r="L89" s="27" t="str">
        <f>IF(ISBLANK(Values!F88),"",IF($CO89="DEFAULT", Values!$B$18, ""))</f>
        <v/>
      </c>
      <c r="M89" s="27" t="str">
        <f>IF(ISBLANK(Values!F88),"",Values!$N88)</f>
        <v/>
      </c>
      <c r="N89" s="27" t="str">
        <f>IF(ISBLANK(Values!$G88),"",Values!O88)</f>
        <v/>
      </c>
      <c r="O89" s="27" t="str">
        <f>IF(ISBLANK(Values!$G88),"",Values!P88)</f>
        <v/>
      </c>
      <c r="P89" s="27" t="str">
        <f>IF(ISBLANK(Values!$G88),"",Values!Q88)</f>
        <v/>
      </c>
      <c r="Q89" s="27" t="str">
        <f>IF(ISBLANK(Values!$G88),"",Values!R88)</f>
        <v/>
      </c>
      <c r="R89" s="27" t="str">
        <f>IF(ISBLANK(Values!$G88),"",Values!S88)</f>
        <v/>
      </c>
      <c r="S89" s="27" t="str">
        <f>IF(ISBLANK(Values!$G88),"",Values!T88)</f>
        <v/>
      </c>
      <c r="T89" s="27" t="str">
        <f>IF(ISBLANK(Values!$G88),"",Values!U88)</f>
        <v/>
      </c>
      <c r="U89" s="27" t="str">
        <f>IF(ISBLANK(Values!$G88),"",Values!V88)</f>
        <v/>
      </c>
      <c r="W89" s="29" t="str">
        <f>IF(ISBLANK(Values!F88),"","Child")</f>
        <v/>
      </c>
      <c r="X89" s="29" t="str">
        <f>IF(ISBLANK(Values!F88),"",Values!$B$13)</f>
        <v/>
      </c>
      <c r="Y89" s="31" t="str">
        <f>IF(ISBLANK(Values!F88),"","Size-Color")</f>
        <v/>
      </c>
      <c r="Z89" s="29" t="str">
        <f>IF(ISBLANK(Values!F88),"","variation")</f>
        <v/>
      </c>
      <c r="AA89" s="1" t="str">
        <f>IF(ISBLANK(Values!F88),"",Values!$B$20)</f>
        <v/>
      </c>
      <c r="AB89" s="1" t="str">
        <f>IF(ISBLANK(Values!F88),"",Values!$B$29)</f>
        <v/>
      </c>
      <c r="AI89" s="34" t="str">
        <f>IF(ISBLANK(Values!F88),"",IF(Values!J88,Values!$B$23,Values!$B$33))</f>
        <v/>
      </c>
      <c r="AJ89" s="3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7" t="str">
        <f>IF(ISBLANK(Values!F88),"",Values!I88)</f>
        <v/>
      </c>
      <c r="AV89" s="1" t="str">
        <f>IF(ISBLANK(Values!F88),"",IF(Values!K88,"Backlit", "Non-Backlit"))</f>
        <v/>
      </c>
      <c r="BE89" s="1" t="str">
        <f>IF(ISBLANK(Values!F88),"","Professional Audience")</f>
        <v/>
      </c>
      <c r="BF89" s="1" t="str">
        <f>IF(ISBLANK(Values!F88),"","Consumer Audience")</f>
        <v/>
      </c>
      <c r="BG89" s="1" t="str">
        <f>IF(ISBLANK(Values!F88),"","Adults")</f>
        <v/>
      </c>
      <c r="BH89" s="1"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1" t="str">
        <f>IF(ISBLANK(Values!F88),"",Values!$B$7)</f>
        <v/>
      </c>
      <c r="CQ89" s="1" t="str">
        <f>IF(ISBLANK(Values!F88),"",Values!$B$8)</f>
        <v/>
      </c>
      <c r="CR89" s="1"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1" t="str">
        <f>IF(ISBLANK(Values!F88),"","Parts")</f>
        <v/>
      </c>
      <c r="DP89" s="1" t="str">
        <f>IF(ISBLANK(Values!F88),"",Values!$B$31)</f>
        <v/>
      </c>
      <c r="EI89" s="1" t="str">
        <f>IF(ISBLANK(Values!F88),"",Values!$B$31)</f>
        <v/>
      </c>
      <c r="ES89" s="1" t="str">
        <f>IF(ISBLANK(Values!F88),"","Amazon Tellus UPS")</f>
        <v/>
      </c>
      <c r="EV89" s="1" t="str">
        <f>IF(ISBLANK(Values!F88),"","New")</f>
        <v/>
      </c>
      <c r="FE89" s="1" t="str">
        <f>IF(ISBLANK(Values!F88),"",IF(CO89&lt;&gt;"DEFAULT", "", 3))</f>
        <v/>
      </c>
      <c r="FH89" s="1" t="str">
        <f>IF(ISBLANK(Values!F88),"","FALSE")</f>
        <v/>
      </c>
      <c r="FI89" s="1" t="str">
        <f>IF(ISBLANK(Values!F88),"","FALSE")</f>
        <v/>
      </c>
      <c r="FJ89" s="1" t="str">
        <f>IF(ISBLANK(Values!F88),"","FALSE")</f>
        <v/>
      </c>
      <c r="FM89" s="1" t="str">
        <f>IF(ISBLANK(Values!F88),"","1")</f>
        <v/>
      </c>
      <c r="FO89" s="27"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1" t="str">
        <f>IF(ISBLANK(Values!F89),"",IF(Values!$B$37="EU","computercomponent","computer"))</f>
        <v/>
      </c>
      <c r="B90" s="33" t="str">
        <f>IF(ISBLANK(Values!F89),"",Values!G89)</f>
        <v/>
      </c>
      <c r="C90" s="29" t="str">
        <f>IF(ISBLANK(Values!F89),"","TellusRem")</f>
        <v/>
      </c>
      <c r="D90" s="28" t="str">
        <f>IF(ISBLANK(Values!F89),"",Values!F89)</f>
        <v/>
      </c>
      <c r="E90" s="1" t="str">
        <f>IF(ISBLANK(Values!F89),"","EAN")</f>
        <v/>
      </c>
      <c r="F90" s="27" t="str">
        <f>IF(ISBLANK(Values!F89),"",IF(Values!K89, SUBSTITUTE(Values!$B$1, "{language}", Values!I89) &amp; " " &amp;Values!$B$3, SUBSTITUTE(Values!$B$2, "{language}", Values!$I89) &amp; " " &amp;Values!$B$3))</f>
        <v/>
      </c>
      <c r="G90" s="29" t="str">
        <f>IF(ISBLANK(Values!F89),"","TellusRem")</f>
        <v/>
      </c>
      <c r="H90" s="1" t="str">
        <f>IF(ISBLANK(Values!F89),"",Values!$B$16)</f>
        <v/>
      </c>
      <c r="I90" s="1" t="str">
        <f>IF(ISBLANK(Values!F89),"","4730574031")</f>
        <v/>
      </c>
      <c r="J90" s="31" t="str">
        <f>IF(ISBLANK(Values!F89),"",Values!G89 )</f>
        <v/>
      </c>
      <c r="K90" s="27" t="str">
        <f>IF(ISBLANK(Values!F89),"",IF(Values!K89, Values!$B$4, Values!$B$5))</f>
        <v/>
      </c>
      <c r="L90" s="27" t="str">
        <f>IF(ISBLANK(Values!F89),"",IF($CO90="DEFAULT", Values!$B$18, ""))</f>
        <v/>
      </c>
      <c r="M90" s="27" t="str">
        <f>IF(ISBLANK(Values!F89),"",Values!$N89)</f>
        <v/>
      </c>
      <c r="N90" s="27" t="str">
        <f>IF(ISBLANK(Values!$G89),"",Values!O89)</f>
        <v/>
      </c>
      <c r="O90" s="27" t="str">
        <f>IF(ISBLANK(Values!$G89),"",Values!P89)</f>
        <v/>
      </c>
      <c r="P90" s="27" t="str">
        <f>IF(ISBLANK(Values!$G89),"",Values!Q89)</f>
        <v/>
      </c>
      <c r="Q90" s="27" t="str">
        <f>IF(ISBLANK(Values!$G89),"",Values!R89)</f>
        <v/>
      </c>
      <c r="R90" s="27" t="str">
        <f>IF(ISBLANK(Values!$G89),"",Values!S89)</f>
        <v/>
      </c>
      <c r="S90" s="27" t="str">
        <f>IF(ISBLANK(Values!$G89),"",Values!T89)</f>
        <v/>
      </c>
      <c r="T90" s="27" t="str">
        <f>IF(ISBLANK(Values!$G89),"",Values!U89)</f>
        <v/>
      </c>
      <c r="U90" s="27" t="str">
        <f>IF(ISBLANK(Values!$G89),"",Values!V89)</f>
        <v/>
      </c>
      <c r="W90" s="29" t="str">
        <f>IF(ISBLANK(Values!F89),"","Child")</f>
        <v/>
      </c>
      <c r="X90" s="29" t="str">
        <f>IF(ISBLANK(Values!F89),"",Values!$B$13)</f>
        <v/>
      </c>
      <c r="Y90" s="31" t="str">
        <f>IF(ISBLANK(Values!F89),"","Size-Color")</f>
        <v/>
      </c>
      <c r="Z90" s="29" t="str">
        <f>IF(ISBLANK(Values!F89),"","variation")</f>
        <v/>
      </c>
      <c r="AA90" s="1" t="str">
        <f>IF(ISBLANK(Values!F89),"",Values!$B$20)</f>
        <v/>
      </c>
      <c r="AB90" s="1" t="str">
        <f>IF(ISBLANK(Values!F89),"",Values!$B$29)</f>
        <v/>
      </c>
      <c r="AI90" s="34" t="str">
        <f>IF(ISBLANK(Values!F89),"",IF(Values!J89,Values!$B$23,Values!$B$33))</f>
        <v/>
      </c>
      <c r="AJ90" s="3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7" t="str">
        <f>IF(ISBLANK(Values!F89),"",Values!I89)</f>
        <v/>
      </c>
      <c r="AV90" s="1" t="str">
        <f>IF(ISBLANK(Values!F89),"",IF(Values!K89,"Backlit", "Non-Backlit"))</f>
        <v/>
      </c>
      <c r="BE90" s="1" t="str">
        <f>IF(ISBLANK(Values!F89),"","Professional Audience")</f>
        <v/>
      </c>
      <c r="BF90" s="1" t="str">
        <f>IF(ISBLANK(Values!F89),"","Consumer Audience")</f>
        <v/>
      </c>
      <c r="BG90" s="1" t="str">
        <f>IF(ISBLANK(Values!F89),"","Adults")</f>
        <v/>
      </c>
      <c r="BH90" s="1"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1" t="str">
        <f>IF(ISBLANK(Values!F89),"",Values!$B$7)</f>
        <v/>
      </c>
      <c r="CQ90" s="1" t="str">
        <f>IF(ISBLANK(Values!F89),"",Values!$B$8)</f>
        <v/>
      </c>
      <c r="CR90" s="1"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1" t="str">
        <f>IF(ISBLANK(Values!F89),"","Parts")</f>
        <v/>
      </c>
      <c r="DP90" s="1" t="str">
        <f>IF(ISBLANK(Values!F89),"",Values!$B$31)</f>
        <v/>
      </c>
      <c r="EI90" s="1" t="str">
        <f>IF(ISBLANK(Values!F89),"",Values!$B$31)</f>
        <v/>
      </c>
      <c r="ES90" s="1" t="str">
        <f>IF(ISBLANK(Values!F89),"","Amazon Tellus UPS")</f>
        <v/>
      </c>
      <c r="EV90" s="1" t="str">
        <f>IF(ISBLANK(Values!F89),"","New")</f>
        <v/>
      </c>
      <c r="FE90" s="1" t="str">
        <f>IF(ISBLANK(Values!F89),"",IF(CO90&lt;&gt;"DEFAULT", "", 3))</f>
        <v/>
      </c>
      <c r="FH90" s="1" t="str">
        <f>IF(ISBLANK(Values!F89),"","FALSE")</f>
        <v/>
      </c>
      <c r="FI90" s="1" t="str">
        <f>IF(ISBLANK(Values!F89),"","FALSE")</f>
        <v/>
      </c>
      <c r="FJ90" s="1" t="str">
        <f>IF(ISBLANK(Values!F89),"","FALSE")</f>
        <v/>
      </c>
      <c r="FM90" s="1" t="str">
        <f>IF(ISBLANK(Values!F89),"","1")</f>
        <v/>
      </c>
      <c r="FO90" s="27"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1" t="str">
        <f>IF(ISBLANK(Values!F90),"",IF(Values!$B$37="EU","computercomponent","computer"))</f>
        <v/>
      </c>
      <c r="B91" s="33" t="str">
        <f>IF(ISBLANK(Values!F90),"",Values!G90)</f>
        <v/>
      </c>
      <c r="C91" s="29" t="str">
        <f>IF(ISBLANK(Values!F90),"","TellusRem")</f>
        <v/>
      </c>
      <c r="D91" s="28" t="str">
        <f>IF(ISBLANK(Values!F90),"",Values!F90)</f>
        <v/>
      </c>
      <c r="E91" s="1" t="str">
        <f>IF(ISBLANK(Values!F90),"","EAN")</f>
        <v/>
      </c>
      <c r="F91" s="27" t="str">
        <f>IF(ISBLANK(Values!F90),"",IF(Values!K90, SUBSTITUTE(Values!$B$1, "{language}", Values!I90) &amp; " " &amp;Values!$B$3, SUBSTITUTE(Values!$B$2, "{language}", Values!$I90) &amp; " " &amp;Values!$B$3))</f>
        <v/>
      </c>
      <c r="G91" s="29" t="str">
        <f>IF(ISBLANK(Values!F90),"","TellusRem")</f>
        <v/>
      </c>
      <c r="H91" s="1" t="str">
        <f>IF(ISBLANK(Values!F90),"",Values!$B$16)</f>
        <v/>
      </c>
      <c r="I91" s="1" t="str">
        <f>IF(ISBLANK(Values!F90),"","4730574031")</f>
        <v/>
      </c>
      <c r="J91" s="31" t="str">
        <f>IF(ISBLANK(Values!F90),"",Values!G90 )</f>
        <v/>
      </c>
      <c r="K91" s="27" t="str">
        <f>IF(ISBLANK(Values!F90),"",IF(Values!K90, Values!$B$4, Values!$B$5))</f>
        <v/>
      </c>
      <c r="L91" s="27" t="str">
        <f>IF(ISBLANK(Values!F90),"",IF($CO91="DEFAULT", Values!$B$18, ""))</f>
        <v/>
      </c>
      <c r="M91" s="27" t="str">
        <f>IF(ISBLANK(Values!F90),"",Values!$N90)</f>
        <v/>
      </c>
      <c r="N91" s="27" t="str">
        <f>IF(ISBLANK(Values!$G90),"",Values!O90)</f>
        <v/>
      </c>
      <c r="O91" s="27" t="str">
        <f>IF(ISBLANK(Values!$G90),"",Values!P90)</f>
        <v/>
      </c>
      <c r="P91" s="27" t="str">
        <f>IF(ISBLANK(Values!$G90),"",Values!Q90)</f>
        <v/>
      </c>
      <c r="Q91" s="27" t="str">
        <f>IF(ISBLANK(Values!$G90),"",Values!R90)</f>
        <v/>
      </c>
      <c r="R91" s="27" t="str">
        <f>IF(ISBLANK(Values!$G90),"",Values!S90)</f>
        <v/>
      </c>
      <c r="S91" s="27" t="str">
        <f>IF(ISBLANK(Values!$G90),"",Values!T90)</f>
        <v/>
      </c>
      <c r="T91" s="27" t="str">
        <f>IF(ISBLANK(Values!$G90),"",Values!U90)</f>
        <v/>
      </c>
      <c r="U91" s="27" t="str">
        <f>IF(ISBLANK(Values!$G90),"",Values!V90)</f>
        <v/>
      </c>
      <c r="W91" s="29" t="str">
        <f>IF(ISBLANK(Values!F90),"","Child")</f>
        <v/>
      </c>
      <c r="X91" s="29" t="str">
        <f>IF(ISBLANK(Values!F90),"",Values!$B$13)</f>
        <v/>
      </c>
      <c r="Y91" s="31" t="str">
        <f>IF(ISBLANK(Values!F90),"","Size-Color")</f>
        <v/>
      </c>
      <c r="Z91" s="29" t="str">
        <f>IF(ISBLANK(Values!F90),"","variation")</f>
        <v/>
      </c>
      <c r="AA91" s="1" t="str">
        <f>IF(ISBLANK(Values!F90),"",Values!$B$20)</f>
        <v/>
      </c>
      <c r="AB91" s="1" t="str">
        <f>IF(ISBLANK(Values!F90),"",Values!$B$29)</f>
        <v/>
      </c>
      <c r="AI91" s="34" t="str">
        <f>IF(ISBLANK(Values!F90),"",IF(Values!J90,Values!$B$23,Values!$B$33))</f>
        <v/>
      </c>
      <c r="AJ91" s="3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7" t="str">
        <f>IF(ISBLANK(Values!F90),"",Values!I90)</f>
        <v/>
      </c>
      <c r="AV91" s="1" t="str">
        <f>IF(ISBLANK(Values!F90),"",IF(Values!K90,"Backlit", "Non-Backlit"))</f>
        <v/>
      </c>
      <c r="BE91" s="1" t="str">
        <f>IF(ISBLANK(Values!F90),"","Professional Audience")</f>
        <v/>
      </c>
      <c r="BF91" s="1" t="str">
        <f>IF(ISBLANK(Values!F90),"","Consumer Audience")</f>
        <v/>
      </c>
      <c r="BG91" s="1" t="str">
        <f>IF(ISBLANK(Values!F90),"","Adults")</f>
        <v/>
      </c>
      <c r="BH91" s="1"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1" t="str">
        <f>IF(ISBLANK(Values!F90),"",Values!$B$7)</f>
        <v/>
      </c>
      <c r="CQ91" s="1" t="str">
        <f>IF(ISBLANK(Values!F90),"",Values!$B$8)</f>
        <v/>
      </c>
      <c r="CR91" s="1"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1" t="str">
        <f>IF(ISBLANK(Values!F90),"","Parts")</f>
        <v/>
      </c>
      <c r="DP91" s="1" t="str">
        <f>IF(ISBLANK(Values!F90),"",Values!$B$31)</f>
        <v/>
      </c>
      <c r="EI91" s="1" t="str">
        <f>IF(ISBLANK(Values!F90),"",Values!$B$31)</f>
        <v/>
      </c>
      <c r="ES91" s="1" t="str">
        <f>IF(ISBLANK(Values!F90),"","Amazon Tellus UPS")</f>
        <v/>
      </c>
      <c r="EV91" s="1" t="str">
        <f>IF(ISBLANK(Values!F90),"","New")</f>
        <v/>
      </c>
      <c r="FE91" s="1" t="str">
        <f>IF(ISBLANK(Values!F90),"",IF(CO91&lt;&gt;"DEFAULT", "", 3))</f>
        <v/>
      </c>
      <c r="FH91" s="1" t="str">
        <f>IF(ISBLANK(Values!F90),"","FALSE")</f>
        <v/>
      </c>
      <c r="FI91" s="1" t="str">
        <f>IF(ISBLANK(Values!F90),"","FALSE")</f>
        <v/>
      </c>
      <c r="FJ91" s="1" t="str">
        <f>IF(ISBLANK(Values!F90),"","FALSE")</f>
        <v/>
      </c>
      <c r="FM91" s="1" t="str">
        <f>IF(ISBLANK(Values!F90),"","1")</f>
        <v/>
      </c>
      <c r="FO91" s="27"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1" t="str">
        <f>IF(ISBLANK(Values!F91),"",IF(Values!$B$37="EU","computercomponent","computer"))</f>
        <v/>
      </c>
      <c r="B92" s="33" t="str">
        <f>IF(ISBLANK(Values!F91),"",Values!G91)</f>
        <v/>
      </c>
      <c r="C92" s="29" t="str">
        <f>IF(ISBLANK(Values!F91),"","TellusRem")</f>
        <v/>
      </c>
      <c r="D92" s="28" t="str">
        <f>IF(ISBLANK(Values!F91),"",Values!F91)</f>
        <v/>
      </c>
      <c r="E92" s="1" t="str">
        <f>IF(ISBLANK(Values!F91),"","EAN")</f>
        <v/>
      </c>
      <c r="F92" s="27" t="str">
        <f>IF(ISBLANK(Values!F91),"",IF(Values!K91, SUBSTITUTE(Values!$B$1, "{language}", Values!I91) &amp; " " &amp;Values!$B$3, SUBSTITUTE(Values!$B$2, "{language}", Values!$I91) &amp; " " &amp;Values!$B$3))</f>
        <v/>
      </c>
      <c r="G92" s="29" t="str">
        <f>IF(ISBLANK(Values!F91),"","TellusRem")</f>
        <v/>
      </c>
      <c r="H92" s="1" t="str">
        <f>IF(ISBLANK(Values!F91),"",Values!$B$16)</f>
        <v/>
      </c>
      <c r="I92" s="1" t="str">
        <f>IF(ISBLANK(Values!F91),"","4730574031")</f>
        <v/>
      </c>
      <c r="J92" s="31" t="str">
        <f>IF(ISBLANK(Values!F91),"",Values!G91 )</f>
        <v/>
      </c>
      <c r="K92" s="27" t="str">
        <f>IF(ISBLANK(Values!F91),"",IF(Values!K91, Values!$B$4, Values!$B$5))</f>
        <v/>
      </c>
      <c r="L92" s="27" t="str">
        <f>IF(ISBLANK(Values!F91),"",IF($CO92="DEFAULT", Values!$B$18, ""))</f>
        <v/>
      </c>
      <c r="M92" s="27" t="str">
        <f>IF(ISBLANK(Values!F91),"",Values!$N91)</f>
        <v/>
      </c>
      <c r="N92" s="27" t="str">
        <f>IF(ISBLANK(Values!$G91),"",Values!O91)</f>
        <v/>
      </c>
      <c r="O92" s="27" t="str">
        <f>IF(ISBLANK(Values!$G91),"",Values!P91)</f>
        <v/>
      </c>
      <c r="P92" s="27" t="str">
        <f>IF(ISBLANK(Values!$G91),"",Values!Q91)</f>
        <v/>
      </c>
      <c r="Q92" s="27" t="str">
        <f>IF(ISBLANK(Values!$G91),"",Values!R91)</f>
        <v/>
      </c>
      <c r="R92" s="27" t="str">
        <f>IF(ISBLANK(Values!$G91),"",Values!S91)</f>
        <v/>
      </c>
      <c r="S92" s="27" t="str">
        <f>IF(ISBLANK(Values!$G91),"",Values!T91)</f>
        <v/>
      </c>
      <c r="T92" s="27" t="str">
        <f>IF(ISBLANK(Values!$G91),"",Values!U91)</f>
        <v/>
      </c>
      <c r="U92" s="27" t="str">
        <f>IF(ISBLANK(Values!$G91),"",Values!V91)</f>
        <v/>
      </c>
      <c r="W92" s="29" t="str">
        <f>IF(ISBLANK(Values!F91),"","Child")</f>
        <v/>
      </c>
      <c r="X92" s="29" t="str">
        <f>IF(ISBLANK(Values!F91),"",Values!$B$13)</f>
        <v/>
      </c>
      <c r="Y92" s="31" t="str">
        <f>IF(ISBLANK(Values!F91),"","Size-Color")</f>
        <v/>
      </c>
      <c r="Z92" s="29" t="str">
        <f>IF(ISBLANK(Values!F91),"","variation")</f>
        <v/>
      </c>
      <c r="AA92" s="1" t="str">
        <f>IF(ISBLANK(Values!F91),"",Values!$B$20)</f>
        <v/>
      </c>
      <c r="AB92" s="1" t="str">
        <f>IF(ISBLANK(Values!F91),"",Values!$B$29)</f>
        <v/>
      </c>
      <c r="AI92" s="34" t="str">
        <f>IF(ISBLANK(Values!F91),"",IF(Values!J91,Values!$B$23,Values!$B$33))</f>
        <v/>
      </c>
      <c r="AJ92" s="3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7" t="str">
        <f>IF(ISBLANK(Values!F91),"",Values!I91)</f>
        <v/>
      </c>
      <c r="AV92" s="1" t="str">
        <f>IF(ISBLANK(Values!F91),"",IF(Values!K91,"Backlit", "Non-Backlit"))</f>
        <v/>
      </c>
      <c r="BE92" s="1" t="str">
        <f>IF(ISBLANK(Values!F91),"","Professional Audience")</f>
        <v/>
      </c>
      <c r="BF92" s="1" t="str">
        <f>IF(ISBLANK(Values!F91),"","Consumer Audience")</f>
        <v/>
      </c>
      <c r="BG92" s="1" t="str">
        <f>IF(ISBLANK(Values!F91),"","Adults")</f>
        <v/>
      </c>
      <c r="BH92" s="1"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1" t="str">
        <f>IF(ISBLANK(Values!F91),"",Values!$B$7)</f>
        <v/>
      </c>
      <c r="CQ92" s="1" t="str">
        <f>IF(ISBLANK(Values!F91),"",Values!$B$8)</f>
        <v/>
      </c>
      <c r="CR92" s="1"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1" t="str">
        <f>IF(ISBLANK(Values!F91),"","Parts")</f>
        <v/>
      </c>
      <c r="DP92" s="1" t="str">
        <f>IF(ISBLANK(Values!F91),"",Values!$B$31)</f>
        <v/>
      </c>
      <c r="EI92" s="1" t="str">
        <f>IF(ISBLANK(Values!F91),"",Values!$B$31)</f>
        <v/>
      </c>
      <c r="ES92" s="1" t="str">
        <f>IF(ISBLANK(Values!F91),"","Amazon Tellus UPS")</f>
        <v/>
      </c>
      <c r="EV92" s="1" t="str">
        <f>IF(ISBLANK(Values!F91),"","New")</f>
        <v/>
      </c>
      <c r="FE92" s="1" t="str">
        <f>IF(ISBLANK(Values!F91),"",IF(CO92&lt;&gt;"DEFAULT", "", 3))</f>
        <v/>
      </c>
      <c r="FH92" s="1" t="str">
        <f>IF(ISBLANK(Values!F91),"","FALSE")</f>
        <v/>
      </c>
      <c r="FI92" s="1" t="str">
        <f>IF(ISBLANK(Values!F91),"","FALSE")</f>
        <v/>
      </c>
      <c r="FJ92" s="1" t="str">
        <f>IF(ISBLANK(Values!F91),"","FALSE")</f>
        <v/>
      </c>
      <c r="FM92" s="1" t="str">
        <f>IF(ISBLANK(Values!F91),"","1")</f>
        <v/>
      </c>
      <c r="FO92" s="27"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1" t="str">
        <f>IF(ISBLANK(Values!F92),"",IF(Values!$B$37="EU","computercomponent","computer"))</f>
        <v/>
      </c>
      <c r="B93" s="33" t="str">
        <f>IF(ISBLANK(Values!F92),"",Values!G92)</f>
        <v/>
      </c>
      <c r="C93" s="29" t="str">
        <f>IF(ISBLANK(Values!F92),"","TellusRem")</f>
        <v/>
      </c>
      <c r="D93" s="28" t="str">
        <f>IF(ISBLANK(Values!F92),"",Values!F92)</f>
        <v/>
      </c>
      <c r="E93" s="1" t="str">
        <f>IF(ISBLANK(Values!F92),"","EAN")</f>
        <v/>
      </c>
      <c r="F93" s="27" t="str">
        <f>IF(ISBLANK(Values!F92),"",IF(Values!K92, SUBSTITUTE(Values!$B$1, "{language}", Values!I92) &amp; " " &amp;Values!$B$3, SUBSTITUTE(Values!$B$2, "{language}", Values!$I92) &amp; " " &amp;Values!$B$3))</f>
        <v/>
      </c>
      <c r="G93" s="29" t="str">
        <f>IF(ISBLANK(Values!F92),"","TellusRem")</f>
        <v/>
      </c>
      <c r="H93" s="1" t="str">
        <f>IF(ISBLANK(Values!F92),"",Values!$B$16)</f>
        <v/>
      </c>
      <c r="I93" s="1" t="str">
        <f>IF(ISBLANK(Values!F92),"","4730574031")</f>
        <v/>
      </c>
      <c r="J93" s="31" t="str">
        <f>IF(ISBLANK(Values!F92),"",Values!G92 )</f>
        <v/>
      </c>
      <c r="K93" s="27" t="str">
        <f>IF(ISBLANK(Values!F92),"",IF(Values!K92, Values!$B$4, Values!$B$5))</f>
        <v/>
      </c>
      <c r="L93" s="27" t="str">
        <f>IF(ISBLANK(Values!F92),"",IF($CO93="DEFAULT", Values!$B$18, ""))</f>
        <v/>
      </c>
      <c r="M93" s="27" t="str">
        <f>IF(ISBLANK(Values!F92),"",Values!$N92)</f>
        <v/>
      </c>
      <c r="N93" s="27" t="str">
        <f>IF(ISBLANK(Values!$G92),"",Values!O92)</f>
        <v/>
      </c>
      <c r="O93" s="27" t="str">
        <f>IF(ISBLANK(Values!$G92),"",Values!P92)</f>
        <v/>
      </c>
      <c r="P93" s="27" t="str">
        <f>IF(ISBLANK(Values!$G92),"",Values!Q92)</f>
        <v/>
      </c>
      <c r="Q93" s="27" t="str">
        <f>IF(ISBLANK(Values!$G92),"",Values!R92)</f>
        <v/>
      </c>
      <c r="R93" s="27" t="str">
        <f>IF(ISBLANK(Values!$G92),"",Values!S92)</f>
        <v/>
      </c>
      <c r="S93" s="27" t="str">
        <f>IF(ISBLANK(Values!$G92),"",Values!T92)</f>
        <v/>
      </c>
      <c r="T93" s="27" t="str">
        <f>IF(ISBLANK(Values!$G92),"",Values!U92)</f>
        <v/>
      </c>
      <c r="U93" s="27" t="str">
        <f>IF(ISBLANK(Values!$G92),"",Values!V92)</f>
        <v/>
      </c>
      <c r="W93" s="29" t="str">
        <f>IF(ISBLANK(Values!F92),"","Child")</f>
        <v/>
      </c>
      <c r="X93" s="29" t="str">
        <f>IF(ISBLANK(Values!F92),"",Values!$B$13)</f>
        <v/>
      </c>
      <c r="Y93" s="31" t="str">
        <f>IF(ISBLANK(Values!F92),"","Size-Color")</f>
        <v/>
      </c>
      <c r="Z93" s="29" t="str">
        <f>IF(ISBLANK(Values!F92),"","variation")</f>
        <v/>
      </c>
      <c r="AA93" s="1" t="str">
        <f>IF(ISBLANK(Values!F92),"",Values!$B$20)</f>
        <v/>
      </c>
      <c r="AB93" s="1" t="str">
        <f>IF(ISBLANK(Values!F92),"",Values!$B$29)</f>
        <v/>
      </c>
      <c r="AI93" s="34" t="str">
        <f>IF(ISBLANK(Values!F92),"",IF(Values!J92,Values!$B$23,Values!$B$33))</f>
        <v/>
      </c>
      <c r="AJ93" s="3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7" t="str">
        <f>IF(ISBLANK(Values!F92),"",Values!I92)</f>
        <v/>
      </c>
      <c r="AV93" s="1" t="str">
        <f>IF(ISBLANK(Values!F92),"",IF(Values!K92,"Backlit", "Non-Backlit"))</f>
        <v/>
      </c>
      <c r="BE93" s="1" t="str">
        <f>IF(ISBLANK(Values!F92),"","Professional Audience")</f>
        <v/>
      </c>
      <c r="BF93" s="1" t="str">
        <f>IF(ISBLANK(Values!F92),"","Consumer Audience")</f>
        <v/>
      </c>
      <c r="BG93" s="1" t="str">
        <f>IF(ISBLANK(Values!F92),"","Adults")</f>
        <v/>
      </c>
      <c r="BH93" s="1"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1" t="str">
        <f>IF(ISBLANK(Values!F92),"",Values!$B$7)</f>
        <v/>
      </c>
      <c r="CQ93" s="1" t="str">
        <f>IF(ISBLANK(Values!F92),"",Values!$B$8)</f>
        <v/>
      </c>
      <c r="CR93" s="1"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1" t="str">
        <f>IF(ISBLANK(Values!F92),"","Parts")</f>
        <v/>
      </c>
      <c r="DP93" s="1" t="str">
        <f>IF(ISBLANK(Values!F92),"",Values!$B$31)</f>
        <v/>
      </c>
      <c r="EI93" s="1" t="str">
        <f>IF(ISBLANK(Values!F92),"",Values!$B$31)</f>
        <v/>
      </c>
      <c r="ES93" s="1" t="str">
        <f>IF(ISBLANK(Values!F92),"","Amazon Tellus UPS")</f>
        <v/>
      </c>
      <c r="EV93" s="1" t="str">
        <f>IF(ISBLANK(Values!F92),"","New")</f>
        <v/>
      </c>
      <c r="FE93" s="1" t="str">
        <f>IF(ISBLANK(Values!F92),"",IF(CO93&lt;&gt;"DEFAULT", "", 3))</f>
        <v/>
      </c>
      <c r="FH93" s="1" t="str">
        <f>IF(ISBLANK(Values!F92),"","FALSE")</f>
        <v/>
      </c>
      <c r="FI93" s="1" t="str">
        <f>IF(ISBLANK(Values!F92),"","FALSE")</f>
        <v/>
      </c>
      <c r="FJ93" s="1" t="str">
        <f>IF(ISBLANK(Values!F92),"","FALSE")</f>
        <v/>
      </c>
      <c r="FM93" s="1" t="str">
        <f>IF(ISBLANK(Values!F92),"","1")</f>
        <v/>
      </c>
      <c r="FO93" s="27"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1" t="str">
        <f>IF(ISBLANK(Values!F93),"",IF(Values!$B$37="EU","computercomponent","computer"))</f>
        <v/>
      </c>
      <c r="B94" s="33" t="str">
        <f>IF(ISBLANK(Values!F93),"",Values!G93)</f>
        <v/>
      </c>
      <c r="C94" s="29" t="str">
        <f>IF(ISBLANK(Values!F93),"","TellusRem")</f>
        <v/>
      </c>
      <c r="D94" s="28" t="str">
        <f>IF(ISBLANK(Values!F93),"",Values!F93)</f>
        <v/>
      </c>
      <c r="E94" s="1" t="str">
        <f>IF(ISBLANK(Values!F93),"","EAN")</f>
        <v/>
      </c>
      <c r="F94" s="27" t="str">
        <f>IF(ISBLANK(Values!F93),"",IF(Values!K93, SUBSTITUTE(Values!$B$1, "{language}", Values!I93) &amp; " " &amp;Values!$B$3, SUBSTITUTE(Values!$B$2, "{language}", Values!$I93) &amp; " " &amp;Values!$B$3))</f>
        <v/>
      </c>
      <c r="G94" s="29" t="str">
        <f>IF(ISBLANK(Values!F93),"","TellusRem")</f>
        <v/>
      </c>
      <c r="H94" s="1" t="str">
        <f>IF(ISBLANK(Values!F93),"",Values!$B$16)</f>
        <v/>
      </c>
      <c r="I94" s="1" t="str">
        <f>IF(ISBLANK(Values!F93),"","4730574031")</f>
        <v/>
      </c>
      <c r="J94" s="31" t="str">
        <f>IF(ISBLANK(Values!F93),"",Values!G93 )</f>
        <v/>
      </c>
      <c r="K94" s="27" t="str">
        <f>IF(ISBLANK(Values!F93),"",IF(Values!K93, Values!$B$4, Values!$B$5))</f>
        <v/>
      </c>
      <c r="L94" s="27" t="str">
        <f>IF(ISBLANK(Values!F93),"",IF($CO94="DEFAULT", Values!$B$18, ""))</f>
        <v/>
      </c>
      <c r="M94" s="27" t="str">
        <f>IF(ISBLANK(Values!F93),"",Values!$N93)</f>
        <v/>
      </c>
      <c r="N94" s="27" t="str">
        <f>IF(ISBLANK(Values!$G93),"",Values!O93)</f>
        <v/>
      </c>
      <c r="O94" s="27" t="str">
        <f>IF(ISBLANK(Values!$G93),"",Values!P93)</f>
        <v/>
      </c>
      <c r="P94" s="27" t="str">
        <f>IF(ISBLANK(Values!$G93),"",Values!Q93)</f>
        <v/>
      </c>
      <c r="Q94" s="27" t="str">
        <f>IF(ISBLANK(Values!$G93),"",Values!R93)</f>
        <v/>
      </c>
      <c r="R94" s="27" t="str">
        <f>IF(ISBLANK(Values!$G93),"",Values!S93)</f>
        <v/>
      </c>
      <c r="S94" s="27" t="str">
        <f>IF(ISBLANK(Values!$G93),"",Values!T93)</f>
        <v/>
      </c>
      <c r="T94" s="27" t="str">
        <f>IF(ISBLANK(Values!$G93),"",Values!U93)</f>
        <v/>
      </c>
      <c r="U94" s="27" t="str">
        <f>IF(ISBLANK(Values!$G93),"",Values!V93)</f>
        <v/>
      </c>
      <c r="W94" s="29" t="str">
        <f>IF(ISBLANK(Values!F93),"","Child")</f>
        <v/>
      </c>
      <c r="X94" s="29" t="str">
        <f>IF(ISBLANK(Values!F93),"",Values!$B$13)</f>
        <v/>
      </c>
      <c r="Y94" s="31" t="str">
        <f>IF(ISBLANK(Values!F93),"","Size-Color")</f>
        <v/>
      </c>
      <c r="Z94" s="29" t="str">
        <f>IF(ISBLANK(Values!F93),"","variation")</f>
        <v/>
      </c>
      <c r="AA94" s="1" t="str">
        <f>IF(ISBLANK(Values!F93),"",Values!$B$20)</f>
        <v/>
      </c>
      <c r="AB94" s="1" t="str">
        <f>IF(ISBLANK(Values!F93),"",Values!$B$29)</f>
        <v/>
      </c>
      <c r="AI94" s="34" t="str">
        <f>IF(ISBLANK(Values!F93),"",IF(Values!J93,Values!$B$23,Values!$B$33))</f>
        <v/>
      </c>
      <c r="AJ94" s="3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7" t="str">
        <f>IF(ISBLANK(Values!F93),"",Values!I93)</f>
        <v/>
      </c>
      <c r="AV94" s="1" t="str">
        <f>IF(ISBLANK(Values!F93),"",IF(Values!K93,"Backlit", "Non-Backlit"))</f>
        <v/>
      </c>
      <c r="BE94" s="1" t="str">
        <f>IF(ISBLANK(Values!F93),"","Professional Audience")</f>
        <v/>
      </c>
      <c r="BF94" s="1" t="str">
        <f>IF(ISBLANK(Values!F93),"","Consumer Audience")</f>
        <v/>
      </c>
      <c r="BG94" s="1" t="str">
        <f>IF(ISBLANK(Values!F93),"","Adults")</f>
        <v/>
      </c>
      <c r="BH94" s="1"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1" t="str">
        <f>IF(ISBLANK(Values!F93),"",Values!$B$7)</f>
        <v/>
      </c>
      <c r="CQ94" s="1" t="str">
        <f>IF(ISBLANK(Values!F93),"",Values!$B$8)</f>
        <v/>
      </c>
      <c r="CR94" s="1"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1" t="str">
        <f>IF(ISBLANK(Values!F93),"","Parts")</f>
        <v/>
      </c>
      <c r="DP94" s="1" t="str">
        <f>IF(ISBLANK(Values!F93),"",Values!$B$31)</f>
        <v/>
      </c>
      <c r="EI94" s="1" t="str">
        <f>IF(ISBLANK(Values!F93),"",Values!$B$31)</f>
        <v/>
      </c>
      <c r="ES94" s="1" t="str">
        <f>IF(ISBLANK(Values!F93),"","Amazon Tellus UPS")</f>
        <v/>
      </c>
      <c r="EV94" s="1" t="str">
        <f>IF(ISBLANK(Values!F93),"","New")</f>
        <v/>
      </c>
      <c r="FE94" s="1" t="str">
        <f>IF(ISBLANK(Values!F93),"",IF(CO94&lt;&gt;"DEFAULT", "", 3))</f>
        <v/>
      </c>
      <c r="FH94" s="1" t="str">
        <f>IF(ISBLANK(Values!F93),"","FALSE")</f>
        <v/>
      </c>
      <c r="FI94" s="1" t="str">
        <f>IF(ISBLANK(Values!F93),"","FALSE")</f>
        <v/>
      </c>
      <c r="FJ94" s="1" t="str">
        <f>IF(ISBLANK(Values!F93),"","FALSE")</f>
        <v/>
      </c>
      <c r="FM94" s="1" t="str">
        <f>IF(ISBLANK(Values!F93),"","1")</f>
        <v/>
      </c>
      <c r="FO94" s="27"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1" t="str">
        <f>IF(ISBLANK(Values!F94),"",IF(Values!$B$37="EU","computercomponent","computer"))</f>
        <v/>
      </c>
      <c r="B95" s="33" t="str">
        <f>IF(ISBLANK(Values!F94),"",Values!G94)</f>
        <v/>
      </c>
      <c r="C95" s="29" t="str">
        <f>IF(ISBLANK(Values!F94),"","TellusRem")</f>
        <v/>
      </c>
      <c r="D95" s="28" t="str">
        <f>IF(ISBLANK(Values!F94),"",Values!F94)</f>
        <v/>
      </c>
      <c r="E95" s="1" t="str">
        <f>IF(ISBLANK(Values!F94),"","EAN")</f>
        <v/>
      </c>
      <c r="F95" s="27" t="str">
        <f>IF(ISBLANK(Values!F94),"",IF(Values!K94, SUBSTITUTE(Values!$B$1, "{language}", Values!I94) &amp; " " &amp;Values!$B$3, SUBSTITUTE(Values!$B$2, "{language}", Values!$I94) &amp; " " &amp;Values!$B$3))</f>
        <v/>
      </c>
      <c r="G95" s="29" t="str">
        <f>IF(ISBLANK(Values!F94),"","TellusRem")</f>
        <v/>
      </c>
      <c r="H95" s="1" t="str">
        <f>IF(ISBLANK(Values!F94),"",Values!$B$16)</f>
        <v/>
      </c>
      <c r="I95" s="1" t="str">
        <f>IF(ISBLANK(Values!F94),"","4730574031")</f>
        <v/>
      </c>
      <c r="J95" s="31" t="str">
        <f>IF(ISBLANK(Values!F94),"",Values!G94 )</f>
        <v/>
      </c>
      <c r="K95" s="27" t="str">
        <f>IF(ISBLANK(Values!F94),"",IF(Values!K94, Values!$B$4, Values!$B$5))</f>
        <v/>
      </c>
      <c r="L95" s="27" t="str">
        <f>IF(ISBLANK(Values!F94),"",IF($CO95="DEFAULT", Values!$B$18, ""))</f>
        <v/>
      </c>
      <c r="M95" s="27" t="str">
        <f>IF(ISBLANK(Values!F94),"",Values!$N94)</f>
        <v/>
      </c>
      <c r="N95" s="27" t="str">
        <f>IF(ISBLANK(Values!$G94),"",Values!O94)</f>
        <v/>
      </c>
      <c r="O95" s="27" t="str">
        <f>IF(ISBLANK(Values!$G94),"",Values!P94)</f>
        <v/>
      </c>
      <c r="P95" s="27" t="str">
        <f>IF(ISBLANK(Values!$G94),"",Values!Q94)</f>
        <v/>
      </c>
      <c r="Q95" s="27" t="str">
        <f>IF(ISBLANK(Values!$G94),"",Values!R94)</f>
        <v/>
      </c>
      <c r="R95" s="27" t="str">
        <f>IF(ISBLANK(Values!$G94),"",Values!S94)</f>
        <v/>
      </c>
      <c r="S95" s="27" t="str">
        <f>IF(ISBLANK(Values!$G94),"",Values!T94)</f>
        <v/>
      </c>
      <c r="T95" s="27" t="str">
        <f>IF(ISBLANK(Values!$G94),"",Values!U94)</f>
        <v/>
      </c>
      <c r="U95" s="27" t="str">
        <f>IF(ISBLANK(Values!$G94),"",Values!V94)</f>
        <v/>
      </c>
      <c r="W95" s="29" t="str">
        <f>IF(ISBLANK(Values!F94),"","Child")</f>
        <v/>
      </c>
      <c r="X95" s="29" t="str">
        <f>IF(ISBLANK(Values!F94),"",Values!$B$13)</f>
        <v/>
      </c>
      <c r="Y95" s="31" t="str">
        <f>IF(ISBLANK(Values!F94),"","Size-Color")</f>
        <v/>
      </c>
      <c r="Z95" s="29" t="str">
        <f>IF(ISBLANK(Values!F94),"","variation")</f>
        <v/>
      </c>
      <c r="AA95" s="1" t="str">
        <f>IF(ISBLANK(Values!F94),"",Values!$B$20)</f>
        <v/>
      </c>
      <c r="AB95" s="1" t="str">
        <f>IF(ISBLANK(Values!F94),"",Values!$B$29)</f>
        <v/>
      </c>
      <c r="AI95" s="34" t="str">
        <f>IF(ISBLANK(Values!F94),"",IF(Values!J94,Values!$B$23,Values!$B$33))</f>
        <v/>
      </c>
      <c r="AJ95" s="3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7" t="str">
        <f>IF(ISBLANK(Values!F94),"",Values!I94)</f>
        <v/>
      </c>
      <c r="AV95" s="1" t="str">
        <f>IF(ISBLANK(Values!F94),"",IF(Values!K94,"Backlit", "Non-Backlit"))</f>
        <v/>
      </c>
      <c r="BE95" s="1" t="str">
        <f>IF(ISBLANK(Values!F94),"","Professional Audience")</f>
        <v/>
      </c>
      <c r="BF95" s="1" t="str">
        <f>IF(ISBLANK(Values!F94),"","Consumer Audience")</f>
        <v/>
      </c>
      <c r="BG95" s="1" t="str">
        <f>IF(ISBLANK(Values!F94),"","Adults")</f>
        <v/>
      </c>
      <c r="BH95" s="1"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1" t="str">
        <f>IF(ISBLANK(Values!F94),"",Values!$B$7)</f>
        <v/>
      </c>
      <c r="CQ95" s="1" t="str">
        <f>IF(ISBLANK(Values!F94),"",Values!$B$8)</f>
        <v/>
      </c>
      <c r="CR95" s="1"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1" t="str">
        <f>IF(ISBLANK(Values!F94),"","Parts")</f>
        <v/>
      </c>
      <c r="DP95" s="1" t="str">
        <f>IF(ISBLANK(Values!F94),"",Values!$B$31)</f>
        <v/>
      </c>
      <c r="EI95" s="1" t="str">
        <f>IF(ISBLANK(Values!F94),"",Values!$B$31)</f>
        <v/>
      </c>
      <c r="ES95" s="1" t="str">
        <f>IF(ISBLANK(Values!F94),"","Amazon Tellus UPS")</f>
        <v/>
      </c>
      <c r="EV95" s="1" t="str">
        <f>IF(ISBLANK(Values!F94),"","New")</f>
        <v/>
      </c>
      <c r="FE95" s="1" t="str">
        <f>IF(ISBLANK(Values!F94),"",IF(CO95&lt;&gt;"DEFAULT", "", 3))</f>
        <v/>
      </c>
      <c r="FH95" s="1" t="str">
        <f>IF(ISBLANK(Values!F94),"","FALSE")</f>
        <v/>
      </c>
      <c r="FI95" s="1" t="str">
        <f>IF(ISBLANK(Values!F94),"","FALSE")</f>
        <v/>
      </c>
      <c r="FJ95" s="1" t="str">
        <f>IF(ISBLANK(Values!F94),"","FALSE")</f>
        <v/>
      </c>
      <c r="FM95" s="1" t="str">
        <f>IF(ISBLANK(Values!F94),"","1")</f>
        <v/>
      </c>
      <c r="FO95" s="27"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1" t="str">
        <f>IF(ISBLANK(Values!F95),"",IF(Values!$B$37="EU","computercomponent","computer"))</f>
        <v/>
      </c>
      <c r="B96" s="33" t="str">
        <f>IF(ISBLANK(Values!F95),"",Values!G95)</f>
        <v/>
      </c>
      <c r="C96" s="29" t="str">
        <f>IF(ISBLANK(Values!F95),"","TellusRem")</f>
        <v/>
      </c>
      <c r="D96" s="28" t="str">
        <f>IF(ISBLANK(Values!F95),"",Values!F95)</f>
        <v/>
      </c>
      <c r="E96" s="1" t="str">
        <f>IF(ISBLANK(Values!F95),"","EAN")</f>
        <v/>
      </c>
      <c r="F96" s="27" t="str">
        <f>IF(ISBLANK(Values!F95),"",IF(Values!K95, SUBSTITUTE(Values!$B$1, "{language}", Values!I95) &amp; " " &amp;Values!$B$3, SUBSTITUTE(Values!$B$2, "{language}", Values!$I95) &amp; " " &amp;Values!$B$3))</f>
        <v/>
      </c>
      <c r="G96" s="29" t="str">
        <f>IF(ISBLANK(Values!F95),"","TellusRem")</f>
        <v/>
      </c>
      <c r="H96" s="1" t="str">
        <f>IF(ISBLANK(Values!F95),"",Values!$B$16)</f>
        <v/>
      </c>
      <c r="I96" s="1" t="str">
        <f>IF(ISBLANK(Values!F95),"","4730574031")</f>
        <v/>
      </c>
      <c r="J96" s="31" t="str">
        <f>IF(ISBLANK(Values!F95),"",Values!G95 )</f>
        <v/>
      </c>
      <c r="K96" s="27" t="str">
        <f>IF(ISBLANK(Values!F95),"",IF(Values!K95, Values!$B$4, Values!$B$5))</f>
        <v/>
      </c>
      <c r="L96" s="27" t="str">
        <f>IF(ISBLANK(Values!F95),"",IF($CO96="DEFAULT", Values!$B$18, ""))</f>
        <v/>
      </c>
      <c r="M96" s="27" t="str">
        <f>IF(ISBLANK(Values!F95),"",Values!$N95)</f>
        <v/>
      </c>
      <c r="N96" s="27" t="str">
        <f>IF(ISBLANK(Values!$G95),"",Values!O95)</f>
        <v/>
      </c>
      <c r="O96" s="27" t="str">
        <f>IF(ISBLANK(Values!$G95),"",Values!P95)</f>
        <v/>
      </c>
      <c r="P96" s="27" t="str">
        <f>IF(ISBLANK(Values!$G95),"",Values!Q95)</f>
        <v/>
      </c>
      <c r="Q96" s="27" t="str">
        <f>IF(ISBLANK(Values!$G95),"",Values!R95)</f>
        <v/>
      </c>
      <c r="R96" s="27" t="str">
        <f>IF(ISBLANK(Values!$G95),"",Values!S95)</f>
        <v/>
      </c>
      <c r="S96" s="27" t="str">
        <f>IF(ISBLANK(Values!$G95),"",Values!T95)</f>
        <v/>
      </c>
      <c r="T96" s="27" t="str">
        <f>IF(ISBLANK(Values!$G95),"",Values!U95)</f>
        <v/>
      </c>
      <c r="U96" s="27" t="str">
        <f>IF(ISBLANK(Values!$G95),"",Values!V95)</f>
        <v/>
      </c>
      <c r="W96" s="29" t="str">
        <f>IF(ISBLANK(Values!F95),"","Child")</f>
        <v/>
      </c>
      <c r="X96" s="29" t="str">
        <f>IF(ISBLANK(Values!F95),"",Values!$B$13)</f>
        <v/>
      </c>
      <c r="Y96" s="31" t="str">
        <f>IF(ISBLANK(Values!F95),"","Size-Color")</f>
        <v/>
      </c>
      <c r="Z96" s="29" t="str">
        <f>IF(ISBLANK(Values!F95),"","variation")</f>
        <v/>
      </c>
      <c r="AA96" s="1" t="str">
        <f>IF(ISBLANK(Values!F95),"",Values!$B$20)</f>
        <v/>
      </c>
      <c r="AB96" s="1" t="str">
        <f>IF(ISBLANK(Values!F95),"",Values!$B$29)</f>
        <v/>
      </c>
      <c r="AI96" s="34" t="str">
        <f>IF(ISBLANK(Values!F95),"",IF(Values!J95,Values!$B$23,Values!$B$33))</f>
        <v/>
      </c>
      <c r="AJ96" s="3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7" t="str">
        <f>IF(ISBLANK(Values!F95),"",Values!I95)</f>
        <v/>
      </c>
      <c r="AV96" s="1" t="str">
        <f>IF(ISBLANK(Values!F95),"",IF(Values!K95,"Backlit", "Non-Backlit"))</f>
        <v/>
      </c>
      <c r="BE96" s="1" t="str">
        <f>IF(ISBLANK(Values!F95),"","Professional Audience")</f>
        <v/>
      </c>
      <c r="BF96" s="1" t="str">
        <f>IF(ISBLANK(Values!F95),"","Consumer Audience")</f>
        <v/>
      </c>
      <c r="BG96" s="1" t="str">
        <f>IF(ISBLANK(Values!F95),"","Adults")</f>
        <v/>
      </c>
      <c r="BH96" s="1"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1" t="str">
        <f>IF(ISBLANK(Values!F95),"",Values!$B$7)</f>
        <v/>
      </c>
      <c r="CQ96" s="1" t="str">
        <f>IF(ISBLANK(Values!F95),"",Values!$B$8)</f>
        <v/>
      </c>
      <c r="CR96" s="1"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1" t="str">
        <f>IF(ISBLANK(Values!F95),"","Parts")</f>
        <v/>
      </c>
      <c r="DP96" s="1" t="str">
        <f>IF(ISBLANK(Values!F95),"",Values!$B$31)</f>
        <v/>
      </c>
      <c r="EI96" s="1" t="str">
        <f>IF(ISBLANK(Values!F95),"",Values!$B$31)</f>
        <v/>
      </c>
      <c r="ES96" s="1" t="str">
        <f>IF(ISBLANK(Values!F95),"","Amazon Tellus UPS")</f>
        <v/>
      </c>
      <c r="EV96" s="1" t="str">
        <f>IF(ISBLANK(Values!F95),"","New")</f>
        <v/>
      </c>
      <c r="FE96" s="1" t="str">
        <f>IF(ISBLANK(Values!F95),"",IF(CO96&lt;&gt;"DEFAULT", "", 3))</f>
        <v/>
      </c>
      <c r="FH96" s="1" t="str">
        <f>IF(ISBLANK(Values!F95),"","FALSE")</f>
        <v/>
      </c>
      <c r="FI96" s="1" t="str">
        <f>IF(ISBLANK(Values!F95),"","FALSE")</f>
        <v/>
      </c>
      <c r="FJ96" s="1" t="str">
        <f>IF(ISBLANK(Values!F95),"","FALSE")</f>
        <v/>
      </c>
      <c r="FM96" s="1" t="str">
        <f>IF(ISBLANK(Values!F95),"","1")</f>
        <v/>
      </c>
      <c r="FO96" s="27"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1" t="str">
        <f>IF(ISBLANK(Values!F96),"",IF(Values!$B$37="EU","computercomponent","computer"))</f>
        <v/>
      </c>
      <c r="B97" s="33" t="str">
        <f>IF(ISBLANK(Values!F96),"",Values!G96)</f>
        <v/>
      </c>
      <c r="C97" s="29" t="str">
        <f>IF(ISBLANK(Values!F96),"","TellusRem")</f>
        <v/>
      </c>
      <c r="D97" s="28" t="str">
        <f>IF(ISBLANK(Values!F96),"",Values!F96)</f>
        <v/>
      </c>
      <c r="E97" s="1" t="str">
        <f>IF(ISBLANK(Values!F96),"","EAN")</f>
        <v/>
      </c>
      <c r="F97" s="27" t="str">
        <f>IF(ISBLANK(Values!F96),"",IF(Values!K96, SUBSTITUTE(Values!$B$1, "{language}", Values!I96) &amp; " " &amp;Values!$B$3, SUBSTITUTE(Values!$B$2, "{language}", Values!$I96) &amp; " " &amp;Values!$B$3))</f>
        <v/>
      </c>
      <c r="G97" s="29" t="str">
        <f>IF(ISBLANK(Values!F96),"","TellusRem")</f>
        <v/>
      </c>
      <c r="H97" s="1" t="str">
        <f>IF(ISBLANK(Values!F96),"",Values!$B$16)</f>
        <v/>
      </c>
      <c r="I97" s="1" t="str">
        <f>IF(ISBLANK(Values!F96),"","4730574031")</f>
        <v/>
      </c>
      <c r="J97" s="31" t="str">
        <f>IF(ISBLANK(Values!F96),"",Values!G96 )</f>
        <v/>
      </c>
      <c r="K97" s="27" t="str">
        <f>IF(ISBLANK(Values!F96),"",IF(Values!K96, Values!$B$4, Values!$B$5))</f>
        <v/>
      </c>
      <c r="L97" s="27" t="str">
        <f>IF(ISBLANK(Values!F96),"",IF($CO97="DEFAULT", Values!$B$18, ""))</f>
        <v/>
      </c>
      <c r="M97" s="27" t="str">
        <f>IF(ISBLANK(Values!F96),"",Values!$N96)</f>
        <v/>
      </c>
      <c r="N97" s="27" t="str">
        <f>IF(ISBLANK(Values!$G96),"",Values!O96)</f>
        <v/>
      </c>
      <c r="O97" s="27" t="str">
        <f>IF(ISBLANK(Values!$G96),"",Values!P96)</f>
        <v/>
      </c>
      <c r="P97" s="27" t="str">
        <f>IF(ISBLANK(Values!$G96),"",Values!Q96)</f>
        <v/>
      </c>
      <c r="Q97" s="27" t="str">
        <f>IF(ISBLANK(Values!$G96),"",Values!R96)</f>
        <v/>
      </c>
      <c r="R97" s="27" t="str">
        <f>IF(ISBLANK(Values!$G96),"",Values!S96)</f>
        <v/>
      </c>
      <c r="S97" s="27" t="str">
        <f>IF(ISBLANK(Values!$G96),"",Values!T96)</f>
        <v/>
      </c>
      <c r="T97" s="27" t="str">
        <f>IF(ISBLANK(Values!$G96),"",Values!U96)</f>
        <v/>
      </c>
      <c r="U97" s="27" t="str">
        <f>IF(ISBLANK(Values!$G96),"",Values!V96)</f>
        <v/>
      </c>
      <c r="W97" s="29" t="str">
        <f>IF(ISBLANK(Values!F96),"","Child")</f>
        <v/>
      </c>
      <c r="X97" s="29" t="str">
        <f>IF(ISBLANK(Values!F96),"",Values!$B$13)</f>
        <v/>
      </c>
      <c r="Y97" s="31" t="str">
        <f>IF(ISBLANK(Values!F96),"","Size-Color")</f>
        <v/>
      </c>
      <c r="Z97" s="29" t="str">
        <f>IF(ISBLANK(Values!F96),"","variation")</f>
        <v/>
      </c>
      <c r="AA97" s="1" t="str">
        <f>IF(ISBLANK(Values!F96),"",Values!$B$20)</f>
        <v/>
      </c>
      <c r="AB97" s="1" t="str">
        <f>IF(ISBLANK(Values!F96),"",Values!$B$29)</f>
        <v/>
      </c>
      <c r="AI97" s="34" t="str">
        <f>IF(ISBLANK(Values!F96),"",IF(Values!J96,Values!$B$23,Values!$B$33))</f>
        <v/>
      </c>
      <c r="AJ97" s="3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7" t="str">
        <f>IF(ISBLANK(Values!F96),"",Values!I96)</f>
        <v/>
      </c>
      <c r="AV97" s="1" t="str">
        <f>IF(ISBLANK(Values!F96),"",IF(Values!K96,"Backlit", "Non-Backlit"))</f>
        <v/>
      </c>
      <c r="BE97" s="1" t="str">
        <f>IF(ISBLANK(Values!F96),"","Professional Audience")</f>
        <v/>
      </c>
      <c r="BF97" s="1" t="str">
        <f>IF(ISBLANK(Values!F96),"","Consumer Audience")</f>
        <v/>
      </c>
      <c r="BG97" s="1" t="str">
        <f>IF(ISBLANK(Values!F96),"","Adults")</f>
        <v/>
      </c>
      <c r="BH97" s="1"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1" t="str">
        <f>IF(ISBLANK(Values!F96),"",Values!$B$7)</f>
        <v/>
      </c>
      <c r="CQ97" s="1" t="str">
        <f>IF(ISBLANK(Values!F96),"",Values!$B$8)</f>
        <v/>
      </c>
      <c r="CR97" s="1"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1" t="str">
        <f>IF(ISBLANK(Values!F96),"","Parts")</f>
        <v/>
      </c>
      <c r="DP97" s="1" t="str">
        <f>IF(ISBLANK(Values!F96),"",Values!$B$31)</f>
        <v/>
      </c>
      <c r="EI97" s="1" t="str">
        <f>IF(ISBLANK(Values!F96),"",Values!$B$31)</f>
        <v/>
      </c>
      <c r="ES97" s="1" t="str">
        <f>IF(ISBLANK(Values!F96),"","Amazon Tellus UPS")</f>
        <v/>
      </c>
      <c r="EV97" s="1" t="str">
        <f>IF(ISBLANK(Values!F96),"","New")</f>
        <v/>
      </c>
      <c r="FE97" s="1" t="str">
        <f>IF(ISBLANK(Values!F96),"",IF(CO97&lt;&gt;"DEFAULT", "", 3))</f>
        <v/>
      </c>
      <c r="FH97" s="1" t="str">
        <f>IF(ISBLANK(Values!F96),"","FALSE")</f>
        <v/>
      </c>
      <c r="FI97" s="1" t="str">
        <f>IF(ISBLANK(Values!F96),"","FALSE")</f>
        <v/>
      </c>
      <c r="FJ97" s="1" t="str">
        <f>IF(ISBLANK(Values!F96),"","FALSE")</f>
        <v/>
      </c>
      <c r="FM97" s="1" t="str">
        <f>IF(ISBLANK(Values!F96),"","1")</f>
        <v/>
      </c>
      <c r="FO97" s="27"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1" t="str">
        <f>IF(ISBLANK(Values!F97),"",IF(Values!$B$37="EU","computercomponent","computer"))</f>
        <v/>
      </c>
      <c r="B98" s="33" t="str">
        <f>IF(ISBLANK(Values!F97),"",Values!G97)</f>
        <v/>
      </c>
      <c r="C98" s="29" t="str">
        <f>IF(ISBLANK(Values!F97),"","TellusRem")</f>
        <v/>
      </c>
      <c r="D98" s="28" t="str">
        <f>IF(ISBLANK(Values!F97),"",Values!F97)</f>
        <v/>
      </c>
      <c r="E98" s="1" t="str">
        <f>IF(ISBLANK(Values!F97),"","EAN")</f>
        <v/>
      </c>
      <c r="F98" s="27" t="str">
        <f>IF(ISBLANK(Values!F97),"",IF(Values!K97, SUBSTITUTE(Values!$B$1, "{language}", Values!I97) &amp; " " &amp;Values!$B$3, SUBSTITUTE(Values!$B$2, "{language}", Values!$I97) &amp; " " &amp;Values!$B$3))</f>
        <v/>
      </c>
      <c r="G98" s="29" t="str">
        <f>IF(ISBLANK(Values!F97),"","TellusRem")</f>
        <v/>
      </c>
      <c r="H98" s="1" t="str">
        <f>IF(ISBLANK(Values!F97),"",Values!$B$16)</f>
        <v/>
      </c>
      <c r="I98" s="1" t="str">
        <f>IF(ISBLANK(Values!F97),"","4730574031")</f>
        <v/>
      </c>
      <c r="J98" s="31" t="str">
        <f>IF(ISBLANK(Values!F97),"",Values!G97 )</f>
        <v/>
      </c>
      <c r="K98" s="27" t="str">
        <f>IF(ISBLANK(Values!F97),"",IF(Values!K97, Values!$B$4, Values!$B$5))</f>
        <v/>
      </c>
      <c r="L98" s="27" t="str">
        <f>IF(ISBLANK(Values!F97),"",IF($CO98="DEFAULT", Values!$B$18, ""))</f>
        <v/>
      </c>
      <c r="M98" s="27" t="str">
        <f>IF(ISBLANK(Values!F97),"",Values!$N97)</f>
        <v/>
      </c>
      <c r="N98" s="27" t="str">
        <f>IF(ISBLANK(Values!$G97),"",Values!O97)</f>
        <v/>
      </c>
      <c r="O98" s="27" t="str">
        <f>IF(ISBLANK(Values!$G97),"",Values!P97)</f>
        <v/>
      </c>
      <c r="P98" s="27" t="str">
        <f>IF(ISBLANK(Values!$G97),"",Values!Q97)</f>
        <v/>
      </c>
      <c r="Q98" s="27" t="str">
        <f>IF(ISBLANK(Values!$G97),"",Values!R97)</f>
        <v/>
      </c>
      <c r="R98" s="27" t="str">
        <f>IF(ISBLANK(Values!$G97),"",Values!S97)</f>
        <v/>
      </c>
      <c r="S98" s="27" t="str">
        <f>IF(ISBLANK(Values!$G97),"",Values!T97)</f>
        <v/>
      </c>
      <c r="T98" s="27" t="str">
        <f>IF(ISBLANK(Values!$G97),"",Values!U97)</f>
        <v/>
      </c>
      <c r="U98" s="27" t="str">
        <f>IF(ISBLANK(Values!$G97),"",Values!V97)</f>
        <v/>
      </c>
      <c r="W98" s="29" t="str">
        <f>IF(ISBLANK(Values!F97),"","Child")</f>
        <v/>
      </c>
      <c r="X98" s="29" t="str">
        <f>IF(ISBLANK(Values!F97),"",Values!$B$13)</f>
        <v/>
      </c>
      <c r="Y98" s="31" t="str">
        <f>IF(ISBLANK(Values!F97),"","Size-Color")</f>
        <v/>
      </c>
      <c r="Z98" s="29" t="str">
        <f>IF(ISBLANK(Values!F97),"","variation")</f>
        <v/>
      </c>
      <c r="AA98" s="1" t="str">
        <f>IF(ISBLANK(Values!F97),"",Values!$B$20)</f>
        <v/>
      </c>
      <c r="AB98" s="1" t="str">
        <f>IF(ISBLANK(Values!F97),"",Values!$B$29)</f>
        <v/>
      </c>
      <c r="AI98" s="34" t="str">
        <f>IF(ISBLANK(Values!F97),"",IF(Values!J97,Values!$B$23,Values!$B$33))</f>
        <v/>
      </c>
      <c r="AJ98" s="3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7" t="str">
        <f>IF(ISBLANK(Values!F97),"",Values!I97)</f>
        <v/>
      </c>
      <c r="AV98" s="1" t="str">
        <f>IF(ISBLANK(Values!F97),"",IF(Values!K97,"Backlit", "Non-Backlit"))</f>
        <v/>
      </c>
      <c r="BE98" s="1" t="str">
        <f>IF(ISBLANK(Values!F97),"","Professional Audience")</f>
        <v/>
      </c>
      <c r="BF98" s="1" t="str">
        <f>IF(ISBLANK(Values!F97),"","Consumer Audience")</f>
        <v/>
      </c>
      <c r="BG98" s="1" t="str">
        <f>IF(ISBLANK(Values!F97),"","Adults")</f>
        <v/>
      </c>
      <c r="BH98" s="1"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1" t="str">
        <f>IF(ISBLANK(Values!F97),"",Values!$B$7)</f>
        <v/>
      </c>
      <c r="CQ98" s="1" t="str">
        <f>IF(ISBLANK(Values!F97),"",Values!$B$8)</f>
        <v/>
      </c>
      <c r="CR98" s="1"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1" t="str">
        <f>IF(ISBLANK(Values!F97),"","Parts")</f>
        <v/>
      </c>
      <c r="DP98" s="1" t="str">
        <f>IF(ISBLANK(Values!F97),"",Values!$B$31)</f>
        <v/>
      </c>
      <c r="EI98" s="1" t="str">
        <f>IF(ISBLANK(Values!F97),"",Values!$B$31)</f>
        <v/>
      </c>
      <c r="ES98" s="1" t="str">
        <f>IF(ISBLANK(Values!F97),"","Amazon Tellus UPS")</f>
        <v/>
      </c>
      <c r="EV98" s="1" t="str">
        <f>IF(ISBLANK(Values!F97),"","New")</f>
        <v/>
      </c>
      <c r="FE98" s="1" t="str">
        <f>IF(ISBLANK(Values!F97),"",IF(CO98&lt;&gt;"DEFAULT", "", 3))</f>
        <v/>
      </c>
      <c r="FH98" s="1" t="str">
        <f>IF(ISBLANK(Values!F97),"","FALSE")</f>
        <v/>
      </c>
      <c r="FI98" s="1" t="str">
        <f>IF(ISBLANK(Values!F97),"","FALSE")</f>
        <v/>
      </c>
      <c r="FJ98" s="1" t="str">
        <f>IF(ISBLANK(Values!F97),"","FALSE")</f>
        <v/>
      </c>
      <c r="FM98" s="1" t="str">
        <f>IF(ISBLANK(Values!F97),"","1")</f>
        <v/>
      </c>
      <c r="FO98" s="27"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1" t="str">
        <f>IF(ISBLANK(Values!F98),"",IF(Values!$B$37="EU","computercomponent","computer"))</f>
        <v/>
      </c>
      <c r="B99" s="33" t="str">
        <f>IF(ISBLANK(Values!F98),"",Values!G98)</f>
        <v/>
      </c>
      <c r="C99" s="29" t="str">
        <f>IF(ISBLANK(Values!F98),"","TellusRem")</f>
        <v/>
      </c>
      <c r="D99" s="28" t="str">
        <f>IF(ISBLANK(Values!F98),"",Values!F98)</f>
        <v/>
      </c>
      <c r="E99" s="1" t="str">
        <f>IF(ISBLANK(Values!F98),"","EAN")</f>
        <v/>
      </c>
      <c r="F99" s="27" t="str">
        <f>IF(ISBLANK(Values!F98),"",IF(Values!K98, SUBSTITUTE(Values!$B$1, "{language}", Values!I98) &amp; " " &amp;Values!$B$3, SUBSTITUTE(Values!$B$2, "{language}", Values!$I98) &amp; " " &amp;Values!$B$3))</f>
        <v/>
      </c>
      <c r="G99" s="29" t="str">
        <f>IF(ISBLANK(Values!F98),"","TellusRem")</f>
        <v/>
      </c>
      <c r="H99" s="1" t="str">
        <f>IF(ISBLANK(Values!F98),"",Values!$B$16)</f>
        <v/>
      </c>
      <c r="I99" s="1" t="str">
        <f>IF(ISBLANK(Values!F98),"","4730574031")</f>
        <v/>
      </c>
      <c r="J99" s="31" t="str">
        <f>IF(ISBLANK(Values!F98),"",Values!G98 )</f>
        <v/>
      </c>
      <c r="K99" s="27" t="str">
        <f>IF(ISBLANK(Values!F98),"",IF(Values!K98, Values!$B$4, Values!$B$5))</f>
        <v/>
      </c>
      <c r="L99" s="27" t="str">
        <f>IF(ISBLANK(Values!F98),"",IF($CO99="DEFAULT", Values!$B$18, ""))</f>
        <v/>
      </c>
      <c r="M99" s="27" t="str">
        <f>IF(ISBLANK(Values!F98),"",Values!$N98)</f>
        <v/>
      </c>
      <c r="N99" s="27" t="str">
        <f>IF(ISBLANK(Values!$G98),"",Values!O98)</f>
        <v/>
      </c>
      <c r="O99" s="27" t="str">
        <f>IF(ISBLANK(Values!$G98),"",Values!P98)</f>
        <v/>
      </c>
      <c r="P99" s="27" t="str">
        <f>IF(ISBLANK(Values!$G98),"",Values!Q98)</f>
        <v/>
      </c>
      <c r="Q99" s="27" t="str">
        <f>IF(ISBLANK(Values!$G98),"",Values!R98)</f>
        <v/>
      </c>
      <c r="R99" s="27" t="str">
        <f>IF(ISBLANK(Values!$G98),"",Values!S98)</f>
        <v/>
      </c>
      <c r="S99" s="27" t="str">
        <f>IF(ISBLANK(Values!$G98),"",Values!T98)</f>
        <v/>
      </c>
      <c r="T99" s="27" t="str">
        <f>IF(ISBLANK(Values!$G98),"",Values!U98)</f>
        <v/>
      </c>
      <c r="U99" s="27" t="str">
        <f>IF(ISBLANK(Values!$G98),"",Values!V98)</f>
        <v/>
      </c>
      <c r="W99" s="29" t="str">
        <f>IF(ISBLANK(Values!F98),"","Child")</f>
        <v/>
      </c>
      <c r="X99" s="29" t="str">
        <f>IF(ISBLANK(Values!F98),"",Values!$B$13)</f>
        <v/>
      </c>
      <c r="Y99" s="31" t="str">
        <f>IF(ISBLANK(Values!F98),"","Size-Color")</f>
        <v/>
      </c>
      <c r="Z99" s="29" t="str">
        <f>IF(ISBLANK(Values!F98),"","variation")</f>
        <v/>
      </c>
      <c r="AA99" s="1" t="str">
        <f>IF(ISBLANK(Values!F98),"",Values!$B$20)</f>
        <v/>
      </c>
      <c r="AB99" s="1" t="str">
        <f>IF(ISBLANK(Values!F98),"",Values!$B$29)</f>
        <v/>
      </c>
      <c r="AI99" s="34" t="str">
        <f>IF(ISBLANK(Values!F98),"",IF(Values!J98,Values!$B$23,Values!$B$33))</f>
        <v/>
      </c>
      <c r="AJ99" s="3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7" t="str">
        <f>IF(ISBLANK(Values!F98),"",Values!I98)</f>
        <v/>
      </c>
      <c r="AV99" s="1" t="str">
        <f>IF(ISBLANK(Values!F98),"",IF(Values!K98,"Backlit", "Non-Backlit"))</f>
        <v/>
      </c>
      <c r="BE99" s="1" t="str">
        <f>IF(ISBLANK(Values!F98),"","Professional Audience")</f>
        <v/>
      </c>
      <c r="BF99" s="1" t="str">
        <f>IF(ISBLANK(Values!F98),"","Consumer Audience")</f>
        <v/>
      </c>
      <c r="BG99" s="1" t="str">
        <f>IF(ISBLANK(Values!F98),"","Adults")</f>
        <v/>
      </c>
      <c r="BH99" s="1"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1" t="str">
        <f>IF(ISBLANK(Values!F98),"",Values!$B$7)</f>
        <v/>
      </c>
      <c r="CQ99" s="1" t="str">
        <f>IF(ISBLANK(Values!F98),"",Values!$B$8)</f>
        <v/>
      </c>
      <c r="CR99" s="1"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1" t="str">
        <f>IF(ISBLANK(Values!F98),"","Parts")</f>
        <v/>
      </c>
      <c r="DP99" s="1" t="str">
        <f>IF(ISBLANK(Values!F98),"",Values!$B$31)</f>
        <v/>
      </c>
      <c r="EI99" s="1" t="str">
        <f>IF(ISBLANK(Values!F98),"",Values!$B$31)</f>
        <v/>
      </c>
      <c r="ES99" s="1" t="str">
        <f>IF(ISBLANK(Values!F98),"","Amazon Tellus UPS")</f>
        <v/>
      </c>
      <c r="EV99" s="1" t="str">
        <f>IF(ISBLANK(Values!F98),"","New")</f>
        <v/>
      </c>
      <c r="FE99" s="1" t="str">
        <f>IF(ISBLANK(Values!F98),"",IF(CO99&lt;&gt;"DEFAULT", "", 3))</f>
        <v/>
      </c>
      <c r="FH99" s="1" t="str">
        <f>IF(ISBLANK(Values!F98),"","FALSE")</f>
        <v/>
      </c>
      <c r="FI99" s="1" t="str">
        <f>IF(ISBLANK(Values!F98),"","FALSE")</f>
        <v/>
      </c>
      <c r="FJ99" s="1" t="str">
        <f>IF(ISBLANK(Values!F98),"","FALSE")</f>
        <v/>
      </c>
      <c r="FM99" s="1" t="str">
        <f>IF(ISBLANK(Values!F98),"","1")</f>
        <v/>
      </c>
      <c r="FO99" s="27"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1" t="str">
        <f>IF(ISBLANK(Values!F99),"",IF(Values!$B$37="EU","computercomponent","computer"))</f>
        <v/>
      </c>
      <c r="B100" s="33" t="str">
        <f>IF(ISBLANK(Values!F99),"",Values!G99)</f>
        <v/>
      </c>
      <c r="C100" s="29" t="str">
        <f>IF(ISBLANK(Values!F99),"","TellusRem")</f>
        <v/>
      </c>
      <c r="D100" s="28" t="str">
        <f>IF(ISBLANK(Values!F99),"",Values!F99)</f>
        <v/>
      </c>
      <c r="E100" s="1" t="str">
        <f>IF(ISBLANK(Values!F99),"","EAN")</f>
        <v/>
      </c>
      <c r="F100" s="27" t="str">
        <f>IF(ISBLANK(Values!F99),"",IF(Values!K99, SUBSTITUTE(Values!$B$1, "{language}", Values!I99) &amp; " " &amp;Values!$B$3, SUBSTITUTE(Values!$B$2, "{language}", Values!$I99) &amp; " " &amp;Values!$B$3))</f>
        <v/>
      </c>
      <c r="G100" s="29" t="str">
        <f>IF(ISBLANK(Values!F99),"","TellusRem")</f>
        <v/>
      </c>
      <c r="H100" s="1" t="str">
        <f>IF(ISBLANK(Values!F99),"",Values!$B$16)</f>
        <v/>
      </c>
      <c r="I100" s="1" t="str">
        <f>IF(ISBLANK(Values!F99),"","4730574031")</f>
        <v/>
      </c>
      <c r="J100" s="31" t="str">
        <f>IF(ISBLANK(Values!F99),"",Values!G99 )</f>
        <v/>
      </c>
      <c r="K100" s="27" t="str">
        <f>IF(ISBLANK(Values!F99),"",IF(Values!K99, Values!$B$4, Values!$B$5))</f>
        <v/>
      </c>
      <c r="L100" s="27" t="str">
        <f>IF(ISBLANK(Values!F99),"",Values!$B$18)</f>
        <v/>
      </c>
      <c r="M100" s="27" t="str">
        <f>IF(ISBLANK(Values!F99),"",Values!$N99)</f>
        <v/>
      </c>
      <c r="N100" s="27" t="str">
        <f>IF(ISBLANK(Values!$G99),"",Values!O99)</f>
        <v/>
      </c>
      <c r="O100" s="27" t="str">
        <f>IF(ISBLANK(Values!$G99),"",Values!P99)</f>
        <v/>
      </c>
      <c r="P100" s="27" t="str">
        <f>IF(ISBLANK(Values!$G99),"",Values!Q99)</f>
        <v/>
      </c>
      <c r="Q100" s="27" t="str">
        <f>IF(ISBLANK(Values!$G99),"",Values!R99)</f>
        <v/>
      </c>
      <c r="R100" s="27" t="str">
        <f>IF(ISBLANK(Values!$G99),"",Values!S99)</f>
        <v/>
      </c>
      <c r="S100" s="27" t="str">
        <f>IF(ISBLANK(Values!$G99),"",Values!T99)</f>
        <v/>
      </c>
      <c r="T100" s="27" t="str">
        <f>IF(ISBLANK(Values!$G99),"",Values!U99)</f>
        <v/>
      </c>
      <c r="U100" s="27" t="str">
        <f>IF(ISBLANK(Values!$G99),"",Values!V99)</f>
        <v/>
      </c>
      <c r="W100" s="29" t="str">
        <f>IF(ISBLANK(Values!F99),"","Child")</f>
        <v/>
      </c>
      <c r="X100" s="29" t="str">
        <f>IF(ISBLANK(Values!F99),"",Values!$B$13)</f>
        <v/>
      </c>
      <c r="Y100" s="31" t="str">
        <f>IF(ISBLANK(Values!F99),"","Size-Color")</f>
        <v/>
      </c>
      <c r="Z100" s="29" t="str">
        <f>IF(ISBLANK(Values!F99),"","variation")</f>
        <v/>
      </c>
      <c r="AA100" s="1" t="str">
        <f>IF(ISBLANK(Values!F99),"",Values!$B$20)</f>
        <v/>
      </c>
      <c r="AB100" s="1" t="str">
        <f>IF(ISBLANK(Values!F99),"",Values!$B$29)</f>
        <v/>
      </c>
      <c r="AI100" s="34" t="str">
        <f>IF(ISBLANK(Values!F99),"",IF(Values!J99,Values!$B$23,Values!$B$33))</f>
        <v/>
      </c>
      <c r="AJ100" s="3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7" t="str">
        <f>IF(ISBLANK(Values!F99),"",Values!I99)</f>
        <v/>
      </c>
      <c r="AV100" s="1" t="str">
        <f>IF(ISBLANK(Values!F99),"",IF(Values!K99,"Backlit", "Non-Backlit"))</f>
        <v/>
      </c>
      <c r="BE100" s="1" t="str">
        <f>IF(ISBLANK(Values!F99),"","Professional Audience")</f>
        <v/>
      </c>
      <c r="BF100" s="1" t="str">
        <f>IF(ISBLANK(Values!F99),"","Consumer Audience")</f>
        <v/>
      </c>
      <c r="BG100" s="1" t="str">
        <f>IF(ISBLANK(Values!F99),"","Adults")</f>
        <v/>
      </c>
      <c r="BH100" s="1"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1" t="str">
        <f>IF(ISBLANK(Values!F99),"",Values!$B$7)</f>
        <v/>
      </c>
      <c r="CQ100" s="1" t="str">
        <f>IF(ISBLANK(Values!F99),"",Values!$B$8)</f>
        <v/>
      </c>
      <c r="CR100" s="1"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1" t="str">
        <f>IF(ISBLANK(Values!F99),"","Parts")</f>
        <v/>
      </c>
      <c r="DP100" s="1" t="str">
        <f>IF(ISBLANK(Values!F99),"",Values!$B$31)</f>
        <v/>
      </c>
      <c r="EI100" s="1" t="str">
        <f>IF(ISBLANK(Values!F99),"",Values!$B$31)</f>
        <v/>
      </c>
      <c r="ES100" s="1" t="str">
        <f>IF(ISBLANK(Values!F99),"","Amazon Tellus UPS")</f>
        <v/>
      </c>
      <c r="EV100" s="1" t="str">
        <f>IF(ISBLANK(Values!F99),"","New")</f>
        <v/>
      </c>
      <c r="FE100" s="1" t="str">
        <f>IF(ISBLANK(Values!F99),"",IF(CO100&lt;&gt;"DEFAULT", "", 3))</f>
        <v/>
      </c>
      <c r="FH100" s="1" t="str">
        <f>IF(ISBLANK(Values!F99),"","FALSE")</f>
        <v/>
      </c>
      <c r="FI100" s="1" t="str">
        <f>IF(ISBLANK(Values!F99),"","FALSE")</f>
        <v/>
      </c>
      <c r="FJ100" s="1" t="str">
        <f>IF(ISBLANK(Values!F99),"","FALSE")</f>
        <v/>
      </c>
      <c r="FM100" s="1" t="str">
        <f>IF(ISBLANK(Values!F99),"","1")</f>
        <v/>
      </c>
      <c r="FO100" s="27"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1" t="str">
        <f>IF(ISBLANK(Values!F100),"",IF(Values!$B$37="EU","computercomponent","computer"))</f>
        <v/>
      </c>
      <c r="B101" s="33" t="str">
        <f>IF(ISBLANK(Values!F100),"",Values!G100)</f>
        <v/>
      </c>
      <c r="C101" s="29" t="str">
        <f>IF(ISBLANK(Values!F100),"","TellusRem")</f>
        <v/>
      </c>
      <c r="D101" s="28" t="str">
        <f>IF(ISBLANK(Values!F100),"",Values!F100)</f>
        <v/>
      </c>
      <c r="E101" s="1" t="str">
        <f>IF(ISBLANK(Values!F100),"","EAN")</f>
        <v/>
      </c>
      <c r="F101" s="27" t="str">
        <f>IF(ISBLANK(Values!F100),"",IF(Values!K100, SUBSTITUTE(Values!$B$1, "{language}", Values!I100) &amp; " " &amp;Values!$B$3, SUBSTITUTE(Values!$B$2, "{language}", Values!$I100) &amp; " " &amp;Values!$B$3))</f>
        <v/>
      </c>
      <c r="G101" s="29" t="str">
        <f>IF(ISBLANK(Values!F100),"","TellusRem")</f>
        <v/>
      </c>
      <c r="H101" s="1" t="str">
        <f>IF(ISBLANK(Values!F100),"",Values!$B$16)</f>
        <v/>
      </c>
      <c r="I101" s="1" t="str">
        <f>IF(ISBLANK(Values!F100),"","4730574031")</f>
        <v/>
      </c>
      <c r="J101" s="31" t="str">
        <f>IF(ISBLANK(Values!F100),"",Values!G100 )</f>
        <v/>
      </c>
      <c r="K101" s="27" t="str">
        <f>IF(ISBLANK(Values!F100),"",IF(Values!K100, Values!$B$4, Values!$B$5))</f>
        <v/>
      </c>
      <c r="L101" s="27" t="str">
        <f>IF(ISBLANK(Values!F100),"",Values!$B$18)</f>
        <v/>
      </c>
      <c r="M101" s="27" t="str">
        <f>IF(ISBLANK(Values!F100),"",Values!$N100)</f>
        <v/>
      </c>
      <c r="N101" s="27" t="str">
        <f>IF(ISBLANK(Values!$G100),"",Values!O100)</f>
        <v/>
      </c>
      <c r="O101" s="27" t="str">
        <f>IF(ISBLANK(Values!$G100),"",Values!P100)</f>
        <v/>
      </c>
      <c r="P101" s="27" t="str">
        <f>IF(ISBLANK(Values!$G100),"",Values!Q100)</f>
        <v/>
      </c>
      <c r="Q101" s="27" t="str">
        <f>IF(ISBLANK(Values!$G100),"",Values!R100)</f>
        <v/>
      </c>
      <c r="R101" s="27" t="str">
        <f>IF(ISBLANK(Values!$G100),"",Values!S100)</f>
        <v/>
      </c>
      <c r="S101" s="27" t="str">
        <f>IF(ISBLANK(Values!$G100),"",Values!T100)</f>
        <v/>
      </c>
      <c r="T101" s="27" t="str">
        <f>IF(ISBLANK(Values!$G100),"",Values!U100)</f>
        <v/>
      </c>
      <c r="U101" s="27" t="str">
        <f>IF(ISBLANK(Values!$G100),"",Values!V100)</f>
        <v/>
      </c>
      <c r="W101" s="29" t="str">
        <f>IF(ISBLANK(Values!F100),"","Child")</f>
        <v/>
      </c>
      <c r="X101" s="29" t="str">
        <f>IF(ISBLANK(Values!F100),"",Values!$B$13)</f>
        <v/>
      </c>
      <c r="Y101" s="31" t="str">
        <f>IF(ISBLANK(Values!F100),"","Size-Color")</f>
        <v/>
      </c>
      <c r="Z101" s="29" t="str">
        <f>IF(ISBLANK(Values!F100),"","variation")</f>
        <v/>
      </c>
      <c r="AA101" s="1" t="str">
        <f>IF(ISBLANK(Values!F100),"",Values!$B$20)</f>
        <v/>
      </c>
      <c r="AB101" s="1" t="str">
        <f>IF(ISBLANK(Values!F100),"",Values!$B$29)</f>
        <v/>
      </c>
      <c r="AI101" s="34" t="str">
        <f>IF(ISBLANK(Values!F100),"",IF(Values!J100,Values!$B$23,Values!$B$33))</f>
        <v/>
      </c>
      <c r="AJ101" s="3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7" t="str">
        <f>IF(ISBLANK(Values!F100),"",Values!I100)</f>
        <v/>
      </c>
      <c r="AV101" s="1" t="str">
        <f>IF(ISBLANK(Values!F100),"",IF(Values!K100,"Backlit", "Non-Backlit"))</f>
        <v/>
      </c>
      <c r="BE101" s="1" t="str">
        <f>IF(ISBLANK(Values!F100),"","Professional Audience")</f>
        <v/>
      </c>
      <c r="BF101" s="1" t="str">
        <f>IF(ISBLANK(Values!F100),"","Consumer Audience")</f>
        <v/>
      </c>
      <c r="BG101" s="1" t="str">
        <f>IF(ISBLANK(Values!F100),"","Adults")</f>
        <v/>
      </c>
      <c r="BH101" s="1"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1" t="str">
        <f>IF(ISBLANK(Values!F100),"",Values!$B$7)</f>
        <v/>
      </c>
      <c r="CQ101" s="1" t="str">
        <f>IF(ISBLANK(Values!F100),"",Values!$B$8)</f>
        <v/>
      </c>
      <c r="CR101" s="1"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1" t="str">
        <f>IF(ISBLANK(Values!F100),"","Parts")</f>
        <v/>
      </c>
      <c r="DP101" s="1" t="str">
        <f>IF(ISBLANK(Values!F100),"",Values!$B$31)</f>
        <v/>
      </c>
      <c r="EI101" s="1" t="str">
        <f>IF(ISBLANK(Values!F100),"",Values!$B$31)</f>
        <v/>
      </c>
      <c r="ES101" s="1" t="str">
        <f>IF(ISBLANK(Values!F100),"","Amazon Tellus UPS")</f>
        <v/>
      </c>
      <c r="EV101" s="1" t="str">
        <f>IF(ISBLANK(Values!F100),"","New")</f>
        <v/>
      </c>
      <c r="FE101" s="1" t="str">
        <f>IF(ISBLANK(Values!F100),"",IF(CO101&lt;&gt;"DEFAULT", "", 3))</f>
        <v/>
      </c>
      <c r="FH101" s="1" t="str">
        <f>IF(ISBLANK(Values!F100),"","FALSE")</f>
        <v/>
      </c>
      <c r="FI101" s="1" t="str">
        <f>IF(ISBLANK(Values!F100),"","FALSE")</f>
        <v/>
      </c>
      <c r="FJ101" s="1" t="str">
        <f>IF(ISBLANK(Values!F100),"","FALSE")</f>
        <v/>
      </c>
      <c r="FM101" s="1" t="str">
        <f>IF(ISBLANK(Values!F100),"","1")</f>
        <v/>
      </c>
      <c r="FO101" s="27"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1" t="str">
        <f>IF(ISBLANK(Values!F101),"",IF(Values!$B$37="EU","computercomponent","computer"))</f>
        <v/>
      </c>
      <c r="B102" s="33" t="str">
        <f>IF(ISBLANK(Values!F101),"",Values!G101)</f>
        <v/>
      </c>
      <c r="C102" s="29" t="str">
        <f>IF(ISBLANK(Values!F101),"","TellusRem")</f>
        <v/>
      </c>
      <c r="D102" s="28" t="str">
        <f>IF(ISBLANK(Values!F101),"",Values!F101)</f>
        <v/>
      </c>
      <c r="E102" s="1" t="str">
        <f>IF(ISBLANK(Values!F101),"","EAN")</f>
        <v/>
      </c>
      <c r="F102" s="27" t="str">
        <f>IF(ISBLANK(Values!F101),"",IF(Values!K101, SUBSTITUTE(Values!$B$1, "{language}", Values!I101) &amp; " " &amp;Values!$B$3, SUBSTITUTE(Values!$B$2, "{language}", Values!$I101) &amp; " " &amp;Values!$B$3))</f>
        <v/>
      </c>
      <c r="G102" s="29" t="str">
        <f>IF(ISBLANK(Values!F101),"","TellusRem")</f>
        <v/>
      </c>
      <c r="H102" s="1" t="str">
        <f>IF(ISBLANK(Values!F101),"",Values!$B$16)</f>
        <v/>
      </c>
      <c r="I102" s="1" t="str">
        <f>IF(ISBLANK(Values!F101),"","4730574031")</f>
        <v/>
      </c>
      <c r="J102" s="31" t="str">
        <f>IF(ISBLANK(Values!F101),"",Values!G101 )</f>
        <v/>
      </c>
      <c r="K102" s="27" t="str">
        <f>IF(ISBLANK(Values!F101),"",IF(Values!K101, Values!$B$4, Values!$B$5))</f>
        <v/>
      </c>
      <c r="L102" s="27" t="str">
        <f>IF(ISBLANK(Values!F101),"",Values!$B$18)</f>
        <v/>
      </c>
      <c r="M102" s="27" t="str">
        <f>IF(ISBLANK(Values!F101),"",Values!$N101)</f>
        <v/>
      </c>
      <c r="N102" s="27" t="str">
        <f>IF(ISBLANK(Values!$G101),"",Values!O101)</f>
        <v/>
      </c>
      <c r="O102" s="27" t="str">
        <f>IF(ISBLANK(Values!$G101),"",Values!P101)</f>
        <v/>
      </c>
      <c r="P102" s="27" t="str">
        <f>IF(ISBLANK(Values!$G101),"",Values!Q101)</f>
        <v/>
      </c>
      <c r="Q102" s="27" t="str">
        <f>IF(ISBLANK(Values!$G101),"",Values!R101)</f>
        <v/>
      </c>
      <c r="R102" s="27" t="str">
        <f>IF(ISBLANK(Values!$G101),"",Values!S101)</f>
        <v/>
      </c>
      <c r="S102" s="27" t="str">
        <f>IF(ISBLANK(Values!$G101),"",Values!T101)</f>
        <v/>
      </c>
      <c r="T102" s="27" t="str">
        <f>IF(ISBLANK(Values!$G101),"",Values!U101)</f>
        <v/>
      </c>
      <c r="U102" s="27" t="str">
        <f>IF(ISBLANK(Values!$G101),"",Values!V101)</f>
        <v/>
      </c>
      <c r="W102" s="29" t="str">
        <f>IF(ISBLANK(Values!F101),"","Child")</f>
        <v/>
      </c>
      <c r="X102" s="29" t="str">
        <f>IF(ISBLANK(Values!F101),"",Values!$B$13)</f>
        <v/>
      </c>
      <c r="Y102" s="31" t="str">
        <f>IF(ISBLANK(Values!F101),"","Size-Color")</f>
        <v/>
      </c>
      <c r="Z102" s="29" t="str">
        <f>IF(ISBLANK(Values!F101),"","variation")</f>
        <v/>
      </c>
      <c r="AA102" s="1" t="str">
        <f>IF(ISBLANK(Values!F101),"",Values!$B$20)</f>
        <v/>
      </c>
      <c r="AB102" s="1" t="str">
        <f>IF(ISBLANK(Values!F101),"",Values!$B$29)</f>
        <v/>
      </c>
      <c r="AI102" s="34" t="str">
        <f>IF(ISBLANK(Values!F101),"",IF(Values!J101,Values!$B$23,Values!$B$33))</f>
        <v/>
      </c>
      <c r="AJ102" s="3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7" t="str">
        <f>IF(ISBLANK(Values!F101),"",Values!I101)</f>
        <v/>
      </c>
      <c r="AV102" s="1" t="str">
        <f>IF(ISBLANK(Values!F101),"",IF(Values!K101,"Backlit", "Non-Backlit"))</f>
        <v/>
      </c>
      <c r="BE102" s="1" t="str">
        <f>IF(ISBLANK(Values!F101),"","Professional Audience")</f>
        <v/>
      </c>
      <c r="BF102" s="1" t="str">
        <f>IF(ISBLANK(Values!F101),"","Consumer Audience")</f>
        <v/>
      </c>
      <c r="BG102" s="1" t="str">
        <f>IF(ISBLANK(Values!F101),"","Adults")</f>
        <v/>
      </c>
      <c r="BH102" s="1"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1" t="str">
        <f>IF(ISBLANK(Values!F101),"",Values!$B$7)</f>
        <v/>
      </c>
      <c r="CQ102" s="1" t="str">
        <f>IF(ISBLANK(Values!F101),"",Values!$B$8)</f>
        <v/>
      </c>
      <c r="CR102" s="1"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1" t="str">
        <f>IF(ISBLANK(Values!F101),"","Parts")</f>
        <v/>
      </c>
      <c r="DP102" s="1" t="str">
        <f>IF(ISBLANK(Values!F101),"",Values!$B$31)</f>
        <v/>
      </c>
      <c r="EI102" s="1" t="str">
        <f>IF(ISBLANK(Values!F101),"",Values!$B$31)</f>
        <v/>
      </c>
      <c r="ES102" s="1" t="str">
        <f>IF(ISBLANK(Values!F101),"","Amazon Tellus UPS")</f>
        <v/>
      </c>
      <c r="EV102" s="1" t="str">
        <f>IF(ISBLANK(Values!F101),"","New")</f>
        <v/>
      </c>
      <c r="FE102" s="1" t="str">
        <f>IF(ISBLANK(Values!F101),"",IF(CO102&lt;&gt;"DEFAULT", "", 3))</f>
        <v/>
      </c>
      <c r="FH102" s="1" t="str">
        <f>IF(ISBLANK(Values!F101),"","FALSE")</f>
        <v/>
      </c>
      <c r="FI102" s="1" t="str">
        <f>IF(ISBLANK(Values!F101),"","FALSE")</f>
        <v/>
      </c>
      <c r="FJ102" s="1" t="str">
        <f>IF(ISBLANK(Values!F101),"","FALSE")</f>
        <v/>
      </c>
      <c r="FM102" s="1" t="str">
        <f>IF(ISBLANK(Values!F101),"","1")</f>
        <v/>
      </c>
      <c r="FO102" s="27"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1" t="str">
        <f>IF(ISBLANK(Values!F102),"",IF(Values!$B$37="EU","computercomponent","computer"))</f>
        <v/>
      </c>
      <c r="B103" s="33" t="str">
        <f>IF(ISBLANK(Values!F102),"",Values!G102)</f>
        <v/>
      </c>
      <c r="C103" s="29" t="str">
        <f>IF(ISBLANK(Values!F102),"","TellusRem")</f>
        <v/>
      </c>
      <c r="D103" s="28" t="str">
        <f>IF(ISBLANK(Values!F102),"",Values!F102)</f>
        <v/>
      </c>
      <c r="E103" s="1" t="str">
        <f>IF(ISBLANK(Values!F102),"","EAN")</f>
        <v/>
      </c>
      <c r="F103" s="27" t="str">
        <f>IF(ISBLANK(Values!F102),"",IF(Values!K102, SUBSTITUTE(Values!$B$1, "{language}", Values!I102) &amp; " " &amp;Values!$B$3, SUBSTITUTE(Values!$B$2, "{language}", Values!$I102) &amp; " " &amp;Values!$B$3))</f>
        <v/>
      </c>
      <c r="G103" s="29" t="str">
        <f>IF(ISBLANK(Values!F102),"","TellusRem")</f>
        <v/>
      </c>
      <c r="H103" s="1" t="str">
        <f>IF(ISBLANK(Values!F102),"",Values!$B$16)</f>
        <v/>
      </c>
      <c r="I103" s="1" t="str">
        <f>IF(ISBLANK(Values!F102),"","4730574031")</f>
        <v/>
      </c>
      <c r="J103" s="31" t="str">
        <f>IF(ISBLANK(Values!F102),"",Values!G102 )</f>
        <v/>
      </c>
      <c r="K103" s="27" t="str">
        <f>IF(ISBLANK(Values!F102),"",IF(Values!K102, Values!$B$4, Values!$B$5))</f>
        <v/>
      </c>
      <c r="L103" s="27" t="str">
        <f>IF(ISBLANK(Values!F102),"",Values!$B$18)</f>
        <v/>
      </c>
      <c r="M103" s="27" t="str">
        <f>IF(ISBLANK(Values!F102),"",Values!$N102)</f>
        <v/>
      </c>
      <c r="N103" s="27" t="str">
        <f>IF(ISBLANK(Values!$G102),"",Values!O102)</f>
        <v/>
      </c>
      <c r="O103" s="27" t="str">
        <f>IF(ISBLANK(Values!$G102),"",Values!P102)</f>
        <v/>
      </c>
      <c r="P103" s="27" t="str">
        <f>IF(ISBLANK(Values!$G102),"",Values!Q102)</f>
        <v/>
      </c>
      <c r="Q103" s="27" t="str">
        <f>IF(ISBLANK(Values!$G102),"",Values!R102)</f>
        <v/>
      </c>
      <c r="R103" s="27" t="str">
        <f>IF(ISBLANK(Values!$G102),"",Values!S102)</f>
        <v/>
      </c>
      <c r="S103" s="27" t="str">
        <f>IF(ISBLANK(Values!$G102),"",Values!T102)</f>
        <v/>
      </c>
      <c r="T103" s="27" t="str">
        <f>IF(ISBLANK(Values!$G102),"",Values!U102)</f>
        <v/>
      </c>
      <c r="U103" s="27" t="str">
        <f>IF(ISBLANK(Values!$G102),"",Values!V102)</f>
        <v/>
      </c>
      <c r="W103" s="29" t="str">
        <f>IF(ISBLANK(Values!F102),"","Child")</f>
        <v/>
      </c>
      <c r="X103" s="29" t="str">
        <f>IF(ISBLANK(Values!F102),"",Values!$B$13)</f>
        <v/>
      </c>
      <c r="Y103" s="31" t="str">
        <f>IF(ISBLANK(Values!F102),"","Size-Color")</f>
        <v/>
      </c>
      <c r="Z103" s="29" t="str">
        <f>IF(ISBLANK(Values!F102),"","variation")</f>
        <v/>
      </c>
      <c r="AA103" s="1" t="str">
        <f>IF(ISBLANK(Values!F102),"",Values!$B$20)</f>
        <v/>
      </c>
      <c r="AB103" s="1" t="str">
        <f>IF(ISBLANK(Values!F102),"",Values!$B$29)</f>
        <v/>
      </c>
      <c r="AI103" s="34" t="str">
        <f>IF(ISBLANK(Values!F102),"",IF(Values!J102,Values!$B$23,Values!$B$33))</f>
        <v/>
      </c>
      <c r="AJ103" s="3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7" t="str">
        <f>IF(ISBLANK(Values!F102),"",Values!I102)</f>
        <v/>
      </c>
      <c r="AV103" s="1" t="str">
        <f>IF(ISBLANK(Values!F102),"",IF(Values!K102,"Backlit", "Non-Backlit"))</f>
        <v/>
      </c>
      <c r="BE103" s="1" t="str">
        <f>IF(ISBLANK(Values!F102),"","Professional Audience")</f>
        <v/>
      </c>
      <c r="BF103" s="1" t="str">
        <f>IF(ISBLANK(Values!F102),"","Consumer Audience")</f>
        <v/>
      </c>
      <c r="BG103" s="1" t="str">
        <f>IF(ISBLANK(Values!F102),"","Adults")</f>
        <v/>
      </c>
      <c r="BH103" s="1"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1" t="str">
        <f>IF(ISBLANK(Values!F102),"",Values!$B$7)</f>
        <v/>
      </c>
      <c r="CQ103" s="1" t="str">
        <f>IF(ISBLANK(Values!F102),"",Values!$B$8)</f>
        <v/>
      </c>
      <c r="CR103" s="1"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1" t="str">
        <f>IF(ISBLANK(Values!F102),"","Parts")</f>
        <v/>
      </c>
      <c r="DP103" s="1" t="str">
        <f>IF(ISBLANK(Values!F102),"",Values!$B$31)</f>
        <v/>
      </c>
      <c r="EI103" s="1" t="str">
        <f>IF(ISBLANK(Values!F102),"",Values!$B$31)</f>
        <v/>
      </c>
      <c r="ES103" s="1" t="str">
        <f>IF(ISBLANK(Values!F102),"","Amazon Tellus UPS")</f>
        <v/>
      </c>
      <c r="EV103" s="1" t="str">
        <f>IF(ISBLANK(Values!F102),"","New")</f>
        <v/>
      </c>
      <c r="FE103" s="1" t="str">
        <f>IF(ISBLANK(Values!F102),"",IF(CO103&lt;&gt;"DEFAULT", "", 3))</f>
        <v/>
      </c>
      <c r="FH103" s="1" t="str">
        <f>IF(ISBLANK(Values!F102),"","FALSE")</f>
        <v/>
      </c>
      <c r="FI103" s="1" t="str">
        <f>IF(ISBLANK(Values!F102),"","FALSE")</f>
        <v/>
      </c>
      <c r="FJ103" s="1" t="str">
        <f>IF(ISBLANK(Values!F102),"","FALSE")</f>
        <v/>
      </c>
      <c r="FM103" s="1" t="str">
        <f>IF(ISBLANK(Values!F102),"","1")</f>
        <v/>
      </c>
      <c r="FO103" s="27"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1" t="str">
        <f>IF(ISBLANK(Values!F103),"",IF(Values!$B$37="EU","computercomponent","computer"))</f>
        <v/>
      </c>
      <c r="B104" s="33" t="str">
        <f>IF(ISBLANK(Values!F103),"",Values!G103)</f>
        <v/>
      </c>
      <c r="C104" s="29" t="str">
        <f>IF(ISBLANK(Values!F103),"","TellusRem")</f>
        <v/>
      </c>
      <c r="D104" s="28" t="str">
        <f>IF(ISBLANK(Values!F103),"",Values!F103)</f>
        <v/>
      </c>
      <c r="E104" s="1" t="str">
        <f>IF(ISBLANK(Values!F103),"","EAN")</f>
        <v/>
      </c>
      <c r="F104" s="27" t="str">
        <f>IF(ISBLANK(Values!F103),"",IF(Values!K103, SUBSTITUTE(Values!$B$1, "{language}", Values!I103) &amp; " " &amp;Values!$B$3, SUBSTITUTE(Values!$B$2, "{language}", Values!$I103) &amp; " " &amp;Values!$B$3))</f>
        <v/>
      </c>
      <c r="G104" s="29" t="str">
        <f>IF(ISBLANK(Values!F103),"","TellusRem")</f>
        <v/>
      </c>
      <c r="H104" s="1" t="str">
        <f>IF(ISBLANK(Values!F103),"",Values!$B$16)</f>
        <v/>
      </c>
      <c r="I104" s="1" t="str">
        <f>IF(ISBLANK(Values!F103),"","4730574031")</f>
        <v/>
      </c>
      <c r="J104" s="31" t="str">
        <f>IF(ISBLANK(Values!F103),"",Values!G103 )</f>
        <v/>
      </c>
      <c r="K104" s="27" t="str">
        <f>IF(ISBLANK(Values!F103),"",IF(Values!K103, Values!$B$4, Values!$B$5))</f>
        <v/>
      </c>
      <c r="L104" s="27" t="str">
        <f>IF(ISBLANK(Values!F103),"",Values!$B$18)</f>
        <v/>
      </c>
      <c r="M104" s="27" t="str">
        <f>IF(ISBLANK(Values!F103),"",Values!$N103)</f>
        <v/>
      </c>
      <c r="N104" s="27" t="str">
        <f>IF(ISBLANK(Values!$G103),"",Values!O103)</f>
        <v/>
      </c>
      <c r="O104" s="27" t="str">
        <f>IF(ISBLANK(Values!$G103),"",Values!P103)</f>
        <v/>
      </c>
      <c r="P104" s="27" t="str">
        <f>IF(ISBLANK(Values!$G103),"",Values!Q103)</f>
        <v/>
      </c>
      <c r="Q104" s="27" t="str">
        <f>IF(ISBLANK(Values!$G103),"",Values!R103)</f>
        <v/>
      </c>
      <c r="R104" s="27" t="str">
        <f>IF(ISBLANK(Values!$G103),"",Values!S103)</f>
        <v/>
      </c>
      <c r="S104" s="27" t="str">
        <f>IF(ISBLANK(Values!$G103),"",Values!T103)</f>
        <v/>
      </c>
      <c r="T104" s="27" t="str">
        <f>IF(ISBLANK(Values!$G103),"",Values!U103)</f>
        <v/>
      </c>
      <c r="U104" s="27" t="str">
        <f>IF(ISBLANK(Values!$G103),"",Values!V103)</f>
        <v/>
      </c>
      <c r="W104" s="29" t="str">
        <f>IF(ISBLANK(Values!F103),"","Child")</f>
        <v/>
      </c>
      <c r="X104" s="29" t="str">
        <f>IF(ISBLANK(Values!F103),"",Values!$B$13)</f>
        <v/>
      </c>
      <c r="Y104" s="31" t="str">
        <f>IF(ISBLANK(Values!F103),"","Size-Color")</f>
        <v/>
      </c>
      <c r="Z104" s="29" t="str">
        <f>IF(ISBLANK(Values!F103),"","variation")</f>
        <v/>
      </c>
      <c r="AA104" s="1" t="str">
        <f>IF(ISBLANK(Values!F103),"",Values!$B$20)</f>
        <v/>
      </c>
      <c r="AB104" s="1" t="str">
        <f>IF(ISBLANK(Values!F103),"",Values!$B$29)</f>
        <v/>
      </c>
      <c r="AI104" s="34" t="str">
        <f>IF(ISBLANK(Values!F103),"",IF(Values!J103,Values!$B$23,Values!$B$33))</f>
        <v/>
      </c>
      <c r="AJ104" s="3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7" t="str">
        <f>IF(ISBLANK(Values!F103),"",Values!I103)</f>
        <v/>
      </c>
      <c r="AV104" s="1" t="str">
        <f>IF(ISBLANK(Values!F103),"",IF(Values!K103,"Backlit", "Non-Backlit"))</f>
        <v/>
      </c>
      <c r="BE104" s="1" t="str">
        <f>IF(ISBLANK(Values!F103),"","Professional Audience")</f>
        <v/>
      </c>
      <c r="BF104" s="1" t="str">
        <f>IF(ISBLANK(Values!F103),"","Consumer Audience")</f>
        <v/>
      </c>
      <c r="BG104" s="1" t="str">
        <f>IF(ISBLANK(Values!F103),"","Adults")</f>
        <v/>
      </c>
      <c r="BH104" s="1"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1" t="str">
        <f>IF(ISBLANK(Values!F103),"",Values!$B$7)</f>
        <v/>
      </c>
      <c r="CQ104" s="1" t="str">
        <f>IF(ISBLANK(Values!F103),"",Values!$B$8)</f>
        <v/>
      </c>
      <c r="CR104" s="1"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1" t="str">
        <f>IF(ISBLANK(Values!F103),"","Parts")</f>
        <v/>
      </c>
      <c r="DP104" s="1" t="str">
        <f>IF(ISBLANK(Values!F103),"",Values!$B$31)</f>
        <v/>
      </c>
      <c r="EI104" s="1" t="str">
        <f>IF(ISBLANK(Values!F103),"",Values!$B$31)</f>
        <v/>
      </c>
      <c r="ES104" s="1" t="str">
        <f>IF(ISBLANK(Values!F103),"","Amazon Tellus UPS")</f>
        <v/>
      </c>
      <c r="EV104" s="1" t="str">
        <f>IF(ISBLANK(Values!F103),"","New")</f>
        <v/>
      </c>
      <c r="FE104" s="1" t="str">
        <f>IF(ISBLANK(Values!F103),"",IF(CO104&lt;&gt;"DEFAULT", "", 3))</f>
        <v/>
      </c>
      <c r="FH104" s="1" t="str">
        <f>IF(ISBLANK(Values!F103),"","FALSE")</f>
        <v/>
      </c>
      <c r="FI104" s="1" t="str">
        <f>IF(ISBLANK(Values!F103),"","FALSE")</f>
        <v/>
      </c>
      <c r="FJ104" s="1" t="str">
        <f>IF(ISBLANK(Values!F103),"","FALSE")</f>
        <v/>
      </c>
      <c r="FM104" s="1" t="str">
        <f>IF(ISBLANK(Values!F103),"","1")</f>
        <v/>
      </c>
      <c r="FO104" s="27"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1" t="str">
        <f>IF(ISBLANK(Values!F104),"",IF(Values!$B$37="EU","computercomponent","computer"))</f>
        <v/>
      </c>
      <c r="B105" s="33" t="str">
        <f>IF(ISBLANK(Values!F104),"",Values!G104)</f>
        <v/>
      </c>
      <c r="C105" s="29" t="str">
        <f>IF(ISBLANK(Values!F104),"","TellusRem")</f>
        <v/>
      </c>
      <c r="D105" s="28" t="str">
        <f>IF(ISBLANK(Values!F104),"",Values!F104)</f>
        <v/>
      </c>
      <c r="E105" s="1" t="str">
        <f>IF(ISBLANK(Values!F104),"","EAN")</f>
        <v/>
      </c>
      <c r="F105" s="27" t="str">
        <f>IF(ISBLANK(Values!F104),"",IF(Values!K104, SUBSTITUTE(Values!$B$1, "{language}", Values!I104) &amp; " " &amp;Values!$B$3, SUBSTITUTE(Values!$B$2, "{language}", Values!$I104) &amp; " " &amp;Values!$B$3))</f>
        <v/>
      </c>
      <c r="G105" s="29" t="str">
        <f>IF(ISBLANK(Values!F104),"","TellusRem")</f>
        <v/>
      </c>
      <c r="H105" s="1" t="str">
        <f>IF(ISBLANK(Values!F104),"",Values!$B$16)</f>
        <v/>
      </c>
      <c r="I105" s="1" t="str">
        <f>IF(ISBLANK(Values!F104),"","4730574031")</f>
        <v/>
      </c>
      <c r="J105" s="31" t="str">
        <f>IF(ISBLANK(Values!F104),"",Values!G104 )</f>
        <v/>
      </c>
      <c r="K105" s="27" t="str">
        <f>IF(ISBLANK(Values!F104),"",IF(Values!K104, Values!$B$4, Values!$B$5))</f>
        <v/>
      </c>
      <c r="L105" s="27" t="str">
        <f>IF(ISBLANK(Values!F104),"",Values!$B$18)</f>
        <v/>
      </c>
      <c r="M105" s="27" t="str">
        <f>IF(ISBLANK(Values!F104),"",Values!$N104)</f>
        <v/>
      </c>
      <c r="N105" s="27" t="str">
        <f>IF(ISBLANK(Values!$G104),"",Values!O104)</f>
        <v/>
      </c>
      <c r="O105" s="27" t="str">
        <f>IF(ISBLANK(Values!$G104),"",Values!P104)</f>
        <v/>
      </c>
      <c r="P105" s="27" t="str">
        <f>IF(ISBLANK(Values!$G104),"",Values!Q104)</f>
        <v/>
      </c>
      <c r="Q105" s="27" t="str">
        <f>IF(ISBLANK(Values!$G104),"",Values!R104)</f>
        <v/>
      </c>
      <c r="R105" s="27" t="str">
        <f>IF(ISBLANK(Values!$G104),"",Values!S104)</f>
        <v/>
      </c>
      <c r="S105" s="27" t="str">
        <f>IF(ISBLANK(Values!$G104),"",Values!T104)</f>
        <v/>
      </c>
      <c r="T105" s="27" t="str">
        <f>IF(ISBLANK(Values!$G104),"",Values!U104)</f>
        <v/>
      </c>
      <c r="U105" s="27" t="str">
        <f>IF(ISBLANK(Values!$G104),"",Values!V104)</f>
        <v/>
      </c>
      <c r="W105" s="29" t="str">
        <f>IF(ISBLANK(Values!F104),"","Child")</f>
        <v/>
      </c>
      <c r="X105" s="29" t="str">
        <f>IF(ISBLANK(Values!F104),"",Values!$B$13)</f>
        <v/>
      </c>
      <c r="Y105" s="31" t="str">
        <f>IF(ISBLANK(Values!F104),"","Size-Color")</f>
        <v/>
      </c>
      <c r="Z105" s="29" t="str">
        <f>IF(ISBLANK(Values!F104),"","variation")</f>
        <v/>
      </c>
      <c r="AA105" s="1" t="str">
        <f>IF(ISBLANK(Values!F104),"",Values!$B$20)</f>
        <v/>
      </c>
      <c r="AB105" s="1" t="str">
        <f>IF(ISBLANK(Values!F104),"",Values!$B$29)</f>
        <v/>
      </c>
      <c r="AI105" s="34" t="str">
        <f>IF(ISBLANK(Values!F104),"",IF(Values!J104,Values!$B$23,Values!$B$33))</f>
        <v/>
      </c>
      <c r="AJ105" s="3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7" t="str">
        <f>IF(ISBLANK(Values!F104),"",Values!I104)</f>
        <v/>
      </c>
      <c r="AV105" s="1" t="str">
        <f>IF(ISBLANK(Values!F104),"",IF(Values!K104,"Backlit", "Non-Backlit"))</f>
        <v/>
      </c>
      <c r="BE105" s="1" t="str">
        <f>IF(ISBLANK(Values!F104),"","Professional Audience")</f>
        <v/>
      </c>
      <c r="BF105" s="1" t="str">
        <f>IF(ISBLANK(Values!F104),"","Consumer Audience")</f>
        <v/>
      </c>
      <c r="BG105" s="1" t="str">
        <f>IF(ISBLANK(Values!F104),"","Adults")</f>
        <v/>
      </c>
      <c r="BH105" s="1"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1" t="str">
        <f>IF(ISBLANK(Values!F104),"",Values!$B$7)</f>
        <v/>
      </c>
      <c r="CQ105" s="1" t="str">
        <f>IF(ISBLANK(Values!F104),"",Values!$B$8)</f>
        <v/>
      </c>
      <c r="CR105" s="1"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1" t="str">
        <f>IF(ISBLANK(Values!F104),"","Parts")</f>
        <v/>
      </c>
      <c r="DP105" s="1" t="str">
        <f>IF(ISBLANK(Values!F104),"",Values!$B$31)</f>
        <v/>
      </c>
      <c r="EI105" s="1" t="str">
        <f>IF(ISBLANK(Values!F104),"",Values!$B$31)</f>
        <v/>
      </c>
      <c r="ES105" s="1" t="str">
        <f>IF(ISBLANK(Values!F104),"","Amazon Tellus UPS")</f>
        <v/>
      </c>
      <c r="EV105" s="1" t="str">
        <f>IF(ISBLANK(Values!F104),"","New")</f>
        <v/>
      </c>
      <c r="FE105" s="1" t="str">
        <f>IF(ISBLANK(Values!F104),"",IF(CO105&lt;&gt;"DEFAULT", "", 3))</f>
        <v/>
      </c>
      <c r="FH105" s="1" t="str">
        <f>IF(ISBLANK(Values!F104),"","FALSE")</f>
        <v/>
      </c>
      <c r="FI105" s="1" t="str">
        <f>IF(ISBLANK(Values!F104),"","FALSE")</f>
        <v/>
      </c>
      <c r="FJ105" s="1" t="str">
        <f>IF(ISBLANK(Values!F104),"","FALSE")</f>
        <v/>
      </c>
      <c r="FM105" s="1" t="str">
        <f>IF(ISBLANK(Values!F104),"","1")</f>
        <v/>
      </c>
      <c r="FO105" s="27"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1" t="str">
        <f>IF(ISBLANK(Values!F105),"",IF(Values!$B$37="EU","computercomponent","computer"))</f>
        <v/>
      </c>
      <c r="B106" s="33" t="str">
        <f>IF(ISBLANK(Values!F105),"",Values!G105)</f>
        <v/>
      </c>
      <c r="C106" s="29" t="str">
        <f>IF(ISBLANK(Values!F105),"","TellusRem")</f>
        <v/>
      </c>
      <c r="D106" s="28" t="str">
        <f>IF(ISBLANK(Values!F105),"",Values!F105)</f>
        <v/>
      </c>
      <c r="E106" s="1" t="str">
        <f>IF(ISBLANK(Values!F105),"","EAN")</f>
        <v/>
      </c>
      <c r="F106" s="27" t="str">
        <f>IF(ISBLANK(Values!F105),"",IF(Values!K105, SUBSTITUTE(Values!$B$1, "{language}", Values!I105) &amp; " " &amp;Values!$B$3, SUBSTITUTE(Values!$B$2, "{language}", Values!$I105) &amp; " " &amp;Values!$B$3))</f>
        <v/>
      </c>
      <c r="G106" s="29" t="str">
        <f>IF(ISBLANK(Values!F105),"","TellusRem")</f>
        <v/>
      </c>
      <c r="H106" s="1" t="str">
        <f>IF(ISBLANK(Values!F105),"",Values!$B$16)</f>
        <v/>
      </c>
      <c r="I106" s="1" t="str">
        <f>IF(ISBLANK(Values!F105),"","4730574031")</f>
        <v/>
      </c>
      <c r="J106" s="31" t="str">
        <f>IF(ISBLANK(Values!F105),"",Values!G105 )</f>
        <v/>
      </c>
      <c r="K106" s="27" t="str">
        <f>IF(ISBLANK(Values!F105),"",IF(Values!K105, Values!$B$4, Values!$B$5))</f>
        <v/>
      </c>
      <c r="L106" s="27" t="str">
        <f>IF(ISBLANK(Values!F105),"",Values!$B$18)</f>
        <v/>
      </c>
      <c r="M106" s="27" t="str">
        <f>IF(ISBLANK(Values!F105),"",Values!$N105)</f>
        <v/>
      </c>
      <c r="N106" s="27" t="str">
        <f>IF(ISBLANK(Values!$G105),"",Values!O105)</f>
        <v/>
      </c>
      <c r="O106" s="27" t="str">
        <f>IF(ISBLANK(Values!$G105),"",Values!P105)</f>
        <v/>
      </c>
      <c r="P106" s="27" t="str">
        <f>IF(ISBLANK(Values!$G105),"",Values!Q105)</f>
        <v/>
      </c>
      <c r="Q106" s="27" t="str">
        <f>IF(ISBLANK(Values!$G105),"",Values!R105)</f>
        <v/>
      </c>
      <c r="R106" s="27" t="str">
        <f>IF(ISBLANK(Values!$G105),"",Values!S105)</f>
        <v/>
      </c>
      <c r="S106" s="27" t="str">
        <f>IF(ISBLANK(Values!$G105),"",Values!T105)</f>
        <v/>
      </c>
      <c r="T106" s="27" t="str">
        <f>IF(ISBLANK(Values!$G105),"",Values!U105)</f>
        <v/>
      </c>
      <c r="U106" s="27" t="str">
        <f>IF(ISBLANK(Values!$G105),"",Values!V105)</f>
        <v/>
      </c>
      <c r="W106" s="29" t="str">
        <f>IF(ISBLANK(Values!F105),"","Child")</f>
        <v/>
      </c>
      <c r="X106" s="29" t="str">
        <f>IF(ISBLANK(Values!F105),"",Values!$B$13)</f>
        <v/>
      </c>
      <c r="Y106" s="31" t="str">
        <f>IF(ISBLANK(Values!F105),"","Size-Color")</f>
        <v/>
      </c>
      <c r="Z106" s="29" t="str">
        <f>IF(ISBLANK(Values!F105),"","variation")</f>
        <v/>
      </c>
      <c r="AA106" s="1" t="str">
        <f>IF(ISBLANK(Values!F105),"",Values!$B$20)</f>
        <v/>
      </c>
      <c r="AB106" s="1" t="str">
        <f>IF(ISBLANK(Values!F105),"",Values!$B$29)</f>
        <v/>
      </c>
      <c r="AI106" s="34" t="str">
        <f>IF(ISBLANK(Values!F105),"",IF(Values!J105,Values!$B$23,Values!$B$33))</f>
        <v/>
      </c>
      <c r="AJ106" s="3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7" t="str">
        <f>IF(ISBLANK(Values!F105),"",Values!I105)</f>
        <v/>
      </c>
      <c r="AV106" s="1" t="str">
        <f>IF(ISBLANK(Values!F105),"",IF(Values!K105,"Backlit", "Non-Backlit"))</f>
        <v/>
      </c>
      <c r="BE106" s="1" t="str">
        <f>IF(ISBLANK(Values!F105),"","Professional Audience")</f>
        <v/>
      </c>
      <c r="BF106" s="1" t="str">
        <f>IF(ISBLANK(Values!F105),"","Consumer Audience")</f>
        <v/>
      </c>
      <c r="BG106" s="1" t="str">
        <f>IF(ISBLANK(Values!F105),"","Adults")</f>
        <v/>
      </c>
      <c r="BH106" s="1"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1" t="str">
        <f>IF(ISBLANK(Values!F105),"",Values!$B$7)</f>
        <v/>
      </c>
      <c r="CQ106" s="1" t="str">
        <f>IF(ISBLANK(Values!F105),"",Values!$B$8)</f>
        <v/>
      </c>
      <c r="CR106" s="1"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1" t="str">
        <f>IF(ISBLANK(Values!F105),"","Parts")</f>
        <v/>
      </c>
      <c r="DP106" s="1" t="str">
        <f>IF(ISBLANK(Values!F105),"",Values!$B$31)</f>
        <v/>
      </c>
      <c r="EI106" s="1" t="str">
        <f>IF(ISBLANK(Values!F105),"",Values!$B$31)</f>
        <v/>
      </c>
      <c r="ES106" s="1" t="str">
        <f>IF(ISBLANK(Values!F105),"","Amazon Tellus UPS")</f>
        <v/>
      </c>
      <c r="EV106" s="1" t="str">
        <f>IF(ISBLANK(Values!F105),"","New")</f>
        <v/>
      </c>
      <c r="FE106" s="1" t="str">
        <f>IF(ISBLANK(Values!F105),"",IF(CO106&lt;&gt;"DEFAULT", "", 3))</f>
        <v/>
      </c>
      <c r="FH106" s="1" t="str">
        <f>IF(ISBLANK(Values!F105),"","FALSE")</f>
        <v/>
      </c>
      <c r="FI106" s="1" t="str">
        <f>IF(ISBLANK(Values!F105),"","FALSE")</f>
        <v/>
      </c>
      <c r="FJ106" s="1" t="str">
        <f>IF(ISBLANK(Values!F105),"","FALSE")</f>
        <v/>
      </c>
      <c r="FM106" s="1" t="str">
        <f>IF(ISBLANK(Values!F105),"","1")</f>
        <v/>
      </c>
      <c r="FO106" s="27"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1" t="str">
        <f>IF(ISBLANK(Values!F106),"",IF(Values!$B$37="EU","computercomponent","computer"))</f>
        <v/>
      </c>
      <c r="B107" s="33" t="str">
        <f>IF(ISBLANK(Values!F106),"",Values!G106)</f>
        <v/>
      </c>
      <c r="C107" s="29" t="str">
        <f>IF(ISBLANK(Values!F106),"","TellusRem")</f>
        <v/>
      </c>
      <c r="D107" s="28" t="str">
        <f>IF(ISBLANK(Values!F106),"",Values!F106)</f>
        <v/>
      </c>
      <c r="E107" s="1" t="str">
        <f>IF(ISBLANK(Values!F106),"","EAN")</f>
        <v/>
      </c>
      <c r="F107" s="27" t="str">
        <f>IF(ISBLANK(Values!F106),"",IF(Values!K106, SUBSTITUTE(Values!$B$1, "{language}", Values!I106) &amp; " " &amp;Values!$B$3, SUBSTITUTE(Values!$B$2, "{language}", Values!$I106) &amp; " " &amp;Values!$B$3))</f>
        <v/>
      </c>
      <c r="G107" s="29" t="str">
        <f>IF(ISBLANK(Values!F106),"","TellusRem")</f>
        <v/>
      </c>
      <c r="H107" s="1" t="str">
        <f>IF(ISBLANK(Values!F106),"",Values!$B$16)</f>
        <v/>
      </c>
      <c r="I107" s="1" t="str">
        <f>IF(ISBLANK(Values!F106),"","4730574031")</f>
        <v/>
      </c>
      <c r="J107" s="31" t="str">
        <f>IF(ISBLANK(Values!F106),"",Values!G106 )</f>
        <v/>
      </c>
      <c r="K107" s="27" t="str">
        <f>IF(ISBLANK(Values!F106),"",IF(Values!K106, Values!$B$4, Values!$B$5))</f>
        <v/>
      </c>
      <c r="L107" s="27" t="str">
        <f>IF(ISBLANK(Values!F106),"",Values!$B$18)</f>
        <v/>
      </c>
      <c r="M107" s="27" t="str">
        <f>IF(ISBLANK(Values!F106),"",Values!$N106)</f>
        <v/>
      </c>
      <c r="N107" s="27" t="str">
        <f>IF(ISBLANK(Values!$G106),"",Values!O106)</f>
        <v/>
      </c>
      <c r="O107" s="27" t="str">
        <f>IF(ISBLANK(Values!$G106),"",Values!P106)</f>
        <v/>
      </c>
      <c r="P107" s="27" t="str">
        <f>IF(ISBLANK(Values!$G106),"",Values!Q106)</f>
        <v/>
      </c>
      <c r="Q107" s="27" t="str">
        <f>IF(ISBLANK(Values!$G106),"",Values!R106)</f>
        <v/>
      </c>
      <c r="R107" s="27" t="str">
        <f>IF(ISBLANK(Values!$G106),"",Values!S106)</f>
        <v/>
      </c>
      <c r="S107" s="27" t="str">
        <f>IF(ISBLANK(Values!$G106),"",Values!T106)</f>
        <v/>
      </c>
      <c r="T107" s="27" t="str">
        <f>IF(ISBLANK(Values!$G106),"",Values!U106)</f>
        <v/>
      </c>
      <c r="U107" s="27" t="str">
        <f>IF(ISBLANK(Values!$G106),"",Values!V106)</f>
        <v/>
      </c>
      <c r="W107" s="29" t="str">
        <f>IF(ISBLANK(Values!F106),"","Child")</f>
        <v/>
      </c>
      <c r="X107" s="29" t="str">
        <f>IF(ISBLANK(Values!F106),"",Values!$B$13)</f>
        <v/>
      </c>
      <c r="Y107" s="31" t="str">
        <f>IF(ISBLANK(Values!F106),"","Size-Color")</f>
        <v/>
      </c>
      <c r="Z107" s="29" t="str">
        <f>IF(ISBLANK(Values!F106),"","variation")</f>
        <v/>
      </c>
      <c r="AA107" s="1" t="str">
        <f>IF(ISBLANK(Values!F106),"",Values!$B$20)</f>
        <v/>
      </c>
      <c r="AB107" s="1" t="str">
        <f>IF(ISBLANK(Values!F106),"",Values!$B$29)</f>
        <v/>
      </c>
      <c r="AI107" s="34" t="str">
        <f>IF(ISBLANK(Values!F106),"",IF(Values!J106,Values!$B$23,Values!$B$33))</f>
        <v/>
      </c>
      <c r="AJ107" s="3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7" t="str">
        <f>IF(ISBLANK(Values!F106),"",Values!I106)</f>
        <v/>
      </c>
      <c r="AV107" s="1" t="str">
        <f>IF(ISBLANK(Values!F106),"",IF(Values!K106,"Backlit", "Non-Backlit"))</f>
        <v/>
      </c>
      <c r="BE107" s="1" t="str">
        <f>IF(ISBLANK(Values!F106),"","Professional Audience")</f>
        <v/>
      </c>
      <c r="BF107" s="1" t="str">
        <f>IF(ISBLANK(Values!F106),"","Consumer Audience")</f>
        <v/>
      </c>
      <c r="BG107" s="1" t="str">
        <f>IF(ISBLANK(Values!F106),"","Adults")</f>
        <v/>
      </c>
      <c r="BH107" s="1"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1" t="str">
        <f>IF(ISBLANK(Values!F106),"",Values!$B$7)</f>
        <v/>
      </c>
      <c r="CQ107" s="1" t="str">
        <f>IF(ISBLANK(Values!F106),"",Values!$B$8)</f>
        <v/>
      </c>
      <c r="CR107" s="1"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1" t="str">
        <f>IF(ISBLANK(Values!F106),"","Parts")</f>
        <v/>
      </c>
      <c r="DP107" s="1" t="str">
        <f>IF(ISBLANK(Values!F106),"",Values!$B$31)</f>
        <v/>
      </c>
      <c r="EI107" s="1" t="str">
        <f>IF(ISBLANK(Values!F106),"",Values!$B$31)</f>
        <v/>
      </c>
      <c r="ES107" s="1" t="str">
        <f>IF(ISBLANK(Values!F106),"","Amazon Tellus UPS")</f>
        <v/>
      </c>
      <c r="EV107" s="1" t="str">
        <f>IF(ISBLANK(Values!F106),"","New")</f>
        <v/>
      </c>
      <c r="FE107" s="1" t="str">
        <f>IF(ISBLANK(Values!F106),"",IF(CO107&lt;&gt;"DEFAULT", "", 3))</f>
        <v/>
      </c>
      <c r="FH107" s="1" t="str">
        <f>IF(ISBLANK(Values!F106),"","FALSE")</f>
        <v/>
      </c>
      <c r="FI107" s="1" t="str">
        <f>IF(ISBLANK(Values!F106),"","FALSE")</f>
        <v/>
      </c>
      <c r="FJ107" s="1" t="str">
        <f>IF(ISBLANK(Values!F106),"","FALSE")</f>
        <v/>
      </c>
      <c r="FM107" s="1" t="str">
        <f>IF(ISBLANK(Values!F106),"","1")</f>
        <v/>
      </c>
      <c r="FO107" s="27"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1" t="str">
        <f>IF(ISBLANK(Values!F107),"",IF(Values!$B$37="EU","computercomponent","computer"))</f>
        <v/>
      </c>
      <c r="B108" s="33" t="str">
        <f>IF(ISBLANK(Values!F107),"",Values!G107)</f>
        <v/>
      </c>
      <c r="C108" s="29" t="str">
        <f>IF(ISBLANK(Values!F107),"","TellusRem")</f>
        <v/>
      </c>
      <c r="D108" s="28" t="str">
        <f>IF(ISBLANK(Values!F107),"",Values!F107)</f>
        <v/>
      </c>
      <c r="E108" s="1" t="str">
        <f>IF(ISBLANK(Values!F107),"","EAN")</f>
        <v/>
      </c>
      <c r="F108" s="27" t="str">
        <f>IF(ISBLANK(Values!F107),"",IF(Values!K107, SUBSTITUTE(Values!$B$1, "{language}", Values!I107) &amp; " " &amp;Values!$B$3, SUBSTITUTE(Values!$B$2, "{language}", Values!$I107) &amp; " " &amp;Values!$B$3))</f>
        <v/>
      </c>
      <c r="G108" s="29" t="str">
        <f>IF(ISBLANK(Values!F107),"","TellusRem")</f>
        <v/>
      </c>
      <c r="H108" s="1" t="str">
        <f>IF(ISBLANK(Values!F107),"",Values!$B$16)</f>
        <v/>
      </c>
      <c r="I108" s="1" t="str">
        <f>IF(ISBLANK(Values!F107),"","4730574031")</f>
        <v/>
      </c>
      <c r="J108" s="31" t="str">
        <f>IF(ISBLANK(Values!F107),"",Values!G107 )</f>
        <v/>
      </c>
      <c r="K108" s="27" t="str">
        <f>IF(ISBLANK(Values!F107),"",IF(Values!K107, Values!$B$4, Values!$B$5))</f>
        <v/>
      </c>
      <c r="L108" s="27" t="str">
        <f>IF(ISBLANK(Values!F107),"",Values!$B$18)</f>
        <v/>
      </c>
      <c r="M108" s="27" t="str">
        <f>IF(ISBLANK(Values!F107),"",Values!$N107)</f>
        <v/>
      </c>
      <c r="N108" s="27" t="str">
        <f>IF(ISBLANK(Values!$G107),"",Values!O107)</f>
        <v/>
      </c>
      <c r="O108" s="27" t="str">
        <f>IF(ISBLANK(Values!$G107),"",Values!P107)</f>
        <v/>
      </c>
      <c r="P108" s="27" t="str">
        <f>IF(ISBLANK(Values!$G107),"",Values!Q107)</f>
        <v/>
      </c>
      <c r="Q108" s="27" t="str">
        <f>IF(ISBLANK(Values!$G107),"",Values!R107)</f>
        <v/>
      </c>
      <c r="R108" s="27" t="str">
        <f>IF(ISBLANK(Values!$G107),"",Values!S107)</f>
        <v/>
      </c>
      <c r="S108" s="27" t="str">
        <f>IF(ISBLANK(Values!$G107),"",Values!T107)</f>
        <v/>
      </c>
      <c r="T108" s="27" t="str">
        <f>IF(ISBLANK(Values!$G107),"",Values!U107)</f>
        <v/>
      </c>
      <c r="U108" s="27" t="str">
        <f>IF(ISBLANK(Values!$G107),"",Values!V107)</f>
        <v/>
      </c>
      <c r="W108" s="29" t="str">
        <f>IF(ISBLANK(Values!F107),"","Child")</f>
        <v/>
      </c>
      <c r="X108" s="29" t="str">
        <f>IF(ISBLANK(Values!F107),"",Values!$B$13)</f>
        <v/>
      </c>
      <c r="Y108" s="31" t="str">
        <f>IF(ISBLANK(Values!F107),"","Size-Color")</f>
        <v/>
      </c>
      <c r="Z108" s="29" t="str">
        <f>IF(ISBLANK(Values!F107),"","variation")</f>
        <v/>
      </c>
      <c r="AA108" s="1" t="str">
        <f>IF(ISBLANK(Values!F107),"",Values!$B$20)</f>
        <v/>
      </c>
      <c r="AB108" s="1" t="str">
        <f>IF(ISBLANK(Values!F107),"",Values!$B$29)</f>
        <v/>
      </c>
      <c r="AI108" s="34" t="str">
        <f>IF(ISBLANK(Values!F107),"",IF(Values!J107,Values!$B$23,Values!$B$33))</f>
        <v/>
      </c>
      <c r="AJ108" s="3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7" t="str">
        <f>IF(ISBLANK(Values!F107),"",Values!I107)</f>
        <v/>
      </c>
      <c r="AV108" s="1" t="str">
        <f>IF(ISBLANK(Values!F107),"",IF(Values!K107,"Backlit", "Non-Backlit"))</f>
        <v/>
      </c>
      <c r="BE108" s="1" t="str">
        <f>IF(ISBLANK(Values!F107),"","Professional Audience")</f>
        <v/>
      </c>
      <c r="BF108" s="1" t="str">
        <f>IF(ISBLANK(Values!F107),"","Consumer Audience")</f>
        <v/>
      </c>
      <c r="BG108" s="1" t="str">
        <f>IF(ISBLANK(Values!F107),"","Adults")</f>
        <v/>
      </c>
      <c r="BH108" s="1"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1" t="str">
        <f>IF(ISBLANK(Values!F107),"",Values!$B$7)</f>
        <v/>
      </c>
      <c r="CQ108" s="1" t="str">
        <f>IF(ISBLANK(Values!F107),"",Values!$B$8)</f>
        <v/>
      </c>
      <c r="CR108" s="1"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1" t="str">
        <f>IF(ISBLANK(Values!F107),"","Parts")</f>
        <v/>
      </c>
      <c r="DP108" s="1" t="str">
        <f>IF(ISBLANK(Values!F107),"",Values!$B$31)</f>
        <v/>
      </c>
      <c r="EI108" s="1" t="str">
        <f>IF(ISBLANK(Values!F107),"",Values!$B$31)</f>
        <v/>
      </c>
      <c r="ES108" s="1" t="str">
        <f>IF(ISBLANK(Values!F107),"","Amazon Tellus UPS")</f>
        <v/>
      </c>
      <c r="EV108" s="1" t="str">
        <f>IF(ISBLANK(Values!F107),"","New")</f>
        <v/>
      </c>
      <c r="FE108" s="1" t="str">
        <f>IF(ISBLANK(Values!F107),"",IF(CO108&lt;&gt;"DEFAULT", "", 3))</f>
        <v/>
      </c>
      <c r="FH108" s="1" t="str">
        <f>IF(ISBLANK(Values!F107),"","FALSE")</f>
        <v/>
      </c>
      <c r="FI108" s="1" t="str">
        <f>IF(ISBLANK(Values!F107),"","FALSE")</f>
        <v/>
      </c>
      <c r="FJ108" s="1" t="str">
        <f>IF(ISBLANK(Values!F107),"","FALSE")</f>
        <v/>
      </c>
      <c r="FM108" s="1" t="str">
        <f>IF(ISBLANK(Values!F107),"","1")</f>
        <v/>
      </c>
      <c r="FO108" s="27"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1" t="str">
        <f>IF(ISBLANK(Values!F108),"",IF(Values!$B$37="EU","computercomponent","computer"))</f>
        <v/>
      </c>
      <c r="B109" s="33" t="str">
        <f>IF(ISBLANK(Values!F108),"",Values!G108)</f>
        <v/>
      </c>
      <c r="C109" s="29" t="str">
        <f>IF(ISBLANK(Values!F108),"","TellusRem")</f>
        <v/>
      </c>
      <c r="D109" s="28" t="str">
        <f>IF(ISBLANK(Values!F108),"",Values!F108)</f>
        <v/>
      </c>
      <c r="E109" s="1" t="str">
        <f>IF(ISBLANK(Values!F108),"","EAN")</f>
        <v/>
      </c>
      <c r="F109" s="27" t="str">
        <f>IF(ISBLANK(Values!F108),"",IF(Values!K108, SUBSTITUTE(Values!$B$1, "{language}", Values!I108) &amp; " " &amp;Values!$B$3, SUBSTITUTE(Values!$B$2, "{language}", Values!$I108) &amp; " " &amp;Values!$B$3))</f>
        <v/>
      </c>
      <c r="G109" s="29" t="str">
        <f>IF(ISBLANK(Values!F108),"","TellusRem")</f>
        <v/>
      </c>
      <c r="H109" s="1" t="str">
        <f>IF(ISBLANK(Values!F108),"",Values!$B$16)</f>
        <v/>
      </c>
      <c r="I109" s="1" t="str">
        <f>IF(ISBLANK(Values!F108),"","4730574031")</f>
        <v/>
      </c>
      <c r="J109" s="31" t="str">
        <f>IF(ISBLANK(Values!F108),"",Values!G108 )</f>
        <v/>
      </c>
      <c r="K109" s="27" t="str">
        <f>IF(ISBLANK(Values!F108),"",IF(Values!K108, Values!$B$4, Values!$B$5))</f>
        <v/>
      </c>
      <c r="L109" s="27" t="str">
        <f>IF(ISBLANK(Values!F108),"",Values!$B$18)</f>
        <v/>
      </c>
      <c r="M109" s="27" t="str">
        <f>IF(ISBLANK(Values!F108),"",Values!$N108)</f>
        <v/>
      </c>
      <c r="N109" s="27" t="str">
        <f>IF(ISBLANK(Values!$G108),"",Values!O108)</f>
        <v/>
      </c>
      <c r="O109" s="27" t="str">
        <f>IF(ISBLANK(Values!$G108),"",Values!P108)</f>
        <v/>
      </c>
      <c r="P109" s="27" t="str">
        <f>IF(ISBLANK(Values!$G108),"",Values!Q108)</f>
        <v/>
      </c>
      <c r="Q109" s="27" t="str">
        <f>IF(ISBLANK(Values!$G108),"",Values!R108)</f>
        <v/>
      </c>
      <c r="R109" s="27" t="str">
        <f>IF(ISBLANK(Values!$G108),"",Values!S108)</f>
        <v/>
      </c>
      <c r="S109" s="27" t="str">
        <f>IF(ISBLANK(Values!$G108),"",Values!T108)</f>
        <v/>
      </c>
      <c r="T109" s="27" t="str">
        <f>IF(ISBLANK(Values!$G108),"",Values!U108)</f>
        <v/>
      </c>
      <c r="U109" s="27" t="str">
        <f>IF(ISBLANK(Values!$G108),"",Values!V108)</f>
        <v/>
      </c>
      <c r="W109" s="29" t="str">
        <f>IF(ISBLANK(Values!F108),"","Child")</f>
        <v/>
      </c>
      <c r="X109" s="29" t="str">
        <f>IF(ISBLANK(Values!F108),"",Values!$B$13)</f>
        <v/>
      </c>
      <c r="Y109" s="31" t="str">
        <f>IF(ISBLANK(Values!F108),"","Size-Color")</f>
        <v/>
      </c>
      <c r="Z109" s="29" t="str">
        <f>IF(ISBLANK(Values!F108),"","variation")</f>
        <v/>
      </c>
      <c r="AA109" s="1" t="str">
        <f>IF(ISBLANK(Values!F108),"",Values!$B$20)</f>
        <v/>
      </c>
      <c r="AB109" s="1" t="str">
        <f>IF(ISBLANK(Values!F108),"",Values!$B$29)</f>
        <v/>
      </c>
      <c r="AI109" s="34" t="str">
        <f>IF(ISBLANK(Values!F108),"",IF(Values!J108,Values!$B$23,Values!$B$33))</f>
        <v/>
      </c>
      <c r="AJ109" s="3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7" t="str">
        <f>IF(ISBLANK(Values!F108),"",Values!I108)</f>
        <v/>
      </c>
      <c r="AV109" s="1" t="str">
        <f>IF(ISBLANK(Values!F108),"",IF(Values!K108,"Backlit", "Non-Backlit"))</f>
        <v/>
      </c>
      <c r="BE109" s="1" t="str">
        <f>IF(ISBLANK(Values!F108),"","Professional Audience")</f>
        <v/>
      </c>
      <c r="BF109" s="1" t="str">
        <f>IF(ISBLANK(Values!F108),"","Consumer Audience")</f>
        <v/>
      </c>
      <c r="BG109" s="1" t="str">
        <f>IF(ISBLANK(Values!F108),"","Adults")</f>
        <v/>
      </c>
      <c r="BH109" s="1"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1" t="str">
        <f>IF(ISBLANK(Values!F108),"",Values!$B$7)</f>
        <v/>
      </c>
      <c r="CQ109" s="1" t="str">
        <f>IF(ISBLANK(Values!F108),"",Values!$B$8)</f>
        <v/>
      </c>
      <c r="CR109" s="1"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1" t="str">
        <f>IF(ISBLANK(Values!F108),"","Parts")</f>
        <v/>
      </c>
      <c r="DP109" s="1" t="str">
        <f>IF(ISBLANK(Values!F108),"",Values!$B$31)</f>
        <v/>
      </c>
      <c r="EI109" s="1" t="str">
        <f>IF(ISBLANK(Values!F108),"",Values!$B$31)</f>
        <v/>
      </c>
      <c r="ES109" s="1" t="str">
        <f>IF(ISBLANK(Values!F108),"","Amazon Tellus UPS")</f>
        <v/>
      </c>
      <c r="EV109" s="1" t="str">
        <f>IF(ISBLANK(Values!F108),"","New")</f>
        <v/>
      </c>
      <c r="FE109" s="1" t="str">
        <f>IF(ISBLANK(Values!F108),"",IF(CO109&lt;&gt;"DEFAULT", "", 3))</f>
        <v/>
      </c>
      <c r="FH109" s="1" t="str">
        <f>IF(ISBLANK(Values!F108),"","FALSE")</f>
        <v/>
      </c>
      <c r="FI109" s="1" t="str">
        <f>IF(ISBLANK(Values!F108),"","FALSE")</f>
        <v/>
      </c>
      <c r="FJ109" s="1" t="str">
        <f>IF(ISBLANK(Values!F108),"","FALSE")</f>
        <v/>
      </c>
      <c r="FM109" s="1" t="str">
        <f>IF(ISBLANK(Values!F108),"","1")</f>
        <v/>
      </c>
      <c r="FO109" s="27"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1" t="str">
        <f>IF(ISBLANK(Values!F109),"",IF(Values!$B$37="EU","computercomponent","computer"))</f>
        <v/>
      </c>
      <c r="B110" s="33" t="str">
        <f>IF(ISBLANK(Values!F109),"",Values!G109)</f>
        <v/>
      </c>
      <c r="C110" s="29" t="str">
        <f>IF(ISBLANK(Values!F109),"","TellusRem")</f>
        <v/>
      </c>
      <c r="D110" s="28" t="str">
        <f>IF(ISBLANK(Values!F109),"",Values!F109)</f>
        <v/>
      </c>
      <c r="E110" s="1" t="str">
        <f>IF(ISBLANK(Values!F109),"","EAN")</f>
        <v/>
      </c>
      <c r="F110" s="27" t="str">
        <f>IF(ISBLANK(Values!F109),"",IF(Values!K109, SUBSTITUTE(Values!$B$1, "{language}", Values!I109) &amp; " " &amp;Values!$B$3, SUBSTITUTE(Values!$B$2, "{language}", Values!$I109) &amp; " " &amp;Values!$B$3))</f>
        <v/>
      </c>
      <c r="G110" s="29" t="str">
        <f>IF(ISBLANK(Values!F109),"","TellusRem")</f>
        <v/>
      </c>
      <c r="H110" s="1" t="str">
        <f>IF(ISBLANK(Values!F109),"",Values!$B$16)</f>
        <v/>
      </c>
      <c r="I110" s="1" t="str">
        <f>IF(ISBLANK(Values!F109),"","4730574031")</f>
        <v/>
      </c>
      <c r="J110" s="31" t="str">
        <f>IF(ISBLANK(Values!F109),"",Values!G109 )</f>
        <v/>
      </c>
      <c r="K110" s="27" t="str">
        <f>IF(ISBLANK(Values!F109),"",IF(Values!K109, Values!$B$4, Values!$B$5))</f>
        <v/>
      </c>
      <c r="L110" s="27" t="str">
        <f>IF(ISBLANK(Values!F109),"",Values!$B$18)</f>
        <v/>
      </c>
      <c r="M110" s="27" t="str">
        <f>IF(ISBLANK(Values!F109),"",Values!$N109)</f>
        <v/>
      </c>
      <c r="N110" s="27" t="str">
        <f>IF(ISBLANK(Values!$G109),"",Values!O109)</f>
        <v/>
      </c>
      <c r="O110" s="27" t="str">
        <f>IF(ISBLANK(Values!$G109),"",Values!P109)</f>
        <v/>
      </c>
      <c r="P110" s="27" t="str">
        <f>IF(ISBLANK(Values!$G109),"",Values!Q109)</f>
        <v/>
      </c>
      <c r="Q110" s="27" t="str">
        <f>IF(ISBLANK(Values!$G109),"",Values!R109)</f>
        <v/>
      </c>
      <c r="R110" s="27" t="str">
        <f>IF(ISBLANK(Values!$G109),"",Values!S109)</f>
        <v/>
      </c>
      <c r="S110" s="27" t="str">
        <f>IF(ISBLANK(Values!$G109),"",Values!T109)</f>
        <v/>
      </c>
      <c r="T110" s="27" t="str">
        <f>IF(ISBLANK(Values!$G109),"",Values!U109)</f>
        <v/>
      </c>
      <c r="U110" s="27" t="str">
        <f>IF(ISBLANK(Values!$G109),"",Values!V109)</f>
        <v/>
      </c>
      <c r="W110" s="29" t="str">
        <f>IF(ISBLANK(Values!F109),"","Child")</f>
        <v/>
      </c>
      <c r="X110" s="29" t="str">
        <f>IF(ISBLANK(Values!F109),"",Values!$B$13)</f>
        <v/>
      </c>
      <c r="Y110" s="31" t="str">
        <f>IF(ISBLANK(Values!F109),"","Size-Color")</f>
        <v/>
      </c>
      <c r="Z110" s="29" t="str">
        <f>IF(ISBLANK(Values!F109),"","variation")</f>
        <v/>
      </c>
      <c r="AA110" s="1" t="str">
        <f>IF(ISBLANK(Values!F109),"",Values!$B$20)</f>
        <v/>
      </c>
      <c r="AB110" s="1" t="str">
        <f>IF(ISBLANK(Values!F109),"",Values!$B$29)</f>
        <v/>
      </c>
      <c r="AI110" s="34" t="str">
        <f>IF(ISBLANK(Values!F109),"",IF(Values!J109,Values!$B$23,Values!$B$33))</f>
        <v/>
      </c>
      <c r="AJ110" s="3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7" t="str">
        <f>IF(ISBLANK(Values!F109),"",Values!I109)</f>
        <v/>
      </c>
      <c r="AV110" s="1" t="str">
        <f>IF(ISBLANK(Values!F109),"",IF(Values!K109,"Backlit", "Non-Backlit"))</f>
        <v/>
      </c>
      <c r="BE110" s="1" t="str">
        <f>IF(ISBLANK(Values!F109),"","Professional Audience")</f>
        <v/>
      </c>
      <c r="BF110" s="1" t="str">
        <f>IF(ISBLANK(Values!F109),"","Consumer Audience")</f>
        <v/>
      </c>
      <c r="BG110" s="1" t="str">
        <f>IF(ISBLANK(Values!F109),"","Adults")</f>
        <v/>
      </c>
      <c r="BH110" s="1"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1" t="str">
        <f>IF(ISBLANK(Values!F109),"",Values!$B$7)</f>
        <v/>
      </c>
      <c r="CQ110" s="1" t="str">
        <f>IF(ISBLANK(Values!F109),"",Values!$B$8)</f>
        <v/>
      </c>
      <c r="CR110" s="1"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1" t="str">
        <f>IF(ISBLANK(Values!F109),"","Parts")</f>
        <v/>
      </c>
      <c r="DP110" s="1" t="str">
        <f>IF(ISBLANK(Values!F109),"",Values!$B$31)</f>
        <v/>
      </c>
      <c r="EI110" s="1" t="str">
        <f>IF(ISBLANK(Values!F109),"",Values!$B$31)</f>
        <v/>
      </c>
      <c r="ES110" s="1" t="str">
        <f>IF(ISBLANK(Values!F109),"","Amazon Tellus UPS")</f>
        <v/>
      </c>
      <c r="EV110" s="1" t="str">
        <f>IF(ISBLANK(Values!F109),"","New")</f>
        <v/>
      </c>
      <c r="FE110" s="1" t="str">
        <f>IF(ISBLANK(Values!F109),"",IF(CO110&lt;&gt;"DEFAULT", "", 3))</f>
        <v/>
      </c>
      <c r="FH110" s="1" t="str">
        <f>IF(ISBLANK(Values!F109),"","FALSE")</f>
        <v/>
      </c>
      <c r="FI110" s="1" t="str">
        <f>IF(ISBLANK(Values!F109),"","FALSE")</f>
        <v/>
      </c>
      <c r="FJ110" s="1" t="str">
        <f>IF(ISBLANK(Values!F109),"","FALSE")</f>
        <v/>
      </c>
      <c r="FM110" s="1" t="str">
        <f>IF(ISBLANK(Values!F109),"","1")</f>
        <v/>
      </c>
      <c r="FO110" s="27"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1" t="str">
        <f>IF(ISBLANK(Values!F110),"",IF(Values!$B$37="EU","computercomponent","computer"))</f>
        <v/>
      </c>
      <c r="B111" s="33" t="str">
        <f>IF(ISBLANK(Values!F110),"",Values!G110)</f>
        <v/>
      </c>
      <c r="C111" s="29" t="str">
        <f>IF(ISBLANK(Values!F110),"","TellusRem")</f>
        <v/>
      </c>
      <c r="D111" s="28" t="str">
        <f>IF(ISBLANK(Values!F110),"",Values!F110)</f>
        <v/>
      </c>
      <c r="E111" s="1" t="str">
        <f>IF(ISBLANK(Values!F110),"","EAN")</f>
        <v/>
      </c>
      <c r="F111" s="27" t="str">
        <f>IF(ISBLANK(Values!F110),"",IF(Values!K110, SUBSTITUTE(Values!$B$1, "{language}", Values!I110) &amp; " " &amp;Values!$B$3, SUBSTITUTE(Values!$B$2, "{language}", Values!$I110) &amp; " " &amp;Values!$B$3))</f>
        <v/>
      </c>
      <c r="G111" s="29" t="str">
        <f>IF(ISBLANK(Values!F110),"","TellusRem")</f>
        <v/>
      </c>
      <c r="H111" s="1" t="str">
        <f>IF(ISBLANK(Values!F110),"",Values!$B$16)</f>
        <v/>
      </c>
      <c r="I111" s="1" t="str">
        <f>IF(ISBLANK(Values!F110),"","4730574031")</f>
        <v/>
      </c>
      <c r="J111" s="31" t="str">
        <f>IF(ISBLANK(Values!F110),"",Values!G110 )</f>
        <v/>
      </c>
      <c r="K111" s="27" t="str">
        <f>IF(ISBLANK(Values!F110),"",IF(Values!K110, Values!$B$4, Values!$B$5))</f>
        <v/>
      </c>
      <c r="L111" s="27" t="str">
        <f>IF(ISBLANK(Values!F110),"",Values!$B$18)</f>
        <v/>
      </c>
      <c r="M111" s="27" t="str">
        <f>IF(ISBLANK(Values!F110),"",Values!$N110)</f>
        <v/>
      </c>
      <c r="N111" s="27" t="str">
        <f>IF(ISBLANK(Values!$G110),"",Values!O110)</f>
        <v/>
      </c>
      <c r="O111" s="27" t="str">
        <f>IF(ISBLANK(Values!$G110),"",Values!P110)</f>
        <v/>
      </c>
      <c r="P111" s="27" t="str">
        <f>IF(ISBLANK(Values!$G110),"",Values!Q110)</f>
        <v/>
      </c>
      <c r="Q111" s="27" t="str">
        <f>IF(ISBLANK(Values!$G110),"",Values!R110)</f>
        <v/>
      </c>
      <c r="R111" s="27" t="str">
        <f>IF(ISBLANK(Values!$G110),"",Values!S110)</f>
        <v/>
      </c>
      <c r="S111" s="27" t="str">
        <f>IF(ISBLANK(Values!$G110),"",Values!T110)</f>
        <v/>
      </c>
      <c r="T111" s="27" t="str">
        <f>IF(ISBLANK(Values!$G110),"",Values!U110)</f>
        <v/>
      </c>
      <c r="U111" s="27" t="str">
        <f>IF(ISBLANK(Values!$G110),"",Values!V110)</f>
        <v/>
      </c>
      <c r="W111" s="29" t="str">
        <f>IF(ISBLANK(Values!F110),"","Child")</f>
        <v/>
      </c>
      <c r="X111" s="29" t="str">
        <f>IF(ISBLANK(Values!F110),"",Values!$B$13)</f>
        <v/>
      </c>
      <c r="Y111" s="31" t="str">
        <f>IF(ISBLANK(Values!F110),"","Size-Color")</f>
        <v/>
      </c>
      <c r="Z111" s="29" t="str">
        <f>IF(ISBLANK(Values!F110),"","variation")</f>
        <v/>
      </c>
      <c r="AA111" s="1" t="str">
        <f>IF(ISBLANK(Values!F110),"",Values!$B$20)</f>
        <v/>
      </c>
      <c r="AB111" s="1" t="str">
        <f>IF(ISBLANK(Values!F110),"",Values!$B$29)</f>
        <v/>
      </c>
      <c r="AI111" s="34" t="str">
        <f>IF(ISBLANK(Values!F110),"",IF(Values!J110,Values!$B$23,Values!$B$33))</f>
        <v/>
      </c>
      <c r="AJ111" s="3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7" t="str">
        <f>IF(ISBLANK(Values!F110),"",Values!I110)</f>
        <v/>
      </c>
      <c r="AV111" s="1" t="str">
        <f>IF(ISBLANK(Values!F110),"",IF(Values!K110,"Backlit", "Non-Backlit"))</f>
        <v/>
      </c>
      <c r="BE111" s="1" t="str">
        <f>IF(ISBLANK(Values!F110),"","Professional Audience")</f>
        <v/>
      </c>
      <c r="BF111" s="1" t="str">
        <f>IF(ISBLANK(Values!F110),"","Consumer Audience")</f>
        <v/>
      </c>
      <c r="BG111" s="1" t="str">
        <f>IF(ISBLANK(Values!F110),"","Adults")</f>
        <v/>
      </c>
      <c r="BH111" s="1"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1" t="str">
        <f>IF(ISBLANK(Values!F110),"",Values!$B$7)</f>
        <v/>
      </c>
      <c r="CQ111" s="1" t="str">
        <f>IF(ISBLANK(Values!F110),"",Values!$B$8)</f>
        <v/>
      </c>
      <c r="CR111" s="1"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1" t="str">
        <f>IF(ISBLANK(Values!F110),"","Parts")</f>
        <v/>
      </c>
      <c r="DP111" s="1" t="str">
        <f>IF(ISBLANK(Values!F110),"",Values!$B$31)</f>
        <v/>
      </c>
      <c r="EI111" s="1" t="str">
        <f>IF(ISBLANK(Values!F110),"",Values!$B$31)</f>
        <v/>
      </c>
      <c r="ES111" s="1" t="str">
        <f>IF(ISBLANK(Values!F110),"","Amazon Tellus UPS")</f>
        <v/>
      </c>
      <c r="EV111" s="1" t="str">
        <f>IF(ISBLANK(Values!F110),"","New")</f>
        <v/>
      </c>
      <c r="FE111" s="1" t="str">
        <f>IF(ISBLANK(Values!F110),"",IF(CO111&lt;&gt;"DEFAULT", "", 3))</f>
        <v/>
      </c>
      <c r="FH111" s="1" t="str">
        <f>IF(ISBLANK(Values!F110),"","FALSE")</f>
        <v/>
      </c>
      <c r="FI111" s="1" t="str">
        <f>IF(ISBLANK(Values!F110),"","FALSE")</f>
        <v/>
      </c>
      <c r="FJ111" s="1" t="str">
        <f>IF(ISBLANK(Values!F110),"","FALSE")</f>
        <v/>
      </c>
      <c r="FM111" s="1" t="str">
        <f>IF(ISBLANK(Values!F110),"","1")</f>
        <v/>
      </c>
      <c r="FO111" s="27"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1" t="str">
        <f>IF(ISBLANK(Values!F111),"",IF(Values!$B$37="EU","computercomponent","computer"))</f>
        <v/>
      </c>
      <c r="B112" s="33" t="str">
        <f>IF(ISBLANK(Values!F111),"",Values!G111)</f>
        <v/>
      </c>
      <c r="C112" s="29" t="str">
        <f>IF(ISBLANK(Values!F111),"","TellusRem")</f>
        <v/>
      </c>
      <c r="D112" s="28" t="str">
        <f>IF(ISBLANK(Values!F111),"",Values!F111)</f>
        <v/>
      </c>
      <c r="E112" s="1" t="str">
        <f>IF(ISBLANK(Values!F111),"","EAN")</f>
        <v/>
      </c>
      <c r="F112" s="27" t="str">
        <f>IF(ISBLANK(Values!F111),"",IF(Values!K111, SUBSTITUTE(Values!$B$1, "{language}", Values!I111) &amp; " " &amp;Values!$B$3, SUBSTITUTE(Values!$B$2, "{language}", Values!$I111) &amp; " " &amp;Values!$B$3))</f>
        <v/>
      </c>
      <c r="G112" s="29" t="str">
        <f>IF(ISBLANK(Values!F111),"","TellusRem")</f>
        <v/>
      </c>
      <c r="H112" s="1" t="str">
        <f>IF(ISBLANK(Values!F111),"",Values!$B$16)</f>
        <v/>
      </c>
      <c r="I112" s="1" t="str">
        <f>IF(ISBLANK(Values!F111),"","4730574031")</f>
        <v/>
      </c>
      <c r="J112" s="31" t="str">
        <f>IF(ISBLANK(Values!F111),"",Values!G111 )</f>
        <v/>
      </c>
      <c r="K112" s="27" t="str">
        <f>IF(ISBLANK(Values!F111),"",IF(Values!K111, Values!$B$4, Values!$B$5))</f>
        <v/>
      </c>
      <c r="L112" s="27" t="str">
        <f>IF(ISBLANK(Values!F111),"",Values!$B$18)</f>
        <v/>
      </c>
      <c r="M112" s="27" t="str">
        <f>IF(ISBLANK(Values!F111),"",Values!$N111)</f>
        <v/>
      </c>
      <c r="N112" s="27" t="str">
        <f>IF(ISBLANK(Values!$G111),"",Values!O111)</f>
        <v/>
      </c>
      <c r="O112" s="27" t="str">
        <f>IF(ISBLANK(Values!$G111),"",Values!P111)</f>
        <v/>
      </c>
      <c r="P112" s="27" t="str">
        <f>IF(ISBLANK(Values!$G111),"",Values!Q111)</f>
        <v/>
      </c>
      <c r="Q112" s="27" t="str">
        <f>IF(ISBLANK(Values!$G111),"",Values!R111)</f>
        <v/>
      </c>
      <c r="R112" s="27" t="str">
        <f>IF(ISBLANK(Values!$G111),"",Values!S111)</f>
        <v/>
      </c>
      <c r="S112" s="27" t="str">
        <f>IF(ISBLANK(Values!$G111),"",Values!T111)</f>
        <v/>
      </c>
      <c r="T112" s="27" t="str">
        <f>IF(ISBLANK(Values!$G111),"",Values!U111)</f>
        <v/>
      </c>
      <c r="U112" s="27" t="str">
        <f>IF(ISBLANK(Values!$G111),"",Values!V111)</f>
        <v/>
      </c>
      <c r="W112" s="29" t="str">
        <f>IF(ISBLANK(Values!F111),"","Child")</f>
        <v/>
      </c>
      <c r="X112" s="29" t="str">
        <f>IF(ISBLANK(Values!F111),"",Values!$B$13)</f>
        <v/>
      </c>
      <c r="Y112" s="31" t="str">
        <f>IF(ISBLANK(Values!F111),"","Size-Color")</f>
        <v/>
      </c>
      <c r="Z112" s="29" t="str">
        <f>IF(ISBLANK(Values!F111),"","variation")</f>
        <v/>
      </c>
      <c r="AA112" s="1" t="str">
        <f>IF(ISBLANK(Values!F111),"",Values!$B$20)</f>
        <v/>
      </c>
      <c r="AB112" s="1" t="str">
        <f>IF(ISBLANK(Values!F111),"",Values!$B$29)</f>
        <v/>
      </c>
      <c r="AI112" s="34" t="str">
        <f>IF(ISBLANK(Values!F111),"",IF(Values!J111,Values!$B$23,Values!$B$33))</f>
        <v/>
      </c>
      <c r="AJ112" s="3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7" t="str">
        <f>IF(ISBLANK(Values!F111),"",Values!I111)</f>
        <v/>
      </c>
      <c r="AV112" s="1" t="str">
        <f>IF(ISBLANK(Values!F111),"",IF(Values!K111,"Backlit", "Non-Backlit"))</f>
        <v/>
      </c>
      <c r="BE112" s="1" t="str">
        <f>IF(ISBLANK(Values!F111),"","Professional Audience")</f>
        <v/>
      </c>
      <c r="BF112" s="1" t="str">
        <f>IF(ISBLANK(Values!F111),"","Consumer Audience")</f>
        <v/>
      </c>
      <c r="BG112" s="1" t="str">
        <f>IF(ISBLANK(Values!F111),"","Adults")</f>
        <v/>
      </c>
      <c r="BH112" s="1"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1" t="str">
        <f>IF(ISBLANK(Values!F111),"",Values!$B$7)</f>
        <v/>
      </c>
      <c r="CQ112" s="1" t="str">
        <f>IF(ISBLANK(Values!F111),"",Values!$B$8)</f>
        <v/>
      </c>
      <c r="CR112" s="1"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1" t="str">
        <f>IF(ISBLANK(Values!F111),"","Parts")</f>
        <v/>
      </c>
      <c r="DP112" s="1" t="str">
        <f>IF(ISBLANK(Values!F111),"",Values!$B$31)</f>
        <v/>
      </c>
      <c r="EI112" s="1" t="str">
        <f>IF(ISBLANK(Values!F111),"",Values!$B$31)</f>
        <v/>
      </c>
      <c r="ES112" s="1" t="str">
        <f>IF(ISBLANK(Values!F111),"","Amazon Tellus UPS")</f>
        <v/>
      </c>
      <c r="EV112" s="1" t="str">
        <f>IF(ISBLANK(Values!F111),"","New")</f>
        <v/>
      </c>
      <c r="FE112" s="1" t="str">
        <f>IF(ISBLANK(Values!F111),"",IF(CO112&lt;&gt;"DEFAULT", "", 3))</f>
        <v/>
      </c>
      <c r="FH112" s="1" t="str">
        <f>IF(ISBLANK(Values!F111),"","FALSE")</f>
        <v/>
      </c>
      <c r="FI112" s="1" t="str">
        <f>IF(ISBLANK(Values!F111),"","FALSE")</f>
        <v/>
      </c>
      <c r="FJ112" s="1" t="str">
        <f>IF(ISBLANK(Values!F111),"","FALSE")</f>
        <v/>
      </c>
      <c r="FM112" s="1" t="str">
        <f>IF(ISBLANK(Values!F111),"","1")</f>
        <v/>
      </c>
      <c r="FO112" s="27"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1" t="str">
        <f>IF(ISBLANK(Values!F112),"",IF(Values!$B$37="EU","computercomponent","computer"))</f>
        <v/>
      </c>
      <c r="B113" s="33" t="str">
        <f>IF(ISBLANK(Values!F112),"",Values!G112)</f>
        <v/>
      </c>
      <c r="C113" s="29" t="str">
        <f>IF(ISBLANK(Values!F112),"","TellusRem")</f>
        <v/>
      </c>
      <c r="D113" s="28" t="str">
        <f>IF(ISBLANK(Values!F112),"",Values!F112)</f>
        <v/>
      </c>
      <c r="E113" s="1" t="str">
        <f>IF(ISBLANK(Values!F112),"","EAN")</f>
        <v/>
      </c>
      <c r="F113" s="27" t="str">
        <f>IF(ISBLANK(Values!F112),"",IF(Values!K112, SUBSTITUTE(Values!$B$1, "{language}", Values!I112) &amp; " " &amp;Values!$B$3, SUBSTITUTE(Values!$B$2, "{language}", Values!$I112) &amp; " " &amp;Values!$B$3))</f>
        <v/>
      </c>
      <c r="G113" s="29" t="str">
        <f>IF(ISBLANK(Values!F112),"","TellusRem")</f>
        <v/>
      </c>
      <c r="H113" s="1" t="str">
        <f>IF(ISBLANK(Values!F112),"",Values!$B$16)</f>
        <v/>
      </c>
      <c r="I113" s="1" t="str">
        <f>IF(ISBLANK(Values!F112),"","4730574031")</f>
        <v/>
      </c>
      <c r="J113" s="31" t="str">
        <f>IF(ISBLANK(Values!F112),"",Values!G112 )</f>
        <v/>
      </c>
      <c r="K113" s="27" t="str">
        <f>IF(ISBLANK(Values!F112),"",IF(Values!K112, Values!$B$4, Values!$B$5))</f>
        <v/>
      </c>
      <c r="L113" s="27" t="str">
        <f>IF(ISBLANK(Values!F112),"",Values!$B$18)</f>
        <v/>
      </c>
      <c r="M113" s="27" t="str">
        <f>IF(ISBLANK(Values!F112),"",Values!$N112)</f>
        <v/>
      </c>
      <c r="N113" s="27" t="str">
        <f>IF(ISBLANK(Values!$G112),"",Values!O112)</f>
        <v/>
      </c>
      <c r="O113" s="27" t="str">
        <f>IF(ISBLANK(Values!$G112),"",Values!P112)</f>
        <v/>
      </c>
      <c r="P113" s="27" t="str">
        <f>IF(ISBLANK(Values!$G112),"",Values!Q112)</f>
        <v/>
      </c>
      <c r="Q113" s="27" t="str">
        <f>IF(ISBLANK(Values!$G112),"",Values!R112)</f>
        <v/>
      </c>
      <c r="R113" s="27" t="str">
        <f>IF(ISBLANK(Values!$G112),"",Values!S112)</f>
        <v/>
      </c>
      <c r="S113" s="27" t="str">
        <f>IF(ISBLANK(Values!$G112),"",Values!T112)</f>
        <v/>
      </c>
      <c r="T113" s="27" t="str">
        <f>IF(ISBLANK(Values!$G112),"",Values!U112)</f>
        <v/>
      </c>
      <c r="U113" s="27" t="str">
        <f>IF(ISBLANK(Values!$G112),"",Values!V112)</f>
        <v/>
      </c>
      <c r="W113" s="29" t="str">
        <f>IF(ISBLANK(Values!F112),"","Child")</f>
        <v/>
      </c>
      <c r="X113" s="29" t="str">
        <f>IF(ISBLANK(Values!F112),"",Values!$B$13)</f>
        <v/>
      </c>
      <c r="Y113" s="31" t="str">
        <f>IF(ISBLANK(Values!F112),"","Size-Color")</f>
        <v/>
      </c>
      <c r="Z113" s="29" t="str">
        <f>IF(ISBLANK(Values!F112),"","variation")</f>
        <v/>
      </c>
      <c r="AA113" s="1" t="str">
        <f>IF(ISBLANK(Values!F112),"",Values!$B$20)</f>
        <v/>
      </c>
      <c r="AB113" s="1" t="str">
        <f>IF(ISBLANK(Values!F112),"",Values!$B$29)</f>
        <v/>
      </c>
      <c r="AI113" s="34" t="str">
        <f>IF(ISBLANK(Values!F112),"",IF(Values!J112,Values!$B$23,Values!$B$33))</f>
        <v/>
      </c>
      <c r="AJ113" s="3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7" t="str">
        <f>IF(ISBLANK(Values!F112),"",Values!I112)</f>
        <v/>
      </c>
      <c r="AV113" s="1" t="str">
        <f>IF(ISBLANK(Values!F112),"",IF(Values!K112,"Backlit", "Non-Backlit"))</f>
        <v/>
      </c>
      <c r="BE113" s="1" t="str">
        <f>IF(ISBLANK(Values!F112),"","Professional Audience")</f>
        <v/>
      </c>
      <c r="BF113" s="1" t="str">
        <f>IF(ISBLANK(Values!F112),"","Consumer Audience")</f>
        <v/>
      </c>
      <c r="BG113" s="1" t="str">
        <f>IF(ISBLANK(Values!F112),"","Adults")</f>
        <v/>
      </c>
      <c r="BH113" s="1"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1" t="str">
        <f>IF(ISBLANK(Values!F112),"",Values!$B$7)</f>
        <v/>
      </c>
      <c r="CQ113" s="1" t="str">
        <f>IF(ISBLANK(Values!F112),"",Values!$B$8)</f>
        <v/>
      </c>
      <c r="CR113" s="1"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1" t="str">
        <f>IF(ISBLANK(Values!F112),"","Parts")</f>
        <v/>
      </c>
      <c r="DP113" s="1" t="str">
        <f>IF(ISBLANK(Values!F112),"",Values!$B$31)</f>
        <v/>
      </c>
      <c r="EI113" s="1" t="str">
        <f>IF(ISBLANK(Values!F112),"",Values!$B$31)</f>
        <v/>
      </c>
      <c r="ES113" s="1" t="str">
        <f>IF(ISBLANK(Values!F112),"","Amazon Tellus UPS")</f>
        <v/>
      </c>
      <c r="EV113" s="1" t="str">
        <f>IF(ISBLANK(Values!F112),"","New")</f>
        <v/>
      </c>
      <c r="FE113" s="1" t="str">
        <f>IF(ISBLANK(Values!F112),"",IF(CO113&lt;&gt;"DEFAULT", "", 3))</f>
        <v/>
      </c>
      <c r="FH113" s="1" t="str">
        <f>IF(ISBLANK(Values!F112),"","FALSE")</f>
        <v/>
      </c>
      <c r="FI113" s="1" t="str">
        <f>IF(ISBLANK(Values!F112),"","FALSE")</f>
        <v/>
      </c>
      <c r="FJ113" s="1" t="str">
        <f>IF(ISBLANK(Values!F112),"","FALSE")</f>
        <v/>
      </c>
      <c r="FM113" s="1" t="str">
        <f>IF(ISBLANK(Values!F112),"","1")</f>
        <v/>
      </c>
      <c r="FO113" s="27"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1" t="str">
        <f>IF(ISBLANK(Values!F113),"",IF(Values!$B$37="EU","computercomponent","computer"))</f>
        <v/>
      </c>
      <c r="B114" s="33" t="str">
        <f>IF(ISBLANK(Values!F113),"",Values!G113)</f>
        <v/>
      </c>
      <c r="C114" s="29" t="str">
        <f>IF(ISBLANK(Values!F113),"","TellusRem")</f>
        <v/>
      </c>
      <c r="D114" s="28" t="str">
        <f>IF(ISBLANK(Values!F113),"",Values!F113)</f>
        <v/>
      </c>
      <c r="E114" s="1" t="str">
        <f>IF(ISBLANK(Values!F113),"","EAN")</f>
        <v/>
      </c>
      <c r="F114" s="27" t="str">
        <f>IF(ISBLANK(Values!F113),"",IF(Values!K113, SUBSTITUTE(Values!$B$1, "{language}", Values!I113) &amp; " " &amp;Values!$B$3, SUBSTITUTE(Values!$B$2, "{language}", Values!$I113) &amp; " " &amp;Values!$B$3))</f>
        <v/>
      </c>
      <c r="G114" s="29" t="str">
        <f>IF(ISBLANK(Values!F113),"","TellusRem")</f>
        <v/>
      </c>
      <c r="H114" s="1" t="str">
        <f>IF(ISBLANK(Values!F113),"",Values!$B$16)</f>
        <v/>
      </c>
      <c r="I114" s="1" t="str">
        <f>IF(ISBLANK(Values!F113),"","4730574031")</f>
        <v/>
      </c>
      <c r="J114" s="31" t="str">
        <f>IF(ISBLANK(Values!F113),"",Values!G113 )</f>
        <v/>
      </c>
      <c r="K114" s="27" t="str">
        <f>IF(ISBLANK(Values!F113),"",IF(Values!K113, Values!$B$4, Values!$B$5))</f>
        <v/>
      </c>
      <c r="L114" s="27" t="str">
        <f>IF(ISBLANK(Values!F113),"",Values!$B$18)</f>
        <v/>
      </c>
      <c r="M114" s="27" t="str">
        <f>IF(ISBLANK(Values!F113),"",Values!$N113)</f>
        <v/>
      </c>
      <c r="N114" s="27" t="str">
        <f>IF(ISBLANK(Values!$G113),"",Values!O113)</f>
        <v/>
      </c>
      <c r="O114" s="27" t="str">
        <f>IF(ISBLANK(Values!$G113),"",Values!P113)</f>
        <v/>
      </c>
      <c r="P114" s="27" t="str">
        <f>IF(ISBLANK(Values!$G113),"",Values!Q113)</f>
        <v/>
      </c>
      <c r="Q114" s="27" t="str">
        <f>IF(ISBLANK(Values!$G113),"",Values!R113)</f>
        <v/>
      </c>
      <c r="R114" s="27" t="str">
        <f>IF(ISBLANK(Values!$G113),"",Values!S113)</f>
        <v/>
      </c>
      <c r="S114" s="27" t="str">
        <f>IF(ISBLANK(Values!$G113),"",Values!T113)</f>
        <v/>
      </c>
      <c r="T114" s="27" t="str">
        <f>IF(ISBLANK(Values!$G113),"",Values!U113)</f>
        <v/>
      </c>
      <c r="U114" s="27" t="str">
        <f>IF(ISBLANK(Values!$G113),"",Values!V113)</f>
        <v/>
      </c>
      <c r="W114" s="29" t="str">
        <f>IF(ISBLANK(Values!F113),"","Child")</f>
        <v/>
      </c>
      <c r="X114" s="29" t="str">
        <f>IF(ISBLANK(Values!F113),"",Values!$B$13)</f>
        <v/>
      </c>
      <c r="Y114" s="31" t="str">
        <f>IF(ISBLANK(Values!F113),"","Size-Color")</f>
        <v/>
      </c>
      <c r="Z114" s="29" t="str">
        <f>IF(ISBLANK(Values!F113),"","variation")</f>
        <v/>
      </c>
      <c r="AA114" s="1" t="str">
        <f>IF(ISBLANK(Values!F113),"",Values!$B$20)</f>
        <v/>
      </c>
      <c r="AB114" s="1" t="str">
        <f>IF(ISBLANK(Values!F113),"",Values!$B$29)</f>
        <v/>
      </c>
      <c r="AI114" s="34" t="str">
        <f>IF(ISBLANK(Values!F113),"",IF(Values!J113,Values!$B$23,Values!$B$33))</f>
        <v/>
      </c>
      <c r="AJ114" s="3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7" t="str">
        <f>IF(ISBLANK(Values!F113),"",Values!I113)</f>
        <v/>
      </c>
      <c r="AV114" s="1" t="str">
        <f>IF(ISBLANK(Values!F113),"",IF(Values!K113,"Backlit", "Non-Backlit"))</f>
        <v/>
      </c>
      <c r="BE114" s="1" t="str">
        <f>IF(ISBLANK(Values!F113),"","Professional Audience")</f>
        <v/>
      </c>
      <c r="BF114" s="1" t="str">
        <f>IF(ISBLANK(Values!F113),"","Consumer Audience")</f>
        <v/>
      </c>
      <c r="BG114" s="1" t="str">
        <f>IF(ISBLANK(Values!F113),"","Adults")</f>
        <v/>
      </c>
      <c r="BH114" s="1"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1" t="str">
        <f>IF(ISBLANK(Values!F113),"",Values!$B$7)</f>
        <v/>
      </c>
      <c r="CQ114" s="1" t="str">
        <f>IF(ISBLANK(Values!F113),"",Values!$B$8)</f>
        <v/>
      </c>
      <c r="CR114" s="1"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1" t="str">
        <f>IF(ISBLANK(Values!F113),"","Parts")</f>
        <v/>
      </c>
      <c r="DP114" s="1" t="str">
        <f>IF(ISBLANK(Values!F113),"",Values!$B$31)</f>
        <v/>
      </c>
      <c r="EI114" s="1" t="str">
        <f>IF(ISBLANK(Values!F113),"",Values!$B$31)</f>
        <v/>
      </c>
      <c r="ES114" s="1" t="str">
        <f>IF(ISBLANK(Values!F113),"","Amazon Tellus UPS")</f>
        <v/>
      </c>
      <c r="EV114" s="1" t="str">
        <f>IF(ISBLANK(Values!F113),"","New")</f>
        <v/>
      </c>
      <c r="FE114" s="1" t="str">
        <f>IF(ISBLANK(Values!F113),"",IF(CO114&lt;&gt;"DEFAULT", "", 3))</f>
        <v/>
      </c>
      <c r="FH114" s="1" t="str">
        <f>IF(ISBLANK(Values!F113),"","FALSE")</f>
        <v/>
      </c>
      <c r="FI114" s="1" t="str">
        <f>IF(ISBLANK(Values!F113),"","FALSE")</f>
        <v/>
      </c>
      <c r="FJ114" s="1" t="str">
        <f>IF(ISBLANK(Values!F113),"","FALSE")</f>
        <v/>
      </c>
      <c r="FM114" s="1" t="str">
        <f>IF(ISBLANK(Values!F113),"","1")</f>
        <v/>
      </c>
      <c r="FO114" s="27"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1" t="str">
        <f>IF(ISBLANK(Values!F114),"",IF(Values!$B$37="EU","computercomponent","computer"))</f>
        <v/>
      </c>
      <c r="B115" s="33" t="str">
        <f>IF(ISBLANK(Values!F114),"",Values!G114)</f>
        <v/>
      </c>
      <c r="C115" s="29" t="str">
        <f>IF(ISBLANK(Values!F114),"","TellusRem")</f>
        <v/>
      </c>
      <c r="D115" s="28" t="str">
        <f>IF(ISBLANK(Values!F114),"",Values!F114)</f>
        <v/>
      </c>
      <c r="E115" s="1" t="str">
        <f>IF(ISBLANK(Values!F114),"","EAN")</f>
        <v/>
      </c>
      <c r="F115" s="27" t="str">
        <f>IF(ISBLANK(Values!F114),"",IF(Values!K114, SUBSTITUTE(Values!$B$1, "{language}", Values!I114) &amp; " " &amp;Values!$B$3, SUBSTITUTE(Values!$B$2, "{language}", Values!$I114) &amp; " " &amp;Values!$B$3))</f>
        <v/>
      </c>
      <c r="G115" s="29" t="str">
        <f>IF(ISBLANK(Values!F114),"","TellusRem")</f>
        <v/>
      </c>
      <c r="H115" s="1" t="str">
        <f>IF(ISBLANK(Values!F114),"",Values!$B$16)</f>
        <v/>
      </c>
      <c r="I115" s="1" t="str">
        <f>IF(ISBLANK(Values!F114),"","4730574031")</f>
        <v/>
      </c>
      <c r="J115" s="31" t="str">
        <f>IF(ISBLANK(Values!F114),"",Values!G114 )</f>
        <v/>
      </c>
      <c r="K115" s="27" t="str">
        <f>IF(ISBLANK(Values!F114),"",IF(Values!K114, Values!$B$4, Values!$B$5))</f>
        <v/>
      </c>
      <c r="L115" s="27" t="str">
        <f>IF(ISBLANK(Values!F114),"",Values!$B$18)</f>
        <v/>
      </c>
      <c r="M115" s="27" t="str">
        <f>IF(ISBLANK(Values!F114),"",Values!$N114)</f>
        <v/>
      </c>
      <c r="N115" s="27" t="str">
        <f>IF(ISBLANK(Values!$G114),"",Values!O114)</f>
        <v/>
      </c>
      <c r="O115" s="27" t="str">
        <f>IF(ISBLANK(Values!$G114),"",Values!P114)</f>
        <v/>
      </c>
      <c r="P115" s="27" t="str">
        <f>IF(ISBLANK(Values!$G114),"",Values!Q114)</f>
        <v/>
      </c>
      <c r="Q115" s="27" t="str">
        <f>IF(ISBLANK(Values!$G114),"",Values!R114)</f>
        <v/>
      </c>
      <c r="R115" s="27" t="str">
        <f>IF(ISBLANK(Values!$G114),"",Values!S114)</f>
        <v/>
      </c>
      <c r="S115" s="27" t="str">
        <f>IF(ISBLANK(Values!$G114),"",Values!T114)</f>
        <v/>
      </c>
      <c r="T115" s="27" t="str">
        <f>IF(ISBLANK(Values!$G114),"",Values!U114)</f>
        <v/>
      </c>
      <c r="U115" s="27" t="str">
        <f>IF(ISBLANK(Values!$G114),"",Values!V114)</f>
        <v/>
      </c>
      <c r="W115" s="29" t="str">
        <f>IF(ISBLANK(Values!F114),"","Child")</f>
        <v/>
      </c>
      <c r="X115" s="29" t="str">
        <f>IF(ISBLANK(Values!F114),"",Values!$B$13)</f>
        <v/>
      </c>
      <c r="Y115" s="31" t="str">
        <f>IF(ISBLANK(Values!F114),"","Size-Color")</f>
        <v/>
      </c>
      <c r="Z115" s="29" t="str">
        <f>IF(ISBLANK(Values!F114),"","variation")</f>
        <v/>
      </c>
      <c r="AA115" s="1" t="str">
        <f>IF(ISBLANK(Values!F114),"",Values!$B$20)</f>
        <v/>
      </c>
      <c r="AB115" s="1" t="str">
        <f>IF(ISBLANK(Values!F114),"",Values!$B$29)</f>
        <v/>
      </c>
      <c r="AI115" s="34" t="str">
        <f>IF(ISBLANK(Values!F114),"",IF(Values!J114,Values!$B$23,Values!$B$33))</f>
        <v/>
      </c>
      <c r="AJ115" s="3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7" t="str">
        <f>IF(ISBLANK(Values!F114),"",Values!I114)</f>
        <v/>
      </c>
      <c r="AV115" s="1" t="str">
        <f>IF(ISBLANK(Values!F114),"",IF(Values!K114,"Backlit", "Non-Backlit"))</f>
        <v/>
      </c>
      <c r="BE115" s="1" t="str">
        <f>IF(ISBLANK(Values!F114),"","Professional Audience")</f>
        <v/>
      </c>
      <c r="BF115" s="1" t="str">
        <f>IF(ISBLANK(Values!F114),"","Consumer Audience")</f>
        <v/>
      </c>
      <c r="BG115" s="1" t="str">
        <f>IF(ISBLANK(Values!F114),"","Adults")</f>
        <v/>
      </c>
      <c r="BH115" s="1"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1" t="str">
        <f>IF(ISBLANK(Values!F114),"",Values!$B$7)</f>
        <v/>
      </c>
      <c r="CQ115" s="1" t="str">
        <f>IF(ISBLANK(Values!F114),"",Values!$B$8)</f>
        <v/>
      </c>
      <c r="CR115" s="1"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1" t="str">
        <f>IF(ISBLANK(Values!F114),"","Parts")</f>
        <v/>
      </c>
      <c r="DP115" s="1" t="str">
        <f>IF(ISBLANK(Values!F114),"",Values!$B$31)</f>
        <v/>
      </c>
      <c r="EI115" s="1" t="str">
        <f>IF(ISBLANK(Values!F114),"",Values!$B$31)</f>
        <v/>
      </c>
      <c r="ES115" s="1" t="str">
        <f>IF(ISBLANK(Values!F114),"","Amazon Tellus UPS")</f>
        <v/>
      </c>
      <c r="EV115" s="1" t="str">
        <f>IF(ISBLANK(Values!F114),"","New")</f>
        <v/>
      </c>
      <c r="FE115" s="1" t="str">
        <f>IF(ISBLANK(Values!F114),"","3")</f>
        <v/>
      </c>
      <c r="FH115" s="1" t="str">
        <f>IF(ISBLANK(Values!F114),"","FALSE")</f>
        <v/>
      </c>
      <c r="FI115" s="1" t="str">
        <f>IF(ISBLANK(Values!F114),"","FALSE")</f>
        <v/>
      </c>
      <c r="FJ115" s="1" t="str">
        <f>IF(ISBLANK(Values!F114),"","FALSE")</f>
        <v/>
      </c>
      <c r="FM115" s="1" t="str">
        <f>IF(ISBLANK(Values!F114),"","1")</f>
        <v/>
      </c>
      <c r="FO115" s="27"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1" t="str">
        <f>IF(ISBLANK(Values!F115),"",IF(Values!$B$37="EU","computercomponent","computer"))</f>
        <v/>
      </c>
      <c r="B116" s="33" t="str">
        <f>IF(ISBLANK(Values!F115),"",Values!G115)</f>
        <v/>
      </c>
      <c r="C116" s="29" t="str">
        <f>IF(ISBLANK(Values!F115),"","TellusRem")</f>
        <v/>
      </c>
      <c r="D116" s="28" t="str">
        <f>IF(ISBLANK(Values!F115),"",Values!F115)</f>
        <v/>
      </c>
      <c r="E116" s="1" t="str">
        <f>IF(ISBLANK(Values!F115),"","EAN")</f>
        <v/>
      </c>
      <c r="F116" s="27" t="str">
        <f>IF(ISBLANK(Values!F115),"",IF(Values!K115, SUBSTITUTE(Values!$B$1, "{language}", Values!I115) &amp; " " &amp;Values!$B$3, SUBSTITUTE(Values!$B$2, "{language}", Values!$I115) &amp; " " &amp;Values!$B$3))</f>
        <v/>
      </c>
      <c r="G116" s="29" t="str">
        <f>IF(ISBLANK(Values!F115),"","TellusRem")</f>
        <v/>
      </c>
      <c r="H116" s="1" t="str">
        <f>IF(ISBLANK(Values!F115),"",Values!$B$16)</f>
        <v/>
      </c>
      <c r="I116" s="1" t="str">
        <f>IF(ISBLANK(Values!F115),"","4730574031")</f>
        <v/>
      </c>
      <c r="J116" s="31" t="str">
        <f>IF(ISBLANK(Values!F115),"",Values!G115 )</f>
        <v/>
      </c>
      <c r="K116" s="27" t="str">
        <f>IF(ISBLANK(Values!F115),"",IF(Values!K115, Values!$B$4, Values!$B$5))</f>
        <v/>
      </c>
      <c r="L116" s="27" t="str">
        <f>IF(ISBLANK(Values!F115),"",Values!$B$18)</f>
        <v/>
      </c>
      <c r="M116" s="27" t="str">
        <f>IF(ISBLANK(Values!F115),"",Values!$N115)</f>
        <v/>
      </c>
      <c r="N116" s="27" t="str">
        <f>IF(ISBLANK(Values!$G115),"",Values!O115)</f>
        <v/>
      </c>
      <c r="O116" s="27" t="str">
        <f>IF(ISBLANK(Values!$G115),"",Values!P115)</f>
        <v/>
      </c>
      <c r="P116" s="27" t="str">
        <f>IF(ISBLANK(Values!$G115),"",Values!Q115)</f>
        <v/>
      </c>
      <c r="Q116" s="27" t="str">
        <f>IF(ISBLANK(Values!$G115),"",Values!R115)</f>
        <v/>
      </c>
      <c r="R116" s="27" t="str">
        <f>IF(ISBLANK(Values!$G115),"",Values!S115)</f>
        <v/>
      </c>
      <c r="S116" s="27" t="str">
        <f>IF(ISBLANK(Values!$G115),"",Values!T115)</f>
        <v/>
      </c>
      <c r="T116" s="27" t="str">
        <f>IF(ISBLANK(Values!$G115),"",Values!U115)</f>
        <v/>
      </c>
      <c r="U116" s="27" t="str">
        <f>IF(ISBLANK(Values!$G115),"",Values!V115)</f>
        <v/>
      </c>
      <c r="W116" s="29" t="str">
        <f>IF(ISBLANK(Values!F115),"","Child")</f>
        <v/>
      </c>
      <c r="X116" s="29" t="str">
        <f>IF(ISBLANK(Values!F115),"",Values!$B$13)</f>
        <v/>
      </c>
      <c r="Y116" s="31" t="str">
        <f>IF(ISBLANK(Values!F115),"","Size-Color")</f>
        <v/>
      </c>
      <c r="Z116" s="29" t="str">
        <f>IF(ISBLANK(Values!F115),"","variation")</f>
        <v/>
      </c>
      <c r="AA116" s="1" t="str">
        <f>IF(ISBLANK(Values!F115),"",Values!$B$20)</f>
        <v/>
      </c>
      <c r="AB116" s="1" t="str">
        <f>IF(ISBLANK(Values!F115),"",Values!$B$29)</f>
        <v/>
      </c>
      <c r="AI116" s="34" t="str">
        <f>IF(ISBLANK(Values!F115),"",IF(Values!J115,Values!$B$23,Values!$B$33))</f>
        <v/>
      </c>
      <c r="AJ116" s="3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7" t="str">
        <f>IF(ISBLANK(Values!F115),"",Values!I115)</f>
        <v/>
      </c>
      <c r="AV116" s="1" t="str">
        <f>IF(ISBLANK(Values!F115),"",IF(Values!K115,"Backlit", "Non-Backlit"))</f>
        <v/>
      </c>
      <c r="BE116" s="1" t="str">
        <f>IF(ISBLANK(Values!F115),"","Professional Audience")</f>
        <v/>
      </c>
      <c r="BF116" s="1" t="str">
        <f>IF(ISBLANK(Values!F115),"","Consumer Audience")</f>
        <v/>
      </c>
      <c r="BG116" s="1" t="str">
        <f>IF(ISBLANK(Values!F115),"","Adults")</f>
        <v/>
      </c>
      <c r="BH116" s="1"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1" t="str">
        <f>IF(ISBLANK(Values!F115),"",Values!$B$7)</f>
        <v/>
      </c>
      <c r="CQ116" s="1" t="str">
        <f>IF(ISBLANK(Values!F115),"",Values!$B$8)</f>
        <v/>
      </c>
      <c r="CR116" s="1"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1" t="str">
        <f>IF(ISBLANK(Values!F115),"","Parts")</f>
        <v/>
      </c>
      <c r="DP116" s="1" t="str">
        <f>IF(ISBLANK(Values!F115),"",Values!$B$31)</f>
        <v/>
      </c>
      <c r="EI116" s="1" t="str">
        <f>IF(ISBLANK(Values!F115),"",Values!$B$31)</f>
        <v/>
      </c>
      <c r="ES116" s="1" t="str">
        <f>IF(ISBLANK(Values!F115),"","Amazon Tellus UPS")</f>
        <v/>
      </c>
      <c r="EV116" s="1" t="str">
        <f>IF(ISBLANK(Values!F115),"","New")</f>
        <v/>
      </c>
      <c r="FE116" s="1" t="str">
        <f>IF(ISBLANK(Values!F115),"","3")</f>
        <v/>
      </c>
      <c r="FH116" s="1" t="str">
        <f>IF(ISBLANK(Values!F115),"","FALSE")</f>
        <v/>
      </c>
      <c r="FI116" s="1" t="str">
        <f>IF(ISBLANK(Values!F115),"","FALSE")</f>
        <v/>
      </c>
      <c r="FJ116" s="1" t="str">
        <f>IF(ISBLANK(Values!F115),"","FALSE")</f>
        <v/>
      </c>
      <c r="FM116" s="1" t="str">
        <f>IF(ISBLANK(Values!F115),"","1")</f>
        <v/>
      </c>
      <c r="FO116" s="27"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1" t="str">
        <f>IF(ISBLANK(Values!F116),"",IF(Values!$B$37="EU","computercomponent","computer"))</f>
        <v/>
      </c>
      <c r="B117" s="33" t="str">
        <f>IF(ISBLANK(Values!F116),"",Values!G116)</f>
        <v/>
      </c>
      <c r="C117" s="29" t="str">
        <f>IF(ISBLANK(Values!F116),"","TellusRem")</f>
        <v/>
      </c>
      <c r="D117" s="28" t="str">
        <f>IF(ISBLANK(Values!F116),"",Values!F116)</f>
        <v/>
      </c>
      <c r="E117" s="1" t="str">
        <f>IF(ISBLANK(Values!F116),"","EAN")</f>
        <v/>
      </c>
      <c r="F117" s="27" t="str">
        <f>IF(ISBLANK(Values!F116),"",IF(Values!K116, SUBSTITUTE(Values!$B$1, "{language}", Values!I116) &amp; " " &amp;Values!$B$3, SUBSTITUTE(Values!$B$2, "{language}", Values!$I116) &amp; " " &amp;Values!$B$3))</f>
        <v/>
      </c>
      <c r="G117" s="29" t="str">
        <f>IF(ISBLANK(Values!F116),"","TellusRem")</f>
        <v/>
      </c>
      <c r="H117" s="1" t="str">
        <f>IF(ISBLANK(Values!F116),"",Values!$B$16)</f>
        <v/>
      </c>
      <c r="I117" s="1" t="str">
        <f>IF(ISBLANK(Values!F116),"","4730574031")</f>
        <v/>
      </c>
      <c r="J117" s="31" t="str">
        <f>IF(ISBLANK(Values!F116),"",Values!G116 )</f>
        <v/>
      </c>
      <c r="K117" s="27" t="str">
        <f>IF(ISBLANK(Values!F116),"",IF(Values!K116, Values!$B$4, Values!$B$5))</f>
        <v/>
      </c>
      <c r="L117" s="27" t="str">
        <f>IF(ISBLANK(Values!F116),"",Values!$B$18)</f>
        <v/>
      </c>
      <c r="M117" s="27" t="str">
        <f>IF(ISBLANK(Values!F116),"",Values!$N116)</f>
        <v/>
      </c>
      <c r="N117" s="27" t="str">
        <f>IF(ISBLANK(Values!$G116),"",Values!O116)</f>
        <v/>
      </c>
      <c r="O117" s="27" t="str">
        <f>IF(ISBLANK(Values!$G116),"",Values!P116)</f>
        <v/>
      </c>
      <c r="P117" s="27" t="str">
        <f>IF(ISBLANK(Values!$G116),"",Values!Q116)</f>
        <v/>
      </c>
      <c r="Q117" s="27" t="str">
        <f>IF(ISBLANK(Values!$G116),"",Values!R116)</f>
        <v/>
      </c>
      <c r="R117" s="27" t="str">
        <f>IF(ISBLANK(Values!$G116),"",Values!S116)</f>
        <v/>
      </c>
      <c r="S117" s="27" t="str">
        <f>IF(ISBLANK(Values!$G116),"",Values!T116)</f>
        <v/>
      </c>
      <c r="T117" s="27" t="str">
        <f>IF(ISBLANK(Values!$G116),"",Values!U116)</f>
        <v/>
      </c>
      <c r="U117" s="27" t="str">
        <f>IF(ISBLANK(Values!$G116),"",Values!V116)</f>
        <v/>
      </c>
      <c r="W117" s="29" t="str">
        <f>IF(ISBLANK(Values!F116),"","Child")</f>
        <v/>
      </c>
      <c r="X117" s="29" t="str">
        <f>IF(ISBLANK(Values!F116),"",Values!$B$13)</f>
        <v/>
      </c>
      <c r="Y117" s="31" t="str">
        <f>IF(ISBLANK(Values!F116),"","Size-Color")</f>
        <v/>
      </c>
      <c r="Z117" s="29" t="str">
        <f>IF(ISBLANK(Values!F116),"","variation")</f>
        <v/>
      </c>
      <c r="AA117" s="1" t="str">
        <f>IF(ISBLANK(Values!F116),"",Values!$B$20)</f>
        <v/>
      </c>
      <c r="AB117" s="1" t="str">
        <f>IF(ISBLANK(Values!F116),"",Values!$B$29)</f>
        <v/>
      </c>
      <c r="AI117" s="34" t="str">
        <f>IF(ISBLANK(Values!F116),"",IF(Values!J116,Values!$B$23,Values!$B$33))</f>
        <v/>
      </c>
      <c r="AJ117" s="3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7" t="str">
        <f>IF(ISBLANK(Values!F116),"",Values!I116)</f>
        <v/>
      </c>
      <c r="AV117" s="1" t="str">
        <f>IF(ISBLANK(Values!F116),"",IF(Values!K116,"Backlit", "Non-Backlit"))</f>
        <v/>
      </c>
      <c r="BE117" s="1" t="str">
        <f>IF(ISBLANK(Values!F116),"","Professional Audience")</f>
        <v/>
      </c>
      <c r="BF117" s="1" t="str">
        <f>IF(ISBLANK(Values!F116),"","Consumer Audience")</f>
        <v/>
      </c>
      <c r="BG117" s="1" t="str">
        <f>IF(ISBLANK(Values!F116),"","Adults")</f>
        <v/>
      </c>
      <c r="BH117" s="1"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1" t="str">
        <f>IF(ISBLANK(Values!F116),"",Values!$B$7)</f>
        <v/>
      </c>
      <c r="CQ117" s="1" t="str">
        <f>IF(ISBLANK(Values!F116),"",Values!$B$8)</f>
        <v/>
      </c>
      <c r="CR117" s="1"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1" t="str">
        <f>IF(ISBLANK(Values!F116),"","Parts")</f>
        <v/>
      </c>
      <c r="DP117" s="1" t="str">
        <f>IF(ISBLANK(Values!F116),"",Values!$B$31)</f>
        <v/>
      </c>
      <c r="EI117" s="1" t="str">
        <f>IF(ISBLANK(Values!F116),"",Values!$B$31)</f>
        <v/>
      </c>
      <c r="ES117" s="1" t="str">
        <f>IF(ISBLANK(Values!F116),"","Amazon Tellus UPS")</f>
        <v/>
      </c>
      <c r="EV117" s="1" t="str">
        <f>IF(ISBLANK(Values!F116),"","New")</f>
        <v/>
      </c>
      <c r="FE117" s="1" t="str">
        <f>IF(ISBLANK(Values!F116),"","3")</f>
        <v/>
      </c>
      <c r="FH117" s="1" t="str">
        <f>IF(ISBLANK(Values!F116),"","FALSE")</f>
        <v/>
      </c>
      <c r="FI117" s="1" t="str">
        <f>IF(ISBLANK(Values!F116),"","FALSE")</f>
        <v/>
      </c>
      <c r="FJ117" s="1" t="str">
        <f>IF(ISBLANK(Values!F116),"","FALSE")</f>
        <v/>
      </c>
      <c r="FM117" s="1" t="str">
        <f>IF(ISBLANK(Values!F116),"","1")</f>
        <v/>
      </c>
      <c r="FO117" s="27"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1" t="str">
        <f>IF(ISBLANK(Values!F117),"",IF(Values!$B$37="EU","computercomponent","computer"))</f>
        <v/>
      </c>
      <c r="B118" s="33" t="str">
        <f>IF(ISBLANK(Values!F117),"",Values!G117)</f>
        <v/>
      </c>
      <c r="C118" s="29" t="str">
        <f>IF(ISBLANK(Values!F117),"","TellusRem")</f>
        <v/>
      </c>
      <c r="D118" s="28" t="str">
        <f>IF(ISBLANK(Values!F117),"",Values!F117)</f>
        <v/>
      </c>
      <c r="E118" s="1" t="str">
        <f>IF(ISBLANK(Values!F117),"","EAN")</f>
        <v/>
      </c>
      <c r="F118" s="27" t="str">
        <f>IF(ISBLANK(Values!F117),"",IF(Values!K117, SUBSTITUTE(Values!$B$1, "{language}", Values!I117) &amp; " " &amp;Values!$B$3, SUBSTITUTE(Values!$B$2, "{language}", Values!$I117) &amp; " " &amp;Values!$B$3))</f>
        <v/>
      </c>
      <c r="G118" s="29" t="str">
        <f>IF(ISBLANK(Values!F117),"","TellusRem")</f>
        <v/>
      </c>
      <c r="H118" s="1" t="str">
        <f>IF(ISBLANK(Values!F117),"",Values!$B$16)</f>
        <v/>
      </c>
      <c r="I118" s="1" t="str">
        <f>IF(ISBLANK(Values!F117),"","4730574031")</f>
        <v/>
      </c>
      <c r="J118" s="31" t="str">
        <f>IF(ISBLANK(Values!F117),"",Values!G117 )</f>
        <v/>
      </c>
      <c r="K118" s="27" t="str">
        <f>IF(ISBLANK(Values!F117),"",IF(Values!K117, Values!$B$4, Values!$B$5))</f>
        <v/>
      </c>
      <c r="L118" s="27" t="str">
        <f>IF(ISBLANK(Values!F117),"",Values!$B$18)</f>
        <v/>
      </c>
      <c r="M118" s="27" t="str">
        <f>IF(ISBLANK(Values!F117),"",Values!$N117)</f>
        <v/>
      </c>
      <c r="N118" s="27" t="str">
        <f>IF(ISBLANK(Values!$G117),"",Values!O117)</f>
        <v/>
      </c>
      <c r="O118" s="27" t="str">
        <f>IF(ISBLANK(Values!$G117),"",Values!P117)</f>
        <v/>
      </c>
      <c r="P118" s="27" t="str">
        <f>IF(ISBLANK(Values!$G117),"",Values!Q117)</f>
        <v/>
      </c>
      <c r="Q118" s="27" t="str">
        <f>IF(ISBLANK(Values!$G117),"",Values!R117)</f>
        <v/>
      </c>
      <c r="R118" s="27" t="str">
        <f>IF(ISBLANK(Values!$G117),"",Values!S117)</f>
        <v/>
      </c>
      <c r="S118" s="27" t="str">
        <f>IF(ISBLANK(Values!$G117),"",Values!T117)</f>
        <v/>
      </c>
      <c r="T118" s="27" t="str">
        <f>IF(ISBLANK(Values!$G117),"",Values!U117)</f>
        <v/>
      </c>
      <c r="U118" s="27" t="str">
        <f>IF(ISBLANK(Values!$G117),"",Values!V117)</f>
        <v/>
      </c>
      <c r="W118" s="29" t="str">
        <f>IF(ISBLANK(Values!F117),"","Child")</f>
        <v/>
      </c>
      <c r="X118" s="29" t="str">
        <f>IF(ISBLANK(Values!F117),"",Values!$B$13)</f>
        <v/>
      </c>
      <c r="Y118" s="31" t="str">
        <f>IF(ISBLANK(Values!F117),"","Size-Color")</f>
        <v/>
      </c>
      <c r="Z118" s="29" t="str">
        <f>IF(ISBLANK(Values!F117),"","variation")</f>
        <v/>
      </c>
      <c r="AA118" s="1" t="str">
        <f>IF(ISBLANK(Values!F117),"",Values!$B$20)</f>
        <v/>
      </c>
      <c r="AB118" s="1" t="str">
        <f>IF(ISBLANK(Values!F117),"",Values!$B$29)</f>
        <v/>
      </c>
      <c r="AI118" s="34" t="str">
        <f>IF(ISBLANK(Values!F117),"",IF(Values!J117,Values!$B$23,Values!$B$33))</f>
        <v/>
      </c>
      <c r="AJ118" s="3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7" t="str">
        <f>IF(ISBLANK(Values!F117),"",Values!I117)</f>
        <v/>
      </c>
      <c r="AV118" s="1" t="str">
        <f>IF(ISBLANK(Values!F117),"",IF(Values!K117,"Backlit", "Non-Backlit"))</f>
        <v/>
      </c>
      <c r="BE118" s="1" t="str">
        <f>IF(ISBLANK(Values!F117),"","Professional Audience")</f>
        <v/>
      </c>
      <c r="BF118" s="1" t="str">
        <f>IF(ISBLANK(Values!F117),"","Consumer Audience")</f>
        <v/>
      </c>
      <c r="BG118" s="1" t="str">
        <f>IF(ISBLANK(Values!F117),"","Adults")</f>
        <v/>
      </c>
      <c r="BH118" s="1"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1" t="str">
        <f>IF(ISBLANK(Values!F117),"",Values!$B$7)</f>
        <v/>
      </c>
      <c r="CQ118" s="1" t="str">
        <f>IF(ISBLANK(Values!F117),"",Values!$B$8)</f>
        <v/>
      </c>
      <c r="CR118" s="1"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1" t="str">
        <f>IF(ISBLANK(Values!F117),"","Parts")</f>
        <v/>
      </c>
      <c r="DP118" s="1" t="str">
        <f>IF(ISBLANK(Values!F117),"",Values!$B$31)</f>
        <v/>
      </c>
      <c r="EI118" s="1" t="str">
        <f>IF(ISBLANK(Values!F117),"",Values!$B$31)</f>
        <v/>
      </c>
      <c r="ES118" s="1" t="str">
        <f>IF(ISBLANK(Values!F117),"","Amazon Tellus UPS")</f>
        <v/>
      </c>
      <c r="EV118" s="1" t="str">
        <f>IF(ISBLANK(Values!F117),"","New")</f>
        <v/>
      </c>
      <c r="FE118" s="1" t="str">
        <f>IF(ISBLANK(Values!F117),"","3")</f>
        <v/>
      </c>
      <c r="FH118" s="1" t="str">
        <f>IF(ISBLANK(Values!F117),"","FALSE")</f>
        <v/>
      </c>
      <c r="FI118" s="1" t="str">
        <f>IF(ISBLANK(Values!F117),"","FALSE")</f>
        <v/>
      </c>
      <c r="FJ118" s="1" t="str">
        <f>IF(ISBLANK(Values!F117),"","FALSE")</f>
        <v/>
      </c>
      <c r="FM118" s="1" t="str">
        <f>IF(ISBLANK(Values!F117),"","1")</f>
        <v/>
      </c>
      <c r="FO118" s="27"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1" t="str">
        <f>IF(ISBLANK(Values!F118),"",IF(Values!$B$37="EU","computercomponent","computer"))</f>
        <v/>
      </c>
      <c r="B119" s="33" t="str">
        <f>IF(ISBLANK(Values!F118),"",Values!G118)</f>
        <v/>
      </c>
      <c r="C119" s="29" t="str">
        <f>IF(ISBLANK(Values!F118),"","TellusRem")</f>
        <v/>
      </c>
      <c r="D119" s="28" t="str">
        <f>IF(ISBLANK(Values!F118),"",Values!F118)</f>
        <v/>
      </c>
      <c r="E119" s="1" t="str">
        <f>IF(ISBLANK(Values!F118),"","EAN")</f>
        <v/>
      </c>
      <c r="F119" s="27" t="str">
        <f>IF(ISBLANK(Values!F118),"",IF(Values!K118, SUBSTITUTE(Values!$B$1, "{language}", Values!I118) &amp; " " &amp;Values!$B$3, SUBSTITUTE(Values!$B$2, "{language}", Values!$I118) &amp; " " &amp;Values!$B$3))</f>
        <v/>
      </c>
      <c r="G119" s="29" t="str">
        <f>IF(ISBLANK(Values!F118),"","TellusRem")</f>
        <v/>
      </c>
      <c r="H119" s="1" t="str">
        <f>IF(ISBLANK(Values!F118),"",Values!$B$16)</f>
        <v/>
      </c>
      <c r="I119" s="1" t="str">
        <f>IF(ISBLANK(Values!F118),"","4730574031")</f>
        <v/>
      </c>
      <c r="J119" s="31" t="str">
        <f>IF(ISBLANK(Values!F118),"",Values!G118 )</f>
        <v/>
      </c>
      <c r="K119" s="27" t="str">
        <f>IF(ISBLANK(Values!F118),"",IF(Values!K118, Values!$B$4, Values!$B$5))</f>
        <v/>
      </c>
      <c r="L119" s="27" t="str">
        <f>IF(ISBLANK(Values!F118),"",Values!$B$18)</f>
        <v/>
      </c>
      <c r="M119" s="27" t="str">
        <f>IF(ISBLANK(Values!F118),"",Values!$N118)</f>
        <v/>
      </c>
      <c r="N119" s="27" t="str">
        <f>IF(ISBLANK(Values!$G118),"",Values!O118)</f>
        <v/>
      </c>
      <c r="O119" s="27" t="str">
        <f>IF(ISBLANK(Values!$G118),"",Values!P118)</f>
        <v/>
      </c>
      <c r="P119" s="27" t="str">
        <f>IF(ISBLANK(Values!$G118),"",Values!Q118)</f>
        <v/>
      </c>
      <c r="Q119" s="27" t="str">
        <f>IF(ISBLANK(Values!$G118),"",Values!R118)</f>
        <v/>
      </c>
      <c r="R119" s="27" t="str">
        <f>IF(ISBLANK(Values!$G118),"",Values!S118)</f>
        <v/>
      </c>
      <c r="S119" s="27" t="str">
        <f>IF(ISBLANK(Values!$G118),"",Values!T118)</f>
        <v/>
      </c>
      <c r="T119" s="27" t="str">
        <f>IF(ISBLANK(Values!$G118),"",Values!U118)</f>
        <v/>
      </c>
      <c r="U119" s="27" t="str">
        <f>IF(ISBLANK(Values!$G118),"",Values!V118)</f>
        <v/>
      </c>
      <c r="W119" s="29" t="str">
        <f>IF(ISBLANK(Values!F118),"","Child")</f>
        <v/>
      </c>
      <c r="X119" s="29" t="str">
        <f>IF(ISBLANK(Values!F118),"",Values!$B$13)</f>
        <v/>
      </c>
      <c r="Y119" s="31" t="str">
        <f>IF(ISBLANK(Values!F118),"","Size-Color")</f>
        <v/>
      </c>
      <c r="Z119" s="29" t="str">
        <f>IF(ISBLANK(Values!F118),"","variation")</f>
        <v/>
      </c>
      <c r="AA119" s="1" t="str">
        <f>IF(ISBLANK(Values!F118),"",Values!$B$20)</f>
        <v/>
      </c>
      <c r="AB119" s="1" t="str">
        <f>IF(ISBLANK(Values!F118),"",Values!$B$29)</f>
        <v/>
      </c>
      <c r="AI119" s="34" t="str">
        <f>IF(ISBLANK(Values!F118),"",IF(Values!J118,Values!$B$23,Values!$B$33))</f>
        <v/>
      </c>
      <c r="AJ119" s="3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7" t="str">
        <f>IF(ISBLANK(Values!F118),"",Values!I118)</f>
        <v/>
      </c>
      <c r="AV119" s="1" t="str">
        <f>IF(ISBLANK(Values!F118),"",IF(Values!K118,"Backlit", "Non-Backlit"))</f>
        <v/>
      </c>
      <c r="BE119" s="1" t="str">
        <f>IF(ISBLANK(Values!F118),"","Professional Audience")</f>
        <v/>
      </c>
      <c r="BF119" s="1" t="str">
        <f>IF(ISBLANK(Values!F118),"","Consumer Audience")</f>
        <v/>
      </c>
      <c r="BG119" s="1" t="str">
        <f>IF(ISBLANK(Values!F118),"","Adults")</f>
        <v/>
      </c>
      <c r="BH119" s="1"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1" t="str">
        <f>IF(ISBLANK(Values!F118),"",Values!$B$7)</f>
        <v/>
      </c>
      <c r="CQ119" s="1" t="str">
        <f>IF(ISBLANK(Values!F118),"",Values!$B$8)</f>
        <v/>
      </c>
      <c r="CR119" s="1"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1" t="str">
        <f>IF(ISBLANK(Values!F118),"","Parts")</f>
        <v/>
      </c>
      <c r="DP119" s="1" t="str">
        <f>IF(ISBLANK(Values!F118),"",Values!$B$31)</f>
        <v/>
      </c>
      <c r="EI119" s="1" t="str">
        <f>IF(ISBLANK(Values!F118),"",Values!$B$31)</f>
        <v/>
      </c>
      <c r="ES119" s="1" t="str">
        <f>IF(ISBLANK(Values!F118),"","Amazon Tellus UPS")</f>
        <v/>
      </c>
      <c r="EV119" s="1" t="str">
        <f>IF(ISBLANK(Values!F118),"","New")</f>
        <v/>
      </c>
      <c r="FE119" s="1" t="str">
        <f>IF(ISBLANK(Values!F118),"","3")</f>
        <v/>
      </c>
      <c r="FH119" s="1" t="str">
        <f>IF(ISBLANK(Values!F118),"","FALSE")</f>
        <v/>
      </c>
      <c r="FI119" s="1" t="str">
        <f>IF(ISBLANK(Values!F118),"","FALSE")</f>
        <v/>
      </c>
      <c r="FJ119" s="1" t="str">
        <f>IF(ISBLANK(Values!F118),"","FALSE")</f>
        <v/>
      </c>
      <c r="FM119" s="1" t="str">
        <f>IF(ISBLANK(Values!F118),"","1")</f>
        <v/>
      </c>
      <c r="FO119" s="27"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1" t="str">
        <f>IF(ISBLANK(Values!F119),"",IF(Values!$B$37="EU","computercomponent","computer"))</f>
        <v/>
      </c>
      <c r="B120" s="33" t="str">
        <f>IF(ISBLANK(Values!F119),"",Values!G119)</f>
        <v/>
      </c>
      <c r="C120" s="29" t="str">
        <f>IF(ISBLANK(Values!F119),"","TellusRem")</f>
        <v/>
      </c>
      <c r="D120" s="28" t="str">
        <f>IF(ISBLANK(Values!F119),"",Values!F119)</f>
        <v/>
      </c>
      <c r="E120" s="1" t="str">
        <f>IF(ISBLANK(Values!F119),"","EAN")</f>
        <v/>
      </c>
      <c r="F120" s="27" t="str">
        <f>IF(ISBLANK(Values!F119),"",IF(Values!K119, SUBSTITUTE(Values!$B$1, "{language}", Values!I119) &amp; " " &amp;Values!$B$3, SUBSTITUTE(Values!$B$2, "{language}", Values!$I119) &amp; " " &amp;Values!$B$3))</f>
        <v/>
      </c>
      <c r="G120" s="29" t="str">
        <f>IF(ISBLANK(Values!F119),"","TellusRem")</f>
        <v/>
      </c>
      <c r="H120" s="1" t="str">
        <f>IF(ISBLANK(Values!F119),"",Values!$B$16)</f>
        <v/>
      </c>
      <c r="I120" s="1" t="str">
        <f>IF(ISBLANK(Values!F119),"","4730574031")</f>
        <v/>
      </c>
      <c r="J120" s="31" t="str">
        <f>IF(ISBLANK(Values!F119),"",Values!G119 )</f>
        <v/>
      </c>
      <c r="K120" s="27" t="str">
        <f>IF(ISBLANK(Values!F119),"",IF(Values!K119, Values!$B$4, Values!$B$5))</f>
        <v/>
      </c>
      <c r="L120" s="27" t="str">
        <f>IF(ISBLANK(Values!F119),"",Values!$B$18)</f>
        <v/>
      </c>
      <c r="M120" s="27" t="str">
        <f>IF(ISBLANK(Values!F119),"",Values!$N119)</f>
        <v/>
      </c>
      <c r="N120" s="27" t="str">
        <f>IF(ISBLANK(Values!$G119),"",Values!O119)</f>
        <v/>
      </c>
      <c r="O120" s="27" t="str">
        <f>IF(ISBLANK(Values!$G119),"",Values!P119)</f>
        <v/>
      </c>
      <c r="P120" s="27" t="str">
        <f>IF(ISBLANK(Values!$G119),"",Values!Q119)</f>
        <v/>
      </c>
      <c r="Q120" s="27" t="str">
        <f>IF(ISBLANK(Values!$G119),"",Values!R119)</f>
        <v/>
      </c>
      <c r="R120" s="27" t="str">
        <f>IF(ISBLANK(Values!$G119),"",Values!S119)</f>
        <v/>
      </c>
      <c r="S120" s="27" t="str">
        <f>IF(ISBLANK(Values!$G119),"",Values!T119)</f>
        <v/>
      </c>
      <c r="T120" s="27" t="str">
        <f>IF(ISBLANK(Values!$G119),"",Values!U119)</f>
        <v/>
      </c>
      <c r="U120" s="27" t="str">
        <f>IF(ISBLANK(Values!$G119),"",Values!V119)</f>
        <v/>
      </c>
      <c r="W120" s="29" t="str">
        <f>IF(ISBLANK(Values!F119),"","Child")</f>
        <v/>
      </c>
      <c r="X120" s="29" t="str">
        <f>IF(ISBLANK(Values!F119),"",Values!$B$13)</f>
        <v/>
      </c>
      <c r="Y120" s="31" t="str">
        <f>IF(ISBLANK(Values!F119),"","Size-Color")</f>
        <v/>
      </c>
      <c r="Z120" s="29" t="str">
        <f>IF(ISBLANK(Values!F119),"","variation")</f>
        <v/>
      </c>
      <c r="AA120" s="1" t="str">
        <f>IF(ISBLANK(Values!F119),"",Values!$B$20)</f>
        <v/>
      </c>
      <c r="AB120" s="1" t="str">
        <f>IF(ISBLANK(Values!F119),"",Values!$B$29)</f>
        <v/>
      </c>
      <c r="AI120" s="34" t="str">
        <f>IF(ISBLANK(Values!F119),"",IF(Values!J119,Values!$B$23,Values!$B$33))</f>
        <v/>
      </c>
      <c r="AJ120" s="3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7" t="str">
        <f>IF(ISBLANK(Values!F119),"",Values!I119)</f>
        <v/>
      </c>
      <c r="AV120" s="1" t="str">
        <f>IF(ISBLANK(Values!F119),"",IF(Values!K119,"Backlit", "Non-Backlit"))</f>
        <v/>
      </c>
      <c r="BE120" s="1" t="str">
        <f>IF(ISBLANK(Values!F119),"","Professional Audience")</f>
        <v/>
      </c>
      <c r="BF120" s="1" t="str">
        <f>IF(ISBLANK(Values!F119),"","Consumer Audience")</f>
        <v/>
      </c>
      <c r="BG120" s="1" t="str">
        <f>IF(ISBLANK(Values!F119),"","Adults")</f>
        <v/>
      </c>
      <c r="BH120" s="1"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1" t="str">
        <f>IF(ISBLANK(Values!F119),"",Values!$B$7)</f>
        <v/>
      </c>
      <c r="CQ120" s="1" t="str">
        <f>IF(ISBLANK(Values!F119),"",Values!$B$8)</f>
        <v/>
      </c>
      <c r="CR120" s="1"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1" t="str">
        <f>IF(ISBLANK(Values!F119),"","Parts")</f>
        <v/>
      </c>
      <c r="DP120" s="1" t="str">
        <f>IF(ISBLANK(Values!F119),"",Values!$B$31)</f>
        <v/>
      </c>
      <c r="EI120" s="1" t="str">
        <f>IF(ISBLANK(Values!F119),"",Values!$B$31)</f>
        <v/>
      </c>
      <c r="ES120" s="1" t="str">
        <f>IF(ISBLANK(Values!F119),"","Amazon Tellus UPS")</f>
        <v/>
      </c>
      <c r="EV120" s="1" t="str">
        <f>IF(ISBLANK(Values!F119),"","New")</f>
        <v/>
      </c>
      <c r="FE120" s="1" t="str">
        <f>IF(ISBLANK(Values!F119),"","3")</f>
        <v/>
      </c>
      <c r="FH120" s="1" t="str">
        <f>IF(ISBLANK(Values!F119),"","FALSE")</f>
        <v/>
      </c>
      <c r="FI120" s="1" t="str">
        <f>IF(ISBLANK(Values!F119),"","FALSE")</f>
        <v/>
      </c>
      <c r="FJ120" s="1" t="str">
        <f>IF(ISBLANK(Values!F119),"","FALSE")</f>
        <v/>
      </c>
      <c r="FM120" s="1" t="str">
        <f>IF(ISBLANK(Values!F119),"","1")</f>
        <v/>
      </c>
      <c r="FO120" s="27"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1" t="str">
        <f>IF(ISBLANK(Values!F120),"",IF(Values!$B$37="EU","computercomponent","computer"))</f>
        <v/>
      </c>
      <c r="B121" s="33" t="str">
        <f>IF(ISBLANK(Values!F120),"",Values!G120)</f>
        <v/>
      </c>
      <c r="C121" s="29" t="str">
        <f>IF(ISBLANK(Values!F120),"","TellusRem")</f>
        <v/>
      </c>
      <c r="D121" s="28" t="str">
        <f>IF(ISBLANK(Values!F120),"",Values!F120)</f>
        <v/>
      </c>
      <c r="E121" s="1" t="str">
        <f>IF(ISBLANK(Values!F120),"","EAN")</f>
        <v/>
      </c>
      <c r="F121" s="27" t="str">
        <f>IF(ISBLANK(Values!F120),"",IF(Values!K120, SUBSTITUTE(Values!$B$1, "{language}", Values!I120) &amp; " " &amp;Values!$B$3, SUBSTITUTE(Values!$B$2, "{language}", Values!$I120) &amp; " " &amp;Values!$B$3))</f>
        <v/>
      </c>
      <c r="G121" s="29" t="str">
        <f>IF(ISBLANK(Values!F120),"","TellusRem")</f>
        <v/>
      </c>
      <c r="H121" s="1" t="str">
        <f>IF(ISBLANK(Values!F120),"",Values!$B$16)</f>
        <v/>
      </c>
      <c r="I121" s="1" t="str">
        <f>IF(ISBLANK(Values!F120),"","4730574031")</f>
        <v/>
      </c>
      <c r="J121" s="31" t="str">
        <f>IF(ISBLANK(Values!F120),"",Values!G120 )</f>
        <v/>
      </c>
      <c r="K121" s="27" t="str">
        <f>IF(ISBLANK(Values!F120),"",IF(Values!K120, Values!$B$4, Values!$B$5))</f>
        <v/>
      </c>
      <c r="L121" s="27" t="str">
        <f>IF(ISBLANK(Values!F120),"",Values!$B$18)</f>
        <v/>
      </c>
      <c r="M121" s="27" t="str">
        <f>IF(ISBLANK(Values!F120),"",Values!$N120)</f>
        <v/>
      </c>
      <c r="N121" s="27" t="str">
        <f>IF(ISBLANK(Values!$G120),"",Values!O120)</f>
        <v/>
      </c>
      <c r="O121" s="27" t="str">
        <f>IF(ISBLANK(Values!$G120),"",Values!P120)</f>
        <v/>
      </c>
      <c r="P121" s="27" t="str">
        <f>IF(ISBLANK(Values!$G120),"",Values!Q120)</f>
        <v/>
      </c>
      <c r="Q121" s="27" t="str">
        <f>IF(ISBLANK(Values!$G120),"",Values!R120)</f>
        <v/>
      </c>
      <c r="R121" s="27" t="str">
        <f>IF(ISBLANK(Values!$G120),"",Values!S120)</f>
        <v/>
      </c>
      <c r="S121" s="27" t="str">
        <f>IF(ISBLANK(Values!$G120),"",Values!T120)</f>
        <v/>
      </c>
      <c r="T121" s="27" t="str">
        <f>IF(ISBLANK(Values!$G120),"",Values!U120)</f>
        <v/>
      </c>
      <c r="U121" s="27" t="str">
        <f>IF(ISBLANK(Values!$G120),"",Values!V120)</f>
        <v/>
      </c>
      <c r="W121" s="29" t="str">
        <f>IF(ISBLANK(Values!F120),"","Child")</f>
        <v/>
      </c>
      <c r="X121" s="29" t="str">
        <f>IF(ISBLANK(Values!F120),"",Values!$B$13)</f>
        <v/>
      </c>
      <c r="Y121" s="31" t="str">
        <f>IF(ISBLANK(Values!F120),"","Size-Color")</f>
        <v/>
      </c>
      <c r="Z121" s="29" t="str">
        <f>IF(ISBLANK(Values!F120),"","variation")</f>
        <v/>
      </c>
      <c r="AA121" s="1" t="str">
        <f>IF(ISBLANK(Values!F120),"",Values!$B$20)</f>
        <v/>
      </c>
      <c r="AB121" s="1" t="str">
        <f>IF(ISBLANK(Values!F120),"",Values!$B$29)</f>
        <v/>
      </c>
      <c r="AI121" s="34" t="str">
        <f>IF(ISBLANK(Values!F120),"",IF(Values!J120,Values!$B$23,Values!$B$33))</f>
        <v/>
      </c>
      <c r="AJ121" s="3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7" t="str">
        <f>IF(ISBLANK(Values!F120),"",Values!I120)</f>
        <v/>
      </c>
      <c r="AV121" s="1" t="str">
        <f>IF(ISBLANK(Values!F120),"",IF(Values!K120,"Backlit", "Non-Backlit"))</f>
        <v/>
      </c>
      <c r="BE121" s="1" t="str">
        <f>IF(ISBLANK(Values!F120),"","Professional Audience")</f>
        <v/>
      </c>
      <c r="BF121" s="1" t="str">
        <f>IF(ISBLANK(Values!F120),"","Consumer Audience")</f>
        <v/>
      </c>
      <c r="BG121" s="1" t="str">
        <f>IF(ISBLANK(Values!F120),"","Adults")</f>
        <v/>
      </c>
      <c r="BH121" s="1"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1" t="str">
        <f>IF(ISBLANK(Values!F120),"",Values!$B$7)</f>
        <v/>
      </c>
      <c r="CQ121" s="1" t="str">
        <f>IF(ISBLANK(Values!F120),"",Values!$B$8)</f>
        <v/>
      </c>
      <c r="CR121" s="1"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1" t="str">
        <f>IF(ISBLANK(Values!F120),"","Parts")</f>
        <v/>
      </c>
      <c r="DP121" s="1" t="str">
        <f>IF(ISBLANK(Values!F120),"",Values!$B$31)</f>
        <v/>
      </c>
      <c r="EI121" s="1" t="str">
        <f>IF(ISBLANK(Values!F120),"",Values!$B$31)</f>
        <v/>
      </c>
      <c r="ES121" s="1" t="str">
        <f>IF(ISBLANK(Values!F120),"","Amazon Tellus UPS")</f>
        <v/>
      </c>
      <c r="EV121" s="1" t="str">
        <f>IF(ISBLANK(Values!F120),"","New")</f>
        <v/>
      </c>
      <c r="FE121" s="1" t="str">
        <f>IF(ISBLANK(Values!F120),"","3")</f>
        <v/>
      </c>
      <c r="FH121" s="1" t="str">
        <f>IF(ISBLANK(Values!F120),"","FALSE")</f>
        <v/>
      </c>
      <c r="FI121" s="1" t="str">
        <f>IF(ISBLANK(Values!F120),"","FALSE")</f>
        <v/>
      </c>
      <c r="FJ121" s="1" t="str">
        <f>IF(ISBLANK(Values!F120),"","FALSE")</f>
        <v/>
      </c>
      <c r="FM121" s="1" t="str">
        <f>IF(ISBLANK(Values!F120),"","1")</f>
        <v/>
      </c>
      <c r="FO121" s="27"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1" t="str">
        <f>IF(ISBLANK(Values!F121),"",IF(Values!$B$37="EU","computercomponent","computer"))</f>
        <v/>
      </c>
      <c r="B122" s="33" t="str">
        <f>IF(ISBLANK(Values!F121),"",Values!G121)</f>
        <v/>
      </c>
      <c r="C122" s="29" t="str">
        <f>IF(ISBLANK(Values!F121),"","TellusRem")</f>
        <v/>
      </c>
      <c r="D122" s="28" t="str">
        <f>IF(ISBLANK(Values!F121),"",Values!F121)</f>
        <v/>
      </c>
      <c r="E122" s="1" t="str">
        <f>IF(ISBLANK(Values!F121),"","EAN")</f>
        <v/>
      </c>
      <c r="F122" s="27" t="str">
        <f>IF(ISBLANK(Values!F121),"",IF(Values!K121, SUBSTITUTE(Values!$B$1, "{language}", Values!I121) &amp; " " &amp;Values!$B$3, SUBSTITUTE(Values!$B$2, "{language}", Values!$I121) &amp; " " &amp;Values!$B$3))</f>
        <v/>
      </c>
      <c r="G122" s="29" t="str">
        <f>IF(ISBLANK(Values!F121),"","TellusRem")</f>
        <v/>
      </c>
      <c r="H122" s="1" t="str">
        <f>IF(ISBLANK(Values!F121),"",Values!$B$16)</f>
        <v/>
      </c>
      <c r="I122" s="1" t="str">
        <f>IF(ISBLANK(Values!F121),"","4730574031")</f>
        <v/>
      </c>
      <c r="J122" s="31" t="str">
        <f>IF(ISBLANK(Values!F121),"",Values!G121 )</f>
        <v/>
      </c>
      <c r="K122" s="27" t="str">
        <f>IF(ISBLANK(Values!F121),"",IF(Values!K121, Values!$B$4, Values!$B$5))</f>
        <v/>
      </c>
      <c r="L122" s="27" t="str">
        <f>IF(ISBLANK(Values!F121),"",Values!$B$18)</f>
        <v/>
      </c>
      <c r="M122" s="27" t="str">
        <f>IF(ISBLANK(Values!F121),"",Values!$N121)</f>
        <v/>
      </c>
      <c r="N122" s="27" t="str">
        <f>IF(ISBLANK(Values!$G121),"",Values!O121)</f>
        <v/>
      </c>
      <c r="O122" s="27" t="str">
        <f>IF(ISBLANK(Values!$G121),"",Values!P121)</f>
        <v/>
      </c>
      <c r="P122" s="27" t="str">
        <f>IF(ISBLANK(Values!$G121),"",Values!Q121)</f>
        <v/>
      </c>
      <c r="Q122" s="27" t="str">
        <f>IF(ISBLANK(Values!$G121),"",Values!R121)</f>
        <v/>
      </c>
      <c r="R122" s="27" t="str">
        <f>IF(ISBLANK(Values!$G121),"",Values!S121)</f>
        <v/>
      </c>
      <c r="S122" s="27" t="str">
        <f>IF(ISBLANK(Values!$G121),"",Values!T121)</f>
        <v/>
      </c>
      <c r="T122" s="27" t="str">
        <f>IF(ISBLANK(Values!$G121),"",Values!U121)</f>
        <v/>
      </c>
      <c r="U122" s="27" t="str">
        <f>IF(ISBLANK(Values!$G121),"",Values!V121)</f>
        <v/>
      </c>
      <c r="W122" s="29" t="str">
        <f>IF(ISBLANK(Values!F121),"","Child")</f>
        <v/>
      </c>
      <c r="X122" s="29" t="str">
        <f>IF(ISBLANK(Values!F121),"",Values!$B$13)</f>
        <v/>
      </c>
      <c r="Y122" s="31" t="str">
        <f>IF(ISBLANK(Values!F121),"","Size-Color")</f>
        <v/>
      </c>
      <c r="Z122" s="29" t="str">
        <f>IF(ISBLANK(Values!F121),"","variation")</f>
        <v/>
      </c>
      <c r="AA122" s="1" t="str">
        <f>IF(ISBLANK(Values!F121),"",Values!$B$20)</f>
        <v/>
      </c>
      <c r="AB122" s="1" t="str">
        <f>IF(ISBLANK(Values!F121),"",Values!$B$29)</f>
        <v/>
      </c>
      <c r="AI122" s="34" t="str">
        <f>IF(ISBLANK(Values!F121),"",IF(Values!J121,Values!$B$23,Values!$B$33))</f>
        <v/>
      </c>
      <c r="AJ122" s="3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7" t="str">
        <f>IF(ISBLANK(Values!F121),"",Values!I121)</f>
        <v/>
      </c>
      <c r="AV122" s="1" t="str">
        <f>IF(ISBLANK(Values!F121),"",IF(Values!K121,"Backlit", "Non-Backlit"))</f>
        <v/>
      </c>
      <c r="BE122" s="1" t="str">
        <f>IF(ISBLANK(Values!F121),"","Professional Audience")</f>
        <v/>
      </c>
      <c r="BF122" s="1" t="str">
        <f>IF(ISBLANK(Values!F121),"","Consumer Audience")</f>
        <v/>
      </c>
      <c r="BG122" s="1" t="str">
        <f>IF(ISBLANK(Values!F121),"","Adults")</f>
        <v/>
      </c>
      <c r="BH122" s="1"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1" t="str">
        <f>IF(ISBLANK(Values!F121),"",Values!$B$7)</f>
        <v/>
      </c>
      <c r="CQ122" s="1" t="str">
        <f>IF(ISBLANK(Values!F121),"",Values!$B$8)</f>
        <v/>
      </c>
      <c r="CR122" s="1"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1" t="str">
        <f>IF(ISBLANK(Values!F121),"","Parts")</f>
        <v/>
      </c>
      <c r="DP122" s="1" t="str">
        <f>IF(ISBLANK(Values!F121),"",Values!$B$31)</f>
        <v/>
      </c>
      <c r="EI122" s="1" t="str">
        <f>IF(ISBLANK(Values!F121),"",Values!$B$31)</f>
        <v/>
      </c>
      <c r="ES122" s="1" t="str">
        <f>IF(ISBLANK(Values!F121),"","Amazon Tellus UPS")</f>
        <v/>
      </c>
      <c r="EV122" s="1" t="str">
        <f>IF(ISBLANK(Values!F121),"","New")</f>
        <v/>
      </c>
      <c r="FE122" s="1" t="str">
        <f>IF(ISBLANK(Values!F121),"","3")</f>
        <v/>
      </c>
      <c r="FH122" s="1" t="str">
        <f>IF(ISBLANK(Values!F121),"","FALSE")</f>
        <v/>
      </c>
      <c r="FI122" s="1" t="str">
        <f>IF(ISBLANK(Values!F121),"","FALSE")</f>
        <v/>
      </c>
      <c r="FJ122" s="1" t="str">
        <f>IF(ISBLANK(Values!F121),"","FALSE")</f>
        <v/>
      </c>
      <c r="FM122" s="1" t="str">
        <f>IF(ISBLANK(Values!F121),"","1")</f>
        <v/>
      </c>
      <c r="FO122" s="27"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1" t="str">
        <f>IF(ISBLANK(Values!F122),"",IF(Values!$B$37="EU","computercomponent","computer"))</f>
        <v/>
      </c>
      <c r="B123" s="33" t="str">
        <f>IF(ISBLANK(Values!F122),"",Values!G122)</f>
        <v/>
      </c>
      <c r="C123" s="29" t="str">
        <f>IF(ISBLANK(Values!F122),"","TellusRem")</f>
        <v/>
      </c>
      <c r="D123" s="28" t="str">
        <f>IF(ISBLANK(Values!F122),"",Values!F122)</f>
        <v/>
      </c>
      <c r="E123" s="1" t="str">
        <f>IF(ISBLANK(Values!F122),"","EAN")</f>
        <v/>
      </c>
      <c r="F123" s="27" t="str">
        <f>IF(ISBLANK(Values!F122),"",IF(Values!K122, SUBSTITUTE(Values!$B$1, "{language}", Values!I122) &amp; " " &amp;Values!$B$3, SUBSTITUTE(Values!$B$2, "{language}", Values!$I122) &amp; " " &amp;Values!$B$3))</f>
        <v/>
      </c>
      <c r="G123" s="29" t="str">
        <f>IF(ISBLANK(Values!F122),"","TellusRem")</f>
        <v/>
      </c>
      <c r="H123" s="1" t="str">
        <f>IF(ISBLANK(Values!F122),"",Values!$B$16)</f>
        <v/>
      </c>
      <c r="I123" s="1" t="str">
        <f>IF(ISBLANK(Values!F122),"","4730574031")</f>
        <v/>
      </c>
      <c r="J123" s="31" t="str">
        <f>IF(ISBLANK(Values!F122),"",Values!G122 )</f>
        <v/>
      </c>
      <c r="K123" s="27" t="str">
        <f>IF(ISBLANK(Values!F122),"",IF(Values!K122, Values!$B$4, Values!$B$5))</f>
        <v/>
      </c>
      <c r="L123" s="27" t="str">
        <f>IF(ISBLANK(Values!F122),"",Values!$B$18)</f>
        <v/>
      </c>
      <c r="M123" s="27" t="str">
        <f>IF(ISBLANK(Values!F122),"",Values!$N122)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IF(ISBLANK(Values!F122),"","Child")</f>
        <v/>
      </c>
      <c r="X123" s="29" t="str">
        <f>IF(ISBLANK(Values!F122),"",Values!$B$13)</f>
        <v/>
      </c>
      <c r="Y123" s="31" t="str">
        <f>IF(ISBLANK(Values!F122),"","Size-Color")</f>
        <v/>
      </c>
      <c r="Z123" s="29" t="str">
        <f>IF(ISBLANK(Values!F122),"","variation")</f>
        <v/>
      </c>
      <c r="AA123" s="1" t="str">
        <f>IF(ISBLANK(Values!F122),"",Values!$B$20)</f>
        <v/>
      </c>
      <c r="AB123" s="1" t="str">
        <f>IF(ISBLANK(Values!F122),"",Values!$B$29)</f>
        <v/>
      </c>
      <c r="AI123" s="34" t="str">
        <f>IF(ISBLANK(Values!F122),"",IF(Values!J122,Values!$B$23,Values!$B$33))</f>
        <v/>
      </c>
      <c r="AJ123" s="3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7" t="str">
        <f>IF(ISBLANK(Values!F122),"",Values!I122)</f>
        <v/>
      </c>
      <c r="AV123" s="1" t="str">
        <f>IF(ISBLANK(Values!F122),"",IF(Values!K122,"Backlit", "Non-Backlit"))</f>
        <v/>
      </c>
      <c r="BE123" s="1" t="str">
        <f>IF(ISBLANK(Values!F122),"","Professional Audience")</f>
        <v/>
      </c>
      <c r="BF123" s="1" t="str">
        <f>IF(ISBLANK(Values!F122),"","Consumer Audience")</f>
        <v/>
      </c>
      <c r="BG123" s="1" t="str">
        <f>IF(ISBLANK(Values!F122),"","Adults")</f>
        <v/>
      </c>
      <c r="BH123" s="1"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1" t="str">
        <f>IF(ISBLANK(Values!F122),"",Values!$B$7)</f>
        <v/>
      </c>
      <c r="CQ123" s="1" t="str">
        <f>IF(ISBLANK(Values!F122),"",Values!$B$8)</f>
        <v/>
      </c>
      <c r="CR123" s="1"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1" t="str">
        <f>IF(ISBLANK(Values!F122),"","Parts")</f>
        <v/>
      </c>
      <c r="DP123" s="1" t="str">
        <f>IF(ISBLANK(Values!F122),"",Values!$B$31)</f>
        <v/>
      </c>
      <c r="EI123" s="1" t="str">
        <f>IF(ISBLANK(Values!F122),"",Values!$B$31)</f>
        <v/>
      </c>
      <c r="ES123" s="1" t="str">
        <f>IF(ISBLANK(Values!F122),"","Amazon Tellus UPS")</f>
        <v/>
      </c>
      <c r="EV123" s="1" t="str">
        <f>IF(ISBLANK(Values!F122),"","New")</f>
        <v/>
      </c>
      <c r="FE123" s="1" t="str">
        <f>IF(ISBLANK(Values!F122),"","3")</f>
        <v/>
      </c>
      <c r="FH123" s="1" t="str">
        <f>IF(ISBLANK(Values!F122),"","FALSE")</f>
        <v/>
      </c>
      <c r="FI123" s="1" t="str">
        <f>IF(ISBLANK(Values!F122),"","FALSE")</f>
        <v/>
      </c>
      <c r="FJ123" s="1" t="str">
        <f>IF(ISBLANK(Values!F122),"","FALSE")</f>
        <v/>
      </c>
      <c r="FM123" s="1" t="str">
        <f>IF(ISBLANK(Values!F122),"","1")</f>
        <v/>
      </c>
      <c r="FO123" s="27"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1" t="str">
        <f>IF(ISBLANK(Values!F123),"",IF(Values!$B$37="EU","computercomponent","computer"))</f>
        <v/>
      </c>
      <c r="B124" s="33" t="str">
        <f>IF(ISBLANK(Values!F123),"",Values!G123)</f>
        <v/>
      </c>
      <c r="C124" s="29" t="str">
        <f>IF(ISBLANK(Values!F123),"","TellusRem")</f>
        <v/>
      </c>
      <c r="D124" s="28" t="str">
        <f>IF(ISBLANK(Values!F123),"",Values!F123)</f>
        <v/>
      </c>
      <c r="E124" s="1" t="str">
        <f>IF(ISBLANK(Values!F123),"","EAN")</f>
        <v/>
      </c>
      <c r="F124" s="27" t="str">
        <f>IF(ISBLANK(Values!F123),"",IF(Values!K123, SUBSTITUTE(Values!$B$1, "{language}", Values!I123) &amp; " " &amp;Values!$B$3, SUBSTITUTE(Values!$B$2, "{language}", Values!$I123) &amp; " " &amp;Values!$B$3))</f>
        <v/>
      </c>
      <c r="G124" s="29" t="str">
        <f>IF(ISBLANK(Values!F123),"","TellusRem")</f>
        <v/>
      </c>
      <c r="H124" s="1" t="str">
        <f>IF(ISBLANK(Values!F123),"",Values!$B$16)</f>
        <v/>
      </c>
      <c r="I124" s="1" t="str">
        <f>IF(ISBLANK(Values!F123),"","4730574031")</f>
        <v/>
      </c>
      <c r="J124" s="31" t="str">
        <f>IF(ISBLANK(Values!F123),"",Values!G123 )</f>
        <v/>
      </c>
      <c r="K124" s="27" t="str">
        <f>IF(ISBLANK(Values!F123),"",IF(Values!K123, Values!$B$4, Values!$B$5))</f>
        <v/>
      </c>
      <c r="L124" s="27" t="str">
        <f>IF(ISBLANK(Values!F123),"",Values!$B$18)</f>
        <v/>
      </c>
      <c r="M124" s="27" t="str">
        <f>IF(ISBLANK(Values!F123),"",Values!$N123)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IF(ISBLANK(Values!F123),"","Child")</f>
        <v/>
      </c>
      <c r="X124" s="29" t="str">
        <f>IF(ISBLANK(Values!F123),"",Values!$B$13)</f>
        <v/>
      </c>
      <c r="Y124" s="31" t="str">
        <f>IF(ISBLANK(Values!F123),"","Size-Color")</f>
        <v/>
      </c>
      <c r="Z124" s="29" t="str">
        <f>IF(ISBLANK(Values!F123),"","variation")</f>
        <v/>
      </c>
      <c r="AA124" s="1" t="str">
        <f>IF(ISBLANK(Values!F123),"",Values!$B$20)</f>
        <v/>
      </c>
      <c r="AB124" s="1" t="str">
        <f>IF(ISBLANK(Values!F123),"",Values!$B$29)</f>
        <v/>
      </c>
      <c r="AI124" s="34" t="str">
        <f>IF(ISBLANK(Values!F123),"",IF(Values!J123,Values!$B$23,Values!$B$33))</f>
        <v/>
      </c>
      <c r="AJ124" s="3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7" t="str">
        <f>IF(ISBLANK(Values!F123),"",Values!I123)</f>
        <v/>
      </c>
      <c r="AV124" s="1" t="str">
        <f>IF(ISBLANK(Values!F123),"",IF(Values!K123,"Backlit", "Non-Backlit"))</f>
        <v/>
      </c>
      <c r="BE124" s="1" t="str">
        <f>IF(ISBLANK(Values!F123),"","Professional Audience")</f>
        <v/>
      </c>
      <c r="BF124" s="1" t="str">
        <f>IF(ISBLANK(Values!F123),"","Consumer Audience")</f>
        <v/>
      </c>
      <c r="BG124" s="1" t="str">
        <f>IF(ISBLANK(Values!F123),"","Adults")</f>
        <v/>
      </c>
      <c r="BH124" s="1"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1" t="str">
        <f>IF(ISBLANK(Values!F123),"",Values!$B$7)</f>
        <v/>
      </c>
      <c r="CQ124" s="1" t="str">
        <f>IF(ISBLANK(Values!F123),"",Values!$B$8)</f>
        <v/>
      </c>
      <c r="CR124" s="1"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1" t="str">
        <f>IF(ISBLANK(Values!F123),"","Parts")</f>
        <v/>
      </c>
      <c r="DP124" s="1" t="str">
        <f>IF(ISBLANK(Values!F123),"",Values!$B$31)</f>
        <v/>
      </c>
      <c r="EI124" s="1" t="str">
        <f>IF(ISBLANK(Values!F123),"",Values!$B$31)</f>
        <v/>
      </c>
      <c r="ES124" s="1" t="str">
        <f>IF(ISBLANK(Values!F123),"","Amazon Tellus UPS")</f>
        <v/>
      </c>
      <c r="EV124" s="1" t="str">
        <f>IF(ISBLANK(Values!F123),"","New")</f>
        <v/>
      </c>
      <c r="FE124" s="1" t="str">
        <f>IF(ISBLANK(Values!F123),"","3")</f>
        <v/>
      </c>
      <c r="FH124" s="1" t="str">
        <f>IF(ISBLANK(Values!F123),"","FALSE")</f>
        <v/>
      </c>
      <c r="FI124" s="1" t="str">
        <f>IF(ISBLANK(Values!F123),"","FALSE")</f>
        <v/>
      </c>
      <c r="FJ124" s="1" t="str">
        <f>IF(ISBLANK(Values!F123),"","FALSE")</f>
        <v/>
      </c>
      <c r="FM124" s="1" t="str">
        <f>IF(ISBLANK(Values!F123),"","1")</f>
        <v/>
      </c>
      <c r="FO124" s="27"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1" t="str">
        <f>IF(ISBLANK(Values!F124),"",IF(Values!$B$37="EU","computercomponent","computer"))</f>
        <v/>
      </c>
      <c r="B125" s="33" t="str">
        <f>IF(ISBLANK(Values!F124),"",Values!G124)</f>
        <v/>
      </c>
      <c r="C125" s="29" t="str">
        <f>IF(ISBLANK(Values!F124),"","TellusRem")</f>
        <v/>
      </c>
      <c r="D125" s="28" t="str">
        <f>IF(ISBLANK(Values!F124),"",Values!F124)</f>
        <v/>
      </c>
      <c r="E125" s="1" t="str">
        <f>IF(ISBLANK(Values!F124),"","EAN")</f>
        <v/>
      </c>
      <c r="F125" s="27" t="str">
        <f>IF(ISBLANK(Values!F124),"",IF(Values!K124, SUBSTITUTE(Values!$B$1, "{language}", Values!I124) &amp; " " &amp;Values!$B$3, SUBSTITUTE(Values!$B$2, "{language}", Values!$I124) &amp; " " &amp;Values!$B$3))</f>
        <v/>
      </c>
      <c r="G125" s="29" t="str">
        <f>IF(ISBLANK(Values!F124),"","TellusRem")</f>
        <v/>
      </c>
      <c r="H125" s="1" t="str">
        <f>IF(ISBLANK(Values!F124),"",Values!$B$16)</f>
        <v/>
      </c>
      <c r="I125" s="1" t="str">
        <f>IF(ISBLANK(Values!F124),"","4730574031")</f>
        <v/>
      </c>
      <c r="J125" s="31" t="str">
        <f>IF(ISBLANK(Values!F124),"",Values!G124 )</f>
        <v/>
      </c>
      <c r="K125" s="27" t="str">
        <f>IF(ISBLANK(Values!F124),"",IF(Values!K124, Values!$B$4, Values!$B$5))</f>
        <v/>
      </c>
      <c r="L125" s="27" t="str">
        <f>IF(ISBLANK(Values!F124),"",Values!$B$18)</f>
        <v/>
      </c>
      <c r="M125" s="27" t="str">
        <f>IF(ISBLANK(Values!F124),"",Values!$N124)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IF(ISBLANK(Values!F124),"","Child")</f>
        <v/>
      </c>
      <c r="X125" s="29" t="str">
        <f>IF(ISBLANK(Values!F124),"",Values!$B$13)</f>
        <v/>
      </c>
      <c r="Y125" s="31" t="str">
        <f>IF(ISBLANK(Values!F124),"","Size-Color")</f>
        <v/>
      </c>
      <c r="Z125" s="29" t="str">
        <f>IF(ISBLANK(Values!F124),"","variation")</f>
        <v/>
      </c>
      <c r="AA125" s="1" t="str">
        <f>IF(ISBLANK(Values!F124),"",Values!$B$20)</f>
        <v/>
      </c>
      <c r="AB125" s="1" t="str">
        <f>IF(ISBLANK(Values!F124),"",Values!$B$29)</f>
        <v/>
      </c>
      <c r="AI125" s="34" t="str">
        <f>IF(ISBLANK(Values!F124),"",IF(Values!J124,Values!$B$23,Values!$B$33))</f>
        <v/>
      </c>
      <c r="AJ125" s="3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7" t="str">
        <f>IF(ISBLANK(Values!F124),"",Values!I124)</f>
        <v/>
      </c>
      <c r="AV125" s="1" t="str">
        <f>IF(ISBLANK(Values!F124),"",IF(Values!K124,"Backlit", "Non-Backlit"))</f>
        <v/>
      </c>
      <c r="BE125" s="1" t="str">
        <f>IF(ISBLANK(Values!F124),"","Professional Audience")</f>
        <v/>
      </c>
      <c r="BF125" s="1" t="str">
        <f>IF(ISBLANK(Values!F124),"","Consumer Audience")</f>
        <v/>
      </c>
      <c r="BG125" s="1" t="str">
        <f>IF(ISBLANK(Values!F124),"","Adults")</f>
        <v/>
      </c>
      <c r="BH125" s="1"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1" t="str">
        <f>IF(ISBLANK(Values!F124),"",Values!$B$7)</f>
        <v/>
      </c>
      <c r="CQ125" s="1" t="str">
        <f>IF(ISBLANK(Values!F124),"",Values!$B$8)</f>
        <v/>
      </c>
      <c r="CR125" s="1"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1" t="str">
        <f>IF(ISBLANK(Values!F124),"","Parts")</f>
        <v/>
      </c>
      <c r="DP125" s="1" t="str">
        <f>IF(ISBLANK(Values!F124),"",Values!$B$31)</f>
        <v/>
      </c>
      <c r="EI125" s="1" t="str">
        <f>IF(ISBLANK(Values!F124),"",Values!$B$31)</f>
        <v/>
      </c>
      <c r="ES125" s="1" t="str">
        <f>IF(ISBLANK(Values!F124),"","Amazon Tellus UPS")</f>
        <v/>
      </c>
      <c r="EV125" s="1" t="str">
        <f>IF(ISBLANK(Values!F124),"","New")</f>
        <v/>
      </c>
      <c r="FE125" s="1" t="str">
        <f>IF(ISBLANK(Values!F124),"","3")</f>
        <v/>
      </c>
      <c r="FH125" s="1" t="str">
        <f>IF(ISBLANK(Values!F124),"","FALSE")</f>
        <v/>
      </c>
      <c r="FI125" s="1" t="str">
        <f>IF(ISBLANK(Values!F124),"","FALSE")</f>
        <v/>
      </c>
      <c r="FJ125" s="1" t="str">
        <f>IF(ISBLANK(Values!F124),"","FALSE")</f>
        <v/>
      </c>
      <c r="FM125" s="1" t="str">
        <f>IF(ISBLANK(Values!F124),"","1")</f>
        <v/>
      </c>
      <c r="FO125" s="27"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1" t="str">
        <f>IF(ISBLANK(Values!F125),"",IF(Values!$B$37="EU","computercomponent","computer"))</f>
        <v/>
      </c>
      <c r="B126" s="33" t="str">
        <f>IF(ISBLANK(Values!F125),"",Values!G125)</f>
        <v/>
      </c>
      <c r="C126" s="29" t="str">
        <f>IF(ISBLANK(Values!F125),"","TellusRem")</f>
        <v/>
      </c>
      <c r="D126" s="28" t="str">
        <f>IF(ISBLANK(Values!F125),"",Values!F125)</f>
        <v/>
      </c>
      <c r="E126" s="1" t="str">
        <f>IF(ISBLANK(Values!F125),"","EAN")</f>
        <v/>
      </c>
      <c r="F126" s="27" t="str">
        <f>IF(ISBLANK(Values!F125),"",IF(Values!K125, SUBSTITUTE(Values!$B$1, "{language}", Values!I125) &amp; " " &amp;Values!$B$3, SUBSTITUTE(Values!$B$2, "{language}", Values!$I125) &amp; " " &amp;Values!$B$3))</f>
        <v/>
      </c>
      <c r="G126" s="29" t="str">
        <f>IF(ISBLANK(Values!F125),"","TellusRem")</f>
        <v/>
      </c>
      <c r="H126" s="1" t="str">
        <f>IF(ISBLANK(Values!F125),"",Values!$B$16)</f>
        <v/>
      </c>
      <c r="I126" s="1" t="str">
        <f>IF(ISBLANK(Values!F125),"","4730574031")</f>
        <v/>
      </c>
      <c r="J126" s="31" t="str">
        <f>IF(ISBLANK(Values!F125),"",Values!G125 )</f>
        <v/>
      </c>
      <c r="K126" s="27" t="str">
        <f>IF(ISBLANK(Values!F125),"",IF(Values!K125, Values!$B$4, Values!$B$5))</f>
        <v/>
      </c>
      <c r="L126" s="27" t="str">
        <f>IF(ISBLANK(Values!F125),"",Values!$B$18)</f>
        <v/>
      </c>
      <c r="M126" s="27" t="str">
        <f>IF(ISBLANK(Values!F125),"",Values!$N125)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IF(ISBLANK(Values!F125),"","Child")</f>
        <v/>
      </c>
      <c r="X126" s="29" t="str">
        <f>IF(ISBLANK(Values!F125),"",Values!$B$13)</f>
        <v/>
      </c>
      <c r="Y126" s="31" t="str">
        <f>IF(ISBLANK(Values!F125),"","Size-Color")</f>
        <v/>
      </c>
      <c r="Z126" s="29" t="str">
        <f>IF(ISBLANK(Values!F125),"","variation")</f>
        <v/>
      </c>
      <c r="AA126" s="1" t="str">
        <f>IF(ISBLANK(Values!F125),"",Values!$B$20)</f>
        <v/>
      </c>
      <c r="AB126" s="1" t="str">
        <f>IF(ISBLANK(Values!F125),"",Values!$B$29)</f>
        <v/>
      </c>
      <c r="AI126" s="34" t="str">
        <f>IF(ISBLANK(Values!F125),"",IF(Values!J125,Values!$B$23,Values!$B$33))</f>
        <v/>
      </c>
      <c r="AJ126" s="3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7" t="str">
        <f>IF(ISBLANK(Values!F125),"",Values!I125)</f>
        <v/>
      </c>
      <c r="AV126" s="1" t="str">
        <f>IF(ISBLANK(Values!F125),"",IF(Values!K125,"Backlit", "Non-Backlit"))</f>
        <v/>
      </c>
      <c r="BE126" s="1" t="str">
        <f>IF(ISBLANK(Values!F125),"","Professional Audience")</f>
        <v/>
      </c>
      <c r="BF126" s="1" t="str">
        <f>IF(ISBLANK(Values!F125),"","Consumer Audience")</f>
        <v/>
      </c>
      <c r="BG126" s="1" t="str">
        <f>IF(ISBLANK(Values!F125),"","Adults")</f>
        <v/>
      </c>
      <c r="BH126" s="1"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1" t="str">
        <f>IF(ISBLANK(Values!F125),"",Values!$B$7)</f>
        <v/>
      </c>
      <c r="CQ126" s="1" t="str">
        <f>IF(ISBLANK(Values!F125),"",Values!$B$8)</f>
        <v/>
      </c>
      <c r="CR126" s="1"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1" t="str">
        <f>IF(ISBLANK(Values!F125),"","Parts")</f>
        <v/>
      </c>
      <c r="DP126" s="1" t="str">
        <f>IF(ISBLANK(Values!F125),"",Values!$B$31)</f>
        <v/>
      </c>
      <c r="EI126" s="1" t="str">
        <f>IF(ISBLANK(Values!F125),"",Values!$B$31)</f>
        <v/>
      </c>
      <c r="ES126" s="1" t="str">
        <f>IF(ISBLANK(Values!F125),"","Amazon Tellus UPS")</f>
        <v/>
      </c>
      <c r="EV126" s="1" t="str">
        <f>IF(ISBLANK(Values!F125),"","New")</f>
        <v/>
      </c>
      <c r="FE126" s="1" t="str">
        <f>IF(ISBLANK(Values!F125),"","3")</f>
        <v/>
      </c>
      <c r="FH126" s="1" t="str">
        <f>IF(ISBLANK(Values!F125),"","FALSE")</f>
        <v/>
      </c>
      <c r="FI126" s="1" t="str">
        <f>IF(ISBLANK(Values!F125),"","FALSE")</f>
        <v/>
      </c>
      <c r="FJ126" s="1" t="str">
        <f>IF(ISBLANK(Values!F125),"","FALSE")</f>
        <v/>
      </c>
      <c r="FM126" s="1" t="str">
        <f>IF(ISBLANK(Values!F125),"","1")</f>
        <v/>
      </c>
      <c r="FO126" s="27"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1" t="str">
        <f>IF(ISBLANK(Values!F126),"",IF(Values!$B$37="EU","computercomponent","computer"))</f>
        <v/>
      </c>
      <c r="B127" s="33" t="str">
        <f>IF(ISBLANK(Values!F126),"",Values!G126)</f>
        <v/>
      </c>
      <c r="C127" s="29" t="str">
        <f>IF(ISBLANK(Values!F126),"","TellusRem")</f>
        <v/>
      </c>
      <c r="D127" s="28" t="str">
        <f>IF(ISBLANK(Values!F126),"",Values!F126)</f>
        <v/>
      </c>
      <c r="E127" s="1" t="str">
        <f>IF(ISBLANK(Values!F126),"","EAN")</f>
        <v/>
      </c>
      <c r="F127" s="27" t="str">
        <f>IF(ISBLANK(Values!F126),"",IF(Values!K126, SUBSTITUTE(Values!$B$1, "{language}", Values!I126) &amp; " " &amp;Values!$B$3, SUBSTITUTE(Values!$B$2, "{language}", Values!$I126) &amp; " " &amp;Values!$B$3))</f>
        <v/>
      </c>
      <c r="G127" s="29" t="str">
        <f>IF(ISBLANK(Values!F126),"","TellusRem")</f>
        <v/>
      </c>
      <c r="H127" s="1" t="str">
        <f>IF(ISBLANK(Values!F126),"",Values!$B$16)</f>
        <v/>
      </c>
      <c r="I127" s="1" t="str">
        <f>IF(ISBLANK(Values!F126),"","4730574031")</f>
        <v/>
      </c>
      <c r="J127" s="31" t="str">
        <f>IF(ISBLANK(Values!F126),"",Values!G126 )</f>
        <v/>
      </c>
      <c r="K127" s="27" t="str">
        <f>IF(ISBLANK(Values!F126),"",IF(Values!K126, Values!$B$4, Values!$B$5))</f>
        <v/>
      </c>
      <c r="L127" s="27" t="str">
        <f>IF(ISBLANK(Values!F126),"",Values!$B$18)</f>
        <v/>
      </c>
      <c r="M127" s="27" t="str">
        <f>IF(ISBLANK(Values!F126),"",Values!$N126)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IF(ISBLANK(Values!F126),"","Child")</f>
        <v/>
      </c>
      <c r="X127" s="29" t="str">
        <f>IF(ISBLANK(Values!F126),"",Values!$B$13)</f>
        <v/>
      </c>
      <c r="Y127" s="31" t="str">
        <f>IF(ISBLANK(Values!F126),"","Size-Color")</f>
        <v/>
      </c>
      <c r="Z127" s="29" t="str">
        <f>IF(ISBLANK(Values!F126),"","variation")</f>
        <v/>
      </c>
      <c r="AA127" s="1" t="str">
        <f>IF(ISBLANK(Values!F126),"",Values!$B$20)</f>
        <v/>
      </c>
      <c r="AB127" s="1" t="str">
        <f>IF(ISBLANK(Values!F126),"",Values!$B$29)</f>
        <v/>
      </c>
      <c r="AI127" s="34" t="str">
        <f>IF(ISBLANK(Values!F126),"",IF(Values!J126,Values!$B$23,Values!$B$33))</f>
        <v/>
      </c>
      <c r="AJ127" s="3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7" t="str">
        <f>IF(ISBLANK(Values!F126),"",Values!I126)</f>
        <v/>
      </c>
      <c r="AV127" s="1" t="str">
        <f>IF(ISBLANK(Values!F126),"",IF(Values!K126,"Backlit", "Non-Backlit"))</f>
        <v/>
      </c>
      <c r="BE127" s="1" t="str">
        <f>IF(ISBLANK(Values!F126),"","Professional Audience")</f>
        <v/>
      </c>
      <c r="BF127" s="1" t="str">
        <f>IF(ISBLANK(Values!F126),"","Consumer Audience")</f>
        <v/>
      </c>
      <c r="BG127" s="1" t="str">
        <f>IF(ISBLANK(Values!F126),"","Adults")</f>
        <v/>
      </c>
      <c r="BH127" s="1"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1" t="str">
        <f>IF(ISBLANK(Values!F126),"",Values!$B$7)</f>
        <v/>
      </c>
      <c r="CQ127" s="1" t="str">
        <f>IF(ISBLANK(Values!F126),"",Values!$B$8)</f>
        <v/>
      </c>
      <c r="CR127" s="1"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1" t="str">
        <f>IF(ISBLANK(Values!F126),"","Parts")</f>
        <v/>
      </c>
      <c r="DP127" s="1" t="str">
        <f>IF(ISBLANK(Values!F126),"",Values!$B$31)</f>
        <v/>
      </c>
      <c r="EI127" s="1" t="str">
        <f>IF(ISBLANK(Values!F126),"",Values!$B$31)</f>
        <v/>
      </c>
      <c r="ES127" s="1" t="str">
        <f>IF(ISBLANK(Values!F126),"","Amazon Tellus UPS")</f>
        <v/>
      </c>
      <c r="EV127" s="1" t="str">
        <f>IF(ISBLANK(Values!F126),"","New")</f>
        <v/>
      </c>
      <c r="FE127" s="1" t="str">
        <f>IF(ISBLANK(Values!F126),"","3")</f>
        <v/>
      </c>
      <c r="FH127" s="1" t="str">
        <f>IF(ISBLANK(Values!F126),"","FALSE")</f>
        <v/>
      </c>
      <c r="FI127" s="1" t="str">
        <f>IF(ISBLANK(Values!F126),"","FALSE")</f>
        <v/>
      </c>
      <c r="FJ127" s="1" t="str">
        <f>IF(ISBLANK(Values!F126),"","FALSE")</f>
        <v/>
      </c>
      <c r="FM127" s="1" t="str">
        <f>IF(ISBLANK(Values!F126),"","1")</f>
        <v/>
      </c>
      <c r="FO127" s="27"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1" t="str">
        <f>IF(ISBLANK(Values!F127),"",IF(Values!$B$37="EU","computercomponent","computer"))</f>
        <v/>
      </c>
      <c r="B128" s="33" t="str">
        <f>IF(ISBLANK(Values!F127),"",Values!G127)</f>
        <v/>
      </c>
      <c r="C128" s="29" t="str">
        <f>IF(ISBLANK(Values!F127),"","TellusRem")</f>
        <v/>
      </c>
      <c r="D128" s="28" t="str">
        <f>IF(ISBLANK(Values!F127),"",Values!F127)</f>
        <v/>
      </c>
      <c r="E128" s="1" t="str">
        <f>IF(ISBLANK(Values!F127),"","EAN")</f>
        <v/>
      </c>
      <c r="F128" s="27" t="str">
        <f>IF(ISBLANK(Values!F127),"",IF(Values!K127, SUBSTITUTE(Values!$B$1, "{language}", Values!I127) &amp; " " &amp;Values!$B$3, SUBSTITUTE(Values!$B$2, "{language}", Values!$I127) &amp; " " &amp;Values!$B$3))</f>
        <v/>
      </c>
      <c r="G128" s="29" t="str">
        <f>IF(ISBLANK(Values!F127),"","TellusRem")</f>
        <v/>
      </c>
      <c r="H128" s="1" t="str">
        <f>IF(ISBLANK(Values!F127),"",Values!$B$16)</f>
        <v/>
      </c>
      <c r="I128" s="1" t="str">
        <f>IF(ISBLANK(Values!F127),"","4730574031")</f>
        <v/>
      </c>
      <c r="J128" s="31" t="str">
        <f>IF(ISBLANK(Values!F127),"",Values!G127 )</f>
        <v/>
      </c>
      <c r="K128" s="27" t="str">
        <f>IF(ISBLANK(Values!F127),"",IF(Values!K127, Values!$B$4, Values!$B$5))</f>
        <v/>
      </c>
      <c r="L128" s="27" t="str">
        <f>IF(ISBLANK(Values!F127),"",Values!$B$18)</f>
        <v/>
      </c>
      <c r="M128" s="27" t="str">
        <f>IF(ISBLANK(Values!F127),"",Values!$N127)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IF(ISBLANK(Values!F127),"","Child")</f>
        <v/>
      </c>
      <c r="X128" s="29" t="str">
        <f>IF(ISBLANK(Values!F127),"",Values!$B$13)</f>
        <v/>
      </c>
      <c r="Y128" s="31" t="str">
        <f>IF(ISBLANK(Values!F127),"","Size-Color")</f>
        <v/>
      </c>
      <c r="Z128" s="29" t="str">
        <f>IF(ISBLANK(Values!F127),"","variation")</f>
        <v/>
      </c>
      <c r="AA128" s="1" t="str">
        <f>IF(ISBLANK(Values!F127),"",Values!$B$20)</f>
        <v/>
      </c>
      <c r="AB128" s="1" t="str">
        <f>IF(ISBLANK(Values!F127),"",Values!$B$29)</f>
        <v/>
      </c>
      <c r="AI128" s="34" t="str">
        <f>IF(ISBLANK(Values!F127),"",IF(Values!J127,Values!$B$23,Values!$B$33))</f>
        <v/>
      </c>
      <c r="AJ128" s="3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7" t="str">
        <f>IF(ISBLANK(Values!F127),"",Values!I127)</f>
        <v/>
      </c>
      <c r="AV128" s="1" t="str">
        <f>IF(ISBLANK(Values!F127),"",IF(Values!K127,"Backlit", "Non-Backlit"))</f>
        <v/>
      </c>
      <c r="BE128" s="1" t="str">
        <f>IF(ISBLANK(Values!F127),"","Professional Audience")</f>
        <v/>
      </c>
      <c r="BF128" s="1" t="str">
        <f>IF(ISBLANK(Values!F127),"","Consumer Audience")</f>
        <v/>
      </c>
      <c r="BG128" s="1" t="str">
        <f>IF(ISBLANK(Values!F127),"","Adults")</f>
        <v/>
      </c>
      <c r="BH128" s="1"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1" t="str">
        <f>IF(ISBLANK(Values!F127),"",Values!$B$7)</f>
        <v/>
      </c>
      <c r="CQ128" s="1" t="str">
        <f>IF(ISBLANK(Values!F127),"",Values!$B$8)</f>
        <v/>
      </c>
      <c r="CR128" s="1"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1" t="str">
        <f>IF(ISBLANK(Values!F127),"","Parts")</f>
        <v/>
      </c>
      <c r="DP128" s="1" t="str">
        <f>IF(ISBLANK(Values!F127),"",Values!$B$31)</f>
        <v/>
      </c>
      <c r="EI128" s="1" t="str">
        <f>IF(ISBLANK(Values!F127),"",Values!$B$31)</f>
        <v/>
      </c>
      <c r="ES128" s="1" t="str">
        <f>IF(ISBLANK(Values!F127),"","Amazon Tellus UPS")</f>
        <v/>
      </c>
      <c r="EV128" s="1" t="str">
        <f>IF(ISBLANK(Values!F127),"","New")</f>
        <v/>
      </c>
      <c r="FE128" s="1" t="str">
        <f>IF(ISBLANK(Values!F127),"","3")</f>
        <v/>
      </c>
      <c r="FH128" s="1" t="str">
        <f>IF(ISBLANK(Values!F127),"","FALSE")</f>
        <v/>
      </c>
      <c r="FI128" s="1" t="str">
        <f>IF(ISBLANK(Values!F127),"","FALSE")</f>
        <v/>
      </c>
      <c r="FJ128" s="1" t="str">
        <f>IF(ISBLANK(Values!F127),"","FALSE")</f>
        <v/>
      </c>
      <c r="FM128" s="1" t="str">
        <f>IF(ISBLANK(Values!F127),"","1")</f>
        <v/>
      </c>
      <c r="FO128" s="27"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1" t="str">
        <f>IF(ISBLANK(Values!F128),"",IF(Values!$B$37="EU","computercomponent","computer"))</f>
        <v/>
      </c>
      <c r="B129" s="33" t="str">
        <f>IF(ISBLANK(Values!F128),"",Values!G128)</f>
        <v/>
      </c>
      <c r="C129" s="29" t="str">
        <f>IF(ISBLANK(Values!F128),"","TellusRem")</f>
        <v/>
      </c>
      <c r="D129" s="28" t="str">
        <f>IF(ISBLANK(Values!F128),"",Values!F128)</f>
        <v/>
      </c>
      <c r="E129" s="1" t="str">
        <f>IF(ISBLANK(Values!F128),"","EAN")</f>
        <v/>
      </c>
      <c r="F129" s="27" t="str">
        <f>IF(ISBLANK(Values!F128),"",IF(Values!K128, SUBSTITUTE(Values!$B$1, "{language}", Values!I128) &amp; " " &amp;Values!$B$3, SUBSTITUTE(Values!$B$2, "{language}", Values!$I128) &amp; " " &amp;Values!$B$3))</f>
        <v/>
      </c>
      <c r="G129" s="29" t="str">
        <f>IF(ISBLANK(Values!F128),"","TellusRem")</f>
        <v/>
      </c>
      <c r="H129" s="1" t="str">
        <f>IF(ISBLANK(Values!F128),"",Values!$B$16)</f>
        <v/>
      </c>
      <c r="I129" s="1" t="str">
        <f>IF(ISBLANK(Values!F128),"","4730574031")</f>
        <v/>
      </c>
      <c r="J129" s="31" t="str">
        <f>IF(ISBLANK(Values!F128),"",Values!G128 )</f>
        <v/>
      </c>
      <c r="K129" s="27" t="str">
        <f>IF(ISBLANK(Values!F128),"",IF(Values!K128, Values!$B$4, Values!$B$5))</f>
        <v/>
      </c>
      <c r="L129" s="27" t="str">
        <f>IF(ISBLANK(Values!F128),"",Values!$B$18)</f>
        <v/>
      </c>
      <c r="M129" s="27" t="str">
        <f>IF(ISBLANK(Values!F128),"",Values!$N128)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IF(ISBLANK(Values!F128),"","Child")</f>
        <v/>
      </c>
      <c r="X129" s="29" t="str">
        <f>IF(ISBLANK(Values!F128),"",Values!$B$13)</f>
        <v/>
      </c>
      <c r="Y129" s="31" t="str">
        <f>IF(ISBLANK(Values!F128),"","Size-Color")</f>
        <v/>
      </c>
      <c r="Z129" s="29" t="str">
        <f>IF(ISBLANK(Values!F128),"","variation")</f>
        <v/>
      </c>
      <c r="AA129" s="1" t="str">
        <f>IF(ISBLANK(Values!F128),"",Values!$B$20)</f>
        <v/>
      </c>
      <c r="AB129" s="1" t="str">
        <f>IF(ISBLANK(Values!F128),"",Values!$B$29)</f>
        <v/>
      </c>
      <c r="AI129" s="34" t="str">
        <f>IF(ISBLANK(Values!F128),"",IF(Values!J128,Values!$B$23,Values!$B$33))</f>
        <v/>
      </c>
      <c r="AJ129" s="3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7" t="str">
        <f>IF(ISBLANK(Values!F128),"",Values!I128)</f>
        <v/>
      </c>
      <c r="AV129" s="1" t="str">
        <f>IF(ISBLANK(Values!F128),"",IF(Values!K128,"Backlit", "Non-Backlit"))</f>
        <v/>
      </c>
      <c r="BE129" s="1" t="str">
        <f>IF(ISBLANK(Values!F128),"","Professional Audience")</f>
        <v/>
      </c>
      <c r="BF129" s="1" t="str">
        <f>IF(ISBLANK(Values!F128),"","Consumer Audience")</f>
        <v/>
      </c>
      <c r="BG129" s="1" t="str">
        <f>IF(ISBLANK(Values!F128),"","Adults")</f>
        <v/>
      </c>
      <c r="BH129" s="1"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1" t="str">
        <f>IF(ISBLANK(Values!F128),"",Values!$B$7)</f>
        <v/>
      </c>
      <c r="CQ129" s="1" t="str">
        <f>IF(ISBLANK(Values!F128),"",Values!$B$8)</f>
        <v/>
      </c>
      <c r="CR129" s="1"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1" t="str">
        <f>IF(ISBLANK(Values!F128),"","Parts")</f>
        <v/>
      </c>
      <c r="DP129" s="1" t="str">
        <f>IF(ISBLANK(Values!F128),"",Values!$B$31)</f>
        <v/>
      </c>
      <c r="EI129" s="1" t="str">
        <f>IF(ISBLANK(Values!F128),"",Values!$B$31)</f>
        <v/>
      </c>
      <c r="ES129" s="1" t="str">
        <f>IF(ISBLANK(Values!F128),"","Amazon Tellus UPS")</f>
        <v/>
      </c>
      <c r="EV129" s="1" t="str">
        <f>IF(ISBLANK(Values!F128),"","New")</f>
        <v/>
      </c>
      <c r="FE129" s="1" t="str">
        <f>IF(ISBLANK(Values!F128),"","3")</f>
        <v/>
      </c>
      <c r="FH129" s="1" t="str">
        <f>IF(ISBLANK(Values!F128),"","FALSE")</f>
        <v/>
      </c>
      <c r="FI129" s="1" t="str">
        <f>IF(ISBLANK(Values!F128),"","FALSE")</f>
        <v/>
      </c>
      <c r="FJ129" s="1" t="str">
        <f>IF(ISBLANK(Values!F128),"","FALSE")</f>
        <v/>
      </c>
      <c r="FM129" s="1" t="str">
        <f>IF(ISBLANK(Values!F128),"","1")</f>
        <v/>
      </c>
      <c r="FO129" s="27"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1" t="str">
        <f>IF(ISBLANK(Values!F129),"",IF(Values!$B$37="EU","computercomponent","computer"))</f>
        <v/>
      </c>
      <c r="B130" s="33" t="str">
        <f>IF(ISBLANK(Values!F129),"",Values!G129)</f>
        <v/>
      </c>
      <c r="C130" s="29" t="str">
        <f>IF(ISBLANK(Values!F129),"","TellusRem")</f>
        <v/>
      </c>
      <c r="D130" s="28" t="str">
        <f>IF(ISBLANK(Values!F129),"",Values!F129)</f>
        <v/>
      </c>
      <c r="E130" s="1" t="str">
        <f>IF(ISBLANK(Values!F129),"","EAN")</f>
        <v/>
      </c>
      <c r="F130" s="27" t="str">
        <f>IF(ISBLANK(Values!F129),"",IF(Values!K129, SUBSTITUTE(Values!$B$1, "{language}", Values!I129) &amp; " " &amp;Values!$B$3, SUBSTITUTE(Values!$B$2, "{language}", Values!$I129) &amp; " " &amp;Values!$B$3))</f>
        <v/>
      </c>
      <c r="G130" s="29" t="str">
        <f>IF(ISBLANK(Values!F129),"","TellusRem")</f>
        <v/>
      </c>
      <c r="H130" s="1" t="str">
        <f>IF(ISBLANK(Values!F129),"",Values!$B$16)</f>
        <v/>
      </c>
      <c r="I130" s="1" t="str">
        <f>IF(ISBLANK(Values!F129),"","4730574031")</f>
        <v/>
      </c>
      <c r="J130" s="31" t="str">
        <f>IF(ISBLANK(Values!F129),"",Values!G129 )</f>
        <v/>
      </c>
      <c r="K130" s="27" t="str">
        <f>IF(ISBLANK(Values!F129),"",IF(Values!K129, Values!$B$4, Values!$B$5))</f>
        <v/>
      </c>
      <c r="L130" s="27" t="str">
        <f>IF(ISBLANK(Values!F129),"",Values!$B$18)</f>
        <v/>
      </c>
      <c r="M130" s="27" t="str">
        <f>IF(ISBLANK(Values!F129),"",Values!$N129)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IF(ISBLANK(Values!F129),"","Child")</f>
        <v/>
      </c>
      <c r="X130" s="29" t="str">
        <f>IF(ISBLANK(Values!F129),"",Values!$B$13)</f>
        <v/>
      </c>
      <c r="Y130" s="31" t="str">
        <f>IF(ISBLANK(Values!F129),"","Size-Color")</f>
        <v/>
      </c>
      <c r="Z130" s="29" t="str">
        <f>IF(ISBLANK(Values!F129),"","variation")</f>
        <v/>
      </c>
      <c r="AA130" s="1" t="str">
        <f>IF(ISBLANK(Values!F129),"",Values!$B$20)</f>
        <v/>
      </c>
      <c r="AB130" s="1" t="str">
        <f>IF(ISBLANK(Values!F129),"",Values!$B$29)</f>
        <v/>
      </c>
      <c r="AI130" s="34" t="str">
        <f>IF(ISBLANK(Values!F129),"",IF(Values!J129,Values!$B$23,Values!$B$33))</f>
        <v/>
      </c>
      <c r="AJ130" s="3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7" t="str">
        <f>IF(ISBLANK(Values!F129),"",Values!I129)</f>
        <v/>
      </c>
      <c r="AV130" s="1" t="str">
        <f>IF(ISBLANK(Values!F129),"",IF(Values!K129,"Backlit", "Non-Backlit"))</f>
        <v/>
      </c>
      <c r="BE130" s="1" t="str">
        <f>IF(ISBLANK(Values!F129),"","Professional Audience")</f>
        <v/>
      </c>
      <c r="BF130" s="1" t="str">
        <f>IF(ISBLANK(Values!F129),"","Consumer Audience")</f>
        <v/>
      </c>
      <c r="BG130" s="1" t="str">
        <f>IF(ISBLANK(Values!F129),"","Adults")</f>
        <v/>
      </c>
      <c r="BH130" s="1"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1" t="str">
        <f>IF(ISBLANK(Values!F129),"",Values!$B$7)</f>
        <v/>
      </c>
      <c r="CQ130" s="1" t="str">
        <f>IF(ISBLANK(Values!F129),"",Values!$B$8)</f>
        <v/>
      </c>
      <c r="CR130" s="1"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1" t="str">
        <f>IF(ISBLANK(Values!F129),"","Parts")</f>
        <v/>
      </c>
      <c r="DP130" s="1" t="str">
        <f>IF(ISBLANK(Values!F129),"",Values!$B$31)</f>
        <v/>
      </c>
      <c r="EI130" s="1" t="str">
        <f>IF(ISBLANK(Values!F129),"",Values!$B$31)</f>
        <v/>
      </c>
      <c r="ES130" s="1" t="str">
        <f>IF(ISBLANK(Values!F129),"","Amazon Tellus UPS")</f>
        <v/>
      </c>
      <c r="EV130" s="1" t="str">
        <f>IF(ISBLANK(Values!F129),"","New")</f>
        <v/>
      </c>
      <c r="FE130" s="1" t="str">
        <f>IF(ISBLANK(Values!F129),"","3")</f>
        <v/>
      </c>
      <c r="FH130" s="1" t="str">
        <f>IF(ISBLANK(Values!F129),"","FALSE")</f>
        <v/>
      </c>
      <c r="FI130" s="1" t="str">
        <f>IF(ISBLANK(Values!F129),"","FALSE")</f>
        <v/>
      </c>
      <c r="FJ130" s="1" t="str">
        <f>IF(ISBLANK(Values!F129),"","FALSE")</f>
        <v/>
      </c>
      <c r="FM130" s="1" t="str">
        <f>IF(ISBLANK(Values!F129),"","1")</f>
        <v/>
      </c>
      <c r="FO130" s="27"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1" t="str">
        <f>IF(ISBLANK(Values!F130),"",IF(Values!$B$37="EU","computercomponent","computer"))</f>
        <v/>
      </c>
      <c r="B131" s="33" t="str">
        <f>IF(ISBLANK(Values!F130),"",Values!G130)</f>
        <v/>
      </c>
      <c r="C131" s="29" t="str">
        <f>IF(ISBLANK(Values!F130),"","TellusRem")</f>
        <v/>
      </c>
      <c r="D131" s="28" t="str">
        <f>IF(ISBLANK(Values!F130),"",Values!F130)</f>
        <v/>
      </c>
      <c r="E131" s="1" t="str">
        <f>IF(ISBLANK(Values!F130),"","EAN")</f>
        <v/>
      </c>
      <c r="F131" s="27" t="str">
        <f>IF(ISBLANK(Values!F130),"",IF(Values!K130, SUBSTITUTE(Values!$B$1, "{language}", Values!I130) &amp; " " &amp;Values!$B$3, SUBSTITUTE(Values!$B$2, "{language}", Values!$I130) &amp; " " &amp;Values!$B$3))</f>
        <v/>
      </c>
      <c r="G131" s="29" t="str">
        <f>IF(ISBLANK(Values!F130),"","TellusRem")</f>
        <v/>
      </c>
      <c r="H131" s="1" t="str">
        <f>IF(ISBLANK(Values!F130),"",Values!$B$16)</f>
        <v/>
      </c>
      <c r="I131" s="1" t="str">
        <f>IF(ISBLANK(Values!F130),"","4730574031")</f>
        <v/>
      </c>
      <c r="J131" s="31" t="str">
        <f>IF(ISBLANK(Values!F130),"",Values!G130 )</f>
        <v/>
      </c>
      <c r="K131" s="27" t="str">
        <f>IF(ISBLANK(Values!F130),"",IF(Values!K130, Values!$B$4, Values!$B$5))</f>
        <v/>
      </c>
      <c r="L131" s="27" t="str">
        <f>IF(ISBLANK(Values!F130),"",Values!$B$18)</f>
        <v/>
      </c>
      <c r="M131" s="27" t="str">
        <f>IF(ISBLANK(Values!F130),"",Values!$N130)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IF(ISBLANK(Values!F130),"","Child")</f>
        <v/>
      </c>
      <c r="X131" s="29" t="str">
        <f>IF(ISBLANK(Values!F130),"",Values!$B$13)</f>
        <v/>
      </c>
      <c r="Y131" s="31" t="str">
        <f>IF(ISBLANK(Values!F130),"","Size-Color")</f>
        <v/>
      </c>
      <c r="Z131" s="29" t="str">
        <f>IF(ISBLANK(Values!F130),"","variation")</f>
        <v/>
      </c>
      <c r="AA131" s="1" t="str">
        <f>IF(ISBLANK(Values!F130),"",Values!$B$20)</f>
        <v/>
      </c>
      <c r="AB131" s="1" t="str">
        <f>IF(ISBLANK(Values!F130),"",Values!$B$29)</f>
        <v/>
      </c>
      <c r="AI131" s="34" t="str">
        <f>IF(ISBLANK(Values!F130),"",IF(Values!J130,Values!$B$23,Values!$B$33))</f>
        <v/>
      </c>
      <c r="AJ131" s="3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7" t="str">
        <f>IF(ISBLANK(Values!F130),"",Values!I130)</f>
        <v/>
      </c>
      <c r="AV131" s="1" t="str">
        <f>IF(ISBLANK(Values!F130),"",IF(Values!K130,"Backlit", "Non-Backlit"))</f>
        <v/>
      </c>
      <c r="BE131" s="1" t="str">
        <f>IF(ISBLANK(Values!F130),"","Professional Audience")</f>
        <v/>
      </c>
      <c r="BF131" s="1" t="str">
        <f>IF(ISBLANK(Values!F130),"","Consumer Audience")</f>
        <v/>
      </c>
      <c r="BG131" s="1" t="str">
        <f>IF(ISBLANK(Values!F130),"","Adults")</f>
        <v/>
      </c>
      <c r="BH131" s="1"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1" t="str">
        <f>IF(ISBLANK(Values!F130),"",Values!$B$7)</f>
        <v/>
      </c>
      <c r="CQ131" s="1" t="str">
        <f>IF(ISBLANK(Values!F130),"",Values!$B$8)</f>
        <v/>
      </c>
      <c r="CR131" s="1"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1" t="str">
        <f>IF(ISBLANK(Values!F130),"","Parts")</f>
        <v/>
      </c>
      <c r="DP131" s="1" t="str">
        <f>IF(ISBLANK(Values!F130),"",Values!$B$31)</f>
        <v/>
      </c>
      <c r="EI131" s="1" t="str">
        <f>IF(ISBLANK(Values!F130),"",Values!$B$31)</f>
        <v/>
      </c>
      <c r="ES131" s="1" t="str">
        <f>IF(ISBLANK(Values!F130),"","Amazon Tellus UPS")</f>
        <v/>
      </c>
      <c r="EV131" s="1" t="str">
        <f>IF(ISBLANK(Values!F130),"","New")</f>
        <v/>
      </c>
      <c r="FE131" s="1" t="str">
        <f>IF(ISBLANK(Values!F130),"","3")</f>
        <v/>
      </c>
      <c r="FH131" s="1" t="str">
        <f>IF(ISBLANK(Values!F130),"","FALSE")</f>
        <v/>
      </c>
      <c r="FI131" s="1" t="str">
        <f>IF(ISBLANK(Values!F130),"","FALSE")</f>
        <v/>
      </c>
      <c r="FJ131" s="1" t="str">
        <f>IF(ISBLANK(Values!F130),"","FALSE")</f>
        <v/>
      </c>
      <c r="FM131" s="1" t="str">
        <f>IF(ISBLANK(Values!F130),"","1")</f>
        <v/>
      </c>
      <c r="FO131" s="27"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1" t="str">
        <f>IF(ISBLANK(Values!F131),"",IF(Values!$B$37="EU","computercomponent","computer"))</f>
        <v/>
      </c>
      <c r="B132" s="33" t="str">
        <f>IF(ISBLANK(Values!F131),"",Values!G131)</f>
        <v/>
      </c>
      <c r="C132" s="29" t="str">
        <f>IF(ISBLANK(Values!F131),"","TellusRem")</f>
        <v/>
      </c>
      <c r="D132" s="28" t="str">
        <f>IF(ISBLANK(Values!F131),"",Values!F131)</f>
        <v/>
      </c>
      <c r="E132" s="1" t="str">
        <f>IF(ISBLANK(Values!F131),"","EAN")</f>
        <v/>
      </c>
      <c r="F132" s="27" t="str">
        <f>IF(ISBLANK(Values!F131),"",IF(Values!K131, SUBSTITUTE(Values!$B$1, "{language}", Values!I131) &amp; " " &amp;Values!$B$3, SUBSTITUTE(Values!$B$2, "{language}", Values!$I131) &amp; " " &amp;Values!$B$3))</f>
        <v/>
      </c>
      <c r="G132" s="29" t="str">
        <f>IF(ISBLANK(Values!F131),"","TellusRem")</f>
        <v/>
      </c>
      <c r="H132" s="1" t="str">
        <f>IF(ISBLANK(Values!F131),"",Values!$B$16)</f>
        <v/>
      </c>
      <c r="I132" s="1" t="str">
        <f>IF(ISBLANK(Values!F131),"","4730574031")</f>
        <v/>
      </c>
      <c r="J132" s="31" t="str">
        <f>IF(ISBLANK(Values!F131),"",Values!G131 )</f>
        <v/>
      </c>
      <c r="K132" s="27" t="str">
        <f>IF(ISBLANK(Values!F131),"",IF(Values!K131, Values!$B$4, Values!$B$5))</f>
        <v/>
      </c>
      <c r="L132" s="27" t="str">
        <f>IF(ISBLANK(Values!F131),"",Values!$B$18)</f>
        <v/>
      </c>
      <c r="M132" s="27" t="str">
        <f>IF(ISBLANK(Values!F131),"",Values!$N131)</f>
        <v/>
      </c>
      <c r="N132" s="27" t="str">
        <f>IF(ISBLANK(Values!G131),"",Values!$O131)</f>
        <v/>
      </c>
      <c r="O132" s="1" t="str">
        <f>IF(ISBLANK(Values!G131),"",Values!$P131)</f>
        <v/>
      </c>
      <c r="W132" s="29" t="str">
        <f>IF(ISBLANK(Values!F131),"","Child")</f>
        <v/>
      </c>
      <c r="X132" s="29" t="str">
        <f>IF(ISBLANK(Values!F131),"",Values!$B$13)</f>
        <v/>
      </c>
      <c r="Y132" s="31" t="str">
        <f>IF(ISBLANK(Values!F131),"","Size-Color")</f>
        <v/>
      </c>
      <c r="Z132" s="29" t="str">
        <f>IF(ISBLANK(Values!F131),"","variation")</f>
        <v/>
      </c>
      <c r="AA132" s="1" t="str">
        <f>IF(ISBLANK(Values!F131),"",Values!$B$20)</f>
        <v/>
      </c>
      <c r="AB132" s="1" t="str">
        <f>IF(ISBLANK(Values!F131),"",Values!$B$29)</f>
        <v/>
      </c>
      <c r="AI132" s="34" t="str">
        <f>IF(ISBLANK(Values!F131),"",IF(Values!J131,Values!$B$23,Values!$B$33))</f>
        <v/>
      </c>
      <c r="AJ132" s="3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7" t="str">
        <f>IF(ISBLANK(Values!F131),"",Values!I131)</f>
        <v/>
      </c>
      <c r="AV132" s="1" t="str">
        <f>IF(ISBLANK(Values!F131),"",IF(Values!K131,"Backlit", "Non-Backlit"))</f>
        <v/>
      </c>
      <c r="BE132" s="1" t="str">
        <f>IF(ISBLANK(Values!F131),"","Professional Audience")</f>
        <v/>
      </c>
      <c r="BF132" s="1" t="str">
        <f>IF(ISBLANK(Values!F131),"","Consumer Audience")</f>
        <v/>
      </c>
      <c r="BG132" s="1" t="str">
        <f>IF(ISBLANK(Values!F131),"","Adults")</f>
        <v/>
      </c>
      <c r="BH132" s="1"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1" t="str">
        <f>IF(ISBLANK(Values!F131),"",Values!$B$7)</f>
        <v/>
      </c>
      <c r="CQ132" s="1" t="str">
        <f>IF(ISBLANK(Values!F131),"",Values!$B$8)</f>
        <v/>
      </c>
      <c r="CR132" s="1"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1" t="str">
        <f>IF(ISBLANK(Values!F131),"","Parts")</f>
        <v/>
      </c>
      <c r="DP132" s="1" t="str">
        <f>IF(ISBLANK(Values!F131),"",Values!$B$31)</f>
        <v/>
      </c>
      <c r="EI132" s="1" t="str">
        <f>IF(ISBLANK(Values!F131),"",Values!$B$31)</f>
        <v/>
      </c>
      <c r="ES132" s="1" t="str">
        <f>IF(ISBLANK(Values!F131),"","Amazon Tellus UPS")</f>
        <v/>
      </c>
      <c r="EV132" s="1" t="str">
        <f>IF(ISBLANK(Values!F131),"","New")</f>
        <v/>
      </c>
      <c r="FE132" s="1" t="str">
        <f>IF(ISBLANK(Values!F131),"","3")</f>
        <v/>
      </c>
      <c r="FH132" s="1" t="str">
        <f>IF(ISBLANK(Values!F131),"","FALSE")</f>
        <v/>
      </c>
      <c r="FI132" s="1" t="str">
        <f>IF(ISBLANK(Values!F131),"","FALSE")</f>
        <v/>
      </c>
      <c r="FJ132" s="1" t="str">
        <f>IF(ISBLANK(Values!F131),"","FALSE")</f>
        <v/>
      </c>
      <c r="FM132" s="1" t="str">
        <f>IF(ISBLANK(Values!F131),"","1")</f>
        <v/>
      </c>
      <c r="FO132" s="27"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1" t="str">
        <f>IF(ISBLANK(Values!F132),"",IF(Values!$B$37="EU","computercomponent","computer"))</f>
        <v/>
      </c>
      <c r="B133" s="33" t="str">
        <f>IF(ISBLANK(Values!F132),"",Values!G132)</f>
        <v/>
      </c>
      <c r="C133" s="29" t="str">
        <f>IF(ISBLANK(Values!F132),"","TellusRem")</f>
        <v/>
      </c>
      <c r="D133" s="28" t="str">
        <f>IF(ISBLANK(Values!F132),"",Values!F132)</f>
        <v/>
      </c>
      <c r="E133" s="1" t="str">
        <f>IF(ISBLANK(Values!F132),"","EAN")</f>
        <v/>
      </c>
      <c r="F133" s="27" t="str">
        <f>IF(ISBLANK(Values!F132),"",IF(Values!K132, SUBSTITUTE(Values!$B$1, "{language}", Values!I132) &amp; " " &amp;Values!$B$3, SUBSTITUTE(Values!$B$2, "{language}", Values!$I132) &amp; " " &amp;Values!$B$3))</f>
        <v/>
      </c>
      <c r="G133" s="29" t="str">
        <f>IF(ISBLANK(Values!F132),"","TellusRem")</f>
        <v/>
      </c>
      <c r="H133" s="1" t="str">
        <f>IF(ISBLANK(Values!F132),"",Values!$B$16)</f>
        <v/>
      </c>
      <c r="I133" s="1" t="str">
        <f>IF(ISBLANK(Values!F132),"","4730574031")</f>
        <v/>
      </c>
      <c r="J133" s="31" t="str">
        <f>IF(ISBLANK(Values!F132),"",Values!G132 )</f>
        <v/>
      </c>
      <c r="K133" s="27" t="str">
        <f>IF(ISBLANK(Values!F132),"",IF(Values!K132, Values!$B$4, Values!$B$5))</f>
        <v/>
      </c>
      <c r="L133" s="27" t="str">
        <f>IF(ISBLANK(Values!F132),"",Values!$B$18)</f>
        <v/>
      </c>
      <c r="M133" s="27" t="str">
        <f>IF(ISBLANK(Values!F132),"",Values!$N132)</f>
        <v/>
      </c>
      <c r="N133" s="27" t="str">
        <f>IF(ISBLANK(Values!G132),"",Values!$O132)</f>
        <v/>
      </c>
      <c r="O133" s="1" t="str">
        <f>IF(ISBLANK(Values!G132),"",Values!$P132)</f>
        <v/>
      </c>
      <c r="W133" s="29" t="str">
        <f>IF(ISBLANK(Values!F132),"","Child")</f>
        <v/>
      </c>
      <c r="X133" s="29" t="str">
        <f>IF(ISBLANK(Values!F132),"",Values!$B$13)</f>
        <v/>
      </c>
      <c r="Y133" s="31" t="str">
        <f>IF(ISBLANK(Values!F132),"","Size-Color")</f>
        <v/>
      </c>
      <c r="Z133" s="29" t="str">
        <f>IF(ISBLANK(Values!F132),"","variation")</f>
        <v/>
      </c>
      <c r="AA133" s="1" t="str">
        <f>IF(ISBLANK(Values!F132),"",Values!$B$20)</f>
        <v/>
      </c>
      <c r="AB133" s="1" t="str">
        <f>IF(ISBLANK(Values!F132),"",Values!$B$29)</f>
        <v/>
      </c>
      <c r="AI133" s="34" t="str">
        <f>IF(ISBLANK(Values!F132),"",IF(Values!J132,Values!$B$23,Values!$B$33))</f>
        <v/>
      </c>
      <c r="AJ133" s="3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7" t="str">
        <f>IF(ISBLANK(Values!F132),"",Values!I132)</f>
        <v/>
      </c>
      <c r="AV133" s="1" t="str">
        <f>IF(ISBLANK(Values!F132),"",IF(Values!K132,"Backlit", "Non-Backlit"))</f>
        <v/>
      </c>
      <c r="BE133" s="1" t="str">
        <f>IF(ISBLANK(Values!F132),"","Professional Audience")</f>
        <v/>
      </c>
      <c r="BF133" s="1" t="str">
        <f>IF(ISBLANK(Values!F132),"","Consumer Audience")</f>
        <v/>
      </c>
      <c r="BG133" s="1" t="str">
        <f>IF(ISBLANK(Values!F132),"","Adults")</f>
        <v/>
      </c>
      <c r="BH133" s="1"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1" t="str">
        <f>IF(ISBLANK(Values!F132),"",Values!$B$7)</f>
        <v/>
      </c>
      <c r="CQ133" s="1" t="str">
        <f>IF(ISBLANK(Values!F132),"",Values!$B$8)</f>
        <v/>
      </c>
      <c r="CR133" s="1"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1" t="str">
        <f>IF(ISBLANK(Values!F132),"","Parts")</f>
        <v/>
      </c>
      <c r="DP133" s="1" t="str">
        <f>IF(ISBLANK(Values!F132),"",Values!$B$31)</f>
        <v/>
      </c>
      <c r="EI133" s="1" t="str">
        <f>IF(ISBLANK(Values!F132),"",Values!$B$31)</f>
        <v/>
      </c>
      <c r="ES133" s="1" t="str">
        <f>IF(ISBLANK(Values!F132),"","Amazon Tellus UPS")</f>
        <v/>
      </c>
      <c r="EV133" s="1" t="str">
        <f>IF(ISBLANK(Values!F132),"","New")</f>
        <v/>
      </c>
      <c r="FE133" s="1" t="str">
        <f>IF(ISBLANK(Values!F132),"","3")</f>
        <v/>
      </c>
      <c r="FH133" s="1" t="str">
        <f>IF(ISBLANK(Values!F132),"","FALSE")</f>
        <v/>
      </c>
      <c r="FI133" s="1" t="str">
        <f>IF(ISBLANK(Values!F132),"","FALSE")</f>
        <v/>
      </c>
      <c r="FJ133" s="1" t="str">
        <f>IF(ISBLANK(Values!F132),"","FALSE")</f>
        <v/>
      </c>
      <c r="FM133" s="1" t="str">
        <f>IF(ISBLANK(Values!F132),"","1")</f>
        <v/>
      </c>
      <c r="FO133" s="27"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1" t="str">
        <f>IF(ISBLANK(Values!F133),"",IF(Values!$B$37="EU","computercomponent","computer"))</f>
        <v/>
      </c>
      <c r="B134" s="33" t="str">
        <f>IF(ISBLANK(Values!F133),"",Values!G133)</f>
        <v/>
      </c>
      <c r="C134" s="29" t="str">
        <f>IF(ISBLANK(Values!F133),"","TellusRem")</f>
        <v/>
      </c>
      <c r="D134" s="28" t="str">
        <f>IF(ISBLANK(Values!F133),"",Values!F133)</f>
        <v/>
      </c>
      <c r="E134" s="1" t="str">
        <f>IF(ISBLANK(Values!F133),"","EAN")</f>
        <v/>
      </c>
      <c r="F134" s="27" t="str">
        <f>IF(ISBLANK(Values!F133),"",IF(Values!K133, SUBSTITUTE(Values!$B$1, "{language}", Values!I133) &amp; " " &amp;Values!$B$3, SUBSTITUTE(Values!$B$2, "{language}", Values!$I133) &amp; " " &amp;Values!$B$3))</f>
        <v/>
      </c>
      <c r="G134" s="29" t="str">
        <f>IF(ISBLANK(Values!F133),"","TellusRem")</f>
        <v/>
      </c>
      <c r="H134" s="1" t="str">
        <f>IF(ISBLANK(Values!F133),"",Values!$B$16)</f>
        <v/>
      </c>
      <c r="I134" s="1" t="str">
        <f>IF(ISBLANK(Values!F133),"","4730574031")</f>
        <v/>
      </c>
      <c r="J134" s="31" t="str">
        <f>IF(ISBLANK(Values!F133),"",Values!G133 )</f>
        <v/>
      </c>
      <c r="K134" s="27" t="str">
        <f>IF(ISBLANK(Values!F133),"",IF(Values!K133, Values!$B$4, Values!$B$5))</f>
        <v/>
      </c>
      <c r="L134" s="27" t="str">
        <f>IF(ISBLANK(Values!F133),"",Values!$B$18)</f>
        <v/>
      </c>
      <c r="M134" s="27" t="str">
        <f>IF(ISBLANK(Values!F133),"",Values!$N133)</f>
        <v/>
      </c>
      <c r="N134" s="27" t="str">
        <f>IF(ISBLANK(Values!G133),"",Values!$O133)</f>
        <v/>
      </c>
      <c r="O134" s="1" t="str">
        <f>IF(ISBLANK(Values!G133),"",Values!$P133)</f>
        <v/>
      </c>
      <c r="W134" s="29" t="str">
        <f>IF(ISBLANK(Values!F133),"","Child")</f>
        <v/>
      </c>
      <c r="X134" s="29" t="str">
        <f>IF(ISBLANK(Values!F133),"",Values!$B$13)</f>
        <v/>
      </c>
      <c r="Y134" s="31" t="str">
        <f>IF(ISBLANK(Values!F133),"","Size-Color")</f>
        <v/>
      </c>
      <c r="Z134" s="29" t="str">
        <f>IF(ISBLANK(Values!F133),"","variation")</f>
        <v/>
      </c>
      <c r="AA134" s="1" t="str">
        <f>IF(ISBLANK(Values!F133),"",Values!$B$20)</f>
        <v/>
      </c>
      <c r="AB134" s="1" t="str">
        <f>IF(ISBLANK(Values!F133),"",Values!$B$29)</f>
        <v/>
      </c>
      <c r="AI134" s="34" t="str">
        <f>IF(ISBLANK(Values!F133),"",IF(Values!J133,Values!$B$23,Values!$B$33))</f>
        <v/>
      </c>
      <c r="AJ134" s="3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7" t="str">
        <f>IF(ISBLANK(Values!F133),"",Values!I133)</f>
        <v/>
      </c>
      <c r="AV134" s="1" t="str">
        <f>IF(ISBLANK(Values!F133),"",IF(Values!K133,"Backlit", "Non-Backlit"))</f>
        <v/>
      </c>
      <c r="BE134" s="1" t="str">
        <f>IF(ISBLANK(Values!F133),"","Professional Audience")</f>
        <v/>
      </c>
      <c r="BF134" s="1" t="str">
        <f>IF(ISBLANK(Values!F133),"","Consumer Audience")</f>
        <v/>
      </c>
      <c r="BG134" s="1" t="str">
        <f>IF(ISBLANK(Values!F133),"","Adults")</f>
        <v/>
      </c>
      <c r="BH134" s="1"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1" t="str">
        <f>IF(ISBLANK(Values!F133),"",Values!$B$7)</f>
        <v/>
      </c>
      <c r="CQ134" s="1" t="str">
        <f>IF(ISBLANK(Values!F133),"",Values!$B$8)</f>
        <v/>
      </c>
      <c r="CR134" s="1"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1" t="str">
        <f>IF(ISBLANK(Values!F133),"","Parts")</f>
        <v/>
      </c>
      <c r="DP134" s="1" t="str">
        <f>IF(ISBLANK(Values!F133),"",Values!$B$31)</f>
        <v/>
      </c>
      <c r="EI134" s="1" t="str">
        <f>IF(ISBLANK(Values!F133),"",Values!$B$31)</f>
        <v/>
      </c>
      <c r="ES134" s="1" t="str">
        <f>IF(ISBLANK(Values!F133),"","Amazon Tellus UPS")</f>
        <v/>
      </c>
      <c r="EV134" s="1" t="str">
        <f>IF(ISBLANK(Values!F133),"","New")</f>
        <v/>
      </c>
      <c r="FE134" s="1" t="str">
        <f>IF(ISBLANK(Values!F133),"","3")</f>
        <v/>
      </c>
      <c r="FH134" s="1" t="str">
        <f>IF(ISBLANK(Values!F133),"","FALSE")</f>
        <v/>
      </c>
      <c r="FI134" s="1" t="str">
        <f>IF(ISBLANK(Values!F133),"","FALSE")</f>
        <v/>
      </c>
      <c r="FJ134" s="1" t="str">
        <f>IF(ISBLANK(Values!F133),"","FALSE")</f>
        <v/>
      </c>
      <c r="FM134" s="1" t="str">
        <f>IF(ISBLANK(Values!F133),"","1")</f>
        <v/>
      </c>
      <c r="FO134" s="27"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1" t="str">
        <f>IF(ISBLANK(Values!F134),"",IF(Values!$B$37="EU","computercomponent","computer"))</f>
        <v/>
      </c>
      <c r="B135" s="33" t="str">
        <f>IF(ISBLANK(Values!F134),"",Values!G134)</f>
        <v/>
      </c>
      <c r="C135" s="29" t="str">
        <f>IF(ISBLANK(Values!F134),"","TellusRem")</f>
        <v/>
      </c>
      <c r="D135" s="28" t="str">
        <f>IF(ISBLANK(Values!F134),"",Values!F134)</f>
        <v/>
      </c>
      <c r="E135" s="1" t="str">
        <f>IF(ISBLANK(Values!F134),"","EAN")</f>
        <v/>
      </c>
      <c r="F135" s="27" t="str">
        <f>IF(ISBLANK(Values!F134),"",IF(Values!K134, SUBSTITUTE(Values!$B$1, "{language}", Values!I134) &amp; " " &amp;Values!$B$3, SUBSTITUTE(Values!$B$2, "{language}", Values!$I134) &amp; " " &amp;Values!$B$3))</f>
        <v/>
      </c>
      <c r="G135" s="29" t="str">
        <f>IF(ISBLANK(Values!F134),"","TellusRem")</f>
        <v/>
      </c>
      <c r="H135" s="1" t="str">
        <f>IF(ISBLANK(Values!F134),"",Values!$B$16)</f>
        <v/>
      </c>
      <c r="I135" s="1" t="str">
        <f>IF(ISBLANK(Values!F134),"","4730574031")</f>
        <v/>
      </c>
      <c r="J135" s="31" t="str">
        <f>IF(ISBLANK(Values!F134),"",Values!G134 )</f>
        <v/>
      </c>
      <c r="K135" s="27" t="str">
        <f>IF(ISBLANK(Values!F134),"",IF(Values!K134, Values!$B$4, Values!$B$5))</f>
        <v/>
      </c>
      <c r="L135" s="27" t="str">
        <f>IF(ISBLANK(Values!F134),"",Values!$B$18)</f>
        <v/>
      </c>
      <c r="M135" s="27" t="str">
        <f>IF(ISBLANK(Values!F134),"",Values!$N134)</f>
        <v/>
      </c>
      <c r="N135" s="27" t="str">
        <f>IF(ISBLANK(Values!G134),"",Values!$O134)</f>
        <v/>
      </c>
      <c r="O135" s="1" t="str">
        <f>IF(ISBLANK(Values!G134),"",Values!$P134)</f>
        <v/>
      </c>
      <c r="W135" s="29" t="str">
        <f>IF(ISBLANK(Values!F134),"","Child")</f>
        <v/>
      </c>
      <c r="X135" s="29" t="str">
        <f>IF(ISBLANK(Values!F134),"",Values!$B$13)</f>
        <v/>
      </c>
      <c r="Y135" s="31" t="str">
        <f>IF(ISBLANK(Values!F134),"","Size-Color")</f>
        <v/>
      </c>
      <c r="Z135" s="29" t="str">
        <f>IF(ISBLANK(Values!F134),"","variation")</f>
        <v/>
      </c>
      <c r="AA135" s="1" t="str">
        <f>IF(ISBLANK(Values!F134),"",Values!$B$20)</f>
        <v/>
      </c>
      <c r="AB135" s="1" t="str">
        <f>IF(ISBLANK(Values!F134),"",Values!$B$29)</f>
        <v/>
      </c>
      <c r="AI135" s="34" t="str">
        <f>IF(ISBLANK(Values!F134),"",IF(Values!J134,Values!$B$23,Values!$B$33))</f>
        <v/>
      </c>
      <c r="AJ135" s="3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7" t="str">
        <f>IF(ISBLANK(Values!F134),"",Values!I134)</f>
        <v/>
      </c>
      <c r="AV135" s="1" t="str">
        <f>IF(ISBLANK(Values!F134),"",IF(Values!K134,"Backlit", "Non-Backlit"))</f>
        <v/>
      </c>
      <c r="BE135" s="1" t="str">
        <f>IF(ISBLANK(Values!F134),"","Professional Audience")</f>
        <v/>
      </c>
      <c r="BF135" s="1" t="str">
        <f>IF(ISBLANK(Values!F134),"","Consumer Audience")</f>
        <v/>
      </c>
      <c r="BG135" s="1" t="str">
        <f>IF(ISBLANK(Values!F134),"","Adults")</f>
        <v/>
      </c>
      <c r="BH135" s="1"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1" t="str">
        <f>IF(ISBLANK(Values!F134),"",Values!$B$7)</f>
        <v/>
      </c>
      <c r="CQ135" s="1" t="str">
        <f>IF(ISBLANK(Values!F134),"",Values!$B$8)</f>
        <v/>
      </c>
      <c r="CR135" s="1"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1" t="str">
        <f>IF(ISBLANK(Values!F134),"","Parts")</f>
        <v/>
      </c>
      <c r="DP135" s="1" t="str">
        <f>IF(ISBLANK(Values!F134),"",Values!$B$31)</f>
        <v/>
      </c>
      <c r="EI135" s="1" t="str">
        <f>IF(ISBLANK(Values!F134),"",Values!$B$31)</f>
        <v/>
      </c>
      <c r="ES135" s="1" t="str">
        <f>IF(ISBLANK(Values!F134),"","Amazon Tellus UPS")</f>
        <v/>
      </c>
      <c r="EV135" s="1" t="str">
        <f>IF(ISBLANK(Values!F134),"","New")</f>
        <v/>
      </c>
      <c r="FE135" s="1" t="str">
        <f>IF(ISBLANK(Values!F134),"","3")</f>
        <v/>
      </c>
      <c r="FH135" s="1" t="str">
        <f>IF(ISBLANK(Values!F134),"","FALSE")</f>
        <v/>
      </c>
      <c r="FI135" s="1" t="str">
        <f>IF(ISBLANK(Values!F134),"","FALSE")</f>
        <v/>
      </c>
      <c r="FJ135" s="1" t="str">
        <f>IF(ISBLANK(Values!F134),"","FALSE")</f>
        <v/>
      </c>
      <c r="FM135" s="1" t="str">
        <f>IF(ISBLANK(Values!F134),"","1")</f>
        <v/>
      </c>
      <c r="FO135" s="27"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1" t="str">
        <f>IF(ISBLANK(Values!F135),"",IF(Values!$B$37="EU","computercomponent","computer"))</f>
        <v/>
      </c>
      <c r="B136" s="33" t="str">
        <f>IF(ISBLANK(Values!F135),"",Values!G135)</f>
        <v/>
      </c>
      <c r="C136" s="29" t="str">
        <f>IF(ISBLANK(Values!F135),"","TellusRem")</f>
        <v/>
      </c>
      <c r="D136" s="28" t="str">
        <f>IF(ISBLANK(Values!F135),"",Values!F135)</f>
        <v/>
      </c>
      <c r="E136" s="1" t="str">
        <f>IF(ISBLANK(Values!F135),"","EAN")</f>
        <v/>
      </c>
      <c r="F136" s="27" t="str">
        <f>IF(ISBLANK(Values!F135),"",IF(Values!K135, SUBSTITUTE(Values!$B$1, "{language}", Values!I135) &amp; " " &amp;Values!$B$3, SUBSTITUTE(Values!$B$2, "{language}", Values!$I135) &amp; " " &amp;Values!$B$3))</f>
        <v/>
      </c>
      <c r="G136" s="29" t="str">
        <f>IF(ISBLANK(Values!F135),"","TellusRem")</f>
        <v/>
      </c>
      <c r="H136" s="1" t="str">
        <f>IF(ISBLANK(Values!F135),"",Values!$B$16)</f>
        <v/>
      </c>
      <c r="I136" s="1" t="str">
        <f>IF(ISBLANK(Values!F135),"","4730574031")</f>
        <v/>
      </c>
      <c r="J136" s="31" t="str">
        <f>IF(ISBLANK(Values!F135),"",Values!G135 )</f>
        <v/>
      </c>
      <c r="K136" s="27" t="str">
        <f>IF(ISBLANK(Values!F135),"",IF(Values!K135, Values!$B$4, Values!$B$5))</f>
        <v/>
      </c>
      <c r="L136" s="27" t="str">
        <f>IF(ISBLANK(Values!F135),"",Values!$B$18)</f>
        <v/>
      </c>
      <c r="M136" s="27" t="str">
        <f>IF(ISBLANK(Values!F135),"",Values!$N135)</f>
        <v/>
      </c>
      <c r="N136" s="27" t="str">
        <f>IF(ISBLANK(Values!G135),"",Values!$O135)</f>
        <v/>
      </c>
      <c r="O136" s="1" t="str">
        <f>IF(ISBLANK(Values!G135),"",Values!$P135)</f>
        <v/>
      </c>
      <c r="W136" s="29" t="str">
        <f>IF(ISBLANK(Values!F135),"","Child")</f>
        <v/>
      </c>
      <c r="X136" s="29" t="str">
        <f>IF(ISBLANK(Values!F135),"",Values!$B$13)</f>
        <v/>
      </c>
      <c r="Y136" s="31" t="str">
        <f>IF(ISBLANK(Values!F135),"","Size-Color")</f>
        <v/>
      </c>
      <c r="Z136" s="29" t="str">
        <f>IF(ISBLANK(Values!F135),"","variation")</f>
        <v/>
      </c>
      <c r="AA136" s="1" t="str">
        <f>IF(ISBLANK(Values!F135),"",Values!$B$20)</f>
        <v/>
      </c>
      <c r="AB136" s="1" t="str">
        <f>IF(ISBLANK(Values!F135),"",Values!$B$29)</f>
        <v/>
      </c>
      <c r="AI136" s="34" t="str">
        <f>IF(ISBLANK(Values!F135),"",IF(Values!J135,Values!$B$23,Values!$B$33))</f>
        <v/>
      </c>
      <c r="AJ136" s="3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7" t="str">
        <f>IF(ISBLANK(Values!F135),"",Values!I135)</f>
        <v/>
      </c>
      <c r="AV136" s="1" t="str">
        <f>IF(ISBLANK(Values!F135),"",IF(Values!K135,"Backlit", "Non-Backlit"))</f>
        <v/>
      </c>
      <c r="BE136" s="1" t="str">
        <f>IF(ISBLANK(Values!F135),"","Professional Audience")</f>
        <v/>
      </c>
      <c r="BF136" s="1" t="str">
        <f>IF(ISBLANK(Values!F135),"","Consumer Audience")</f>
        <v/>
      </c>
      <c r="BG136" s="1" t="str">
        <f>IF(ISBLANK(Values!F135),"","Adults")</f>
        <v/>
      </c>
      <c r="BH136" s="1"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1" t="str">
        <f>IF(ISBLANK(Values!F135),"",Values!$B$7)</f>
        <v/>
      </c>
      <c r="CQ136" s="1" t="str">
        <f>IF(ISBLANK(Values!F135),"",Values!$B$8)</f>
        <v/>
      </c>
      <c r="CR136" s="1"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1" t="str">
        <f>IF(ISBLANK(Values!F135),"","Parts")</f>
        <v/>
      </c>
      <c r="DP136" s="1" t="str">
        <f>IF(ISBLANK(Values!F135),"",Values!$B$31)</f>
        <v/>
      </c>
      <c r="EI136" s="1" t="str">
        <f>IF(ISBLANK(Values!F135),"",Values!$B$31)</f>
        <v/>
      </c>
      <c r="ES136" s="1" t="str">
        <f>IF(ISBLANK(Values!F135),"","Amazon Tellus UPS")</f>
        <v/>
      </c>
      <c r="EV136" s="1" t="str">
        <f>IF(ISBLANK(Values!F135),"","New")</f>
        <v/>
      </c>
      <c r="FE136" s="1" t="str">
        <f>IF(ISBLANK(Values!F135),"","3")</f>
        <v/>
      </c>
      <c r="FH136" s="1" t="str">
        <f>IF(ISBLANK(Values!F135),"","FALSE")</f>
        <v/>
      </c>
      <c r="FI136" s="1" t="str">
        <f>IF(ISBLANK(Values!F135),"","FALSE")</f>
        <v/>
      </c>
      <c r="FJ136" s="1" t="str">
        <f>IF(ISBLANK(Values!F135),"","FALSE")</f>
        <v/>
      </c>
      <c r="FM136" s="1" t="str">
        <f>IF(ISBLANK(Values!F135),"","1")</f>
        <v/>
      </c>
      <c r="FO136" s="27"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1" t="str">
        <f>IF(ISBLANK(Values!F136),"",IF(Values!$B$37="EU","computercomponent","computer"))</f>
        <v/>
      </c>
      <c r="B137" s="33" t="str">
        <f>IF(ISBLANK(Values!F136),"",Values!G136)</f>
        <v/>
      </c>
      <c r="C137" s="29" t="str">
        <f>IF(ISBLANK(Values!F136),"","TellusRem")</f>
        <v/>
      </c>
      <c r="D137" s="28" t="str">
        <f>IF(ISBLANK(Values!F136),"",Values!F136)</f>
        <v/>
      </c>
      <c r="E137" s="1" t="str">
        <f>IF(ISBLANK(Values!F136),"","EAN")</f>
        <v/>
      </c>
      <c r="F137" s="27" t="str">
        <f>IF(ISBLANK(Values!F136),"",IF(Values!K136, SUBSTITUTE(Values!$B$1, "{language}", Values!I136) &amp; " " &amp;Values!$B$3, SUBSTITUTE(Values!$B$2, "{language}", Values!$I136) &amp; " " &amp;Values!$B$3))</f>
        <v/>
      </c>
      <c r="G137" s="29" t="str">
        <f>IF(ISBLANK(Values!F136),"","TellusRem")</f>
        <v/>
      </c>
      <c r="H137" s="1" t="str">
        <f>IF(ISBLANK(Values!F136),"",Values!$B$16)</f>
        <v/>
      </c>
      <c r="I137" s="1" t="str">
        <f>IF(ISBLANK(Values!F136),"","4730574031")</f>
        <v/>
      </c>
      <c r="J137" s="31" t="str">
        <f>IF(ISBLANK(Values!F136),"",Values!G136 )</f>
        <v/>
      </c>
      <c r="K137" s="27" t="str">
        <f>IF(ISBLANK(Values!F136),"",IF(Values!K136, Values!$B$4, Values!$B$5))</f>
        <v/>
      </c>
      <c r="L137" s="27" t="str">
        <f>IF(ISBLANK(Values!F136),"",Values!$B$18)</f>
        <v/>
      </c>
      <c r="M137" s="27" t="str">
        <f>IF(ISBLANK(Values!F136),"",Values!$N136)</f>
        <v/>
      </c>
      <c r="N137" s="27" t="str">
        <f>IF(ISBLANK(Values!G136),"",Values!$O136)</f>
        <v/>
      </c>
      <c r="O137" s="1" t="str">
        <f>IF(ISBLANK(Values!G136),"",Values!$P136)</f>
        <v/>
      </c>
      <c r="W137" s="29" t="str">
        <f>IF(ISBLANK(Values!F136),"","Child")</f>
        <v/>
      </c>
      <c r="X137" s="29" t="str">
        <f>IF(ISBLANK(Values!F136),"",Values!$B$13)</f>
        <v/>
      </c>
      <c r="Y137" s="31" t="str">
        <f>IF(ISBLANK(Values!F136),"","Size-Color")</f>
        <v/>
      </c>
      <c r="Z137" s="29" t="str">
        <f>IF(ISBLANK(Values!F136),"","variation")</f>
        <v/>
      </c>
      <c r="AA137" s="1" t="str">
        <f>IF(ISBLANK(Values!F136),"",Values!$B$20)</f>
        <v/>
      </c>
      <c r="AB137" s="1" t="str">
        <f>IF(ISBLANK(Values!F136),"",Values!$B$29)</f>
        <v/>
      </c>
      <c r="AI137" s="34" t="str">
        <f>IF(ISBLANK(Values!F136),"",IF(Values!J136,Values!$B$23,Values!$B$33))</f>
        <v/>
      </c>
      <c r="AJ137" s="3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7" t="str">
        <f>IF(ISBLANK(Values!F136),"",Values!I136)</f>
        <v/>
      </c>
      <c r="AV137" s="1" t="str">
        <f>IF(ISBLANK(Values!F136),"",IF(Values!K136,"Backlit", "Non-Backlit"))</f>
        <v/>
      </c>
      <c r="BE137" s="1" t="str">
        <f>IF(ISBLANK(Values!F136),"","Professional Audience")</f>
        <v/>
      </c>
      <c r="BF137" s="1" t="str">
        <f>IF(ISBLANK(Values!F136),"","Consumer Audience")</f>
        <v/>
      </c>
      <c r="BG137" s="1" t="str">
        <f>IF(ISBLANK(Values!F136),"","Adults")</f>
        <v/>
      </c>
      <c r="BH137" s="1"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1" t="str">
        <f>IF(ISBLANK(Values!F136),"",Values!$B$7)</f>
        <v/>
      </c>
      <c r="CQ137" s="1" t="str">
        <f>IF(ISBLANK(Values!F136),"",Values!$B$8)</f>
        <v/>
      </c>
      <c r="CR137" s="1"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1" t="str">
        <f>IF(ISBLANK(Values!F136),"","Parts")</f>
        <v/>
      </c>
      <c r="DP137" s="1" t="str">
        <f>IF(ISBLANK(Values!F136),"",Values!$B$31)</f>
        <v/>
      </c>
      <c r="EI137" s="1" t="str">
        <f>IF(ISBLANK(Values!F136),"",Values!$B$31)</f>
        <v/>
      </c>
      <c r="ES137" s="1" t="str">
        <f>IF(ISBLANK(Values!F136),"","Amazon Tellus UPS")</f>
        <v/>
      </c>
      <c r="EV137" s="1" t="str">
        <f>IF(ISBLANK(Values!F136),"","New")</f>
        <v/>
      </c>
      <c r="FE137" s="1" t="str">
        <f>IF(ISBLANK(Values!F136),"","3")</f>
        <v/>
      </c>
      <c r="FH137" s="1" t="str">
        <f>IF(ISBLANK(Values!F136),"","FALSE")</f>
        <v/>
      </c>
      <c r="FI137" s="1" t="str">
        <f>IF(ISBLANK(Values!F136),"","FALSE")</f>
        <v/>
      </c>
      <c r="FJ137" s="1" t="str">
        <f>IF(ISBLANK(Values!F136),"","FALSE")</f>
        <v/>
      </c>
      <c r="FM137" s="1" t="str">
        <f>IF(ISBLANK(Values!F136),"","1")</f>
        <v/>
      </c>
      <c r="FO137" s="27"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1" t="str">
        <f>IF(ISBLANK(Values!F137),"",IF(Values!$B$37="EU","computercomponent","computer"))</f>
        <v/>
      </c>
      <c r="B138" s="33" t="str">
        <f>IF(ISBLANK(Values!F137),"",Values!G137)</f>
        <v/>
      </c>
      <c r="C138" s="29" t="str">
        <f>IF(ISBLANK(Values!F137),"","TellusRem")</f>
        <v/>
      </c>
      <c r="D138" s="28" t="str">
        <f>IF(ISBLANK(Values!F137),"",Values!F137)</f>
        <v/>
      </c>
      <c r="E138" s="1" t="str">
        <f>IF(ISBLANK(Values!F137),"","EAN")</f>
        <v/>
      </c>
      <c r="F138" s="27" t="str">
        <f>IF(ISBLANK(Values!F137),"",IF(Values!K137, SUBSTITUTE(Values!$B$1, "{language}", Values!I137) &amp; " " &amp;Values!$B$3, SUBSTITUTE(Values!$B$2, "{language}", Values!$I137) &amp; " " &amp;Values!$B$3))</f>
        <v/>
      </c>
      <c r="G138" s="29" t="str">
        <f>IF(ISBLANK(Values!F137),"","TellusRem")</f>
        <v/>
      </c>
      <c r="H138" s="1" t="str">
        <f>IF(ISBLANK(Values!F137),"",Values!$B$16)</f>
        <v/>
      </c>
      <c r="I138" s="1" t="str">
        <f>IF(ISBLANK(Values!F137),"","4730574031")</f>
        <v/>
      </c>
      <c r="J138" s="31" t="str">
        <f>IF(ISBLANK(Values!F137),"",Values!G137 )</f>
        <v/>
      </c>
      <c r="K138" s="27" t="str">
        <f>IF(ISBLANK(Values!F137),"",IF(Values!K137, Values!$B$4, Values!$B$5))</f>
        <v/>
      </c>
      <c r="L138" s="27" t="str">
        <f>IF(ISBLANK(Values!F137),"",Values!$B$18)</f>
        <v/>
      </c>
      <c r="M138" s="27" t="str">
        <f>IF(ISBLANK(Values!F137),"",Values!$N137)</f>
        <v/>
      </c>
      <c r="N138" s="27" t="str">
        <f>IF(ISBLANK(Values!G137),"",Values!$O137)</f>
        <v/>
      </c>
      <c r="O138" s="1" t="str">
        <f>IF(ISBLANK(Values!G137),"",Values!$P137)</f>
        <v/>
      </c>
      <c r="W138" s="29" t="str">
        <f>IF(ISBLANK(Values!F137),"","Child")</f>
        <v/>
      </c>
      <c r="X138" s="29" t="str">
        <f>IF(ISBLANK(Values!F137),"",Values!$B$13)</f>
        <v/>
      </c>
      <c r="Y138" s="31" t="str">
        <f>IF(ISBLANK(Values!F137),"","Size-Color")</f>
        <v/>
      </c>
      <c r="Z138" s="29" t="str">
        <f>IF(ISBLANK(Values!F137),"","variation")</f>
        <v/>
      </c>
      <c r="AA138" s="1" t="str">
        <f>IF(ISBLANK(Values!F137),"",Values!$B$20)</f>
        <v/>
      </c>
      <c r="AB138" s="1" t="str">
        <f>IF(ISBLANK(Values!F137),"",Values!$B$29)</f>
        <v/>
      </c>
      <c r="AI138" s="34" t="str">
        <f>IF(ISBLANK(Values!F137),"",IF(Values!J137,Values!$B$23,Values!$B$33))</f>
        <v/>
      </c>
      <c r="AJ138" s="3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7" t="str">
        <f>IF(ISBLANK(Values!F137),"",Values!I137)</f>
        <v/>
      </c>
      <c r="AV138" s="1" t="str">
        <f>IF(ISBLANK(Values!F137),"",IF(Values!K137,"Backlit", "Non-Backlit"))</f>
        <v/>
      </c>
      <c r="BE138" s="1" t="str">
        <f>IF(ISBLANK(Values!F137),"","Professional Audience")</f>
        <v/>
      </c>
      <c r="BF138" s="1" t="str">
        <f>IF(ISBLANK(Values!F137),"","Consumer Audience")</f>
        <v/>
      </c>
      <c r="BG138" s="1" t="str">
        <f>IF(ISBLANK(Values!F137),"","Adults")</f>
        <v/>
      </c>
      <c r="BH138" s="1"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1" t="str">
        <f>IF(ISBLANK(Values!F137),"",Values!$B$7)</f>
        <v/>
      </c>
      <c r="CQ138" s="1" t="str">
        <f>IF(ISBLANK(Values!F137),"",Values!$B$8)</f>
        <v/>
      </c>
      <c r="CR138" s="1"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1" t="str">
        <f>IF(ISBLANK(Values!F137),"","Parts")</f>
        <v/>
      </c>
      <c r="DP138" s="1" t="str">
        <f>IF(ISBLANK(Values!F137),"",Values!$B$31)</f>
        <v/>
      </c>
      <c r="EI138" s="1" t="str">
        <f>IF(ISBLANK(Values!F137),"",Values!$B$31)</f>
        <v/>
      </c>
      <c r="ES138" s="1" t="str">
        <f>IF(ISBLANK(Values!F137),"","Amazon Tellus UPS")</f>
        <v/>
      </c>
      <c r="EV138" s="1" t="str">
        <f>IF(ISBLANK(Values!F137),"","New")</f>
        <v/>
      </c>
      <c r="FE138" s="1" t="str">
        <f>IF(ISBLANK(Values!F137),"","3")</f>
        <v/>
      </c>
      <c r="FH138" s="1" t="str">
        <f>IF(ISBLANK(Values!F137),"","FALSE")</f>
        <v/>
      </c>
      <c r="FI138" s="1" t="str">
        <f>IF(ISBLANK(Values!F137),"","FALSE")</f>
        <v/>
      </c>
      <c r="FJ138" s="1" t="str">
        <f>IF(ISBLANK(Values!F137),"","FALSE")</f>
        <v/>
      </c>
      <c r="FM138" s="1" t="str">
        <f>IF(ISBLANK(Values!F137),"","1")</f>
        <v/>
      </c>
      <c r="FO138" s="27"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1" t="str">
        <f>IF(ISBLANK(Values!F138),"",IF(Values!$B$37="EU","computercomponent","computer"))</f>
        <v/>
      </c>
      <c r="B139" s="33" t="str">
        <f>IF(ISBLANK(Values!F138),"",Values!G138)</f>
        <v/>
      </c>
      <c r="C139" s="29" t="str">
        <f>IF(ISBLANK(Values!F138),"","TellusRem")</f>
        <v/>
      </c>
      <c r="D139" s="28" t="str">
        <f>IF(ISBLANK(Values!F138),"",Values!F138)</f>
        <v/>
      </c>
      <c r="E139" s="1" t="str">
        <f>IF(ISBLANK(Values!F138),"","EAN")</f>
        <v/>
      </c>
      <c r="F139" s="27" t="str">
        <f>IF(ISBLANK(Values!F138),"",IF(Values!K138, SUBSTITUTE(Values!$B$1, "{language}", Values!I138) &amp; " " &amp;Values!$B$3, SUBSTITUTE(Values!$B$2, "{language}", Values!$I138) &amp; " " &amp;Values!$B$3))</f>
        <v/>
      </c>
      <c r="G139" s="29" t="str">
        <f>IF(ISBLANK(Values!F138),"","TellusRem")</f>
        <v/>
      </c>
      <c r="H139" s="1" t="str">
        <f>IF(ISBLANK(Values!F138),"",Values!$B$16)</f>
        <v/>
      </c>
      <c r="I139" s="1" t="str">
        <f>IF(ISBLANK(Values!F138),"","4730574031")</f>
        <v/>
      </c>
      <c r="J139" s="31" t="str">
        <f>IF(ISBLANK(Values!F138),"",Values!G138 )</f>
        <v/>
      </c>
      <c r="K139" s="27" t="str">
        <f>IF(ISBLANK(Values!F138),"",IF(Values!K138, Values!$B$4, Values!$B$5))</f>
        <v/>
      </c>
      <c r="L139" s="27" t="str">
        <f>IF(ISBLANK(Values!F138),"",Values!$B$18)</f>
        <v/>
      </c>
      <c r="M139" s="27" t="str">
        <f>IF(ISBLANK(Values!F138),"",Values!$N138)</f>
        <v/>
      </c>
      <c r="N139" s="27" t="str">
        <f>IF(ISBLANK(Values!G138),"",Values!$O138)</f>
        <v/>
      </c>
      <c r="O139" s="1" t="str">
        <f>IF(ISBLANK(Values!G138),"",Values!$P138)</f>
        <v/>
      </c>
      <c r="W139" s="29" t="str">
        <f>IF(ISBLANK(Values!F138),"","Child")</f>
        <v/>
      </c>
      <c r="X139" s="29" t="str">
        <f>IF(ISBLANK(Values!F138),"",Values!$B$13)</f>
        <v/>
      </c>
      <c r="Y139" s="31" t="str">
        <f>IF(ISBLANK(Values!F138),"","Size-Color")</f>
        <v/>
      </c>
      <c r="Z139" s="29" t="str">
        <f>IF(ISBLANK(Values!F138),"","variation")</f>
        <v/>
      </c>
      <c r="AA139" s="1" t="str">
        <f>IF(ISBLANK(Values!F138),"",Values!$B$20)</f>
        <v/>
      </c>
      <c r="AB139" s="1" t="str">
        <f>IF(ISBLANK(Values!F138),"",Values!$B$29)</f>
        <v/>
      </c>
      <c r="AI139" s="34" t="str">
        <f>IF(ISBLANK(Values!F138),"",IF(Values!J138,Values!$B$23,Values!$B$33))</f>
        <v/>
      </c>
      <c r="AJ139" s="3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7" t="str">
        <f>IF(ISBLANK(Values!F138),"",Values!I138)</f>
        <v/>
      </c>
      <c r="AV139" s="1" t="str">
        <f>IF(ISBLANK(Values!F138),"",IF(Values!K138,"Backlit", "Non-Backlit"))</f>
        <v/>
      </c>
      <c r="BE139" s="1" t="str">
        <f>IF(ISBLANK(Values!F138),"","Professional Audience")</f>
        <v/>
      </c>
      <c r="BF139" s="1" t="str">
        <f>IF(ISBLANK(Values!F138),"","Consumer Audience")</f>
        <v/>
      </c>
      <c r="BG139" s="1" t="str">
        <f>IF(ISBLANK(Values!F138),"","Adults")</f>
        <v/>
      </c>
      <c r="BH139" s="1"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1" t="str">
        <f>IF(ISBLANK(Values!F138),"",Values!$B$7)</f>
        <v/>
      </c>
      <c r="CQ139" s="1" t="str">
        <f>IF(ISBLANK(Values!F138),"",Values!$B$8)</f>
        <v/>
      </c>
      <c r="CR139" s="1"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1" t="str">
        <f>IF(ISBLANK(Values!F138),"","Parts")</f>
        <v/>
      </c>
      <c r="DP139" s="1" t="str">
        <f>IF(ISBLANK(Values!F138),"",Values!$B$31)</f>
        <v/>
      </c>
      <c r="EI139" s="1" t="str">
        <f>IF(ISBLANK(Values!F138),"",Values!$B$31)</f>
        <v/>
      </c>
      <c r="ES139" s="1" t="str">
        <f>IF(ISBLANK(Values!F138),"","Amazon Tellus UPS")</f>
        <v/>
      </c>
      <c r="EV139" s="1" t="str">
        <f>IF(ISBLANK(Values!F138),"","New")</f>
        <v/>
      </c>
      <c r="FE139" s="1" t="str">
        <f>IF(ISBLANK(Values!F138),"","3")</f>
        <v/>
      </c>
      <c r="FH139" s="1" t="str">
        <f>IF(ISBLANK(Values!F138),"","FALSE")</f>
        <v/>
      </c>
      <c r="FI139" s="1" t="str">
        <f>IF(ISBLANK(Values!F138),"","FALSE")</f>
        <v/>
      </c>
      <c r="FJ139" s="1" t="str">
        <f>IF(ISBLANK(Values!F138),"","FALSE")</f>
        <v/>
      </c>
      <c r="FM139" s="1" t="str">
        <f>IF(ISBLANK(Values!F138),"","1")</f>
        <v/>
      </c>
      <c r="FO139" s="27"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1" t="str">
        <f>IF(ISBLANK(Values!F139),"",IF(Values!$B$37="EU","computercomponent","computer"))</f>
        <v/>
      </c>
      <c r="B140" s="33" t="str">
        <f>IF(ISBLANK(Values!F139),"",Values!G139)</f>
        <v/>
      </c>
      <c r="C140" s="29" t="str">
        <f>IF(ISBLANK(Values!F139),"","TellusRem")</f>
        <v/>
      </c>
      <c r="D140" s="28" t="str">
        <f>IF(ISBLANK(Values!F139),"",Values!F139)</f>
        <v/>
      </c>
      <c r="E140" s="1" t="str">
        <f>IF(ISBLANK(Values!F139),"","EAN")</f>
        <v/>
      </c>
      <c r="F140" s="27" t="str">
        <f>IF(ISBLANK(Values!F139),"",IF(Values!K139, SUBSTITUTE(Values!$B$1, "{language}", Values!I139) &amp; " " &amp;Values!$B$3, SUBSTITUTE(Values!$B$2, "{language}", Values!$I139) &amp; " " &amp;Values!$B$3))</f>
        <v/>
      </c>
      <c r="G140" s="29" t="str">
        <f>IF(ISBLANK(Values!F139),"","TellusRem")</f>
        <v/>
      </c>
      <c r="H140" s="1" t="str">
        <f>IF(ISBLANK(Values!F139),"",Values!$B$16)</f>
        <v/>
      </c>
      <c r="I140" s="1" t="str">
        <f>IF(ISBLANK(Values!F139),"","4730574031")</f>
        <v/>
      </c>
      <c r="J140" s="31" t="str">
        <f>IF(ISBLANK(Values!F139),"",Values!G139 )</f>
        <v/>
      </c>
      <c r="K140" s="27" t="str">
        <f>IF(ISBLANK(Values!F139),"",IF(Values!K139, Values!$B$4, Values!$B$5))</f>
        <v/>
      </c>
      <c r="L140" s="27" t="str">
        <f>IF(ISBLANK(Values!F139),"",Values!$B$18)</f>
        <v/>
      </c>
      <c r="M140" s="27" t="str">
        <f>IF(ISBLANK(Values!F139),"",Values!$N139)</f>
        <v/>
      </c>
      <c r="N140" s="27" t="str">
        <f>IF(ISBLANK(Values!G139),"",Values!$O139)</f>
        <v/>
      </c>
      <c r="O140" s="1" t="str">
        <f>IF(ISBLANK(Values!G139),"",Values!$P139)</f>
        <v/>
      </c>
      <c r="W140" s="29" t="str">
        <f>IF(ISBLANK(Values!F139),"","Child")</f>
        <v/>
      </c>
      <c r="X140" s="29" t="str">
        <f>IF(ISBLANK(Values!F139),"",Values!$B$13)</f>
        <v/>
      </c>
      <c r="Y140" s="31" t="str">
        <f>IF(ISBLANK(Values!F139),"","Size-Color")</f>
        <v/>
      </c>
      <c r="Z140" s="29" t="str">
        <f>IF(ISBLANK(Values!F139),"","variation")</f>
        <v/>
      </c>
      <c r="AA140" s="1" t="str">
        <f>IF(ISBLANK(Values!F139),"",Values!$B$20)</f>
        <v/>
      </c>
      <c r="AB140" s="1" t="str">
        <f>IF(ISBLANK(Values!F139),"",Values!$B$29)</f>
        <v/>
      </c>
      <c r="AI140" s="34" t="str">
        <f>IF(ISBLANK(Values!F139),"",IF(Values!J139,Values!$B$23,Values!$B$33))</f>
        <v/>
      </c>
      <c r="AJ140" s="3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7" t="str">
        <f>IF(ISBLANK(Values!F139),"",Values!I139)</f>
        <v/>
      </c>
      <c r="AV140" s="1" t="str">
        <f>IF(ISBLANK(Values!F139),"",IF(Values!K139,"Backlit", "Non-Backlit"))</f>
        <v/>
      </c>
      <c r="BE140" s="1" t="str">
        <f>IF(ISBLANK(Values!F139),"","Professional Audience")</f>
        <v/>
      </c>
      <c r="BF140" s="1" t="str">
        <f>IF(ISBLANK(Values!F139),"","Consumer Audience")</f>
        <v/>
      </c>
      <c r="BG140" s="1" t="str">
        <f>IF(ISBLANK(Values!F139),"","Adults")</f>
        <v/>
      </c>
      <c r="BH140" s="1"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1" t="str">
        <f>IF(ISBLANK(Values!F139),"",Values!$B$7)</f>
        <v/>
      </c>
      <c r="CQ140" s="1" t="str">
        <f>IF(ISBLANK(Values!F139),"",Values!$B$8)</f>
        <v/>
      </c>
      <c r="CR140" s="1"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1" t="str">
        <f>IF(ISBLANK(Values!F139),"","Parts")</f>
        <v/>
      </c>
      <c r="DP140" s="1" t="str">
        <f>IF(ISBLANK(Values!F139),"",Values!$B$31)</f>
        <v/>
      </c>
      <c r="EI140" s="1" t="str">
        <f>IF(ISBLANK(Values!F139),"",Values!$B$31)</f>
        <v/>
      </c>
      <c r="ES140" s="1" t="str">
        <f>IF(ISBLANK(Values!F139),"","Amazon Tellus UPS")</f>
        <v/>
      </c>
      <c r="EV140" s="1" t="str">
        <f>IF(ISBLANK(Values!F139),"","New")</f>
        <v/>
      </c>
      <c r="FE140" s="1" t="str">
        <f>IF(ISBLANK(Values!F139),"","3")</f>
        <v/>
      </c>
      <c r="FH140" s="1" t="str">
        <f>IF(ISBLANK(Values!F139),"","FALSE")</f>
        <v/>
      </c>
      <c r="FI140" s="1" t="str">
        <f>IF(ISBLANK(Values!F139),"","FALSE")</f>
        <v/>
      </c>
      <c r="FJ140" s="1" t="str">
        <f>IF(ISBLANK(Values!F139),"","FALSE")</f>
        <v/>
      </c>
      <c r="FM140" s="1" t="str">
        <f>IF(ISBLANK(Values!F139),"","1")</f>
        <v/>
      </c>
      <c r="FO140" s="27"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1" t="str">
        <f>IF(ISBLANK(Values!F140),"",IF(Values!$B$37="EU","computercomponent","computer"))</f>
        <v/>
      </c>
      <c r="B141" s="33" t="str">
        <f>IF(ISBLANK(Values!F140),"",Values!G140)</f>
        <v/>
      </c>
      <c r="C141" s="29" t="str">
        <f>IF(ISBLANK(Values!F140),"","TellusRem")</f>
        <v/>
      </c>
      <c r="D141" s="28" t="str">
        <f>IF(ISBLANK(Values!F140),"",Values!F140)</f>
        <v/>
      </c>
      <c r="E141" s="1" t="str">
        <f>IF(ISBLANK(Values!F140),"","EAN")</f>
        <v/>
      </c>
      <c r="F141" s="27" t="str">
        <f>IF(ISBLANK(Values!F140),"",IF(Values!K140, SUBSTITUTE(Values!$B$1, "{language}", Values!I140) &amp; " " &amp;Values!$B$3, SUBSTITUTE(Values!$B$2, "{language}", Values!$I140) &amp; " " &amp;Values!$B$3))</f>
        <v/>
      </c>
      <c r="G141" s="29" t="str">
        <f>IF(ISBLANK(Values!F140),"","TellusRem")</f>
        <v/>
      </c>
      <c r="H141" s="1" t="str">
        <f>IF(ISBLANK(Values!F140),"",Values!$B$16)</f>
        <v/>
      </c>
      <c r="I141" s="1" t="str">
        <f>IF(ISBLANK(Values!F140),"","4730574031")</f>
        <v/>
      </c>
      <c r="J141" s="31" t="str">
        <f>IF(ISBLANK(Values!F140),"",Values!G140 )</f>
        <v/>
      </c>
      <c r="K141" s="27" t="str">
        <f>IF(ISBLANK(Values!F140),"",IF(Values!K140, Values!$B$4, Values!$B$5))</f>
        <v/>
      </c>
      <c r="L141" s="27" t="str">
        <f>IF(ISBLANK(Values!F140),"",Values!$B$18)</f>
        <v/>
      </c>
      <c r="M141" s="27" t="str">
        <f>IF(ISBLANK(Values!F140),"",Values!$N140)</f>
        <v/>
      </c>
      <c r="N141" s="27" t="str">
        <f>IF(ISBLANK(Values!G140),"",Values!$O140)</f>
        <v/>
      </c>
      <c r="O141" s="1" t="str">
        <f>IF(ISBLANK(Values!G140),"",Values!$P140)</f>
        <v/>
      </c>
      <c r="W141" s="29" t="str">
        <f>IF(ISBLANK(Values!F140),"","Child")</f>
        <v/>
      </c>
      <c r="X141" s="29" t="str">
        <f>IF(ISBLANK(Values!F140),"",Values!$B$13)</f>
        <v/>
      </c>
      <c r="Y141" s="31" t="str">
        <f>IF(ISBLANK(Values!F140),"","Size-Color")</f>
        <v/>
      </c>
      <c r="Z141" s="29" t="str">
        <f>IF(ISBLANK(Values!F140),"","variation")</f>
        <v/>
      </c>
      <c r="AA141" s="1" t="str">
        <f>IF(ISBLANK(Values!F140),"",Values!$B$20)</f>
        <v/>
      </c>
      <c r="AB141" s="1" t="str">
        <f>IF(ISBLANK(Values!F140),"",Values!$B$29)</f>
        <v/>
      </c>
      <c r="AI141" s="34" t="str">
        <f>IF(ISBLANK(Values!F140),"",IF(Values!J140,Values!$B$23,Values!$B$33))</f>
        <v/>
      </c>
      <c r="AJ141" s="3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7" t="str">
        <f>IF(ISBLANK(Values!F140),"",Values!I140)</f>
        <v/>
      </c>
      <c r="AV141" s="1" t="str">
        <f>IF(ISBLANK(Values!F140),"",IF(Values!K140,"Backlit", "Non-Backlit"))</f>
        <v/>
      </c>
      <c r="BE141" s="1" t="str">
        <f>IF(ISBLANK(Values!F140),"","Professional Audience")</f>
        <v/>
      </c>
      <c r="BF141" s="1" t="str">
        <f>IF(ISBLANK(Values!F140),"","Consumer Audience")</f>
        <v/>
      </c>
      <c r="BG141" s="1" t="str">
        <f>IF(ISBLANK(Values!F140),"","Adults")</f>
        <v/>
      </c>
      <c r="BH141" s="1"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1" t="str">
        <f>IF(ISBLANK(Values!F140),"",Values!$B$7)</f>
        <v/>
      </c>
      <c r="CQ141" s="1" t="str">
        <f>IF(ISBLANK(Values!F140),"",Values!$B$8)</f>
        <v/>
      </c>
      <c r="CR141" s="1"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1" t="str">
        <f>IF(ISBLANK(Values!F140),"","Parts")</f>
        <v/>
      </c>
      <c r="DP141" s="1" t="str">
        <f>IF(ISBLANK(Values!F140),"",Values!$B$31)</f>
        <v/>
      </c>
      <c r="EI141" s="1" t="str">
        <f>IF(ISBLANK(Values!F140),"",Values!$B$31)</f>
        <v/>
      </c>
      <c r="ES141" s="1" t="str">
        <f>IF(ISBLANK(Values!F140),"","Amazon Tellus UPS")</f>
        <v/>
      </c>
      <c r="EV141" s="1" t="str">
        <f>IF(ISBLANK(Values!F140),"","New")</f>
        <v/>
      </c>
      <c r="FE141" s="1" t="str">
        <f>IF(ISBLANK(Values!F140),"","3")</f>
        <v/>
      </c>
      <c r="FH141" s="1" t="str">
        <f>IF(ISBLANK(Values!F140),"","FALSE")</f>
        <v/>
      </c>
      <c r="FI141" s="1" t="str">
        <f>IF(ISBLANK(Values!F140),"","FALSE")</f>
        <v/>
      </c>
      <c r="FJ141" s="1" t="str">
        <f>IF(ISBLANK(Values!F140),"","FALSE")</f>
        <v/>
      </c>
      <c r="FM141" s="1" t="str">
        <f>IF(ISBLANK(Values!F140),"","1")</f>
        <v/>
      </c>
      <c r="FO141" s="27"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1" t="str">
        <f>IF(ISBLANK(Values!F141),"",IF(Values!$B$37="EU","computercomponent","computer"))</f>
        <v/>
      </c>
      <c r="B142" s="33" t="str">
        <f>IF(ISBLANK(Values!F141),"",Values!G141)</f>
        <v/>
      </c>
      <c r="C142" s="29" t="str">
        <f>IF(ISBLANK(Values!F141),"","TellusRem")</f>
        <v/>
      </c>
      <c r="D142" s="28" t="str">
        <f>IF(ISBLANK(Values!F141),"",Values!F141)</f>
        <v/>
      </c>
      <c r="E142" s="1" t="str">
        <f>IF(ISBLANK(Values!F141),"","EAN")</f>
        <v/>
      </c>
      <c r="F142" s="27" t="str">
        <f>IF(ISBLANK(Values!F141),"",IF(Values!K141, SUBSTITUTE(Values!$B$1, "{language}", Values!I141) &amp; " " &amp;Values!$B$3, SUBSTITUTE(Values!$B$2, "{language}", Values!$I141) &amp; " " &amp;Values!$B$3))</f>
        <v/>
      </c>
      <c r="G142" s="29" t="str">
        <f>IF(ISBLANK(Values!F141),"","TellusRem")</f>
        <v/>
      </c>
      <c r="H142" s="1" t="str">
        <f>IF(ISBLANK(Values!F141),"",Values!$B$16)</f>
        <v/>
      </c>
      <c r="I142" s="1" t="str">
        <f>IF(ISBLANK(Values!F141),"","4730574031")</f>
        <v/>
      </c>
      <c r="J142" s="31" t="str">
        <f>IF(ISBLANK(Values!F141),"",Values!G141 )</f>
        <v/>
      </c>
      <c r="K142" s="27" t="str">
        <f>IF(ISBLANK(Values!F141),"",IF(Values!K141, Values!$B$4, Values!$B$5))</f>
        <v/>
      </c>
      <c r="L142" s="27" t="str">
        <f>IF(ISBLANK(Values!F141),"",Values!$B$18)</f>
        <v/>
      </c>
      <c r="M142" s="27" t="str">
        <f>IF(ISBLANK(Values!F141),"",Values!$N141)</f>
        <v/>
      </c>
      <c r="N142" s="27" t="str">
        <f>IF(ISBLANK(Values!G141),"",Values!$O141)</f>
        <v/>
      </c>
      <c r="O142" s="1" t="str">
        <f>IF(ISBLANK(Values!G141),"",Values!$P141)</f>
        <v/>
      </c>
      <c r="W142" s="29" t="str">
        <f>IF(ISBLANK(Values!F141),"","Child")</f>
        <v/>
      </c>
      <c r="X142" s="29" t="str">
        <f>IF(ISBLANK(Values!F141),"",Values!$B$13)</f>
        <v/>
      </c>
      <c r="Y142" s="31" t="str">
        <f>IF(ISBLANK(Values!F141),"","Size-Color")</f>
        <v/>
      </c>
      <c r="Z142" s="29" t="str">
        <f>IF(ISBLANK(Values!F141),"","variation")</f>
        <v/>
      </c>
      <c r="AA142" s="1" t="str">
        <f>IF(ISBLANK(Values!F141),"",Values!$B$20)</f>
        <v/>
      </c>
      <c r="AB142" s="1" t="str">
        <f>IF(ISBLANK(Values!F141),"",Values!$B$29)</f>
        <v/>
      </c>
      <c r="AI142" s="34" t="str">
        <f>IF(ISBLANK(Values!F141),"",IF(Values!J141,Values!$B$23,Values!$B$33))</f>
        <v/>
      </c>
      <c r="AJ142" s="3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7" t="str">
        <f>IF(ISBLANK(Values!F141),"",Values!I141)</f>
        <v/>
      </c>
      <c r="AV142" s="1" t="str">
        <f>IF(ISBLANK(Values!F141),"",IF(Values!K141,"Backlit", "Non-Backlit"))</f>
        <v/>
      </c>
      <c r="BE142" s="1" t="str">
        <f>IF(ISBLANK(Values!F141),"","Professional Audience")</f>
        <v/>
      </c>
      <c r="BF142" s="1" t="str">
        <f>IF(ISBLANK(Values!F141),"","Consumer Audience")</f>
        <v/>
      </c>
      <c r="BG142" s="1" t="str">
        <f>IF(ISBLANK(Values!F141),"","Adults")</f>
        <v/>
      </c>
      <c r="BH142" s="1"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1" t="str">
        <f>IF(ISBLANK(Values!F141),"",Values!$B$7)</f>
        <v/>
      </c>
      <c r="CQ142" s="1" t="str">
        <f>IF(ISBLANK(Values!F141),"",Values!$B$8)</f>
        <v/>
      </c>
      <c r="CR142" s="1"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1" t="str">
        <f>IF(ISBLANK(Values!F141),"","Parts")</f>
        <v/>
      </c>
      <c r="DP142" s="1" t="str">
        <f>IF(ISBLANK(Values!F141),"",Values!$B$31)</f>
        <v/>
      </c>
      <c r="EI142" s="1" t="str">
        <f>IF(ISBLANK(Values!F141),"",Values!$B$31)</f>
        <v/>
      </c>
      <c r="ES142" s="1" t="str">
        <f>IF(ISBLANK(Values!F141),"","Amazon Tellus UPS")</f>
        <v/>
      </c>
      <c r="EV142" s="1" t="str">
        <f>IF(ISBLANK(Values!F141),"","New")</f>
        <v/>
      </c>
      <c r="FE142" s="1" t="str">
        <f>IF(ISBLANK(Values!F141),"","3")</f>
        <v/>
      </c>
      <c r="FH142" s="1" t="str">
        <f>IF(ISBLANK(Values!F141),"","FALSE")</f>
        <v/>
      </c>
      <c r="FI142" s="1" t="str">
        <f>IF(ISBLANK(Values!F141),"","FALSE")</f>
        <v/>
      </c>
      <c r="FJ142" s="1" t="str">
        <f>IF(ISBLANK(Values!F141),"","FALSE")</f>
        <v/>
      </c>
      <c r="FM142" s="1" t="str">
        <f>IF(ISBLANK(Values!F141),"","1")</f>
        <v/>
      </c>
      <c r="FO142" s="27"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1" t="str">
        <f>IF(ISBLANK(Values!F142),"",IF(Values!$B$37="EU","computercomponent","computer"))</f>
        <v/>
      </c>
      <c r="B143" s="33" t="str">
        <f>IF(ISBLANK(Values!F142),"",Values!G142)</f>
        <v/>
      </c>
      <c r="C143" s="29" t="str">
        <f>IF(ISBLANK(Values!F142),"","TellusRem")</f>
        <v/>
      </c>
      <c r="D143" s="28" t="str">
        <f>IF(ISBLANK(Values!F142),"",Values!F142)</f>
        <v/>
      </c>
      <c r="E143" s="1" t="str">
        <f>IF(ISBLANK(Values!F142),"","EAN")</f>
        <v/>
      </c>
      <c r="F143" s="27" t="str">
        <f>IF(ISBLANK(Values!F142),"",IF(Values!K142, SUBSTITUTE(Values!$B$1, "{language}", Values!I142) &amp; " " &amp;Values!$B$3, SUBSTITUTE(Values!$B$2, "{language}", Values!$I142) &amp; " " &amp;Values!$B$3))</f>
        <v/>
      </c>
      <c r="G143" s="29" t="str">
        <f>IF(ISBLANK(Values!F142),"","TellusRem")</f>
        <v/>
      </c>
      <c r="H143" s="1" t="str">
        <f>IF(ISBLANK(Values!F142),"",Values!$B$16)</f>
        <v/>
      </c>
      <c r="I143" s="1" t="str">
        <f>IF(ISBLANK(Values!F142),"","4730574031")</f>
        <v/>
      </c>
      <c r="J143" s="31" t="str">
        <f>IF(ISBLANK(Values!F142),"",Values!G142 )</f>
        <v/>
      </c>
      <c r="K143" s="27" t="str">
        <f>IF(ISBLANK(Values!F142),"",IF(Values!K142, Values!$B$4, Values!$B$5))</f>
        <v/>
      </c>
      <c r="L143" s="27" t="str">
        <f>IF(ISBLANK(Values!F142),"",Values!$B$18)</f>
        <v/>
      </c>
      <c r="M143" s="27" t="str">
        <f>IF(ISBLANK(Values!F142),"",Values!$N142)</f>
        <v/>
      </c>
      <c r="N143" s="27" t="str">
        <f>IF(ISBLANK(Values!G142),"",Values!$O142)</f>
        <v/>
      </c>
      <c r="O143" s="1" t="str">
        <f>IF(ISBLANK(Values!G142),"",Values!$P142)</f>
        <v/>
      </c>
      <c r="W143" s="29" t="str">
        <f>IF(ISBLANK(Values!F142),"","Child")</f>
        <v/>
      </c>
      <c r="X143" s="29" t="str">
        <f>IF(ISBLANK(Values!F142),"",Values!$B$13)</f>
        <v/>
      </c>
      <c r="Y143" s="31" t="str">
        <f>IF(ISBLANK(Values!F142),"","Size-Color")</f>
        <v/>
      </c>
      <c r="Z143" s="29" t="str">
        <f>IF(ISBLANK(Values!F142),"","variation")</f>
        <v/>
      </c>
      <c r="AA143" s="1" t="str">
        <f>IF(ISBLANK(Values!F142),"",Values!$B$20)</f>
        <v/>
      </c>
      <c r="AB143" s="1" t="str">
        <f>IF(ISBLANK(Values!F142),"",Values!$B$29)</f>
        <v/>
      </c>
      <c r="AI143" s="34" t="str">
        <f>IF(ISBLANK(Values!F142),"",IF(Values!J142,Values!$B$23,Values!$B$33))</f>
        <v/>
      </c>
      <c r="AJ143" s="3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7" t="str">
        <f>IF(ISBLANK(Values!F142),"",Values!I142)</f>
        <v/>
      </c>
      <c r="AV143" s="1" t="str">
        <f>IF(ISBLANK(Values!F142),"",IF(Values!K142,"Backlit", "Non-Backlit"))</f>
        <v/>
      </c>
      <c r="BE143" s="1" t="str">
        <f>IF(ISBLANK(Values!F142),"","Professional Audience")</f>
        <v/>
      </c>
      <c r="BF143" s="1" t="str">
        <f>IF(ISBLANK(Values!F142),"","Consumer Audience")</f>
        <v/>
      </c>
      <c r="BG143" s="1" t="str">
        <f>IF(ISBLANK(Values!F142),"","Adults")</f>
        <v/>
      </c>
      <c r="BH143" s="1"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1" t="str">
        <f>IF(ISBLANK(Values!F142),"",Values!$B$7)</f>
        <v/>
      </c>
      <c r="CQ143" s="1" t="str">
        <f>IF(ISBLANK(Values!F142),"",Values!$B$8)</f>
        <v/>
      </c>
      <c r="CR143" s="1"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1" t="str">
        <f>IF(ISBLANK(Values!F142),"","Parts")</f>
        <v/>
      </c>
      <c r="DP143" s="1" t="str">
        <f>IF(ISBLANK(Values!F142),"",Values!$B$31)</f>
        <v/>
      </c>
      <c r="EI143" s="1" t="str">
        <f>IF(ISBLANK(Values!F142),"",Values!$B$31)</f>
        <v/>
      </c>
      <c r="ES143" s="1" t="str">
        <f>IF(ISBLANK(Values!F142),"","Amazon Tellus UPS")</f>
        <v/>
      </c>
      <c r="EV143" s="1" t="str">
        <f>IF(ISBLANK(Values!F142),"","New")</f>
        <v/>
      </c>
      <c r="FE143" s="1" t="str">
        <f>IF(ISBLANK(Values!F142),"","3")</f>
        <v/>
      </c>
      <c r="FH143" s="1" t="str">
        <f>IF(ISBLANK(Values!F142),"","FALSE")</f>
        <v/>
      </c>
      <c r="FI143" s="1" t="str">
        <f>IF(ISBLANK(Values!F142),"","FALSE")</f>
        <v/>
      </c>
      <c r="FJ143" s="1" t="str">
        <f>IF(ISBLANK(Values!F142),"","FALSE")</f>
        <v/>
      </c>
      <c r="FM143" s="1" t="str">
        <f>IF(ISBLANK(Values!F142),"","1")</f>
        <v/>
      </c>
      <c r="FO143" s="27"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1" t="str">
        <f>IF(ISBLANK(Values!F143),"",IF(Values!$B$37="EU","computercomponent","computer"))</f>
        <v/>
      </c>
      <c r="B144" s="33" t="str">
        <f>IF(ISBLANK(Values!F143),"",Values!G143)</f>
        <v/>
      </c>
      <c r="C144" s="29" t="str">
        <f>IF(ISBLANK(Values!F143),"","TellusRem")</f>
        <v/>
      </c>
      <c r="D144" s="28" t="str">
        <f>IF(ISBLANK(Values!F143),"",Values!F143)</f>
        <v/>
      </c>
      <c r="E144" s="1" t="str">
        <f>IF(ISBLANK(Values!F143),"","EAN")</f>
        <v/>
      </c>
      <c r="F144" s="27" t="str">
        <f>IF(ISBLANK(Values!F143),"",IF(Values!K143, SUBSTITUTE(Values!$B$1, "{language}", Values!I143) &amp; " " &amp;Values!$B$3, SUBSTITUTE(Values!$B$2, "{language}", Values!$I143) &amp; " " &amp;Values!$B$3))</f>
        <v/>
      </c>
      <c r="G144" s="29" t="str">
        <f>IF(ISBLANK(Values!F143),"","TellusRem")</f>
        <v/>
      </c>
      <c r="H144" s="1" t="str">
        <f>IF(ISBLANK(Values!F143),"",Values!$B$16)</f>
        <v/>
      </c>
      <c r="I144" s="1" t="str">
        <f>IF(ISBLANK(Values!F143),"","4730574031")</f>
        <v/>
      </c>
      <c r="J144" s="31" t="str">
        <f>IF(ISBLANK(Values!F143),"",Values!G143 )</f>
        <v/>
      </c>
      <c r="K144" s="27" t="str">
        <f>IF(ISBLANK(Values!F143),"",IF(Values!K143, Values!$B$4, Values!$B$5))</f>
        <v/>
      </c>
      <c r="L144" s="27" t="str">
        <f>IF(ISBLANK(Values!F143),"",Values!$B$18)</f>
        <v/>
      </c>
      <c r="M144" s="27" t="str">
        <f>IF(ISBLANK(Values!F143),"",Values!$N143)</f>
        <v/>
      </c>
      <c r="N144" s="27" t="str">
        <f>IF(ISBLANK(Values!G143),"",Values!$O143)</f>
        <v/>
      </c>
      <c r="O144" s="1" t="str">
        <f>IF(ISBLANK(Values!G143),"",Values!$P143)</f>
        <v/>
      </c>
      <c r="W144" s="29" t="str">
        <f>IF(ISBLANK(Values!F143),"","Child")</f>
        <v/>
      </c>
      <c r="X144" s="29" t="str">
        <f>IF(ISBLANK(Values!F143),"",Values!$B$13)</f>
        <v/>
      </c>
      <c r="Y144" s="31" t="str">
        <f>IF(ISBLANK(Values!F143),"","Size-Color")</f>
        <v/>
      </c>
      <c r="Z144" s="29" t="str">
        <f>IF(ISBLANK(Values!F143),"","variation")</f>
        <v/>
      </c>
      <c r="AA144" s="1" t="str">
        <f>IF(ISBLANK(Values!F143),"",Values!$B$20)</f>
        <v/>
      </c>
      <c r="AB144" s="1" t="str">
        <f>IF(ISBLANK(Values!F143),"",Values!$B$29)</f>
        <v/>
      </c>
      <c r="AI144" s="34" t="str">
        <f>IF(ISBLANK(Values!F143),"",IF(Values!J143,Values!$B$23,Values!$B$33))</f>
        <v/>
      </c>
      <c r="AJ144" s="3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7" t="str">
        <f>IF(ISBLANK(Values!F143),"",Values!I143)</f>
        <v/>
      </c>
      <c r="AV144" s="1" t="str">
        <f>IF(ISBLANK(Values!F143),"",IF(Values!K143,"Backlit", "Non-Backlit"))</f>
        <v/>
      </c>
      <c r="BE144" s="1" t="str">
        <f>IF(ISBLANK(Values!F143),"","Professional Audience")</f>
        <v/>
      </c>
      <c r="BF144" s="1" t="str">
        <f>IF(ISBLANK(Values!F143),"","Consumer Audience")</f>
        <v/>
      </c>
      <c r="BG144" s="1" t="str">
        <f>IF(ISBLANK(Values!F143),"","Adults")</f>
        <v/>
      </c>
      <c r="BH144" s="1"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1" t="str">
        <f>IF(ISBLANK(Values!F143),"",Values!$B$7)</f>
        <v/>
      </c>
      <c r="CQ144" s="1" t="str">
        <f>IF(ISBLANK(Values!F143),"",Values!$B$8)</f>
        <v/>
      </c>
      <c r="CR144" s="1"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1" t="str">
        <f>IF(ISBLANK(Values!F143),"","Parts")</f>
        <v/>
      </c>
      <c r="DP144" s="1" t="str">
        <f>IF(ISBLANK(Values!F143),"",Values!$B$31)</f>
        <v/>
      </c>
      <c r="EI144" s="1" t="str">
        <f>IF(ISBLANK(Values!F143),"",Values!$B$31)</f>
        <v/>
      </c>
      <c r="ES144" s="1" t="str">
        <f>IF(ISBLANK(Values!F143),"","Amazon Tellus UPS")</f>
        <v/>
      </c>
      <c r="EV144" s="1" t="str">
        <f>IF(ISBLANK(Values!F143),"","New")</f>
        <v/>
      </c>
      <c r="FE144" s="1" t="str">
        <f>IF(ISBLANK(Values!F143),"","3")</f>
        <v/>
      </c>
      <c r="FH144" s="1" t="str">
        <f>IF(ISBLANK(Values!F143),"","FALSE")</f>
        <v/>
      </c>
      <c r="FI144" s="1" t="str">
        <f>IF(ISBLANK(Values!F143),"","FALSE")</f>
        <v/>
      </c>
      <c r="FJ144" s="1" t="str">
        <f>IF(ISBLANK(Values!F143),"","FALSE")</f>
        <v/>
      </c>
      <c r="FM144" s="1" t="str">
        <f>IF(ISBLANK(Values!F143),"","1")</f>
        <v/>
      </c>
      <c r="FO144" s="27"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1" t="str">
        <f>IF(ISBLANK(Values!F144),"",IF(Values!$B$37="EU","computercomponent","computer"))</f>
        <v/>
      </c>
      <c r="B145" s="33" t="str">
        <f>IF(ISBLANK(Values!F144),"",Values!G144)</f>
        <v/>
      </c>
      <c r="C145" s="29" t="str">
        <f>IF(ISBLANK(Values!F144),"","TellusRem")</f>
        <v/>
      </c>
      <c r="D145" s="28" t="str">
        <f>IF(ISBLANK(Values!F144),"",Values!F144)</f>
        <v/>
      </c>
      <c r="E145" s="1" t="str">
        <f>IF(ISBLANK(Values!F144),"","EAN")</f>
        <v/>
      </c>
      <c r="F145" s="27" t="str">
        <f>IF(ISBLANK(Values!F144),"",IF(Values!K144, SUBSTITUTE(Values!$B$1, "{language}", Values!I144) &amp; " " &amp;Values!$B$3, SUBSTITUTE(Values!$B$2, "{language}", Values!$I144) &amp; " " &amp;Values!$B$3))</f>
        <v/>
      </c>
      <c r="G145" s="29" t="str">
        <f>IF(ISBLANK(Values!F144),"","TellusRem")</f>
        <v/>
      </c>
      <c r="H145" s="1" t="str">
        <f>IF(ISBLANK(Values!F144),"",Values!$B$16)</f>
        <v/>
      </c>
      <c r="I145" s="1" t="str">
        <f>IF(ISBLANK(Values!F144),"","4730574031")</f>
        <v/>
      </c>
      <c r="J145" s="31" t="str">
        <f>IF(ISBLANK(Values!F144),"",Values!G144 )</f>
        <v/>
      </c>
      <c r="K145" s="27" t="str">
        <f>IF(ISBLANK(Values!F144),"",IF(Values!K144, Values!$B$4, Values!$B$5))</f>
        <v/>
      </c>
      <c r="L145" s="27" t="str">
        <f>IF(ISBLANK(Values!F144),"",Values!$B$18)</f>
        <v/>
      </c>
      <c r="M145" s="27" t="str">
        <f>IF(ISBLANK(Values!F144),"",Values!$N144)</f>
        <v/>
      </c>
      <c r="N145" s="27" t="str">
        <f>IF(ISBLANK(Values!G144),"",Values!$O144)</f>
        <v/>
      </c>
      <c r="O145" s="1" t="str">
        <f>IF(ISBLANK(Values!G144),"",Values!$P144)</f>
        <v/>
      </c>
      <c r="W145" s="29" t="str">
        <f>IF(ISBLANK(Values!F144),"","Child")</f>
        <v/>
      </c>
      <c r="X145" s="29" t="str">
        <f>IF(ISBLANK(Values!F144),"",Values!$B$13)</f>
        <v/>
      </c>
      <c r="Y145" s="31" t="str">
        <f>IF(ISBLANK(Values!F144),"","Size-Color")</f>
        <v/>
      </c>
      <c r="Z145" s="29" t="str">
        <f>IF(ISBLANK(Values!F144),"","variation")</f>
        <v/>
      </c>
      <c r="AA145" s="1" t="str">
        <f>IF(ISBLANK(Values!F144),"",Values!$B$20)</f>
        <v/>
      </c>
      <c r="AB145" s="1" t="str">
        <f>IF(ISBLANK(Values!F144),"",Values!$B$29)</f>
        <v/>
      </c>
      <c r="AI145" s="34" t="str">
        <f>IF(ISBLANK(Values!F144),"",IF(Values!J144,Values!$B$23,Values!$B$33))</f>
        <v/>
      </c>
      <c r="AJ145" s="3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7" t="str">
        <f>IF(ISBLANK(Values!F144),"",Values!I144)</f>
        <v/>
      </c>
      <c r="AV145" s="1" t="str">
        <f>IF(ISBLANK(Values!F144),"",IF(Values!K144,"Backlit", "Non-Backlit"))</f>
        <v/>
      </c>
      <c r="BE145" s="1" t="str">
        <f>IF(ISBLANK(Values!F144),"","Professional Audience")</f>
        <v/>
      </c>
      <c r="BF145" s="1" t="str">
        <f>IF(ISBLANK(Values!F144),"","Consumer Audience")</f>
        <v/>
      </c>
      <c r="BG145" s="1" t="str">
        <f>IF(ISBLANK(Values!F144),"","Adults")</f>
        <v/>
      </c>
      <c r="BH145" s="1"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1" t="str">
        <f>IF(ISBLANK(Values!F144),"",Values!$B$7)</f>
        <v/>
      </c>
      <c r="CQ145" s="1" t="str">
        <f>IF(ISBLANK(Values!F144),"",Values!$B$8)</f>
        <v/>
      </c>
      <c r="CR145" s="1"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1" t="str">
        <f>IF(ISBLANK(Values!F144),"","Parts")</f>
        <v/>
      </c>
      <c r="DP145" s="1" t="str">
        <f>IF(ISBLANK(Values!F144),"",Values!$B$31)</f>
        <v/>
      </c>
      <c r="EI145" s="1" t="str">
        <f>IF(ISBLANK(Values!F144),"",Values!$B$31)</f>
        <v/>
      </c>
      <c r="ES145" s="1" t="str">
        <f>IF(ISBLANK(Values!F144),"","Amazon Tellus UPS")</f>
        <v/>
      </c>
      <c r="EV145" s="1" t="str">
        <f>IF(ISBLANK(Values!F144),"","New")</f>
        <v/>
      </c>
      <c r="FE145" s="1" t="str">
        <f>IF(ISBLANK(Values!F144),"","3")</f>
        <v/>
      </c>
      <c r="FH145" s="1" t="str">
        <f>IF(ISBLANK(Values!F144),"","FALSE")</f>
        <v/>
      </c>
      <c r="FI145" s="1" t="str">
        <f>IF(ISBLANK(Values!F144),"","FALSE")</f>
        <v/>
      </c>
      <c r="FJ145" s="1" t="str">
        <f>IF(ISBLANK(Values!F144),"","FALSE")</f>
        <v/>
      </c>
      <c r="FM145" s="1" t="str">
        <f>IF(ISBLANK(Values!F144),"","1")</f>
        <v/>
      </c>
      <c r="FO145" s="27"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1" t="str">
        <f>IF(ISBLANK(Values!F145),"",IF(Values!$B$37="EU","computercomponent","computer"))</f>
        <v/>
      </c>
      <c r="B146" s="33" t="str">
        <f>IF(ISBLANK(Values!F145),"",Values!G145)</f>
        <v/>
      </c>
      <c r="C146" s="29" t="str">
        <f>IF(ISBLANK(Values!F145),"","TellusRem")</f>
        <v/>
      </c>
      <c r="D146" s="28" t="str">
        <f>IF(ISBLANK(Values!F145),"",Values!F145)</f>
        <v/>
      </c>
      <c r="E146" s="1" t="str">
        <f>IF(ISBLANK(Values!F145),"","EAN")</f>
        <v/>
      </c>
      <c r="F146" s="27" t="str">
        <f>IF(ISBLANK(Values!F145),"",IF(Values!K145, SUBSTITUTE(Values!$B$1, "{language}", Values!I145) &amp; " " &amp;Values!$B$3, SUBSTITUTE(Values!$B$2, "{language}", Values!$I145) &amp; " " &amp;Values!$B$3))</f>
        <v/>
      </c>
      <c r="G146" s="29" t="str">
        <f>IF(ISBLANK(Values!F145),"","TellusRem")</f>
        <v/>
      </c>
      <c r="H146" s="1" t="str">
        <f>IF(ISBLANK(Values!F145),"",Values!$B$16)</f>
        <v/>
      </c>
      <c r="I146" s="1" t="str">
        <f>IF(ISBLANK(Values!F145),"","4730574031")</f>
        <v/>
      </c>
      <c r="J146" s="31" t="str">
        <f>IF(ISBLANK(Values!F145),"",Values!G145 )</f>
        <v/>
      </c>
      <c r="K146" s="27" t="str">
        <f>IF(ISBLANK(Values!F145),"",IF(Values!K145, Values!$B$4, Values!$B$5))</f>
        <v/>
      </c>
      <c r="L146" s="27" t="str">
        <f>IF(ISBLANK(Values!F145),"",Values!$B$18)</f>
        <v/>
      </c>
      <c r="M146" s="27" t="str">
        <f>IF(ISBLANK(Values!F145),"",Values!$N145)</f>
        <v/>
      </c>
      <c r="N146" s="27" t="str">
        <f>IF(ISBLANK(Values!G145),"",Values!$O145)</f>
        <v/>
      </c>
      <c r="O146" s="1" t="str">
        <f>IF(ISBLANK(Values!G145),"",Values!$P145)</f>
        <v/>
      </c>
      <c r="W146" s="29" t="str">
        <f>IF(ISBLANK(Values!F145),"","Child")</f>
        <v/>
      </c>
      <c r="X146" s="29" t="str">
        <f>IF(ISBLANK(Values!F145),"",Values!$B$13)</f>
        <v/>
      </c>
      <c r="Y146" s="31" t="str">
        <f>IF(ISBLANK(Values!F145),"","Size-Color")</f>
        <v/>
      </c>
      <c r="Z146" s="29" t="str">
        <f>IF(ISBLANK(Values!F145),"","variation")</f>
        <v/>
      </c>
      <c r="AA146" s="1" t="str">
        <f>IF(ISBLANK(Values!F145),"",Values!$B$20)</f>
        <v/>
      </c>
      <c r="AB146" s="1" t="str">
        <f>IF(ISBLANK(Values!F145),"",Values!$B$29)</f>
        <v/>
      </c>
      <c r="AI146" s="34" t="str">
        <f>IF(ISBLANK(Values!F145),"",IF(Values!J145,Values!$B$23,Values!$B$33))</f>
        <v/>
      </c>
      <c r="AJ146" s="3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7" t="str">
        <f>IF(ISBLANK(Values!F145),"",Values!I145)</f>
        <v/>
      </c>
      <c r="AV146" s="1" t="str">
        <f>IF(ISBLANK(Values!F145),"",IF(Values!K145,"Backlit", "Non-Backlit"))</f>
        <v/>
      </c>
      <c r="BE146" s="1" t="str">
        <f>IF(ISBLANK(Values!F145),"","Professional Audience")</f>
        <v/>
      </c>
      <c r="BF146" s="1" t="str">
        <f>IF(ISBLANK(Values!F145),"","Consumer Audience")</f>
        <v/>
      </c>
      <c r="BG146" s="1" t="str">
        <f>IF(ISBLANK(Values!F145),"","Adults")</f>
        <v/>
      </c>
      <c r="BH146" s="1"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1" t="str">
        <f>IF(ISBLANK(Values!F145),"",Values!$B$7)</f>
        <v/>
      </c>
      <c r="CQ146" s="1" t="str">
        <f>IF(ISBLANK(Values!F145),"",Values!$B$8)</f>
        <v/>
      </c>
      <c r="CR146" s="1"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1" t="str">
        <f>IF(ISBLANK(Values!F145),"","Parts")</f>
        <v/>
      </c>
      <c r="DP146" s="1" t="str">
        <f>IF(ISBLANK(Values!F145),"",Values!$B$31)</f>
        <v/>
      </c>
      <c r="EI146" s="1" t="str">
        <f>IF(ISBLANK(Values!F145),"",Values!$B$31)</f>
        <v/>
      </c>
      <c r="ES146" s="1" t="str">
        <f>IF(ISBLANK(Values!F145),"","Amazon Tellus UPS")</f>
        <v/>
      </c>
      <c r="EV146" s="1" t="str">
        <f>IF(ISBLANK(Values!F145),"","New")</f>
        <v/>
      </c>
      <c r="FE146" s="1" t="str">
        <f>IF(ISBLANK(Values!F145),"","3")</f>
        <v/>
      </c>
      <c r="FH146" s="1" t="str">
        <f>IF(ISBLANK(Values!F145),"","FALSE")</f>
        <v/>
      </c>
      <c r="FI146" s="1" t="str">
        <f>IF(ISBLANK(Values!F145),"","FALSE")</f>
        <v/>
      </c>
      <c r="FJ146" s="1" t="str">
        <f>IF(ISBLANK(Values!F145),"","FALSE")</f>
        <v/>
      </c>
      <c r="FM146" s="1" t="str">
        <f>IF(ISBLANK(Values!F145),"","1")</f>
        <v/>
      </c>
      <c r="FO146" s="27"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1" t="str">
        <f>IF(ISBLANK(Values!F146),"",IF(Values!$B$37="EU","computercomponent","computer"))</f>
        <v/>
      </c>
      <c r="B147" s="33" t="str">
        <f>IF(ISBLANK(Values!F146),"",Values!G146)</f>
        <v/>
      </c>
      <c r="C147" s="29" t="str">
        <f>IF(ISBLANK(Values!F146),"","TellusRem")</f>
        <v/>
      </c>
      <c r="D147" s="28" t="str">
        <f>IF(ISBLANK(Values!F146),"",Values!F146)</f>
        <v/>
      </c>
      <c r="E147" s="1" t="str">
        <f>IF(ISBLANK(Values!F146),"","EAN")</f>
        <v/>
      </c>
      <c r="F147" s="27" t="str">
        <f>IF(ISBLANK(Values!F146),"",IF(Values!K146, SUBSTITUTE(Values!$B$1, "{language}", Values!I146) &amp; " " &amp;Values!$B$3, SUBSTITUTE(Values!$B$2, "{language}", Values!$I146) &amp; " " &amp;Values!$B$3))</f>
        <v/>
      </c>
      <c r="G147" s="29" t="str">
        <f>IF(ISBLANK(Values!F146),"","TellusRem")</f>
        <v/>
      </c>
      <c r="H147" s="1" t="str">
        <f>IF(ISBLANK(Values!F146),"",Values!$B$16)</f>
        <v/>
      </c>
      <c r="I147" s="1" t="str">
        <f>IF(ISBLANK(Values!F146),"","4730574031")</f>
        <v/>
      </c>
      <c r="J147" s="31" t="str">
        <f>IF(ISBLANK(Values!F146),"",Values!G146 )</f>
        <v/>
      </c>
      <c r="K147" s="27" t="str">
        <f>IF(ISBLANK(Values!F146),"",IF(Values!K146, Values!$B$4, Values!$B$5))</f>
        <v/>
      </c>
      <c r="L147" s="27" t="str">
        <f>IF(ISBLANK(Values!F146),"",Values!$B$18)</f>
        <v/>
      </c>
      <c r="M147" s="27" t="str">
        <f>IF(ISBLANK(Values!F146),"",Values!$N146)</f>
        <v/>
      </c>
      <c r="N147" s="27" t="str">
        <f>IF(ISBLANK(Values!G146),"",Values!$O146)</f>
        <v/>
      </c>
      <c r="O147" s="1" t="str">
        <f>IF(ISBLANK(Values!G146),"",Values!$P146)</f>
        <v/>
      </c>
      <c r="W147" s="29" t="str">
        <f>IF(ISBLANK(Values!F146),"","Child")</f>
        <v/>
      </c>
      <c r="X147" s="29" t="str">
        <f>IF(ISBLANK(Values!F146),"",Values!$B$13)</f>
        <v/>
      </c>
      <c r="Y147" s="31" t="str">
        <f>IF(ISBLANK(Values!F146),"","Size-Color")</f>
        <v/>
      </c>
      <c r="Z147" s="29" t="str">
        <f>IF(ISBLANK(Values!F146),"","variation")</f>
        <v/>
      </c>
      <c r="AA147" s="1" t="str">
        <f>IF(ISBLANK(Values!F146),"",Values!$B$20)</f>
        <v/>
      </c>
      <c r="AB147" s="1" t="str">
        <f>IF(ISBLANK(Values!F146),"",Values!$B$29)</f>
        <v/>
      </c>
      <c r="AI147" s="34" t="str">
        <f>IF(ISBLANK(Values!F146),"",IF(Values!J146,Values!$B$23,Values!$B$33))</f>
        <v/>
      </c>
      <c r="AJ147" s="3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7" t="str">
        <f>IF(ISBLANK(Values!F146),"",Values!I146)</f>
        <v/>
      </c>
      <c r="AV147" s="1" t="str">
        <f>IF(ISBLANK(Values!F146),"",IF(Values!K146,"Backlit", "Non-Backlit"))</f>
        <v/>
      </c>
      <c r="BE147" s="1" t="str">
        <f>IF(ISBLANK(Values!F146),"","Professional Audience")</f>
        <v/>
      </c>
      <c r="BF147" s="1" t="str">
        <f>IF(ISBLANK(Values!F146),"","Consumer Audience")</f>
        <v/>
      </c>
      <c r="BG147" s="1" t="str">
        <f>IF(ISBLANK(Values!F146),"","Adults")</f>
        <v/>
      </c>
      <c r="BH147" s="1"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1" t="str">
        <f>IF(ISBLANK(Values!F146),"",Values!$B$7)</f>
        <v/>
      </c>
      <c r="CQ147" s="1" t="str">
        <f>IF(ISBLANK(Values!F146),"",Values!$B$8)</f>
        <v/>
      </c>
      <c r="CR147" s="1"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1" t="str">
        <f>IF(ISBLANK(Values!F146),"","Parts")</f>
        <v/>
      </c>
      <c r="DP147" s="1" t="str">
        <f>IF(ISBLANK(Values!F146),"",Values!$B$31)</f>
        <v/>
      </c>
      <c r="EI147" s="1" t="str">
        <f>IF(ISBLANK(Values!F146),"",Values!$B$31)</f>
        <v/>
      </c>
      <c r="ES147" s="1" t="str">
        <f>IF(ISBLANK(Values!F146),"","Amazon Tellus UPS")</f>
        <v/>
      </c>
      <c r="EV147" s="1" t="str">
        <f>IF(ISBLANK(Values!F146),"","New")</f>
        <v/>
      </c>
      <c r="FE147" s="1" t="str">
        <f>IF(ISBLANK(Values!F146),"","3")</f>
        <v/>
      </c>
      <c r="FH147" s="1" t="str">
        <f>IF(ISBLANK(Values!F146),"","FALSE")</f>
        <v/>
      </c>
      <c r="FI147" s="1" t="str">
        <f>IF(ISBLANK(Values!F146),"","FALSE")</f>
        <v/>
      </c>
      <c r="FJ147" s="1" t="str">
        <f>IF(ISBLANK(Values!F146),"","FALSE")</f>
        <v/>
      </c>
      <c r="FM147" s="1" t="str">
        <f>IF(ISBLANK(Values!F146),"","1")</f>
        <v/>
      </c>
      <c r="FO147" s="27"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1" t="str">
        <f>IF(ISBLANK(Values!F147),"",IF(Values!$B$37="EU","computercomponent","computer"))</f>
        <v/>
      </c>
      <c r="B148" s="33" t="str">
        <f>IF(ISBLANK(Values!F147),"",Values!G147)</f>
        <v/>
      </c>
      <c r="C148" s="29" t="str">
        <f>IF(ISBLANK(Values!F147),"","TellusRem")</f>
        <v/>
      </c>
      <c r="D148" s="28" t="str">
        <f>IF(ISBLANK(Values!F147),"",Values!F147)</f>
        <v/>
      </c>
      <c r="E148" s="1" t="str">
        <f>IF(ISBLANK(Values!F147),"","EAN")</f>
        <v/>
      </c>
      <c r="F148" s="27" t="str">
        <f>IF(ISBLANK(Values!F147),"",IF(Values!K147, SUBSTITUTE(Values!$B$1, "{language}", Values!I147) &amp; " " &amp;Values!$B$3, SUBSTITUTE(Values!$B$2, "{language}", Values!$I147) &amp; " " &amp;Values!$B$3))</f>
        <v/>
      </c>
      <c r="G148" s="29" t="str">
        <f>IF(ISBLANK(Values!F147),"","TellusRem")</f>
        <v/>
      </c>
      <c r="H148" s="1" t="str">
        <f>IF(ISBLANK(Values!F147),"",Values!$B$16)</f>
        <v/>
      </c>
      <c r="I148" s="1" t="str">
        <f>IF(ISBLANK(Values!F147),"","4730574031")</f>
        <v/>
      </c>
      <c r="J148" s="31" t="str">
        <f>IF(ISBLANK(Values!F147),"",Values!G147 )</f>
        <v/>
      </c>
      <c r="K148" s="27" t="str">
        <f>IF(ISBLANK(Values!F147),"",IF(Values!K147, Values!$B$4, Values!$B$5))</f>
        <v/>
      </c>
      <c r="L148" s="27" t="str">
        <f>IF(ISBLANK(Values!F147),"",Values!$B$18)</f>
        <v/>
      </c>
      <c r="M148" s="27" t="str">
        <f>IF(ISBLANK(Values!F147),"",Values!$N147)</f>
        <v/>
      </c>
      <c r="N148" s="27" t="str">
        <f>IF(ISBLANK(Values!G147),"",Values!$O147)</f>
        <v/>
      </c>
      <c r="O148" s="1" t="str">
        <f>IF(ISBLANK(Values!G147),"",Values!$P147)</f>
        <v/>
      </c>
      <c r="W148" s="29" t="str">
        <f>IF(ISBLANK(Values!F147),"","Child")</f>
        <v/>
      </c>
      <c r="X148" s="29" t="str">
        <f>IF(ISBLANK(Values!F147),"",Values!$B$13)</f>
        <v/>
      </c>
      <c r="Y148" s="31" t="str">
        <f>IF(ISBLANK(Values!F147),"","Size-Color")</f>
        <v/>
      </c>
      <c r="Z148" s="29" t="str">
        <f>IF(ISBLANK(Values!F147),"","variation")</f>
        <v/>
      </c>
      <c r="AA148" s="1" t="str">
        <f>IF(ISBLANK(Values!F147),"",Values!$B$20)</f>
        <v/>
      </c>
      <c r="AB148" s="1" t="str">
        <f>IF(ISBLANK(Values!F147),"",Values!$B$29)</f>
        <v/>
      </c>
      <c r="AI148" s="34" t="str">
        <f>IF(ISBLANK(Values!F147),"",IF(Values!J147,Values!$B$23,Values!$B$33))</f>
        <v/>
      </c>
      <c r="AJ148" s="3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7" t="str">
        <f>IF(ISBLANK(Values!F147),"",Values!I147)</f>
        <v/>
      </c>
      <c r="AV148" s="1" t="str">
        <f>IF(ISBLANK(Values!F147),"",IF(Values!K147,"Backlit", "Non-Backlit"))</f>
        <v/>
      </c>
      <c r="BE148" s="1" t="str">
        <f>IF(ISBLANK(Values!F147),"","Professional Audience")</f>
        <v/>
      </c>
      <c r="BF148" s="1" t="str">
        <f>IF(ISBLANK(Values!F147),"","Consumer Audience")</f>
        <v/>
      </c>
      <c r="BG148" s="1" t="str">
        <f>IF(ISBLANK(Values!F147),"","Adults")</f>
        <v/>
      </c>
      <c r="BH148" s="1"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1" t="str">
        <f>IF(ISBLANK(Values!F147),"",Values!$B$7)</f>
        <v/>
      </c>
      <c r="CQ148" s="1" t="str">
        <f>IF(ISBLANK(Values!F147),"",Values!$B$8)</f>
        <v/>
      </c>
      <c r="CR148" s="1"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1" t="str">
        <f>IF(ISBLANK(Values!F147),"","Parts")</f>
        <v/>
      </c>
      <c r="DP148" s="1" t="str">
        <f>IF(ISBLANK(Values!F147),"",Values!$B$31)</f>
        <v/>
      </c>
      <c r="EI148" s="1" t="str">
        <f>IF(ISBLANK(Values!F147),"",Values!$B$31)</f>
        <v/>
      </c>
      <c r="ES148" s="1" t="str">
        <f>IF(ISBLANK(Values!F147),"","Amazon Tellus UPS")</f>
        <v/>
      </c>
      <c r="EV148" s="1" t="str">
        <f>IF(ISBLANK(Values!F147),"","New")</f>
        <v/>
      </c>
      <c r="FE148" s="1" t="str">
        <f>IF(ISBLANK(Values!F147),"","3")</f>
        <v/>
      </c>
      <c r="FH148" s="1" t="str">
        <f>IF(ISBLANK(Values!F147),"","FALSE")</f>
        <v/>
      </c>
      <c r="FI148" s="1" t="str">
        <f>IF(ISBLANK(Values!F147),"","FALSE")</f>
        <v/>
      </c>
      <c r="FJ148" s="1" t="str">
        <f>IF(ISBLANK(Values!F147),"","FALSE")</f>
        <v/>
      </c>
      <c r="FM148" s="1" t="str">
        <f>IF(ISBLANK(Values!F147),"","1")</f>
        <v/>
      </c>
      <c r="FO148" s="27"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1" t="str">
        <f>IF(ISBLANK(Values!F148),"",IF(Values!$B$37="EU","computercomponent","computer"))</f>
        <v/>
      </c>
      <c r="B149" s="33" t="str">
        <f>IF(ISBLANK(Values!F148),"",Values!G148)</f>
        <v/>
      </c>
      <c r="C149" s="29" t="str">
        <f>IF(ISBLANK(Values!F148),"","TellusRem")</f>
        <v/>
      </c>
      <c r="D149" s="28" t="str">
        <f>IF(ISBLANK(Values!F148),"",Values!F148)</f>
        <v/>
      </c>
      <c r="E149" s="1" t="str">
        <f>IF(ISBLANK(Values!F148),"","EAN")</f>
        <v/>
      </c>
      <c r="F149" s="27" t="str">
        <f>IF(ISBLANK(Values!F148),"",IF(Values!K148, SUBSTITUTE(Values!$B$1, "{language}", Values!I148) &amp; " " &amp;Values!$B$3, SUBSTITUTE(Values!$B$2, "{language}", Values!$I148) &amp; " " &amp;Values!$B$3))</f>
        <v/>
      </c>
      <c r="G149" s="29" t="str">
        <f>IF(ISBLANK(Values!F148),"","TellusRem")</f>
        <v/>
      </c>
      <c r="H149" s="1" t="str">
        <f>IF(ISBLANK(Values!F148),"",Values!$B$16)</f>
        <v/>
      </c>
      <c r="I149" s="1" t="str">
        <f>IF(ISBLANK(Values!F148),"","4730574031")</f>
        <v/>
      </c>
      <c r="J149" s="31" t="str">
        <f>IF(ISBLANK(Values!F148),"",Values!G148 )</f>
        <v/>
      </c>
      <c r="K149" s="27" t="str">
        <f>IF(ISBLANK(Values!F148),"",IF(Values!K148, Values!$B$4, Values!$B$5))</f>
        <v/>
      </c>
      <c r="L149" s="27" t="str">
        <f>IF(ISBLANK(Values!F148),"",Values!$B$18)</f>
        <v/>
      </c>
      <c r="M149" s="27" t="str">
        <f>IF(ISBLANK(Values!F148),"",Values!$N148)</f>
        <v/>
      </c>
      <c r="N149" s="27" t="str">
        <f>IF(ISBLANK(Values!G148),"",Values!$O148)</f>
        <v/>
      </c>
      <c r="O149" s="1" t="str">
        <f>IF(ISBLANK(Values!G148),"",Values!$P148)</f>
        <v/>
      </c>
      <c r="W149" s="29" t="str">
        <f>IF(ISBLANK(Values!F148),"","Child")</f>
        <v/>
      </c>
      <c r="X149" s="29" t="str">
        <f>IF(ISBLANK(Values!F148),"",Values!$B$13)</f>
        <v/>
      </c>
      <c r="Y149" s="31" t="str">
        <f>IF(ISBLANK(Values!F148),"","Size-Color")</f>
        <v/>
      </c>
      <c r="Z149" s="29" t="str">
        <f>IF(ISBLANK(Values!F148),"","variation")</f>
        <v/>
      </c>
      <c r="AA149" s="1" t="str">
        <f>IF(ISBLANK(Values!F148),"",Values!$B$20)</f>
        <v/>
      </c>
      <c r="AB149" s="1" t="str">
        <f>IF(ISBLANK(Values!F148),"",Values!$B$29)</f>
        <v/>
      </c>
      <c r="AI149" s="34" t="str">
        <f>IF(ISBLANK(Values!F148),"",IF(Values!J148,Values!$B$23,Values!$B$33))</f>
        <v/>
      </c>
      <c r="AJ149" s="3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7" t="str">
        <f>IF(ISBLANK(Values!F148),"",Values!I148)</f>
        <v/>
      </c>
      <c r="AV149" s="1" t="str">
        <f>IF(ISBLANK(Values!F148),"",IF(Values!K148,"Backlit", "Non-Backlit"))</f>
        <v/>
      </c>
      <c r="BE149" s="1" t="str">
        <f>IF(ISBLANK(Values!F148),"","Professional Audience")</f>
        <v/>
      </c>
      <c r="BF149" s="1" t="str">
        <f>IF(ISBLANK(Values!F148),"","Consumer Audience")</f>
        <v/>
      </c>
      <c r="BG149" s="1" t="str">
        <f>IF(ISBLANK(Values!F148),"","Adults")</f>
        <v/>
      </c>
      <c r="BH149" s="1"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1" t="str">
        <f>IF(ISBLANK(Values!F148),"",Values!$B$7)</f>
        <v/>
      </c>
      <c r="CQ149" s="1" t="str">
        <f>IF(ISBLANK(Values!F148),"",Values!$B$8)</f>
        <v/>
      </c>
      <c r="CR149" s="1"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1" t="str">
        <f>IF(ISBLANK(Values!F148),"","Parts")</f>
        <v/>
      </c>
      <c r="DP149" s="1" t="str">
        <f>IF(ISBLANK(Values!F148),"",Values!$B$31)</f>
        <v/>
      </c>
      <c r="EI149" s="1" t="str">
        <f>IF(ISBLANK(Values!F148),"",Values!$B$31)</f>
        <v/>
      </c>
      <c r="ES149" s="1" t="str">
        <f>IF(ISBLANK(Values!F148),"","Amazon Tellus UPS")</f>
        <v/>
      </c>
      <c r="EV149" s="1" t="str">
        <f>IF(ISBLANK(Values!F148),"","New")</f>
        <v/>
      </c>
      <c r="FE149" s="1" t="str">
        <f>IF(ISBLANK(Values!F148),"","3")</f>
        <v/>
      </c>
      <c r="FH149" s="1" t="str">
        <f>IF(ISBLANK(Values!F148),"","FALSE")</f>
        <v/>
      </c>
      <c r="FI149" s="1" t="str">
        <f>IF(ISBLANK(Values!F148),"","FALSE")</f>
        <v/>
      </c>
      <c r="FJ149" s="1" t="str">
        <f>IF(ISBLANK(Values!F148),"","FALSE")</f>
        <v/>
      </c>
      <c r="FM149" s="1" t="str">
        <f>IF(ISBLANK(Values!F148),"","1")</f>
        <v/>
      </c>
      <c r="FO149" s="27"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1" t="str">
        <f>IF(ISBLANK(Values!F149),"",IF(Values!$B$37="EU","computercomponent","computer"))</f>
        <v/>
      </c>
      <c r="B150" s="33" t="str">
        <f>IF(ISBLANK(Values!F149),"",Values!G149)</f>
        <v/>
      </c>
      <c r="C150" s="29" t="str">
        <f>IF(ISBLANK(Values!F149),"","TellusRem")</f>
        <v/>
      </c>
      <c r="D150" s="28" t="str">
        <f>IF(ISBLANK(Values!F149),"",Values!F149)</f>
        <v/>
      </c>
      <c r="E150" s="1" t="str">
        <f>IF(ISBLANK(Values!F149),"","EAN")</f>
        <v/>
      </c>
      <c r="F150" s="27" t="str">
        <f>IF(ISBLANK(Values!F149),"",IF(Values!K149, SUBSTITUTE(Values!$B$1, "{language}", Values!I149) &amp; " " &amp;Values!$B$3, SUBSTITUTE(Values!$B$2, "{language}", Values!$I149) &amp; " " &amp;Values!$B$3))</f>
        <v/>
      </c>
      <c r="G150" s="29" t="str">
        <f>IF(ISBLANK(Values!F149),"","TellusRem")</f>
        <v/>
      </c>
      <c r="H150" s="1" t="str">
        <f>IF(ISBLANK(Values!F149),"",Values!$B$16)</f>
        <v/>
      </c>
      <c r="I150" s="1" t="str">
        <f>IF(ISBLANK(Values!F149),"","4730574031")</f>
        <v/>
      </c>
      <c r="J150" s="31" t="str">
        <f>IF(ISBLANK(Values!F149),"",Values!G149 )</f>
        <v/>
      </c>
      <c r="K150" s="27" t="str">
        <f>IF(ISBLANK(Values!F149),"",IF(Values!K149, Values!$B$4, Values!$B$5))</f>
        <v/>
      </c>
      <c r="L150" s="27" t="str">
        <f>IF(ISBLANK(Values!F149),"",Values!$B$18)</f>
        <v/>
      </c>
      <c r="M150" s="27" t="str">
        <f>IF(ISBLANK(Values!F149),"",Values!$N149)</f>
        <v/>
      </c>
      <c r="N150" s="27" t="str">
        <f>IF(ISBLANK(Values!G149),"",Values!$O149)</f>
        <v/>
      </c>
      <c r="O150" s="1" t="str">
        <f>IF(ISBLANK(Values!G149),"",Values!$P149)</f>
        <v/>
      </c>
      <c r="W150" s="29" t="str">
        <f>IF(ISBLANK(Values!F149),"","Child")</f>
        <v/>
      </c>
      <c r="X150" s="29" t="str">
        <f>IF(ISBLANK(Values!F149),"",Values!$B$13)</f>
        <v/>
      </c>
      <c r="Y150" s="31" t="str">
        <f>IF(ISBLANK(Values!F149),"","Size-Color")</f>
        <v/>
      </c>
      <c r="Z150" s="29" t="str">
        <f>IF(ISBLANK(Values!F149),"","variation")</f>
        <v/>
      </c>
      <c r="AA150" s="1" t="str">
        <f>IF(ISBLANK(Values!F149),"",Values!$B$20)</f>
        <v/>
      </c>
      <c r="AB150" s="1" t="str">
        <f>IF(ISBLANK(Values!F149),"",Values!$B$29)</f>
        <v/>
      </c>
      <c r="AI150" s="34" t="str">
        <f>IF(ISBLANK(Values!F149),"",IF(Values!J149,Values!$B$23,Values!$B$33))</f>
        <v/>
      </c>
      <c r="AJ150" s="3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7" t="str">
        <f>IF(ISBLANK(Values!F149),"",Values!I149)</f>
        <v/>
      </c>
      <c r="AV150" s="1" t="str">
        <f>IF(ISBLANK(Values!F149),"",IF(Values!K149,"Backlit", "Non-Backlit"))</f>
        <v/>
      </c>
      <c r="BE150" s="1" t="str">
        <f>IF(ISBLANK(Values!F149),"","Professional Audience")</f>
        <v/>
      </c>
      <c r="BF150" s="1" t="str">
        <f>IF(ISBLANK(Values!F149),"","Consumer Audience")</f>
        <v/>
      </c>
      <c r="BG150" s="1" t="str">
        <f>IF(ISBLANK(Values!F149),"","Adults")</f>
        <v/>
      </c>
      <c r="BH150" s="1"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1" t="str">
        <f>IF(ISBLANK(Values!F149),"",Values!$B$7)</f>
        <v/>
      </c>
      <c r="CQ150" s="1" t="str">
        <f>IF(ISBLANK(Values!F149),"",Values!$B$8)</f>
        <v/>
      </c>
      <c r="CR150" s="1"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1" t="str">
        <f>IF(ISBLANK(Values!F149),"","Parts")</f>
        <v/>
      </c>
      <c r="DP150" s="1" t="str">
        <f>IF(ISBLANK(Values!F149),"",Values!$B$31)</f>
        <v/>
      </c>
      <c r="EI150" s="1" t="str">
        <f>IF(ISBLANK(Values!F149),"",Values!$B$31)</f>
        <v/>
      </c>
      <c r="ES150" s="1" t="str">
        <f>IF(ISBLANK(Values!F149),"","Amazon Tellus UPS")</f>
        <v/>
      </c>
      <c r="EV150" s="1" t="str">
        <f>IF(ISBLANK(Values!F149),"","New")</f>
        <v/>
      </c>
      <c r="FE150" s="1" t="str">
        <f>IF(ISBLANK(Values!F149),"","3")</f>
        <v/>
      </c>
      <c r="FH150" s="1" t="str">
        <f>IF(ISBLANK(Values!F149),"","FALSE")</f>
        <v/>
      </c>
      <c r="FI150" s="1" t="str">
        <f>IF(ISBLANK(Values!F149),"","FALSE")</f>
        <v/>
      </c>
      <c r="FJ150" s="1" t="str">
        <f>IF(ISBLANK(Values!F149),"","FALSE")</f>
        <v/>
      </c>
      <c r="FM150" s="1" t="str">
        <f>IF(ISBLANK(Values!F149),"","1")</f>
        <v/>
      </c>
      <c r="FO150" s="27"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1" t="str">
        <f>IF(ISBLANK(Values!F150),"",IF(Values!$B$37="EU","computercomponent","computer"))</f>
        <v/>
      </c>
      <c r="B151" s="33" t="str">
        <f>IF(ISBLANK(Values!F150),"",Values!G150)</f>
        <v/>
      </c>
      <c r="C151" s="29" t="str">
        <f>IF(ISBLANK(Values!F150),"","TellusRem")</f>
        <v/>
      </c>
      <c r="D151" s="28" t="str">
        <f>IF(ISBLANK(Values!F150),"",Values!F150)</f>
        <v/>
      </c>
      <c r="E151" s="1" t="str">
        <f>IF(ISBLANK(Values!F150),"","EAN")</f>
        <v/>
      </c>
      <c r="F151" s="27" t="str">
        <f>IF(ISBLANK(Values!F150),"",IF(Values!K150, SUBSTITUTE(Values!$B$1, "{language}", Values!I150) &amp; " " &amp;Values!$B$3, SUBSTITUTE(Values!$B$2, "{language}", Values!$I150) &amp; " " &amp;Values!$B$3))</f>
        <v/>
      </c>
      <c r="G151" s="29" t="str">
        <f>IF(ISBLANK(Values!F150),"","TellusRem")</f>
        <v/>
      </c>
      <c r="H151" s="1" t="str">
        <f>IF(ISBLANK(Values!F150),"",Values!$B$16)</f>
        <v/>
      </c>
      <c r="I151" s="1" t="str">
        <f>IF(ISBLANK(Values!F150),"","4730574031")</f>
        <v/>
      </c>
      <c r="J151" s="31" t="str">
        <f>IF(ISBLANK(Values!F150),"",Values!G150 )</f>
        <v/>
      </c>
      <c r="K151" s="27" t="str">
        <f>IF(ISBLANK(Values!F150),"",IF(Values!K150, Values!$B$4, Values!$B$5))</f>
        <v/>
      </c>
      <c r="L151" s="27" t="str">
        <f>IF(ISBLANK(Values!F150),"",Values!$B$18)</f>
        <v/>
      </c>
      <c r="M151" s="27" t="str">
        <f>IF(ISBLANK(Values!F150),"",Values!$N150)</f>
        <v/>
      </c>
      <c r="N151" s="27" t="str">
        <f>IF(ISBLANK(Values!G150),"",Values!$O150)</f>
        <v/>
      </c>
      <c r="O151" s="1" t="str">
        <f>IF(ISBLANK(Values!G150),"",Values!$P150)</f>
        <v/>
      </c>
      <c r="W151" s="29" t="str">
        <f>IF(ISBLANK(Values!F150),"","Child")</f>
        <v/>
      </c>
      <c r="X151" s="29" t="str">
        <f>IF(ISBLANK(Values!F150),"",Values!$B$13)</f>
        <v/>
      </c>
      <c r="Y151" s="31" t="str">
        <f>IF(ISBLANK(Values!F150),"","Size-Color")</f>
        <v/>
      </c>
      <c r="Z151" s="29" t="str">
        <f>IF(ISBLANK(Values!F150),"","variation")</f>
        <v/>
      </c>
      <c r="AA151" s="1" t="str">
        <f>IF(ISBLANK(Values!F150),"",Values!$B$20)</f>
        <v/>
      </c>
      <c r="AB151" s="1" t="str">
        <f>IF(ISBLANK(Values!F150),"",Values!$B$29)</f>
        <v/>
      </c>
      <c r="AI151" s="34" t="str">
        <f>IF(ISBLANK(Values!F150),"",IF(Values!J150,Values!$B$23,Values!$B$33))</f>
        <v/>
      </c>
      <c r="AJ151" s="3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7" t="str">
        <f>IF(ISBLANK(Values!F150),"",Values!I150)</f>
        <v/>
      </c>
      <c r="AV151" s="1" t="str">
        <f>IF(ISBLANK(Values!F150),"",IF(Values!K150,"Backlit", "Non-Backlit"))</f>
        <v/>
      </c>
      <c r="BE151" s="1" t="str">
        <f>IF(ISBLANK(Values!F150),"","Professional Audience")</f>
        <v/>
      </c>
      <c r="BF151" s="1" t="str">
        <f>IF(ISBLANK(Values!F150),"","Consumer Audience")</f>
        <v/>
      </c>
      <c r="BG151" s="1" t="str">
        <f>IF(ISBLANK(Values!F150),"","Adults")</f>
        <v/>
      </c>
      <c r="BH151" s="1"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1" t="str">
        <f>IF(ISBLANK(Values!F150),"",Values!$B$7)</f>
        <v/>
      </c>
      <c r="CQ151" s="1" t="str">
        <f>IF(ISBLANK(Values!F150),"",Values!$B$8)</f>
        <v/>
      </c>
      <c r="CR151" s="1"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1" t="str">
        <f>IF(ISBLANK(Values!F150),"","Parts")</f>
        <v/>
      </c>
      <c r="DP151" s="1" t="str">
        <f>IF(ISBLANK(Values!F150),"",Values!$B$31)</f>
        <v/>
      </c>
      <c r="EI151" s="1" t="str">
        <f>IF(ISBLANK(Values!F150),"",Values!$B$31)</f>
        <v/>
      </c>
      <c r="ES151" s="1" t="str">
        <f>IF(ISBLANK(Values!F150),"","Amazon Tellus UPS")</f>
        <v/>
      </c>
      <c r="EV151" s="1" t="str">
        <f>IF(ISBLANK(Values!F150),"","New")</f>
        <v/>
      </c>
      <c r="FE151" s="1" t="str">
        <f>IF(ISBLANK(Values!F150),"","3")</f>
        <v/>
      </c>
      <c r="FH151" s="1" t="str">
        <f>IF(ISBLANK(Values!F150),"","FALSE")</f>
        <v/>
      </c>
      <c r="FI151" s="1" t="str">
        <f>IF(ISBLANK(Values!F150),"","FALSE")</f>
        <v/>
      </c>
      <c r="FJ151" s="1" t="str">
        <f>IF(ISBLANK(Values!F150),"","FALSE")</f>
        <v/>
      </c>
      <c r="FM151" s="1" t="str">
        <f>IF(ISBLANK(Values!F150),"","1")</f>
        <v/>
      </c>
      <c r="FO151" s="27"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1" t="str">
        <f>IF(ISBLANK(Values!F151),"",IF(Values!$B$37="EU","computercomponent","computer"))</f>
        <v/>
      </c>
      <c r="B152" s="33" t="str">
        <f>IF(ISBLANK(Values!F151),"",Values!G151)</f>
        <v/>
      </c>
      <c r="C152" s="29" t="str">
        <f>IF(ISBLANK(Values!F151),"","TellusRem")</f>
        <v/>
      </c>
      <c r="D152" s="28" t="str">
        <f>IF(ISBLANK(Values!F151),"",Values!F151)</f>
        <v/>
      </c>
      <c r="E152" s="1" t="str">
        <f>IF(ISBLANK(Values!F151),"","EAN")</f>
        <v/>
      </c>
      <c r="F152" s="27" t="str">
        <f>IF(ISBLANK(Values!F151),"",IF(Values!K151, SUBSTITUTE(Values!$B$1, "{language}", Values!I151) &amp; " " &amp;Values!$B$3, SUBSTITUTE(Values!$B$2, "{language}", Values!$I151) &amp; " " &amp;Values!$B$3))</f>
        <v/>
      </c>
      <c r="G152" s="29" t="str">
        <f>IF(ISBLANK(Values!F151),"","TellusRem")</f>
        <v/>
      </c>
      <c r="H152" s="1" t="str">
        <f>IF(ISBLANK(Values!F151),"",Values!$B$16)</f>
        <v/>
      </c>
      <c r="I152" s="1" t="str">
        <f>IF(ISBLANK(Values!F151),"","4730574031")</f>
        <v/>
      </c>
      <c r="J152" s="31" t="str">
        <f>IF(ISBLANK(Values!F151),"",Values!G151 )</f>
        <v/>
      </c>
      <c r="K152" s="27" t="str">
        <f>IF(ISBLANK(Values!F151),"",IF(Values!K151, Values!$B$4, Values!$B$5))</f>
        <v/>
      </c>
      <c r="L152" s="27" t="str">
        <f>IF(ISBLANK(Values!F151),"",Values!$B$18)</f>
        <v/>
      </c>
      <c r="M152" s="27" t="str">
        <f>IF(ISBLANK(Values!F151),"",Values!$N151)</f>
        <v/>
      </c>
      <c r="N152" s="27" t="str">
        <f>IF(ISBLANK(Values!G151),"",Values!$O151)</f>
        <v/>
      </c>
      <c r="O152" s="1" t="str">
        <f>IF(ISBLANK(Values!G151),"",Values!$P151)</f>
        <v/>
      </c>
      <c r="W152" s="29" t="str">
        <f>IF(ISBLANK(Values!F151),"","Child")</f>
        <v/>
      </c>
      <c r="X152" s="29" t="str">
        <f>IF(ISBLANK(Values!F151),"",Values!$B$13)</f>
        <v/>
      </c>
      <c r="Y152" s="31" t="str">
        <f>IF(ISBLANK(Values!F151),"","Size-Color")</f>
        <v/>
      </c>
      <c r="Z152" s="29" t="str">
        <f>IF(ISBLANK(Values!F151),"","variation")</f>
        <v/>
      </c>
      <c r="AA152" s="1" t="str">
        <f>IF(ISBLANK(Values!F151),"",Values!$B$20)</f>
        <v/>
      </c>
      <c r="AB152" s="1" t="str">
        <f>IF(ISBLANK(Values!F151),"",Values!$B$29)</f>
        <v/>
      </c>
      <c r="AI152" s="34" t="str">
        <f>IF(ISBLANK(Values!F151),"",IF(Values!J151,Values!$B$23,Values!$B$33))</f>
        <v/>
      </c>
      <c r="AJ152" s="3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7" t="str">
        <f>IF(ISBLANK(Values!F151),"",Values!I151)</f>
        <v/>
      </c>
      <c r="AV152" s="1" t="str">
        <f>IF(ISBLANK(Values!F151),"",IF(Values!K151,"Backlit", "Non-Backlit"))</f>
        <v/>
      </c>
      <c r="BE152" s="1" t="str">
        <f>IF(ISBLANK(Values!F151),"","Professional Audience")</f>
        <v/>
      </c>
      <c r="BF152" s="1" t="str">
        <f>IF(ISBLANK(Values!F151),"","Consumer Audience")</f>
        <v/>
      </c>
      <c r="BG152" s="1" t="str">
        <f>IF(ISBLANK(Values!F151),"","Adults")</f>
        <v/>
      </c>
      <c r="BH152" s="1"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1" t="str">
        <f>IF(ISBLANK(Values!F151),"",Values!$B$7)</f>
        <v/>
      </c>
      <c r="CQ152" s="1" t="str">
        <f>IF(ISBLANK(Values!F151),"",Values!$B$8)</f>
        <v/>
      </c>
      <c r="CR152" s="1"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1" t="str">
        <f>IF(ISBLANK(Values!F151),"","Parts")</f>
        <v/>
      </c>
      <c r="DP152" s="1" t="str">
        <f>IF(ISBLANK(Values!F151),"",Values!$B$31)</f>
        <v/>
      </c>
      <c r="EI152" s="1" t="str">
        <f>IF(ISBLANK(Values!F151),"",Values!$B$31)</f>
        <v/>
      </c>
      <c r="ES152" s="1" t="str">
        <f>IF(ISBLANK(Values!F151),"","Amazon Tellus UPS")</f>
        <v/>
      </c>
      <c r="EV152" s="1" t="str">
        <f>IF(ISBLANK(Values!F151),"","New")</f>
        <v/>
      </c>
      <c r="FE152" s="1" t="str">
        <f>IF(ISBLANK(Values!F151),"","3")</f>
        <v/>
      </c>
      <c r="FH152" s="1" t="str">
        <f>IF(ISBLANK(Values!F151),"","FALSE")</f>
        <v/>
      </c>
      <c r="FI152" s="1" t="str">
        <f>IF(ISBLANK(Values!F151),"","FALSE")</f>
        <v/>
      </c>
      <c r="FJ152" s="1" t="str">
        <f>IF(ISBLANK(Values!F151),"","FALSE")</f>
        <v/>
      </c>
      <c r="FM152" s="1" t="str">
        <f>IF(ISBLANK(Values!F151),"","1")</f>
        <v/>
      </c>
      <c r="FO152" s="27"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1" t="str">
        <f>IF(ISBLANK(Values!F152),"",IF(Values!$B$37="EU","computercomponent","computer"))</f>
        <v/>
      </c>
      <c r="B153" s="33" t="str">
        <f>IF(ISBLANK(Values!F152),"",Values!G152)</f>
        <v/>
      </c>
      <c r="C153" s="29" t="str">
        <f>IF(ISBLANK(Values!F152),"","TellusRem")</f>
        <v/>
      </c>
      <c r="D153" s="28" t="str">
        <f>IF(ISBLANK(Values!F152),"",Values!F152)</f>
        <v/>
      </c>
      <c r="E153" s="1" t="str">
        <f>IF(ISBLANK(Values!F152),"","EAN")</f>
        <v/>
      </c>
      <c r="F153" s="27" t="str">
        <f>IF(ISBLANK(Values!F152),"",IF(Values!K152, SUBSTITUTE(Values!$B$1, "{language}", Values!I152) &amp; " " &amp;Values!$B$3, SUBSTITUTE(Values!$B$2, "{language}", Values!$I152) &amp; " " &amp;Values!$B$3))</f>
        <v/>
      </c>
      <c r="G153" s="29" t="str">
        <f>IF(ISBLANK(Values!F152),"","TellusRem")</f>
        <v/>
      </c>
      <c r="H153" s="1" t="str">
        <f>IF(ISBLANK(Values!F152),"",Values!$B$16)</f>
        <v/>
      </c>
      <c r="I153" s="1" t="str">
        <f>IF(ISBLANK(Values!F152),"","4730574031")</f>
        <v/>
      </c>
      <c r="J153" s="31" t="str">
        <f>IF(ISBLANK(Values!F152),"",Values!G152 )</f>
        <v/>
      </c>
      <c r="K153" s="27" t="str">
        <f>IF(ISBLANK(Values!F152),"",IF(Values!K152, Values!$B$4, Values!$B$5))</f>
        <v/>
      </c>
      <c r="L153" s="27" t="str">
        <f>IF(ISBLANK(Values!F152),"",Values!$B$18)</f>
        <v/>
      </c>
      <c r="M153" s="27" t="str">
        <f>IF(ISBLANK(Values!F152),"",Values!$N152)</f>
        <v/>
      </c>
      <c r="N153" s="27" t="str">
        <f>IF(ISBLANK(Values!G152),"",Values!$O152)</f>
        <v/>
      </c>
      <c r="O153" s="1" t="str">
        <f>IF(ISBLANK(Values!G152),"",Values!$P152)</f>
        <v/>
      </c>
      <c r="W153" s="29" t="str">
        <f>IF(ISBLANK(Values!F152),"","Child")</f>
        <v/>
      </c>
      <c r="X153" s="29" t="str">
        <f>IF(ISBLANK(Values!F152),"",Values!$B$13)</f>
        <v/>
      </c>
      <c r="Y153" s="31" t="str">
        <f>IF(ISBLANK(Values!F152),"","Size-Color")</f>
        <v/>
      </c>
      <c r="Z153" s="29" t="str">
        <f>IF(ISBLANK(Values!F152),"","variation")</f>
        <v/>
      </c>
      <c r="AA153" s="1" t="str">
        <f>IF(ISBLANK(Values!F152),"",Values!$B$20)</f>
        <v/>
      </c>
      <c r="AB153" s="1" t="str">
        <f>IF(ISBLANK(Values!F152),"",Values!$B$29)</f>
        <v/>
      </c>
      <c r="AI153" s="34" t="str">
        <f>IF(ISBLANK(Values!F152),"",IF(Values!J152,Values!$B$23,Values!$B$33))</f>
        <v/>
      </c>
      <c r="AJ153" s="3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7" t="str">
        <f>IF(ISBLANK(Values!F152),"",Values!I152)</f>
        <v/>
      </c>
      <c r="AV153" s="1" t="str">
        <f>IF(ISBLANK(Values!F152),"",IF(Values!K152,"Backlit", "Non-Backlit"))</f>
        <v/>
      </c>
      <c r="BE153" s="1" t="str">
        <f>IF(ISBLANK(Values!F152),"","Professional Audience")</f>
        <v/>
      </c>
      <c r="BF153" s="1" t="str">
        <f>IF(ISBLANK(Values!F152),"","Consumer Audience")</f>
        <v/>
      </c>
      <c r="BG153" s="1" t="str">
        <f>IF(ISBLANK(Values!F152),"","Adults")</f>
        <v/>
      </c>
      <c r="BH153" s="1"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1" t="str">
        <f>IF(ISBLANK(Values!F152),"",Values!$B$7)</f>
        <v/>
      </c>
      <c r="CQ153" s="1" t="str">
        <f>IF(ISBLANK(Values!F152),"",Values!$B$8)</f>
        <v/>
      </c>
      <c r="CR153" s="1"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1" t="str">
        <f>IF(ISBLANK(Values!F152),"","Parts")</f>
        <v/>
      </c>
      <c r="DP153" s="1" t="str">
        <f>IF(ISBLANK(Values!F152),"",Values!$B$31)</f>
        <v/>
      </c>
      <c r="EI153" s="1" t="str">
        <f>IF(ISBLANK(Values!F152),"",Values!$B$31)</f>
        <v/>
      </c>
      <c r="ES153" s="1" t="str">
        <f>IF(ISBLANK(Values!F152),"","Amazon Tellus UPS")</f>
        <v/>
      </c>
      <c r="EV153" s="1" t="str">
        <f>IF(ISBLANK(Values!F152),"","New")</f>
        <v/>
      </c>
      <c r="FE153" s="1" t="str">
        <f>IF(ISBLANK(Values!F152),"","3")</f>
        <v/>
      </c>
      <c r="FH153" s="1" t="str">
        <f>IF(ISBLANK(Values!F152),"","FALSE")</f>
        <v/>
      </c>
      <c r="FI153" s="1" t="str">
        <f>IF(ISBLANK(Values!F152),"","FALSE")</f>
        <v/>
      </c>
      <c r="FJ153" s="1" t="str">
        <f>IF(ISBLANK(Values!F152),"","FALSE")</f>
        <v/>
      </c>
      <c r="FM153" s="1" t="str">
        <f>IF(ISBLANK(Values!F152),"","1")</f>
        <v/>
      </c>
      <c r="FO153" s="27"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1" t="str">
        <f>IF(ISBLANK(Values!F153),"",IF(Values!$B$37="EU","computercomponent","computer"))</f>
        <v/>
      </c>
      <c r="B154" s="33" t="str">
        <f>IF(ISBLANK(Values!F153),"",Values!G153)</f>
        <v/>
      </c>
      <c r="C154" s="29" t="str">
        <f>IF(ISBLANK(Values!F153),"","TellusRem")</f>
        <v/>
      </c>
      <c r="D154" s="28" t="str">
        <f>IF(ISBLANK(Values!F153),"",Values!F153)</f>
        <v/>
      </c>
      <c r="E154" s="1" t="str">
        <f>IF(ISBLANK(Values!F153),"","EAN")</f>
        <v/>
      </c>
      <c r="F154" s="27" t="str">
        <f>IF(ISBLANK(Values!F153),"",IF(Values!K153, SUBSTITUTE(Values!$B$1, "{language}", Values!I153) &amp; " " &amp;Values!$B$3, SUBSTITUTE(Values!$B$2, "{language}", Values!$I153) &amp; " " &amp;Values!$B$3))</f>
        <v/>
      </c>
      <c r="G154" s="29" t="str">
        <f>IF(ISBLANK(Values!F153),"","TellusRem")</f>
        <v/>
      </c>
      <c r="H154" s="1" t="str">
        <f>IF(ISBLANK(Values!F153),"",Values!$B$16)</f>
        <v/>
      </c>
      <c r="I154" s="1" t="str">
        <f>IF(ISBLANK(Values!F153),"","4730574031")</f>
        <v/>
      </c>
      <c r="J154" s="31" t="str">
        <f>IF(ISBLANK(Values!F153),"",Values!G153 )</f>
        <v/>
      </c>
      <c r="K154" s="27" t="str">
        <f>IF(ISBLANK(Values!F153),"",IF(Values!K153, Values!$B$4, Values!$B$5))</f>
        <v/>
      </c>
      <c r="L154" s="27" t="str">
        <f>IF(ISBLANK(Values!F153),"",Values!$B$18)</f>
        <v/>
      </c>
      <c r="M154" s="27" t="str">
        <f>IF(ISBLANK(Values!F153),"",Values!$N153)</f>
        <v/>
      </c>
      <c r="N154" s="27" t="str">
        <f>IF(ISBLANK(Values!G153),"",Values!$O153)</f>
        <v/>
      </c>
      <c r="O154" s="1" t="str">
        <f>IF(ISBLANK(Values!G153),"",Values!$P153)</f>
        <v/>
      </c>
      <c r="W154" s="29" t="str">
        <f>IF(ISBLANK(Values!F153),"","Child")</f>
        <v/>
      </c>
      <c r="X154" s="29" t="str">
        <f>IF(ISBLANK(Values!F153),"",Values!$B$13)</f>
        <v/>
      </c>
      <c r="Y154" s="31" t="str">
        <f>IF(ISBLANK(Values!F153),"","Size-Color")</f>
        <v/>
      </c>
      <c r="Z154" s="29" t="str">
        <f>IF(ISBLANK(Values!F153),"","variation")</f>
        <v/>
      </c>
      <c r="AA154" s="1" t="str">
        <f>IF(ISBLANK(Values!F153),"",Values!$B$20)</f>
        <v/>
      </c>
      <c r="AB154" s="1" t="str">
        <f>IF(ISBLANK(Values!F153),"",Values!$B$29)</f>
        <v/>
      </c>
      <c r="AI154" s="34" t="str">
        <f>IF(ISBLANK(Values!F153),"",IF(Values!J153,Values!$B$23,Values!$B$33))</f>
        <v/>
      </c>
      <c r="AJ154" s="3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7" t="str">
        <f>IF(ISBLANK(Values!F153),"",Values!I153)</f>
        <v/>
      </c>
      <c r="AV154" s="1" t="str">
        <f>IF(ISBLANK(Values!F153),"",IF(Values!K153,"Backlit", "Non-Backlit"))</f>
        <v/>
      </c>
      <c r="BE154" s="1" t="str">
        <f>IF(ISBLANK(Values!F153),"","Professional Audience")</f>
        <v/>
      </c>
      <c r="BF154" s="1" t="str">
        <f>IF(ISBLANK(Values!F153),"","Consumer Audience")</f>
        <v/>
      </c>
      <c r="BG154" s="1" t="str">
        <f>IF(ISBLANK(Values!F153),"","Adults")</f>
        <v/>
      </c>
      <c r="BH154" s="1"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1" t="str">
        <f>IF(ISBLANK(Values!F153),"",Values!$B$7)</f>
        <v/>
      </c>
      <c r="CQ154" s="1" t="str">
        <f>IF(ISBLANK(Values!F153),"",Values!$B$8)</f>
        <v/>
      </c>
      <c r="CR154" s="1"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1" t="str">
        <f>IF(ISBLANK(Values!F153),"","Parts")</f>
        <v/>
      </c>
      <c r="DP154" s="1" t="str">
        <f>IF(ISBLANK(Values!F153),"",Values!$B$31)</f>
        <v/>
      </c>
      <c r="EI154" s="1" t="str">
        <f>IF(ISBLANK(Values!F153),"",Values!$B$31)</f>
        <v/>
      </c>
      <c r="ES154" s="1" t="str">
        <f>IF(ISBLANK(Values!F153),"","Amazon Tellus UPS")</f>
        <v/>
      </c>
      <c r="EV154" s="1" t="str">
        <f>IF(ISBLANK(Values!F153),"","New")</f>
        <v/>
      </c>
      <c r="FE154" s="1" t="str">
        <f>IF(ISBLANK(Values!F153),"","3")</f>
        <v/>
      </c>
      <c r="FH154" s="1" t="str">
        <f>IF(ISBLANK(Values!F153),"","FALSE")</f>
        <v/>
      </c>
      <c r="FI154" s="1" t="str">
        <f>IF(ISBLANK(Values!F153),"","FALSE")</f>
        <v/>
      </c>
      <c r="FJ154" s="1" t="str">
        <f>IF(ISBLANK(Values!F153),"","FALSE")</f>
        <v/>
      </c>
      <c r="FM154" s="1" t="str">
        <f>IF(ISBLANK(Values!F153),"","1")</f>
        <v/>
      </c>
      <c r="FO154" s="27"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1" t="str">
        <f>IF(ISBLANK(Values!F154),"",IF(Values!$B$37="EU","computercomponent","computer"))</f>
        <v/>
      </c>
      <c r="B155" s="33" t="str">
        <f>IF(ISBLANK(Values!F154),"",Values!G154)</f>
        <v/>
      </c>
      <c r="C155" s="29" t="str">
        <f>IF(ISBLANK(Values!F154),"","TellusRem")</f>
        <v/>
      </c>
      <c r="D155" s="28" t="str">
        <f>IF(ISBLANK(Values!F154),"",Values!F154)</f>
        <v/>
      </c>
      <c r="E155" s="1" t="str">
        <f>IF(ISBLANK(Values!F154),"","EAN")</f>
        <v/>
      </c>
      <c r="F155" s="27" t="str">
        <f>IF(ISBLANK(Values!F154),"",IF(Values!K154, SUBSTITUTE(Values!$B$1, "{language}", Values!I154) &amp; " " &amp;Values!$B$3, SUBSTITUTE(Values!$B$2, "{language}", Values!$I154) &amp; " " &amp;Values!$B$3))</f>
        <v/>
      </c>
      <c r="G155" s="29" t="str">
        <f>IF(ISBLANK(Values!F154),"","TellusRem")</f>
        <v/>
      </c>
      <c r="H155" s="1" t="str">
        <f>IF(ISBLANK(Values!F154),"",Values!$B$16)</f>
        <v/>
      </c>
      <c r="I155" s="1" t="str">
        <f>IF(ISBLANK(Values!F154),"","4730574031")</f>
        <v/>
      </c>
      <c r="J155" s="31" t="str">
        <f>IF(ISBLANK(Values!F154),"",Values!G154 )</f>
        <v/>
      </c>
      <c r="K155" s="27" t="str">
        <f>IF(ISBLANK(Values!F154),"",IF(Values!K154, Values!$B$4, Values!$B$5))</f>
        <v/>
      </c>
      <c r="L155" s="27" t="str">
        <f>IF(ISBLANK(Values!F154),"",Values!$B$18)</f>
        <v/>
      </c>
      <c r="M155" s="27" t="str">
        <f>IF(ISBLANK(Values!F154),"",Values!$N154)</f>
        <v/>
      </c>
      <c r="N155" s="27" t="str">
        <f>IF(ISBLANK(Values!G154),"",Values!$O154)</f>
        <v/>
      </c>
      <c r="O155" s="1" t="str">
        <f>IF(ISBLANK(Values!G154),"",Values!$P154)</f>
        <v/>
      </c>
      <c r="W155" s="29" t="str">
        <f>IF(ISBLANK(Values!F154),"","Child")</f>
        <v/>
      </c>
      <c r="X155" s="29" t="str">
        <f>IF(ISBLANK(Values!F154),"",Values!$B$13)</f>
        <v/>
      </c>
      <c r="Y155" s="31" t="str">
        <f>IF(ISBLANK(Values!F154),"","Size-Color")</f>
        <v/>
      </c>
      <c r="Z155" s="29" t="str">
        <f>IF(ISBLANK(Values!F154),"","variation")</f>
        <v/>
      </c>
      <c r="AA155" s="1" t="str">
        <f>IF(ISBLANK(Values!F154),"",Values!$B$20)</f>
        <v/>
      </c>
      <c r="AB155" s="1" t="str">
        <f>IF(ISBLANK(Values!F154),"",Values!$B$29)</f>
        <v/>
      </c>
      <c r="AI155" s="34" t="str">
        <f>IF(ISBLANK(Values!F154),"",IF(Values!J154,Values!$B$23,Values!$B$33))</f>
        <v/>
      </c>
      <c r="AJ155" s="3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7" t="str">
        <f>IF(ISBLANK(Values!F154),"",Values!I154)</f>
        <v/>
      </c>
      <c r="AV155" s="1" t="str">
        <f>IF(ISBLANK(Values!F154),"",IF(Values!K154,"Backlit", "Non-Backlit"))</f>
        <v/>
      </c>
      <c r="BE155" s="1" t="str">
        <f>IF(ISBLANK(Values!F154),"","Professional Audience")</f>
        <v/>
      </c>
      <c r="BF155" s="1" t="str">
        <f>IF(ISBLANK(Values!F154),"","Consumer Audience")</f>
        <v/>
      </c>
      <c r="BG155" s="1" t="str">
        <f>IF(ISBLANK(Values!F154),"","Adults")</f>
        <v/>
      </c>
      <c r="BH155" s="1"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1" t="str">
        <f>IF(ISBLANK(Values!F154),"",Values!$B$7)</f>
        <v/>
      </c>
      <c r="CQ155" s="1" t="str">
        <f>IF(ISBLANK(Values!F154),"",Values!$B$8)</f>
        <v/>
      </c>
      <c r="CR155" s="1"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1" t="str">
        <f>IF(ISBLANK(Values!F154),"","Parts")</f>
        <v/>
      </c>
      <c r="DP155" s="1" t="str">
        <f>IF(ISBLANK(Values!F154),"",Values!$B$31)</f>
        <v/>
      </c>
      <c r="EI155" s="1" t="str">
        <f>IF(ISBLANK(Values!F154),"",Values!$B$31)</f>
        <v/>
      </c>
      <c r="ES155" s="1" t="str">
        <f>IF(ISBLANK(Values!F154),"","Amazon Tellus UPS")</f>
        <v/>
      </c>
      <c r="EV155" s="1" t="str">
        <f>IF(ISBLANK(Values!F154),"","New")</f>
        <v/>
      </c>
      <c r="FE155" s="1" t="str">
        <f>IF(ISBLANK(Values!F154),"","3")</f>
        <v/>
      </c>
      <c r="FH155" s="1" t="str">
        <f>IF(ISBLANK(Values!F154),"","FALSE")</f>
        <v/>
      </c>
      <c r="FI155" s="1" t="str">
        <f>IF(ISBLANK(Values!F154),"","FALSE")</f>
        <v/>
      </c>
      <c r="FJ155" s="1" t="str">
        <f>IF(ISBLANK(Values!F154),"","FALSE")</f>
        <v/>
      </c>
      <c r="FM155" s="1" t="str">
        <f>IF(ISBLANK(Values!F154),"","1")</f>
        <v/>
      </c>
      <c r="FO155" s="27"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1" t="str">
        <f>IF(ISBLANK(Values!F155),"",IF(Values!$B$37="EU","computercomponent","computer"))</f>
        <v/>
      </c>
      <c r="B156" s="33" t="str">
        <f>IF(ISBLANK(Values!F155),"",Values!G155)</f>
        <v/>
      </c>
      <c r="C156" s="29" t="str">
        <f>IF(ISBLANK(Values!F155),"","TellusRem")</f>
        <v/>
      </c>
      <c r="D156" s="28" t="str">
        <f>IF(ISBLANK(Values!F155),"",Values!F155)</f>
        <v/>
      </c>
      <c r="E156" s="1" t="str">
        <f>IF(ISBLANK(Values!F155),"","EAN")</f>
        <v/>
      </c>
      <c r="F156" s="27" t="str">
        <f>IF(ISBLANK(Values!F155),"",IF(Values!K155, SUBSTITUTE(Values!$B$1, "{language}", Values!I155) &amp; " " &amp;Values!$B$3, SUBSTITUTE(Values!$B$2, "{language}", Values!$I155) &amp; " " &amp;Values!$B$3))</f>
        <v/>
      </c>
      <c r="G156" s="29" t="str">
        <f>IF(ISBLANK(Values!F155),"","TellusRem")</f>
        <v/>
      </c>
      <c r="H156" s="1" t="str">
        <f>IF(ISBLANK(Values!F155),"",Values!$B$16)</f>
        <v/>
      </c>
      <c r="I156" s="1" t="str">
        <f>IF(ISBLANK(Values!F155),"","4730574031")</f>
        <v/>
      </c>
      <c r="J156" s="31" t="str">
        <f>IF(ISBLANK(Values!F155),"",Values!G155 )</f>
        <v/>
      </c>
      <c r="K156" s="27" t="str">
        <f>IF(ISBLANK(Values!F155),"",IF(Values!K155, Values!$B$4, Values!$B$5))</f>
        <v/>
      </c>
      <c r="L156" s="27" t="str">
        <f>IF(ISBLANK(Values!F155),"",Values!$B$18)</f>
        <v/>
      </c>
      <c r="M156" s="27" t="str">
        <f>IF(ISBLANK(Values!F155),"",Values!$N155)</f>
        <v/>
      </c>
      <c r="N156" s="27" t="str">
        <f>IF(ISBLANK(Values!G155),"",Values!$O155)</f>
        <v/>
      </c>
      <c r="O156" s="1" t="str">
        <f>IF(ISBLANK(Values!G155),"",Values!$P155)</f>
        <v/>
      </c>
      <c r="W156" s="29" t="str">
        <f>IF(ISBLANK(Values!F155),"","Child")</f>
        <v/>
      </c>
      <c r="X156" s="29" t="str">
        <f>IF(ISBLANK(Values!F155),"",Values!$B$13)</f>
        <v/>
      </c>
      <c r="Y156" s="31" t="str">
        <f>IF(ISBLANK(Values!F155),"","Size-Color")</f>
        <v/>
      </c>
      <c r="Z156" s="29" t="str">
        <f>IF(ISBLANK(Values!F155),"","variation")</f>
        <v/>
      </c>
      <c r="AA156" s="1" t="str">
        <f>IF(ISBLANK(Values!F155),"",Values!$B$20)</f>
        <v/>
      </c>
      <c r="AB156" s="1" t="str">
        <f>IF(ISBLANK(Values!F155),"",Values!$B$29)</f>
        <v/>
      </c>
      <c r="AI156" s="34" t="str">
        <f>IF(ISBLANK(Values!F155),"",IF(Values!J155,Values!$B$23,Values!$B$33))</f>
        <v/>
      </c>
      <c r="AJ156" s="3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7" t="str">
        <f>IF(ISBLANK(Values!F155),"",Values!I155)</f>
        <v/>
      </c>
      <c r="AV156" s="1" t="str">
        <f>IF(ISBLANK(Values!F155),"",IF(Values!K155,"Backlit", "Non-Backlit"))</f>
        <v/>
      </c>
      <c r="BE156" s="1" t="str">
        <f>IF(ISBLANK(Values!F155),"","Professional Audience")</f>
        <v/>
      </c>
      <c r="BF156" s="1" t="str">
        <f>IF(ISBLANK(Values!F155),"","Consumer Audience")</f>
        <v/>
      </c>
      <c r="BG156" s="1" t="str">
        <f>IF(ISBLANK(Values!F155),"","Adults")</f>
        <v/>
      </c>
      <c r="BH156" s="1"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1" t="str">
        <f>IF(ISBLANK(Values!F155),"",Values!$B$7)</f>
        <v/>
      </c>
      <c r="CQ156" s="1" t="str">
        <f>IF(ISBLANK(Values!F155),"",Values!$B$8)</f>
        <v/>
      </c>
      <c r="CR156" s="1"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1" t="str">
        <f>IF(ISBLANK(Values!F155),"","Parts")</f>
        <v/>
      </c>
      <c r="DP156" s="1" t="str">
        <f>IF(ISBLANK(Values!F155),"",Values!$B$31)</f>
        <v/>
      </c>
      <c r="EI156" s="1" t="str">
        <f>IF(ISBLANK(Values!F155),"",Values!$B$31)</f>
        <v/>
      </c>
      <c r="ES156" s="1" t="str">
        <f>IF(ISBLANK(Values!F155),"","Amazon Tellus UPS")</f>
        <v/>
      </c>
      <c r="EV156" s="1" t="str">
        <f>IF(ISBLANK(Values!F155),"","New")</f>
        <v/>
      </c>
      <c r="FE156" s="1" t="str">
        <f>IF(ISBLANK(Values!F155),"","3")</f>
        <v/>
      </c>
      <c r="FH156" s="1" t="str">
        <f>IF(ISBLANK(Values!F155),"","FALSE")</f>
        <v/>
      </c>
      <c r="FI156" s="1" t="str">
        <f>IF(ISBLANK(Values!F155),"","FALSE")</f>
        <v/>
      </c>
      <c r="FJ156" s="1" t="str">
        <f>IF(ISBLANK(Values!F155),"","FALSE")</f>
        <v/>
      </c>
      <c r="FM156" s="1" t="str">
        <f>IF(ISBLANK(Values!F155),"","1")</f>
        <v/>
      </c>
      <c r="FO156" s="27"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1" t="str">
        <f>IF(ISBLANK(Values!F156),"",IF(Values!$B$37="EU","computercomponent","computer"))</f>
        <v/>
      </c>
      <c r="B157" s="33" t="str">
        <f>IF(ISBLANK(Values!F156),"",Values!G156)</f>
        <v/>
      </c>
      <c r="C157" s="29" t="str">
        <f>IF(ISBLANK(Values!F156),"","TellusRem")</f>
        <v/>
      </c>
      <c r="D157" s="28" t="str">
        <f>IF(ISBLANK(Values!F156),"",Values!F156)</f>
        <v/>
      </c>
      <c r="E157" s="1" t="str">
        <f>IF(ISBLANK(Values!F156),"","EAN")</f>
        <v/>
      </c>
      <c r="F157" s="27" t="str">
        <f>IF(ISBLANK(Values!F156),"",IF(Values!K156, SUBSTITUTE(Values!$B$1, "{language}", Values!I156) &amp; " " &amp;Values!$B$3, SUBSTITUTE(Values!$B$2, "{language}", Values!$I156) &amp; " " &amp;Values!$B$3))</f>
        <v/>
      </c>
      <c r="G157" s="29" t="str">
        <f>IF(ISBLANK(Values!F156),"","TellusRem")</f>
        <v/>
      </c>
      <c r="H157" s="1" t="str">
        <f>IF(ISBLANK(Values!F156),"",Values!$B$16)</f>
        <v/>
      </c>
      <c r="I157" s="1" t="str">
        <f>IF(ISBLANK(Values!F156),"","4730574031")</f>
        <v/>
      </c>
      <c r="J157" s="31" t="str">
        <f>IF(ISBLANK(Values!F156),"",Values!G156 )</f>
        <v/>
      </c>
      <c r="K157" s="27" t="str">
        <f>IF(ISBLANK(Values!F156),"",IF(Values!K156, Values!$B$4, Values!$B$5))</f>
        <v/>
      </c>
      <c r="L157" s="27" t="str">
        <f>IF(ISBLANK(Values!F156),"",Values!$B$18)</f>
        <v/>
      </c>
      <c r="M157" s="27" t="str">
        <f>IF(ISBLANK(Values!F156),"",Values!$N156)</f>
        <v/>
      </c>
      <c r="N157" s="27" t="str">
        <f>IF(ISBLANK(Values!G156),"",Values!$O156)</f>
        <v/>
      </c>
      <c r="O157" s="1" t="str">
        <f>IF(ISBLANK(Values!G156),"",Values!$P156)</f>
        <v/>
      </c>
      <c r="W157" s="29" t="str">
        <f>IF(ISBLANK(Values!F156),"","Child")</f>
        <v/>
      </c>
      <c r="X157" s="29" t="str">
        <f>IF(ISBLANK(Values!F156),"",Values!$B$13)</f>
        <v/>
      </c>
      <c r="Y157" s="31" t="str">
        <f>IF(ISBLANK(Values!F156),"","Size-Color")</f>
        <v/>
      </c>
      <c r="Z157" s="29" t="str">
        <f>IF(ISBLANK(Values!F156),"","variation")</f>
        <v/>
      </c>
      <c r="AA157" s="1" t="str">
        <f>IF(ISBLANK(Values!F156),"",Values!$B$20)</f>
        <v/>
      </c>
      <c r="AB157" s="1" t="str">
        <f>IF(ISBLANK(Values!F156),"",Values!$B$29)</f>
        <v/>
      </c>
      <c r="AI157" s="34" t="str">
        <f>IF(ISBLANK(Values!F156),"",IF(Values!J156,Values!$B$23,Values!$B$33))</f>
        <v/>
      </c>
      <c r="AJ157" s="3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7" t="str">
        <f>IF(ISBLANK(Values!F156),"",Values!I156)</f>
        <v/>
      </c>
      <c r="AV157" s="1" t="str">
        <f>IF(ISBLANK(Values!F156),"",IF(Values!K156,"Backlit", "Non-Backlit"))</f>
        <v/>
      </c>
      <c r="BE157" s="1" t="str">
        <f>IF(ISBLANK(Values!F156),"","Professional Audience")</f>
        <v/>
      </c>
      <c r="BF157" s="1" t="str">
        <f>IF(ISBLANK(Values!F156),"","Consumer Audience")</f>
        <v/>
      </c>
      <c r="BG157" s="1" t="str">
        <f>IF(ISBLANK(Values!F156),"","Adults")</f>
        <v/>
      </c>
      <c r="BH157" s="1"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1" t="str">
        <f>IF(ISBLANK(Values!F156),"",Values!$B$7)</f>
        <v/>
      </c>
      <c r="CQ157" s="1" t="str">
        <f>IF(ISBLANK(Values!F156),"",Values!$B$8)</f>
        <v/>
      </c>
      <c r="CR157" s="1"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1" t="str">
        <f>IF(ISBLANK(Values!F156),"","Parts")</f>
        <v/>
      </c>
      <c r="DP157" s="1" t="str">
        <f>IF(ISBLANK(Values!F156),"",Values!$B$31)</f>
        <v/>
      </c>
      <c r="EI157" s="1" t="str">
        <f>IF(ISBLANK(Values!F156),"",Values!$B$31)</f>
        <v/>
      </c>
      <c r="ES157" s="1" t="str">
        <f>IF(ISBLANK(Values!F156),"","Amazon Tellus UPS")</f>
        <v/>
      </c>
      <c r="EV157" s="1" t="str">
        <f>IF(ISBLANK(Values!F156),"","New")</f>
        <v/>
      </c>
      <c r="FE157" s="1" t="str">
        <f>IF(ISBLANK(Values!F156),"","3")</f>
        <v/>
      </c>
      <c r="FH157" s="1" t="str">
        <f>IF(ISBLANK(Values!F156),"","FALSE")</f>
        <v/>
      </c>
      <c r="FI157" s="1" t="str">
        <f>IF(ISBLANK(Values!F156),"","FALSE")</f>
        <v/>
      </c>
      <c r="FJ157" s="1" t="str">
        <f>IF(ISBLANK(Values!F156),"","FALSE")</f>
        <v/>
      </c>
      <c r="FM157" s="1" t="str">
        <f>IF(ISBLANK(Values!F156),"","1")</f>
        <v/>
      </c>
      <c r="FO157" s="27"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1" t="str">
        <f>IF(ISBLANK(Values!F157),"",IF(Values!$B$37="EU","computercomponent","computer"))</f>
        <v/>
      </c>
      <c r="B158" s="33" t="str">
        <f>IF(ISBLANK(Values!F157),"",Values!G157)</f>
        <v/>
      </c>
      <c r="C158" s="29" t="str">
        <f>IF(ISBLANK(Values!F157),"","TellusRem")</f>
        <v/>
      </c>
      <c r="D158" s="28" t="str">
        <f>IF(ISBLANK(Values!F157),"",Values!F157)</f>
        <v/>
      </c>
      <c r="E158" s="1" t="str">
        <f>IF(ISBLANK(Values!F157),"","EAN")</f>
        <v/>
      </c>
      <c r="F158" s="27" t="str">
        <f>IF(ISBLANK(Values!F157),"",IF(Values!K157, SUBSTITUTE(Values!$B$1, "{language}", Values!I157) &amp; " " &amp;Values!$B$3, SUBSTITUTE(Values!$B$2, "{language}", Values!$I157) &amp; " " &amp;Values!$B$3))</f>
        <v/>
      </c>
      <c r="G158" s="29" t="str">
        <f>IF(ISBLANK(Values!F157),"","TellusRem")</f>
        <v/>
      </c>
      <c r="H158" s="1" t="str">
        <f>IF(ISBLANK(Values!F157),"",Values!$B$16)</f>
        <v/>
      </c>
      <c r="I158" s="1" t="str">
        <f>IF(ISBLANK(Values!F157),"","4730574031")</f>
        <v/>
      </c>
      <c r="J158" s="31" t="str">
        <f>IF(ISBLANK(Values!F157),"",Values!G157 )</f>
        <v/>
      </c>
      <c r="K158" s="27" t="str">
        <f>IF(ISBLANK(Values!F157),"",IF(Values!K157, Values!$B$4, Values!$B$5))</f>
        <v/>
      </c>
      <c r="L158" s="27" t="str">
        <f>IF(ISBLANK(Values!F157),"",Values!$B$18)</f>
        <v/>
      </c>
      <c r="M158" s="27" t="str">
        <f>IF(ISBLANK(Values!F157),"",Values!$N157)</f>
        <v/>
      </c>
      <c r="N158" s="27" t="str">
        <f>IF(ISBLANK(Values!G157),"",Values!$O157)</f>
        <v/>
      </c>
      <c r="O158" s="1" t="str">
        <f>IF(ISBLANK(Values!G157),"",Values!$P157)</f>
        <v/>
      </c>
      <c r="W158" s="29" t="str">
        <f>IF(ISBLANK(Values!F157),"","Child")</f>
        <v/>
      </c>
      <c r="X158" s="29" t="str">
        <f>IF(ISBLANK(Values!F157),"",Values!$B$13)</f>
        <v/>
      </c>
      <c r="Y158" s="31" t="str">
        <f>IF(ISBLANK(Values!F157),"","Size-Color")</f>
        <v/>
      </c>
      <c r="Z158" s="29" t="str">
        <f>IF(ISBLANK(Values!F157),"","variation")</f>
        <v/>
      </c>
      <c r="AA158" s="1" t="str">
        <f>IF(ISBLANK(Values!F157),"",Values!$B$20)</f>
        <v/>
      </c>
      <c r="AB158" s="1" t="str">
        <f>IF(ISBLANK(Values!F157),"",Values!$B$29)</f>
        <v/>
      </c>
      <c r="AI158" s="34" t="str">
        <f>IF(ISBLANK(Values!F157),"",IF(Values!J157,Values!$B$23,Values!$B$33))</f>
        <v/>
      </c>
      <c r="AJ158" s="3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7" t="str">
        <f>IF(ISBLANK(Values!F157),"",Values!I157)</f>
        <v/>
      </c>
      <c r="AV158" s="1" t="str">
        <f>IF(ISBLANK(Values!F157),"",IF(Values!K157,"Backlit", "Non-Backlit"))</f>
        <v/>
      </c>
      <c r="BE158" s="1" t="str">
        <f>IF(ISBLANK(Values!F157),"","Professional Audience")</f>
        <v/>
      </c>
      <c r="BF158" s="1" t="str">
        <f>IF(ISBLANK(Values!F157),"","Consumer Audience")</f>
        <v/>
      </c>
      <c r="BG158" s="1" t="str">
        <f>IF(ISBLANK(Values!F157),"","Adults")</f>
        <v/>
      </c>
      <c r="BH158" s="1"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1" t="str">
        <f>IF(ISBLANK(Values!F157),"",Values!$B$7)</f>
        <v/>
      </c>
      <c r="CQ158" s="1" t="str">
        <f>IF(ISBLANK(Values!F157),"",Values!$B$8)</f>
        <v/>
      </c>
      <c r="CR158" s="1"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1" t="str">
        <f>IF(ISBLANK(Values!F157),"","Parts")</f>
        <v/>
      </c>
      <c r="DP158" s="1" t="str">
        <f>IF(ISBLANK(Values!F157),"",Values!$B$31)</f>
        <v/>
      </c>
      <c r="EI158" s="1" t="str">
        <f>IF(ISBLANK(Values!F157),"",Values!$B$31)</f>
        <v/>
      </c>
      <c r="ES158" s="1" t="str">
        <f>IF(ISBLANK(Values!F157),"","Amazon Tellus UPS")</f>
        <v/>
      </c>
      <c r="EV158" s="1" t="str">
        <f>IF(ISBLANK(Values!F157),"","New")</f>
        <v/>
      </c>
      <c r="FE158" s="1" t="str">
        <f>IF(ISBLANK(Values!F157),"","3")</f>
        <v/>
      </c>
      <c r="FH158" s="1" t="str">
        <f>IF(ISBLANK(Values!F157),"","FALSE")</f>
        <v/>
      </c>
      <c r="FI158" s="1" t="str">
        <f>IF(ISBLANK(Values!F157),"","FALSE")</f>
        <v/>
      </c>
      <c r="FJ158" s="1" t="str">
        <f>IF(ISBLANK(Values!F157),"","FALSE")</f>
        <v/>
      </c>
      <c r="FM158" s="1" t="str">
        <f>IF(ISBLANK(Values!F157),"","1")</f>
        <v/>
      </c>
      <c r="FO158" s="27"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1" t="str">
        <f>IF(ISBLANK(Values!F158),"",IF(Values!$B$37="EU","computercomponent","computer"))</f>
        <v/>
      </c>
      <c r="B159" s="33" t="str">
        <f>IF(ISBLANK(Values!F158),"",Values!G158)</f>
        <v/>
      </c>
      <c r="C159" s="29" t="str">
        <f>IF(ISBLANK(Values!F158),"","TellusRem")</f>
        <v/>
      </c>
      <c r="D159" s="28" t="str">
        <f>IF(ISBLANK(Values!F158),"",Values!F158)</f>
        <v/>
      </c>
      <c r="E159" s="1" t="str">
        <f>IF(ISBLANK(Values!F158),"","EAN")</f>
        <v/>
      </c>
      <c r="F159" s="27" t="str">
        <f>IF(ISBLANK(Values!F158),"",IF(Values!K158, SUBSTITUTE(Values!$B$1, "{language}", Values!I158) &amp; " " &amp;Values!$B$3, SUBSTITUTE(Values!$B$2, "{language}", Values!$I158) &amp; " " &amp;Values!$B$3))</f>
        <v/>
      </c>
      <c r="G159" s="29" t="str">
        <f>IF(ISBLANK(Values!F158),"","TellusRem")</f>
        <v/>
      </c>
      <c r="H159" s="1" t="str">
        <f>IF(ISBLANK(Values!F158),"",Values!$B$16)</f>
        <v/>
      </c>
      <c r="I159" s="1" t="str">
        <f>IF(ISBLANK(Values!F158),"","4730574031")</f>
        <v/>
      </c>
      <c r="J159" s="31" t="str">
        <f>IF(ISBLANK(Values!F158),"",Values!G158 )</f>
        <v/>
      </c>
      <c r="K159" s="27" t="str">
        <f>IF(ISBLANK(Values!F158),"",IF(Values!K158, Values!$B$4, Values!$B$5))</f>
        <v/>
      </c>
      <c r="L159" s="27" t="str">
        <f>IF(ISBLANK(Values!F158),"",Values!$B$18)</f>
        <v/>
      </c>
      <c r="M159" s="27" t="str">
        <f>IF(ISBLANK(Values!F158),"",Values!$N158)</f>
        <v/>
      </c>
      <c r="N159" s="27" t="str">
        <f>IF(ISBLANK(Values!G158),"",Values!$O158)</f>
        <v/>
      </c>
      <c r="O159" s="1" t="str">
        <f>IF(ISBLANK(Values!G158),"",Values!$P158)</f>
        <v/>
      </c>
      <c r="W159" s="29" t="str">
        <f>IF(ISBLANK(Values!F158),"","Child")</f>
        <v/>
      </c>
      <c r="X159" s="29" t="str">
        <f>IF(ISBLANK(Values!F158),"",Values!$B$13)</f>
        <v/>
      </c>
      <c r="Y159" s="31" t="str">
        <f>IF(ISBLANK(Values!F158),"","Size-Color")</f>
        <v/>
      </c>
      <c r="Z159" s="29" t="str">
        <f>IF(ISBLANK(Values!F158),"","variation")</f>
        <v/>
      </c>
      <c r="AA159" s="1" t="str">
        <f>IF(ISBLANK(Values!F158),"",Values!$B$20)</f>
        <v/>
      </c>
      <c r="AB159" s="1" t="str">
        <f>IF(ISBLANK(Values!F158),"",Values!$B$29)</f>
        <v/>
      </c>
      <c r="AI159" s="34" t="str">
        <f>IF(ISBLANK(Values!F158),"",IF(Values!J158,Values!$B$23,Values!$B$33))</f>
        <v/>
      </c>
      <c r="AJ159" s="3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7" t="str">
        <f>IF(ISBLANK(Values!F158),"",Values!I158)</f>
        <v/>
      </c>
      <c r="AV159" s="1" t="str">
        <f>IF(ISBLANK(Values!F158),"",IF(Values!K158,"Backlit", "Non-Backlit"))</f>
        <v/>
      </c>
      <c r="BE159" s="1" t="str">
        <f>IF(ISBLANK(Values!F158),"","Professional Audience")</f>
        <v/>
      </c>
      <c r="BF159" s="1" t="str">
        <f>IF(ISBLANK(Values!F158),"","Consumer Audience")</f>
        <v/>
      </c>
      <c r="BG159" s="1" t="str">
        <f>IF(ISBLANK(Values!F158),"","Adults")</f>
        <v/>
      </c>
      <c r="BH159" s="1"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1" t="str">
        <f>IF(ISBLANK(Values!F158),"",Values!$B$7)</f>
        <v/>
      </c>
      <c r="CQ159" s="1" t="str">
        <f>IF(ISBLANK(Values!F158),"",Values!$B$8)</f>
        <v/>
      </c>
      <c r="CR159" s="1"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1" t="str">
        <f>IF(ISBLANK(Values!F158),"","Parts")</f>
        <v/>
      </c>
      <c r="DP159" s="1" t="str">
        <f>IF(ISBLANK(Values!F158),"",Values!$B$31)</f>
        <v/>
      </c>
      <c r="EI159" s="1" t="str">
        <f>IF(ISBLANK(Values!F158),"",Values!$B$31)</f>
        <v/>
      </c>
      <c r="ES159" s="1" t="str">
        <f>IF(ISBLANK(Values!F158),"","Amazon Tellus UPS")</f>
        <v/>
      </c>
      <c r="EV159" s="1" t="str">
        <f>IF(ISBLANK(Values!F158),"","New")</f>
        <v/>
      </c>
      <c r="FE159" s="1" t="str">
        <f>IF(ISBLANK(Values!F158),"","3")</f>
        <v/>
      </c>
      <c r="FH159" s="1" t="str">
        <f>IF(ISBLANK(Values!F158),"","FALSE")</f>
        <v/>
      </c>
      <c r="FI159" s="1" t="str">
        <f>IF(ISBLANK(Values!F158),"","FALSE")</f>
        <v/>
      </c>
      <c r="FJ159" s="1" t="str">
        <f>IF(ISBLANK(Values!F158),"","FALSE")</f>
        <v/>
      </c>
      <c r="FM159" s="1" t="str">
        <f>IF(ISBLANK(Values!F158),"","1")</f>
        <v/>
      </c>
      <c r="FO159" s="27"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1" t="str">
        <f>IF(ISBLANK(Values!F159),"",IF(Values!$B$37="EU","computercomponent","computer"))</f>
        <v/>
      </c>
      <c r="B160" s="33" t="str">
        <f>IF(ISBLANK(Values!F159),"",Values!G159)</f>
        <v/>
      </c>
      <c r="C160" s="29" t="str">
        <f>IF(ISBLANK(Values!F159),"","TellusRem")</f>
        <v/>
      </c>
      <c r="D160" s="28" t="str">
        <f>IF(ISBLANK(Values!F159),"",Values!F159)</f>
        <v/>
      </c>
      <c r="E160" s="1" t="str">
        <f>IF(ISBLANK(Values!F159),"","EAN")</f>
        <v/>
      </c>
      <c r="F160" s="27" t="str">
        <f>IF(ISBLANK(Values!F159),"",IF(Values!K159, SUBSTITUTE(Values!$B$1, "{language}", Values!I159) &amp; " " &amp;Values!$B$3, SUBSTITUTE(Values!$B$2, "{language}", Values!$I159) &amp; " " &amp;Values!$B$3))</f>
        <v/>
      </c>
      <c r="G160" s="29" t="str">
        <f>IF(ISBLANK(Values!F159),"","TellusRem")</f>
        <v/>
      </c>
      <c r="H160" s="1" t="str">
        <f>IF(ISBLANK(Values!F159),"",Values!$B$16)</f>
        <v/>
      </c>
      <c r="I160" s="1" t="str">
        <f>IF(ISBLANK(Values!F159),"","4730574031")</f>
        <v/>
      </c>
      <c r="J160" s="31" t="str">
        <f>IF(ISBLANK(Values!F159),"",Values!G159 )</f>
        <v/>
      </c>
      <c r="K160" s="27" t="str">
        <f>IF(ISBLANK(Values!F159),"",IF(Values!K159, Values!$B$4, Values!$B$5))</f>
        <v/>
      </c>
      <c r="L160" s="27" t="str">
        <f>IF(ISBLANK(Values!F159),"",Values!$B$18)</f>
        <v/>
      </c>
      <c r="M160" s="27" t="str">
        <f>IF(ISBLANK(Values!F159),"",Values!$N159)</f>
        <v/>
      </c>
      <c r="N160" s="27" t="str">
        <f>IF(ISBLANK(Values!G159),"",Values!$O159)</f>
        <v/>
      </c>
      <c r="O160" s="1" t="str">
        <f>IF(ISBLANK(Values!G159),"",Values!$P159)</f>
        <v/>
      </c>
      <c r="W160" s="29" t="str">
        <f>IF(ISBLANK(Values!F159),"","Child")</f>
        <v/>
      </c>
      <c r="X160" s="29" t="str">
        <f>IF(ISBLANK(Values!F159),"",Values!$B$13)</f>
        <v/>
      </c>
      <c r="Y160" s="31" t="str">
        <f>IF(ISBLANK(Values!F159),"","Size-Color")</f>
        <v/>
      </c>
      <c r="Z160" s="29" t="str">
        <f>IF(ISBLANK(Values!F159),"","variation")</f>
        <v/>
      </c>
      <c r="AA160" s="1" t="str">
        <f>IF(ISBLANK(Values!F159),"",Values!$B$20)</f>
        <v/>
      </c>
      <c r="AB160" s="1" t="str">
        <f>IF(ISBLANK(Values!F159),"",Values!$B$29)</f>
        <v/>
      </c>
      <c r="AI160" s="34" t="str">
        <f>IF(ISBLANK(Values!F159),"",IF(Values!J159,Values!$B$23,Values!$B$33))</f>
        <v/>
      </c>
      <c r="AJ160" s="3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7" t="str">
        <f>IF(ISBLANK(Values!F159),"",Values!I159)</f>
        <v/>
      </c>
      <c r="AV160" s="1" t="str">
        <f>IF(ISBLANK(Values!F159),"",IF(Values!K159,"Backlit", "Non-Backlit"))</f>
        <v/>
      </c>
      <c r="BE160" s="1" t="str">
        <f>IF(ISBLANK(Values!F159),"","Professional Audience")</f>
        <v/>
      </c>
      <c r="BF160" s="1" t="str">
        <f>IF(ISBLANK(Values!F159),"","Consumer Audience")</f>
        <v/>
      </c>
      <c r="BG160" s="1" t="str">
        <f>IF(ISBLANK(Values!F159),"","Adults")</f>
        <v/>
      </c>
      <c r="BH160" s="1"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1" t="str">
        <f>IF(ISBLANK(Values!F159),"",Values!$B$7)</f>
        <v/>
      </c>
      <c r="CQ160" s="1" t="str">
        <f>IF(ISBLANK(Values!F159),"",Values!$B$8)</f>
        <v/>
      </c>
      <c r="CR160" s="1"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1" t="str">
        <f>IF(ISBLANK(Values!F159),"","Parts")</f>
        <v/>
      </c>
      <c r="DP160" s="1" t="str">
        <f>IF(ISBLANK(Values!F159),"",Values!$B$31)</f>
        <v/>
      </c>
      <c r="EI160" s="1" t="str">
        <f>IF(ISBLANK(Values!F159),"",Values!$B$31)</f>
        <v/>
      </c>
      <c r="ES160" s="1" t="str">
        <f>IF(ISBLANK(Values!F159),"","Amazon Tellus UPS")</f>
        <v/>
      </c>
      <c r="EV160" s="1" t="str">
        <f>IF(ISBLANK(Values!F159),"","New")</f>
        <v/>
      </c>
      <c r="FE160" s="1" t="str">
        <f>IF(ISBLANK(Values!F159),"","3")</f>
        <v/>
      </c>
      <c r="FH160" s="1" t="str">
        <f>IF(ISBLANK(Values!F159),"","FALSE")</f>
        <v/>
      </c>
      <c r="FI160" s="1" t="str">
        <f>IF(ISBLANK(Values!F159),"","FALSE")</f>
        <v/>
      </c>
      <c r="FJ160" s="1" t="str">
        <f>IF(ISBLANK(Values!F159),"","FALSE")</f>
        <v/>
      </c>
      <c r="FM160" s="1" t="str">
        <f>IF(ISBLANK(Values!F159),"","1")</f>
        <v/>
      </c>
      <c r="FO160" s="27"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1" t="str">
        <f>IF(ISBLANK(Values!F160),"",IF(Values!$B$37="EU","computercomponent","computer"))</f>
        <v/>
      </c>
      <c r="B161" s="33" t="str">
        <f>IF(ISBLANK(Values!F160),"",Values!G160)</f>
        <v/>
      </c>
      <c r="C161" s="29" t="str">
        <f>IF(ISBLANK(Values!F160),"","TellusRem")</f>
        <v/>
      </c>
      <c r="D161" s="28" t="str">
        <f>IF(ISBLANK(Values!F160),"",Values!F160)</f>
        <v/>
      </c>
      <c r="E161" s="1" t="str">
        <f>IF(ISBLANK(Values!F160),"","EAN")</f>
        <v/>
      </c>
      <c r="F161" s="27" t="str">
        <f>IF(ISBLANK(Values!F160),"",IF(Values!K160, SUBSTITUTE(Values!$B$1, "{language}", Values!I160) &amp; " " &amp;Values!$B$3, SUBSTITUTE(Values!$B$2, "{language}", Values!$I160) &amp; " " &amp;Values!$B$3))</f>
        <v/>
      </c>
      <c r="G161" s="29" t="str">
        <f>IF(ISBLANK(Values!F160),"","TellusRem")</f>
        <v/>
      </c>
      <c r="H161" s="1" t="str">
        <f>IF(ISBLANK(Values!F160),"",Values!$B$16)</f>
        <v/>
      </c>
      <c r="I161" s="1" t="str">
        <f>IF(ISBLANK(Values!F160),"","4730574031")</f>
        <v/>
      </c>
      <c r="J161" s="31" t="str">
        <f>IF(ISBLANK(Values!F160),"",Values!G160 )</f>
        <v/>
      </c>
      <c r="K161" s="27" t="str">
        <f>IF(ISBLANK(Values!F160),"",IF(Values!K160, Values!$B$4, Values!$B$5))</f>
        <v/>
      </c>
      <c r="L161" s="27" t="str">
        <f>IF(ISBLANK(Values!F160),"",Values!$B$18)</f>
        <v/>
      </c>
      <c r="M161" s="27" t="str">
        <f>IF(ISBLANK(Values!F160),"",Values!$N160)</f>
        <v/>
      </c>
      <c r="N161" s="27" t="str">
        <f>IF(ISBLANK(Values!G160),"",Values!$O160)</f>
        <v/>
      </c>
      <c r="O161" s="1" t="str">
        <f>IF(ISBLANK(Values!G160),"",Values!$P160)</f>
        <v/>
      </c>
      <c r="W161" s="29" t="str">
        <f>IF(ISBLANK(Values!F160),"","Child")</f>
        <v/>
      </c>
      <c r="X161" s="29" t="str">
        <f>IF(ISBLANK(Values!F160),"",Values!$B$13)</f>
        <v/>
      </c>
      <c r="Y161" s="31" t="str">
        <f>IF(ISBLANK(Values!F160),"","Size-Color")</f>
        <v/>
      </c>
      <c r="Z161" s="29" t="str">
        <f>IF(ISBLANK(Values!F160),"","variation")</f>
        <v/>
      </c>
      <c r="AA161" s="1" t="str">
        <f>IF(ISBLANK(Values!F160),"",Values!$B$20)</f>
        <v/>
      </c>
      <c r="AB161" s="1" t="str">
        <f>IF(ISBLANK(Values!F160),"",Values!$B$29)</f>
        <v/>
      </c>
      <c r="AI161" s="34" t="str">
        <f>IF(ISBLANK(Values!F160),"",IF(Values!J160,Values!$B$23,Values!$B$33))</f>
        <v/>
      </c>
      <c r="AJ161" s="3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7" t="str">
        <f>IF(ISBLANK(Values!F160),"",Values!I160)</f>
        <v/>
      </c>
      <c r="AV161" s="1" t="str">
        <f>IF(ISBLANK(Values!F160),"",IF(Values!K160,"Backlit", "Non-Backlit"))</f>
        <v/>
      </c>
      <c r="BE161" s="1" t="str">
        <f>IF(ISBLANK(Values!F160),"","Professional Audience")</f>
        <v/>
      </c>
      <c r="BF161" s="1" t="str">
        <f>IF(ISBLANK(Values!F160),"","Consumer Audience")</f>
        <v/>
      </c>
      <c r="BG161" s="1" t="str">
        <f>IF(ISBLANK(Values!F160),"","Adults")</f>
        <v/>
      </c>
      <c r="BH161" s="1"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1" t="str">
        <f>IF(ISBLANK(Values!F160),"",Values!$B$7)</f>
        <v/>
      </c>
      <c r="CQ161" s="1" t="str">
        <f>IF(ISBLANK(Values!F160),"",Values!$B$8)</f>
        <v/>
      </c>
      <c r="CR161" s="1"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1" t="str">
        <f>IF(ISBLANK(Values!F160),"","Parts")</f>
        <v/>
      </c>
      <c r="DP161" s="1" t="str">
        <f>IF(ISBLANK(Values!F160),"",Values!$B$31)</f>
        <v/>
      </c>
      <c r="EI161" s="1" t="str">
        <f>IF(ISBLANK(Values!F160),"",Values!$B$31)</f>
        <v/>
      </c>
      <c r="ES161" s="1" t="str">
        <f>IF(ISBLANK(Values!F160),"","Amazon Tellus UPS")</f>
        <v/>
      </c>
      <c r="EV161" s="1" t="str">
        <f>IF(ISBLANK(Values!F160),"","New")</f>
        <v/>
      </c>
      <c r="FE161" s="1" t="str">
        <f>IF(ISBLANK(Values!F160),"","3")</f>
        <v/>
      </c>
      <c r="FH161" s="1" t="str">
        <f>IF(ISBLANK(Values!F160),"","FALSE")</f>
        <v/>
      </c>
      <c r="FI161" s="1" t="str">
        <f>IF(ISBLANK(Values!F160),"","FALSE")</f>
        <v/>
      </c>
      <c r="FJ161" s="1" t="str">
        <f>IF(ISBLANK(Values!F160),"","FALSE")</f>
        <v/>
      </c>
      <c r="FM161" s="1" t="str">
        <f>IF(ISBLANK(Values!F160),"","1")</f>
        <v/>
      </c>
      <c r="FO161" s="27"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1" t="str">
        <f>IF(ISBLANK(Values!F161),"",IF(Values!$B$37="EU","computercomponent","computer"))</f>
        <v/>
      </c>
      <c r="B162" s="33" t="str">
        <f>IF(ISBLANK(Values!F161),"",Values!G161)</f>
        <v/>
      </c>
      <c r="C162" s="29" t="str">
        <f>IF(ISBLANK(Values!F161),"","TellusRem")</f>
        <v/>
      </c>
      <c r="D162" s="28" t="str">
        <f>IF(ISBLANK(Values!F161),"",Values!F161)</f>
        <v/>
      </c>
      <c r="E162" s="1" t="str">
        <f>IF(ISBLANK(Values!F161),"","EAN")</f>
        <v/>
      </c>
      <c r="F162" s="27" t="str">
        <f>IF(ISBLANK(Values!F161),"",IF(Values!K161, SUBSTITUTE(Values!$B$1, "{language}", Values!I161) &amp; " " &amp;Values!$B$3, SUBSTITUTE(Values!$B$2, "{language}", Values!$I161) &amp; " " &amp;Values!$B$3))</f>
        <v/>
      </c>
      <c r="G162" s="29" t="str">
        <f>IF(ISBLANK(Values!F161),"","TellusRem")</f>
        <v/>
      </c>
      <c r="H162" s="1" t="str">
        <f>IF(ISBLANK(Values!F161),"",Values!$B$16)</f>
        <v/>
      </c>
      <c r="I162" s="1" t="str">
        <f>IF(ISBLANK(Values!F161),"","4730574031")</f>
        <v/>
      </c>
      <c r="J162" s="31" t="str">
        <f>IF(ISBLANK(Values!F161),"",Values!G161 )</f>
        <v/>
      </c>
      <c r="K162" s="27" t="str">
        <f>IF(ISBLANK(Values!F161),"",IF(Values!K161, Values!$B$4, Values!$B$5))</f>
        <v/>
      </c>
      <c r="L162" s="27" t="str">
        <f>IF(ISBLANK(Values!F161),"",Values!$B$18)</f>
        <v/>
      </c>
      <c r="M162" s="27" t="str">
        <f>IF(ISBLANK(Values!F161),"",Values!$N161)</f>
        <v/>
      </c>
      <c r="N162" s="27" t="str">
        <f>IF(ISBLANK(Values!G161),"",Values!$O161)</f>
        <v/>
      </c>
      <c r="O162" s="1" t="str">
        <f>IF(ISBLANK(Values!G161),"",Values!$P161)</f>
        <v/>
      </c>
      <c r="W162" s="29" t="str">
        <f>IF(ISBLANK(Values!F161),"","Child")</f>
        <v/>
      </c>
      <c r="X162" s="29" t="str">
        <f>IF(ISBLANK(Values!F161),"",Values!$B$13)</f>
        <v/>
      </c>
      <c r="Y162" s="31" t="str">
        <f>IF(ISBLANK(Values!F161),"","Size-Color")</f>
        <v/>
      </c>
      <c r="Z162" s="29" t="str">
        <f>IF(ISBLANK(Values!F161),"","variation")</f>
        <v/>
      </c>
      <c r="AA162" s="1" t="str">
        <f>IF(ISBLANK(Values!F161),"",Values!$B$20)</f>
        <v/>
      </c>
      <c r="AB162" s="1" t="str">
        <f>IF(ISBLANK(Values!F161),"",Values!$B$29)</f>
        <v/>
      </c>
      <c r="AI162" s="34" t="str">
        <f>IF(ISBLANK(Values!F161),"",IF(Values!J161,Values!$B$23,Values!$B$33))</f>
        <v/>
      </c>
      <c r="AJ162" s="3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7" t="str">
        <f>IF(ISBLANK(Values!F161),"",Values!I161)</f>
        <v/>
      </c>
      <c r="AV162" s="1" t="str">
        <f>IF(ISBLANK(Values!F161),"",IF(Values!K161,"Backlit", "Non-Backlit"))</f>
        <v/>
      </c>
      <c r="BE162" s="1" t="str">
        <f>IF(ISBLANK(Values!F161),"","Professional Audience")</f>
        <v/>
      </c>
      <c r="BF162" s="1" t="str">
        <f>IF(ISBLANK(Values!F161),"","Consumer Audience")</f>
        <v/>
      </c>
      <c r="BG162" s="1" t="str">
        <f>IF(ISBLANK(Values!F161),"","Adults")</f>
        <v/>
      </c>
      <c r="BH162" s="1"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1" t="str">
        <f>IF(ISBLANK(Values!F161),"",Values!$B$7)</f>
        <v/>
      </c>
      <c r="CQ162" s="1" t="str">
        <f>IF(ISBLANK(Values!F161),"",Values!$B$8)</f>
        <v/>
      </c>
      <c r="CR162" s="1"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1" t="str">
        <f>IF(ISBLANK(Values!F161),"","Parts")</f>
        <v/>
      </c>
      <c r="DP162" s="1" t="str">
        <f>IF(ISBLANK(Values!F161),"",Values!$B$31)</f>
        <v/>
      </c>
      <c r="EI162" s="1" t="str">
        <f>IF(ISBLANK(Values!F161),"",Values!$B$31)</f>
        <v/>
      </c>
      <c r="ES162" s="1" t="str">
        <f>IF(ISBLANK(Values!F161),"","Amazon Tellus UPS")</f>
        <v/>
      </c>
      <c r="EV162" s="1" t="str">
        <f>IF(ISBLANK(Values!F161),"","New")</f>
        <v/>
      </c>
      <c r="FE162" s="1" t="str">
        <f>IF(ISBLANK(Values!F161),"","3")</f>
        <v/>
      </c>
      <c r="FH162" s="1" t="str">
        <f>IF(ISBLANK(Values!F161),"","FALSE")</f>
        <v/>
      </c>
      <c r="FI162" s="1" t="str">
        <f>IF(ISBLANK(Values!F161),"","FALSE")</f>
        <v/>
      </c>
      <c r="FJ162" s="1" t="str">
        <f>IF(ISBLANK(Values!F161),"","FALSE")</f>
        <v/>
      </c>
      <c r="FM162" s="1" t="str">
        <f>IF(ISBLANK(Values!F161),"","1")</f>
        <v/>
      </c>
      <c r="FO162" s="27"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1" t="str">
        <f>IF(ISBLANK(Values!F162),"",IF(Values!$B$37="EU","computercomponent","computer"))</f>
        <v/>
      </c>
      <c r="B163" s="33" t="str">
        <f>IF(ISBLANK(Values!F162),"",Values!G162)</f>
        <v/>
      </c>
      <c r="C163" s="29" t="str">
        <f>IF(ISBLANK(Values!F162),"","TellusRem")</f>
        <v/>
      </c>
      <c r="D163" s="28" t="str">
        <f>IF(ISBLANK(Values!F162),"",Values!F162)</f>
        <v/>
      </c>
      <c r="E163" s="1" t="str">
        <f>IF(ISBLANK(Values!F162),"","EAN")</f>
        <v/>
      </c>
      <c r="F163" s="27" t="str">
        <f>IF(ISBLANK(Values!F162),"",IF(Values!K162, SUBSTITUTE(Values!$B$1, "{language}", Values!I162) &amp; " " &amp;Values!$B$3, SUBSTITUTE(Values!$B$2, "{language}", Values!$I162) &amp; " " &amp;Values!$B$3))</f>
        <v/>
      </c>
      <c r="G163" s="29" t="str">
        <f>IF(ISBLANK(Values!F162),"","TellusRem")</f>
        <v/>
      </c>
      <c r="H163" s="1" t="str">
        <f>IF(ISBLANK(Values!F162),"",Values!$B$16)</f>
        <v/>
      </c>
      <c r="I163" s="1" t="str">
        <f>IF(ISBLANK(Values!F162),"","4730574031")</f>
        <v/>
      </c>
      <c r="J163" s="31" t="str">
        <f>IF(ISBLANK(Values!F162),"",Values!G162 )</f>
        <v/>
      </c>
      <c r="K163" s="27" t="str">
        <f>IF(ISBLANK(Values!F162),"",IF(Values!K162, Values!$B$4, Values!$B$5))</f>
        <v/>
      </c>
      <c r="L163" s="27" t="str">
        <f>IF(ISBLANK(Values!F162),"",Values!$B$18)</f>
        <v/>
      </c>
      <c r="M163" s="27" t="str">
        <f>IF(ISBLANK(Values!F162),"",Values!$N162)</f>
        <v/>
      </c>
      <c r="N163" s="27" t="str">
        <f>IF(ISBLANK(Values!G162),"",Values!$O162)</f>
        <v/>
      </c>
      <c r="O163" s="1" t="str">
        <f>IF(ISBLANK(Values!G162),"",Values!$P162)</f>
        <v/>
      </c>
      <c r="W163" s="29" t="str">
        <f>IF(ISBLANK(Values!F162),"","Child")</f>
        <v/>
      </c>
      <c r="X163" s="29" t="str">
        <f>IF(ISBLANK(Values!F162),"",Values!$B$13)</f>
        <v/>
      </c>
      <c r="Y163" s="31" t="str">
        <f>IF(ISBLANK(Values!F162),"","Size-Color")</f>
        <v/>
      </c>
      <c r="Z163" s="29" t="str">
        <f>IF(ISBLANK(Values!F162),"","variation")</f>
        <v/>
      </c>
      <c r="AA163" s="1" t="str">
        <f>IF(ISBLANK(Values!F162),"",Values!$B$20)</f>
        <v/>
      </c>
      <c r="AB163" s="1" t="str">
        <f>IF(ISBLANK(Values!F162),"",Values!$B$29)</f>
        <v/>
      </c>
      <c r="AI163" s="34" t="str">
        <f>IF(ISBLANK(Values!F162),"",IF(Values!J162,Values!$B$23,Values!$B$33))</f>
        <v/>
      </c>
      <c r="AJ163" s="3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7" t="str">
        <f>IF(ISBLANK(Values!F162),"",Values!I162)</f>
        <v/>
      </c>
      <c r="AV163" s="1" t="str">
        <f>IF(ISBLANK(Values!F162),"",IF(Values!K162,"Backlit", "Non-Backlit"))</f>
        <v/>
      </c>
      <c r="BE163" s="1" t="str">
        <f>IF(ISBLANK(Values!F162),"","Professional Audience")</f>
        <v/>
      </c>
      <c r="BF163" s="1" t="str">
        <f>IF(ISBLANK(Values!F162),"","Consumer Audience")</f>
        <v/>
      </c>
      <c r="BG163" s="1" t="str">
        <f>IF(ISBLANK(Values!F162),"","Adults")</f>
        <v/>
      </c>
      <c r="BH163" s="1"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1" t="str">
        <f>IF(ISBLANK(Values!F162),"",Values!$B$7)</f>
        <v/>
      </c>
      <c r="CQ163" s="1" t="str">
        <f>IF(ISBLANK(Values!F162),"",Values!$B$8)</f>
        <v/>
      </c>
      <c r="CR163" s="1"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1" t="str">
        <f>IF(ISBLANK(Values!F162),"","Parts")</f>
        <v/>
      </c>
      <c r="DP163" s="1" t="str">
        <f>IF(ISBLANK(Values!F162),"",Values!$B$31)</f>
        <v/>
      </c>
      <c r="EI163" s="1" t="str">
        <f>IF(ISBLANK(Values!F162),"",Values!$B$31)</f>
        <v/>
      </c>
      <c r="ES163" s="1" t="str">
        <f>IF(ISBLANK(Values!F162),"","Amazon Tellus UPS")</f>
        <v/>
      </c>
      <c r="EV163" s="1" t="str">
        <f>IF(ISBLANK(Values!F162),"","New")</f>
        <v/>
      </c>
      <c r="FE163" s="1" t="str">
        <f>IF(ISBLANK(Values!F162),"","3")</f>
        <v/>
      </c>
      <c r="FH163" s="1" t="str">
        <f>IF(ISBLANK(Values!F162),"","FALSE")</f>
        <v/>
      </c>
      <c r="FI163" s="1" t="str">
        <f>IF(ISBLANK(Values!F162),"","FALSE")</f>
        <v/>
      </c>
      <c r="FJ163" s="1" t="str">
        <f>IF(ISBLANK(Values!F162),"","FALSE")</f>
        <v/>
      </c>
      <c r="FM163" s="1" t="str">
        <f>IF(ISBLANK(Values!F162),"","1")</f>
        <v/>
      </c>
      <c r="FO163" s="27"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1" t="str">
        <f>IF(ISBLANK(Values!F163),"",IF(Values!$B$37="EU","computercomponent","computer"))</f>
        <v/>
      </c>
      <c r="B164" s="33" t="str">
        <f>IF(ISBLANK(Values!F163),"",Values!G163)</f>
        <v/>
      </c>
      <c r="C164" s="29" t="str">
        <f>IF(ISBLANK(Values!F163),"","TellusRem")</f>
        <v/>
      </c>
      <c r="D164" s="28" t="str">
        <f>IF(ISBLANK(Values!F163),"",Values!F163)</f>
        <v/>
      </c>
      <c r="E164" s="1" t="str">
        <f>IF(ISBLANK(Values!F163),"","EAN")</f>
        <v/>
      </c>
      <c r="F164" s="27" t="str">
        <f>IF(ISBLANK(Values!F163),"",IF(Values!K163, SUBSTITUTE(Values!$B$1, "{language}", Values!I163) &amp; " " &amp;Values!$B$3, SUBSTITUTE(Values!$B$2, "{language}", Values!$I163) &amp; " " &amp;Values!$B$3))</f>
        <v/>
      </c>
      <c r="G164" s="29" t="str">
        <f>IF(ISBLANK(Values!F163),"","TellusRem")</f>
        <v/>
      </c>
      <c r="H164" s="1" t="str">
        <f>IF(ISBLANK(Values!F163),"",Values!$B$16)</f>
        <v/>
      </c>
      <c r="I164" s="1" t="str">
        <f>IF(ISBLANK(Values!F163),"","4730574031")</f>
        <v/>
      </c>
      <c r="J164" s="31" t="str">
        <f>IF(ISBLANK(Values!F163),"",Values!G163 )</f>
        <v/>
      </c>
      <c r="K164" s="27" t="str">
        <f>IF(ISBLANK(Values!F163),"",IF(Values!K163, Values!$B$4, Values!$B$5))</f>
        <v/>
      </c>
      <c r="L164" s="27" t="str">
        <f>IF(ISBLANK(Values!F163),"",Values!$B$18)</f>
        <v/>
      </c>
      <c r="M164" s="27" t="str">
        <f>IF(ISBLANK(Values!F163),"",Values!$N163)</f>
        <v/>
      </c>
      <c r="N164" s="27" t="str">
        <f>IF(ISBLANK(Values!G163),"",Values!$O163)</f>
        <v/>
      </c>
      <c r="O164" s="1" t="str">
        <f>IF(ISBLANK(Values!G163),"",Values!$P163)</f>
        <v/>
      </c>
      <c r="W164" s="29" t="str">
        <f>IF(ISBLANK(Values!F163),"","Child")</f>
        <v/>
      </c>
      <c r="X164" s="29" t="str">
        <f>IF(ISBLANK(Values!F163),"",Values!$B$13)</f>
        <v/>
      </c>
      <c r="Y164" s="31" t="str">
        <f>IF(ISBLANK(Values!F163),"","Size-Color")</f>
        <v/>
      </c>
      <c r="Z164" s="29" t="str">
        <f>IF(ISBLANK(Values!F163),"","variation")</f>
        <v/>
      </c>
      <c r="AA164" s="1" t="str">
        <f>IF(ISBLANK(Values!F163),"",Values!$B$20)</f>
        <v/>
      </c>
      <c r="AB164" s="1" t="str">
        <f>IF(ISBLANK(Values!F163),"",Values!$B$29)</f>
        <v/>
      </c>
      <c r="AI164" s="34" t="str">
        <f>IF(ISBLANK(Values!F163),"",IF(Values!J163,Values!$B$23,Values!$B$33))</f>
        <v/>
      </c>
      <c r="AJ164" s="3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7" t="str">
        <f>IF(ISBLANK(Values!F163),"",Values!I163)</f>
        <v/>
      </c>
      <c r="AV164" s="1" t="str">
        <f>IF(ISBLANK(Values!F163),"",IF(Values!K163,"Backlit", "Non-Backlit"))</f>
        <v/>
      </c>
      <c r="BE164" s="1" t="str">
        <f>IF(ISBLANK(Values!F163),"","Professional Audience")</f>
        <v/>
      </c>
      <c r="BF164" s="1" t="str">
        <f>IF(ISBLANK(Values!F163),"","Consumer Audience")</f>
        <v/>
      </c>
      <c r="BG164" s="1" t="str">
        <f>IF(ISBLANK(Values!F163),"","Adults")</f>
        <v/>
      </c>
      <c r="BH164" s="1"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1" t="str">
        <f>IF(ISBLANK(Values!F163),"",Values!$B$7)</f>
        <v/>
      </c>
      <c r="CQ164" s="1" t="str">
        <f>IF(ISBLANK(Values!F163),"",Values!$B$8)</f>
        <v/>
      </c>
      <c r="CR164" s="1"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1" t="str">
        <f>IF(ISBLANK(Values!F163),"","Parts")</f>
        <v/>
      </c>
      <c r="DP164" s="1" t="str">
        <f>IF(ISBLANK(Values!F163),"",Values!$B$31)</f>
        <v/>
      </c>
      <c r="EI164" s="1" t="str">
        <f>IF(ISBLANK(Values!F163),"",Values!$B$31)</f>
        <v/>
      </c>
      <c r="ES164" s="1" t="str">
        <f>IF(ISBLANK(Values!F163),"","Amazon Tellus UPS")</f>
        <v/>
      </c>
      <c r="EV164" s="1" t="str">
        <f>IF(ISBLANK(Values!F163),"","New")</f>
        <v/>
      </c>
      <c r="FE164" s="1" t="str">
        <f>IF(ISBLANK(Values!F163),"","3")</f>
        <v/>
      </c>
      <c r="FH164" s="1" t="str">
        <f>IF(ISBLANK(Values!F163),"","FALSE")</f>
        <v/>
      </c>
      <c r="FI164" s="1" t="str">
        <f>IF(ISBLANK(Values!F163),"","FALSE")</f>
        <v/>
      </c>
      <c r="FJ164" s="1" t="str">
        <f>IF(ISBLANK(Values!F163),"","FALSE")</f>
        <v/>
      </c>
      <c r="FM164" s="1" t="str">
        <f>IF(ISBLANK(Values!F163),"","1")</f>
        <v/>
      </c>
      <c r="FO164" s="27"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1" t="str">
        <f>IF(ISBLANK(Values!F164),"",IF(Values!$B$37="EU","computercomponent","computer"))</f>
        <v/>
      </c>
      <c r="B165" s="33" t="str">
        <f>IF(ISBLANK(Values!F164),"",Values!G164)</f>
        <v/>
      </c>
      <c r="C165" s="29" t="str">
        <f>IF(ISBLANK(Values!F164),"","TellusRem")</f>
        <v/>
      </c>
      <c r="D165" s="28" t="str">
        <f>IF(ISBLANK(Values!F164),"",Values!F164)</f>
        <v/>
      </c>
      <c r="E165" s="1" t="str">
        <f>IF(ISBLANK(Values!F164),"","EAN")</f>
        <v/>
      </c>
      <c r="F165" s="27" t="str">
        <f>IF(ISBLANK(Values!F164),"",IF(Values!K164, SUBSTITUTE(Values!$B$1, "{language}", Values!I164) &amp; " " &amp;Values!$B$3, SUBSTITUTE(Values!$B$2, "{language}", Values!$I164) &amp; " " &amp;Values!$B$3))</f>
        <v/>
      </c>
      <c r="G165" s="29" t="str">
        <f>IF(ISBLANK(Values!F164),"","TellusRem")</f>
        <v/>
      </c>
      <c r="H165" s="1" t="str">
        <f>IF(ISBLANK(Values!F164),"",Values!$B$16)</f>
        <v/>
      </c>
      <c r="I165" s="1" t="str">
        <f>IF(ISBLANK(Values!F164),"","4730574031")</f>
        <v/>
      </c>
      <c r="J165" s="31" t="str">
        <f>IF(ISBLANK(Values!F164),"",Values!G164 )</f>
        <v/>
      </c>
      <c r="K165" s="27" t="str">
        <f>IF(ISBLANK(Values!F164),"",IF(Values!K164, Values!$B$4, Values!$B$5))</f>
        <v/>
      </c>
      <c r="L165" s="27" t="str">
        <f>IF(ISBLANK(Values!F164),"",Values!$B$18)</f>
        <v/>
      </c>
      <c r="M165" s="27" t="str">
        <f>IF(ISBLANK(Values!F164),"",Values!$N164)</f>
        <v/>
      </c>
      <c r="N165" s="27" t="str">
        <f>IF(ISBLANK(Values!G164),"",Values!$O164)</f>
        <v/>
      </c>
      <c r="O165" s="1" t="str">
        <f>IF(ISBLANK(Values!G164),"",Values!$P164)</f>
        <v/>
      </c>
      <c r="W165" s="29" t="str">
        <f>IF(ISBLANK(Values!F164),"","Child")</f>
        <v/>
      </c>
      <c r="X165" s="29" t="str">
        <f>IF(ISBLANK(Values!F164),"",Values!$B$13)</f>
        <v/>
      </c>
      <c r="Y165" s="31" t="str">
        <f>IF(ISBLANK(Values!F164),"","Size-Color")</f>
        <v/>
      </c>
      <c r="Z165" s="29" t="str">
        <f>IF(ISBLANK(Values!F164),"","variation")</f>
        <v/>
      </c>
      <c r="AA165" s="1" t="str">
        <f>IF(ISBLANK(Values!F164),"",Values!$B$20)</f>
        <v/>
      </c>
      <c r="AB165" s="1" t="str">
        <f>IF(ISBLANK(Values!F164),"",Values!$B$29)</f>
        <v/>
      </c>
      <c r="AI165" s="34" t="str">
        <f>IF(ISBLANK(Values!F164),"",IF(Values!J164,Values!$B$23,Values!$B$33))</f>
        <v/>
      </c>
      <c r="AJ165" s="3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7" t="str">
        <f>IF(ISBLANK(Values!F164),"",Values!I164)</f>
        <v/>
      </c>
      <c r="AV165" s="1" t="str">
        <f>IF(ISBLANK(Values!F164),"",IF(Values!K164,"Backlit", "Non-Backlit"))</f>
        <v/>
      </c>
      <c r="BE165" s="1" t="str">
        <f>IF(ISBLANK(Values!F164),"","Professional Audience")</f>
        <v/>
      </c>
      <c r="BF165" s="1" t="str">
        <f>IF(ISBLANK(Values!F164),"","Consumer Audience")</f>
        <v/>
      </c>
      <c r="BG165" s="1" t="str">
        <f>IF(ISBLANK(Values!F164),"","Adults")</f>
        <v/>
      </c>
      <c r="BH165" s="1"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1" t="str">
        <f>IF(ISBLANK(Values!F164),"",Values!$B$7)</f>
        <v/>
      </c>
      <c r="CQ165" s="1" t="str">
        <f>IF(ISBLANK(Values!F164),"",Values!$B$8)</f>
        <v/>
      </c>
      <c r="CR165" s="1"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1" t="str">
        <f>IF(ISBLANK(Values!F164),"","Parts")</f>
        <v/>
      </c>
      <c r="DP165" s="1" t="str">
        <f>IF(ISBLANK(Values!F164),"",Values!$B$31)</f>
        <v/>
      </c>
      <c r="EI165" s="1" t="str">
        <f>IF(ISBLANK(Values!F164),"",Values!$B$31)</f>
        <v/>
      </c>
      <c r="ES165" s="1" t="str">
        <f>IF(ISBLANK(Values!F164),"","Amazon Tellus UPS")</f>
        <v/>
      </c>
      <c r="EV165" s="1" t="str">
        <f>IF(ISBLANK(Values!F164),"","New")</f>
        <v/>
      </c>
      <c r="FE165" s="1" t="str">
        <f>IF(ISBLANK(Values!F164),"","3")</f>
        <v/>
      </c>
      <c r="FH165" s="1" t="str">
        <f>IF(ISBLANK(Values!F164),"","FALSE")</f>
        <v/>
      </c>
      <c r="FI165" s="1" t="str">
        <f>IF(ISBLANK(Values!F164),"","FALSE")</f>
        <v/>
      </c>
      <c r="FJ165" s="1" t="str">
        <f>IF(ISBLANK(Values!F164),"","FALSE")</f>
        <v/>
      </c>
      <c r="FM165" s="1" t="str">
        <f>IF(ISBLANK(Values!F164),"","1")</f>
        <v/>
      </c>
      <c r="FO165" s="27"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1" t="str">
        <f>IF(ISBLANK(Values!F165),"",IF(Values!$B$37="EU","computercomponent","computer"))</f>
        <v/>
      </c>
      <c r="B166" s="33" t="str">
        <f>IF(ISBLANK(Values!F165),"",Values!G165)</f>
        <v/>
      </c>
      <c r="C166" s="29" t="str">
        <f>IF(ISBLANK(Values!F165),"","TellusRem")</f>
        <v/>
      </c>
      <c r="D166" s="28" t="str">
        <f>IF(ISBLANK(Values!F165),"",Values!F165)</f>
        <v/>
      </c>
      <c r="E166" s="1" t="str">
        <f>IF(ISBLANK(Values!F165),"","EAN")</f>
        <v/>
      </c>
      <c r="F166" s="27" t="str">
        <f>IF(ISBLANK(Values!F165),"",IF(Values!K165, SUBSTITUTE(Values!$B$1, "{language}", Values!I165) &amp; " " &amp;Values!$B$3, SUBSTITUTE(Values!$B$2, "{language}", Values!$I165) &amp; " " &amp;Values!$B$3))</f>
        <v/>
      </c>
      <c r="G166" s="29" t="str">
        <f>IF(ISBLANK(Values!F165),"","TellusRem")</f>
        <v/>
      </c>
      <c r="H166" s="1" t="str">
        <f>IF(ISBLANK(Values!F165),"",Values!$B$16)</f>
        <v/>
      </c>
      <c r="I166" s="1" t="str">
        <f>IF(ISBLANK(Values!F165),"","4730574031")</f>
        <v/>
      </c>
      <c r="J166" s="31" t="str">
        <f>IF(ISBLANK(Values!F165),"",Values!G165 )</f>
        <v/>
      </c>
      <c r="K166" s="27" t="str">
        <f>IF(ISBLANK(Values!F165),"",IF(Values!K165, Values!$B$4, Values!$B$5))</f>
        <v/>
      </c>
      <c r="L166" s="27" t="str">
        <f>IF(ISBLANK(Values!F165),"",Values!$B$18)</f>
        <v/>
      </c>
      <c r="M166" s="27" t="str">
        <f>IF(ISBLANK(Values!F165),"",Values!$N165)</f>
        <v/>
      </c>
      <c r="N166" s="27" t="str">
        <f>IF(ISBLANK(Values!G165),"",Values!$O165)</f>
        <v/>
      </c>
      <c r="O166" s="1" t="str">
        <f>IF(ISBLANK(Values!G165),"",Values!$P165)</f>
        <v/>
      </c>
      <c r="W166" s="29" t="str">
        <f>IF(ISBLANK(Values!F165),"","Child")</f>
        <v/>
      </c>
      <c r="X166" s="29" t="str">
        <f>IF(ISBLANK(Values!F165),"",Values!$B$13)</f>
        <v/>
      </c>
      <c r="Y166" s="31" t="str">
        <f>IF(ISBLANK(Values!F165),"","Size-Color")</f>
        <v/>
      </c>
      <c r="Z166" s="29" t="str">
        <f>IF(ISBLANK(Values!F165),"","variation")</f>
        <v/>
      </c>
      <c r="AA166" s="1" t="str">
        <f>IF(ISBLANK(Values!F165),"",Values!$B$20)</f>
        <v/>
      </c>
      <c r="AB166" s="1" t="str">
        <f>IF(ISBLANK(Values!F165),"",Values!$B$29)</f>
        <v/>
      </c>
      <c r="AI166" s="34" t="str">
        <f>IF(ISBLANK(Values!F165),"",IF(Values!J165,Values!$B$23,Values!$B$33))</f>
        <v/>
      </c>
      <c r="AJ166" s="3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7" t="str">
        <f>IF(ISBLANK(Values!F165),"",Values!I165)</f>
        <v/>
      </c>
      <c r="AV166" s="1" t="str">
        <f>IF(ISBLANK(Values!F165),"",IF(Values!K165,"Backlit", "Non-Backlit"))</f>
        <v/>
      </c>
      <c r="BE166" s="1" t="str">
        <f>IF(ISBLANK(Values!F165),"","Professional Audience")</f>
        <v/>
      </c>
      <c r="BF166" s="1" t="str">
        <f>IF(ISBLANK(Values!F165),"","Consumer Audience")</f>
        <v/>
      </c>
      <c r="BG166" s="1" t="str">
        <f>IF(ISBLANK(Values!F165),"","Adults")</f>
        <v/>
      </c>
      <c r="BH166" s="1"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1" t="str">
        <f>IF(ISBLANK(Values!F165),"",Values!$B$7)</f>
        <v/>
      </c>
      <c r="CQ166" s="1" t="str">
        <f>IF(ISBLANK(Values!F165),"",Values!$B$8)</f>
        <v/>
      </c>
      <c r="CR166" s="1"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1" t="str">
        <f>IF(ISBLANK(Values!F165),"","Parts")</f>
        <v/>
      </c>
      <c r="DP166" s="1" t="str">
        <f>IF(ISBLANK(Values!F165),"",Values!$B$31)</f>
        <v/>
      </c>
      <c r="EI166" s="1" t="str">
        <f>IF(ISBLANK(Values!F165),"",Values!$B$31)</f>
        <v/>
      </c>
      <c r="ES166" s="1" t="str">
        <f>IF(ISBLANK(Values!F165),"","Amazon Tellus UPS")</f>
        <v/>
      </c>
      <c r="EV166" s="1" t="str">
        <f>IF(ISBLANK(Values!F165),"","New")</f>
        <v/>
      </c>
      <c r="FE166" s="1" t="str">
        <f>IF(ISBLANK(Values!F165),"","3")</f>
        <v/>
      </c>
      <c r="FH166" s="1" t="str">
        <f>IF(ISBLANK(Values!F165),"","FALSE")</f>
        <v/>
      </c>
      <c r="FI166" s="1" t="str">
        <f>IF(ISBLANK(Values!F165),"","FALSE")</f>
        <v/>
      </c>
      <c r="FJ166" s="1" t="str">
        <f>IF(ISBLANK(Values!F165),"","FALSE")</f>
        <v/>
      </c>
      <c r="FM166" s="1" t="str">
        <f>IF(ISBLANK(Values!F165),"","1")</f>
        <v/>
      </c>
      <c r="FO166" s="27"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1" t="str">
        <f>IF(ISBLANK(Values!F166),"",IF(Values!$B$37="EU","computercomponent","computer"))</f>
        <v/>
      </c>
      <c r="B167" s="33" t="str">
        <f>IF(ISBLANK(Values!F166),"",Values!G166)</f>
        <v/>
      </c>
      <c r="C167" s="29" t="str">
        <f>IF(ISBLANK(Values!F166),"","TellusRem")</f>
        <v/>
      </c>
      <c r="D167" s="28" t="str">
        <f>IF(ISBLANK(Values!F166),"",Values!F166)</f>
        <v/>
      </c>
      <c r="E167" s="1" t="str">
        <f>IF(ISBLANK(Values!F166),"","EAN")</f>
        <v/>
      </c>
      <c r="F167" s="27" t="str">
        <f>IF(ISBLANK(Values!F166),"",IF(Values!K166, SUBSTITUTE(Values!$B$1, "{language}", Values!I166) &amp; " " &amp;Values!$B$3, SUBSTITUTE(Values!$B$2, "{language}", Values!$I166) &amp; " " &amp;Values!$B$3))</f>
        <v/>
      </c>
      <c r="G167" s="29" t="str">
        <f>IF(ISBLANK(Values!F166),"","TellusRem")</f>
        <v/>
      </c>
      <c r="H167" s="1" t="str">
        <f>IF(ISBLANK(Values!F166),"",Values!$B$16)</f>
        <v/>
      </c>
      <c r="I167" s="1" t="str">
        <f>IF(ISBLANK(Values!F166),"","4730574031")</f>
        <v/>
      </c>
      <c r="J167" s="31" t="str">
        <f>IF(ISBLANK(Values!F166),"",Values!G166 )</f>
        <v/>
      </c>
      <c r="K167" s="27" t="str">
        <f>IF(ISBLANK(Values!F166),"",IF(Values!K166, Values!$B$4, Values!$B$5))</f>
        <v/>
      </c>
      <c r="L167" s="27" t="str">
        <f>IF(ISBLANK(Values!F166),"",Values!$B$18)</f>
        <v/>
      </c>
      <c r="M167" s="27" t="str">
        <f>IF(ISBLANK(Values!F166),"",Values!$N166)</f>
        <v/>
      </c>
      <c r="N167" s="27" t="str">
        <f>IF(ISBLANK(Values!G166),"",Values!$O166)</f>
        <v/>
      </c>
      <c r="O167" s="1" t="str">
        <f>IF(ISBLANK(Values!G166),"",Values!$P166)</f>
        <v/>
      </c>
      <c r="W167" s="29" t="str">
        <f>IF(ISBLANK(Values!F166),"","Child")</f>
        <v/>
      </c>
      <c r="X167" s="29" t="str">
        <f>IF(ISBLANK(Values!F166),"",Values!$B$13)</f>
        <v/>
      </c>
      <c r="Y167" s="31" t="str">
        <f>IF(ISBLANK(Values!F166),"","Size-Color")</f>
        <v/>
      </c>
      <c r="Z167" s="29" t="str">
        <f>IF(ISBLANK(Values!F166),"","variation")</f>
        <v/>
      </c>
      <c r="AA167" s="1" t="str">
        <f>IF(ISBLANK(Values!F166),"",Values!$B$20)</f>
        <v/>
      </c>
      <c r="AB167" s="1" t="str">
        <f>IF(ISBLANK(Values!F166),"",Values!$B$29)</f>
        <v/>
      </c>
      <c r="AI167" s="34" t="str">
        <f>IF(ISBLANK(Values!F166),"",IF(Values!J166,Values!$B$23,Values!$B$33))</f>
        <v/>
      </c>
      <c r="AJ167" s="3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7" t="str">
        <f>IF(ISBLANK(Values!F166),"",Values!I166)</f>
        <v/>
      </c>
      <c r="BE167" s="1" t="str">
        <f>IF(ISBLANK(Values!F166),"","Professional Audience")</f>
        <v/>
      </c>
      <c r="BF167" s="1" t="str">
        <f>IF(ISBLANK(Values!F166),"","Consumer Audience")</f>
        <v/>
      </c>
      <c r="BG167" s="1" t="str">
        <f>IF(ISBLANK(Values!F166),"","Adults")</f>
        <v/>
      </c>
      <c r="BH167" s="1"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1" t="str">
        <f>IF(ISBLANK(Values!F166),"",Values!$B$7)</f>
        <v/>
      </c>
      <c r="CQ167" s="1" t="str">
        <f>IF(ISBLANK(Values!F166),"",Values!$B$8)</f>
        <v/>
      </c>
      <c r="CR167" s="1"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1" t="str">
        <f>IF(ISBLANK(Values!F166),"","Parts")</f>
        <v/>
      </c>
      <c r="DP167" s="1" t="str">
        <f>IF(ISBLANK(Values!F166),"",Values!$B$31)</f>
        <v/>
      </c>
      <c r="EI167" s="1" t="str">
        <f>IF(ISBLANK(Values!F166),"",Values!$B$31)</f>
        <v/>
      </c>
      <c r="ES167" s="1" t="str">
        <f>IF(ISBLANK(Values!F166),"","Amazon Tellus UPS")</f>
        <v/>
      </c>
      <c r="EV167" s="1" t="str">
        <f>IF(ISBLANK(Values!F166),"","New")</f>
        <v/>
      </c>
      <c r="FE167" s="1" t="str">
        <f>IF(ISBLANK(Values!F166),"","3")</f>
        <v/>
      </c>
      <c r="FH167" s="1" t="str">
        <f>IF(ISBLANK(Values!F166),"","FALSE")</f>
        <v/>
      </c>
      <c r="FI167" s="1" t="str">
        <f>IF(ISBLANK(Values!F166),"","FALSE")</f>
        <v/>
      </c>
      <c r="FJ167" s="1" t="str">
        <f>IF(ISBLANK(Values!F166),"","FALSE")</f>
        <v/>
      </c>
      <c r="FM167" s="1" t="str">
        <f>IF(ISBLANK(Values!F166),"","1")</f>
        <v/>
      </c>
      <c r="FO167" s="27"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1" t="str">
        <f>IF(ISBLANK(Values!F167),"",IF(Values!$B$37="EU","computercomponent","computer"))</f>
        <v/>
      </c>
      <c r="B168" s="33" t="str">
        <f>IF(ISBLANK(Values!F167),"",Values!G167)</f>
        <v/>
      </c>
      <c r="C168" s="29" t="str">
        <f>IF(ISBLANK(Values!F167),"","TellusRem")</f>
        <v/>
      </c>
      <c r="D168" s="28" t="str">
        <f>IF(ISBLANK(Values!F167),"",Values!F167)</f>
        <v/>
      </c>
      <c r="E168" s="1" t="str">
        <f>IF(ISBLANK(Values!F167),"","EAN")</f>
        <v/>
      </c>
      <c r="F168" s="27" t="str">
        <f>IF(ISBLANK(Values!F167),"",IF(Values!K167, SUBSTITUTE(Values!$B$1, "{language}", Values!I167) &amp; " " &amp;Values!$B$3, SUBSTITUTE(Values!$B$2, "{language}", Values!$I167) &amp; " " &amp;Values!$B$3))</f>
        <v/>
      </c>
      <c r="G168" s="29" t="str">
        <f>IF(ISBLANK(Values!F167),"","TellusRem")</f>
        <v/>
      </c>
      <c r="H168" s="1" t="str">
        <f>IF(ISBLANK(Values!F167),"",Values!$B$16)</f>
        <v/>
      </c>
      <c r="I168" s="1" t="str">
        <f>IF(ISBLANK(Values!F167),"","4730574031")</f>
        <v/>
      </c>
      <c r="J168" s="31" t="str">
        <f>IF(ISBLANK(Values!F167),"",Values!G167 )</f>
        <v/>
      </c>
      <c r="K168" s="27" t="str">
        <f>IF(ISBLANK(Values!F167),"",IF(Values!K167, Values!$B$4, Values!$B$5))</f>
        <v/>
      </c>
      <c r="L168" s="27" t="str">
        <f>IF(ISBLANK(Values!F167),"",Values!$B$18)</f>
        <v/>
      </c>
      <c r="M168" s="27" t="str">
        <f>IF(ISBLANK(Values!F167),"",Values!$N167)</f>
        <v/>
      </c>
      <c r="N168" s="27" t="str">
        <f>IF(ISBLANK(Values!G167),"",Values!$O167)</f>
        <v/>
      </c>
      <c r="O168" s="1" t="str">
        <f>IF(ISBLANK(Values!G167),"",Values!$P167)</f>
        <v/>
      </c>
      <c r="W168" s="29" t="str">
        <f>IF(ISBLANK(Values!F167),"","Child")</f>
        <v/>
      </c>
      <c r="X168" s="29" t="str">
        <f>IF(ISBLANK(Values!F167),"",Values!$B$13)</f>
        <v/>
      </c>
      <c r="Y168" s="31" t="str">
        <f>IF(ISBLANK(Values!F167),"","Size-Color")</f>
        <v/>
      </c>
      <c r="Z168" s="29" t="str">
        <f>IF(ISBLANK(Values!F167),"","variation")</f>
        <v/>
      </c>
      <c r="AA168" s="1" t="str">
        <f>IF(ISBLANK(Values!F167),"",Values!$B$20)</f>
        <v/>
      </c>
      <c r="AB168" s="1" t="str">
        <f>IF(ISBLANK(Values!F167),"",Values!$B$29)</f>
        <v/>
      </c>
      <c r="AI168" s="34" t="str">
        <f>IF(ISBLANK(Values!F167),"",IF(Values!J167,Values!$B$23,Values!$B$33))</f>
        <v/>
      </c>
      <c r="AJ168" s="3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7" t="str">
        <f>IF(ISBLANK(Values!F167),"",Values!I167)</f>
        <v/>
      </c>
      <c r="BE168" s="1" t="str">
        <f>IF(ISBLANK(Values!F167),"","Professional Audience")</f>
        <v/>
      </c>
      <c r="BF168" s="1" t="str">
        <f>IF(ISBLANK(Values!F167),"","Consumer Audience")</f>
        <v/>
      </c>
      <c r="BG168" s="1" t="str">
        <f>IF(ISBLANK(Values!F167),"","Adults")</f>
        <v/>
      </c>
      <c r="BH168" s="1"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1" t="str">
        <f>IF(ISBLANK(Values!F167),"",Values!$B$7)</f>
        <v/>
      </c>
      <c r="CQ168" s="1" t="str">
        <f>IF(ISBLANK(Values!F167),"",Values!$B$8)</f>
        <v/>
      </c>
      <c r="CR168" s="1"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1" t="str">
        <f>IF(ISBLANK(Values!F167),"","Parts")</f>
        <v/>
      </c>
      <c r="DP168" s="1" t="str">
        <f>IF(ISBLANK(Values!F167),"",Values!$B$31)</f>
        <v/>
      </c>
      <c r="EI168" s="1" t="str">
        <f>IF(ISBLANK(Values!F167),"",Values!$B$31)</f>
        <v/>
      </c>
      <c r="ES168" s="1" t="str">
        <f>IF(ISBLANK(Values!F167),"","Amazon Tellus UPS")</f>
        <v/>
      </c>
      <c r="EV168" s="1" t="str">
        <f>IF(ISBLANK(Values!F167),"","New")</f>
        <v/>
      </c>
      <c r="FE168" s="1" t="str">
        <f>IF(ISBLANK(Values!F167),"","3")</f>
        <v/>
      </c>
      <c r="FH168" s="1" t="str">
        <f>IF(ISBLANK(Values!F167),"","FALSE")</f>
        <v/>
      </c>
      <c r="FI168" s="1" t="str">
        <f>IF(ISBLANK(Values!F167),"","FALSE")</f>
        <v/>
      </c>
      <c r="FJ168" s="1" t="str">
        <f>IF(ISBLANK(Values!F167),"","FALSE")</f>
        <v/>
      </c>
      <c r="FM168" s="1" t="str">
        <f>IF(ISBLANK(Values!F167),"","1")</f>
        <v/>
      </c>
      <c r="FO168" s="27"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1" t="str">
        <f>IF(ISBLANK(Values!F168),"",IF(Values!$B$37="EU","computercomponent","computer"))</f>
        <v/>
      </c>
      <c r="B169" s="33" t="str">
        <f>IF(ISBLANK(Values!F168),"",Values!G168)</f>
        <v/>
      </c>
      <c r="C169" s="29" t="str">
        <f>IF(ISBLANK(Values!F168),"","TellusRem")</f>
        <v/>
      </c>
      <c r="D169" s="28" t="str">
        <f>IF(ISBLANK(Values!F168),"",Values!F168)</f>
        <v/>
      </c>
      <c r="E169" s="1" t="str">
        <f>IF(ISBLANK(Values!F168),"","EAN")</f>
        <v/>
      </c>
      <c r="F169" s="27" t="str">
        <f>IF(ISBLANK(Values!F168),"",IF(Values!K168, SUBSTITUTE(Values!$B$1, "{language}", Values!I168) &amp; " " &amp;Values!$B$3, SUBSTITUTE(Values!$B$2, "{language}", Values!$I168) &amp; " " &amp;Values!$B$3))</f>
        <v/>
      </c>
      <c r="G169" s="29" t="str">
        <f>IF(ISBLANK(Values!F168),"","TellusRem")</f>
        <v/>
      </c>
      <c r="H169" s="1" t="str">
        <f>IF(ISBLANK(Values!F168),"",Values!$B$16)</f>
        <v/>
      </c>
      <c r="I169" s="1" t="str">
        <f>IF(ISBLANK(Values!F168),"","4730574031")</f>
        <v/>
      </c>
      <c r="J169" s="31" t="str">
        <f>IF(ISBLANK(Values!F168),"",Values!G168 )</f>
        <v/>
      </c>
      <c r="K169" s="27" t="str">
        <f>IF(ISBLANK(Values!F168),"",IF(Values!K168, Values!$B$4, Values!$B$5))</f>
        <v/>
      </c>
      <c r="L169" s="27" t="str">
        <f>IF(ISBLANK(Values!F168),"",Values!$B$18)</f>
        <v/>
      </c>
      <c r="M169" s="27" t="str">
        <f>IF(ISBLANK(Values!F168),"",Values!$N168)</f>
        <v/>
      </c>
      <c r="N169" s="27" t="str">
        <f>IF(ISBLANK(Values!G168),"",Values!$O168)</f>
        <v/>
      </c>
      <c r="O169" s="1" t="str">
        <f>IF(ISBLANK(Values!G168),"",Values!$P168)</f>
        <v/>
      </c>
      <c r="W169" s="29" t="str">
        <f>IF(ISBLANK(Values!F168),"","Child")</f>
        <v/>
      </c>
      <c r="X169" s="29" t="str">
        <f>IF(ISBLANK(Values!F168),"",Values!$B$13)</f>
        <v/>
      </c>
      <c r="Y169" s="31" t="str">
        <f>IF(ISBLANK(Values!F168),"","Size-Color")</f>
        <v/>
      </c>
      <c r="Z169" s="29" t="str">
        <f>IF(ISBLANK(Values!F168),"","variation")</f>
        <v/>
      </c>
      <c r="AA169" s="1" t="str">
        <f>IF(ISBLANK(Values!F168),"",Values!$B$20)</f>
        <v/>
      </c>
      <c r="AB169" s="1" t="str">
        <f>IF(ISBLANK(Values!F168),"",Values!$B$29)</f>
        <v/>
      </c>
      <c r="AI169" s="34" t="str">
        <f>IF(ISBLANK(Values!F168),"",IF(Values!J168,Values!$B$23,Values!$B$33))</f>
        <v/>
      </c>
      <c r="AJ169" s="3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7" t="str">
        <f>IF(ISBLANK(Values!F168),"",Values!I168)</f>
        <v/>
      </c>
      <c r="BE169" s="1" t="str">
        <f>IF(ISBLANK(Values!F168),"","Professional Audience")</f>
        <v/>
      </c>
      <c r="BF169" s="1" t="str">
        <f>IF(ISBLANK(Values!F168),"","Consumer Audience")</f>
        <v/>
      </c>
      <c r="BG169" s="1" t="str">
        <f>IF(ISBLANK(Values!F168),"","Adults")</f>
        <v/>
      </c>
      <c r="BH169" s="1"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1" t="str">
        <f>IF(ISBLANK(Values!F168),"",Values!$B$7)</f>
        <v/>
      </c>
      <c r="CQ169" s="1" t="str">
        <f>IF(ISBLANK(Values!F168),"",Values!$B$8)</f>
        <v/>
      </c>
      <c r="CR169" s="1"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1" t="str">
        <f>IF(ISBLANK(Values!F168),"","Parts")</f>
        <v/>
      </c>
      <c r="DP169" s="1" t="str">
        <f>IF(ISBLANK(Values!F168),"",Values!$B$31)</f>
        <v/>
      </c>
      <c r="EI169" s="1" t="str">
        <f>IF(ISBLANK(Values!F168),"",Values!$B$31)</f>
        <v/>
      </c>
      <c r="ES169" s="1" t="str">
        <f>IF(ISBLANK(Values!F168),"","Amazon Tellus UPS")</f>
        <v/>
      </c>
      <c r="EV169" s="1" t="str">
        <f>IF(ISBLANK(Values!F168),"","New")</f>
        <v/>
      </c>
      <c r="FE169" s="1" t="str">
        <f>IF(ISBLANK(Values!F168),"","3")</f>
        <v/>
      </c>
      <c r="FH169" s="1" t="str">
        <f>IF(ISBLANK(Values!F168),"","FALSE")</f>
        <v/>
      </c>
      <c r="FI169" s="1" t="str">
        <f>IF(ISBLANK(Values!F168),"","FALSE")</f>
        <v/>
      </c>
      <c r="FJ169" s="1" t="str">
        <f>IF(ISBLANK(Values!F168),"","FALSE")</f>
        <v/>
      </c>
      <c r="FM169" s="1" t="str">
        <f>IF(ISBLANK(Values!F168),"","1")</f>
        <v/>
      </c>
      <c r="FO169" s="27"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1" t="str">
        <f>IF(ISBLANK(Values!F169),"",IF(Values!$B$37="EU","computercomponent","computer"))</f>
        <v/>
      </c>
      <c r="B170" s="33" t="str">
        <f>IF(ISBLANK(Values!F169),"",Values!G169)</f>
        <v/>
      </c>
      <c r="C170" s="29" t="str">
        <f>IF(ISBLANK(Values!F169),"","TellusRem")</f>
        <v/>
      </c>
      <c r="D170" s="28" t="str">
        <f>IF(ISBLANK(Values!F169),"",Values!F169)</f>
        <v/>
      </c>
      <c r="E170" s="1" t="str">
        <f>IF(ISBLANK(Values!F169),"","EAN")</f>
        <v/>
      </c>
      <c r="F170" s="27" t="str">
        <f>IF(ISBLANK(Values!F169),"",IF(Values!K169, SUBSTITUTE(Values!$B$1, "{language}", Values!I169) &amp; " " &amp;Values!$B$3, SUBSTITUTE(Values!$B$2, "{language}", Values!$I169) &amp; " " &amp;Values!$B$3))</f>
        <v/>
      </c>
      <c r="G170" s="29" t="str">
        <f>IF(ISBLANK(Values!F169),"","TellusRem")</f>
        <v/>
      </c>
      <c r="H170" s="1" t="str">
        <f>IF(ISBLANK(Values!F169),"",Values!$B$16)</f>
        <v/>
      </c>
      <c r="I170" s="1" t="str">
        <f>IF(ISBLANK(Values!F169),"","4730574031")</f>
        <v/>
      </c>
      <c r="J170" s="31" t="str">
        <f>IF(ISBLANK(Values!F169),"",Values!G169 )</f>
        <v/>
      </c>
      <c r="K170" s="27" t="str">
        <f>IF(ISBLANK(Values!F169),"",IF(Values!K169, Values!$B$4, Values!$B$5))</f>
        <v/>
      </c>
      <c r="L170" s="27" t="str">
        <f>IF(ISBLANK(Values!F169),"",Values!$B$18)</f>
        <v/>
      </c>
      <c r="M170" s="27" t="str">
        <f>IF(ISBLANK(Values!F169),"",Values!$N169)</f>
        <v/>
      </c>
      <c r="N170" s="27" t="str">
        <f>IF(ISBLANK(Values!G169),"",Values!$O169)</f>
        <v/>
      </c>
      <c r="O170" s="1" t="str">
        <f>IF(ISBLANK(Values!G169),"",Values!$P169)</f>
        <v/>
      </c>
      <c r="W170" s="29" t="str">
        <f>IF(ISBLANK(Values!F169),"","Child")</f>
        <v/>
      </c>
      <c r="X170" s="29" t="str">
        <f>IF(ISBLANK(Values!F169),"",Values!$B$13)</f>
        <v/>
      </c>
      <c r="Y170" s="31" t="str">
        <f>IF(ISBLANK(Values!F169),"","Size-Color")</f>
        <v/>
      </c>
      <c r="Z170" s="29" t="str">
        <f>IF(ISBLANK(Values!F169),"","variation")</f>
        <v/>
      </c>
      <c r="AA170" s="1" t="str">
        <f>IF(ISBLANK(Values!F169),"",Values!$B$20)</f>
        <v/>
      </c>
      <c r="AB170" s="1" t="str">
        <f>IF(ISBLANK(Values!F169),"",Values!$B$29)</f>
        <v/>
      </c>
      <c r="AI170" s="34" t="str">
        <f>IF(ISBLANK(Values!F169),"",IF(Values!J169,Values!$B$23,Values!$B$33))</f>
        <v/>
      </c>
      <c r="AJ170" s="3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7" t="str">
        <f>IF(ISBLANK(Values!F169),"",Values!I169)</f>
        <v/>
      </c>
      <c r="BE170" s="1" t="str">
        <f>IF(ISBLANK(Values!F169),"","Professional Audience")</f>
        <v/>
      </c>
      <c r="BF170" s="1" t="str">
        <f>IF(ISBLANK(Values!F169),"","Consumer Audience")</f>
        <v/>
      </c>
      <c r="BG170" s="1" t="str">
        <f>IF(ISBLANK(Values!F169),"","Adults")</f>
        <v/>
      </c>
      <c r="BH170" s="1"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1" t="str">
        <f>IF(ISBLANK(Values!F169),"",Values!$B$7)</f>
        <v/>
      </c>
      <c r="CQ170" s="1" t="str">
        <f>IF(ISBLANK(Values!F169),"",Values!$B$8)</f>
        <v/>
      </c>
      <c r="CR170" s="1"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1" t="str">
        <f>IF(ISBLANK(Values!F169),"","Parts")</f>
        <v/>
      </c>
      <c r="DP170" s="1" t="str">
        <f>IF(ISBLANK(Values!F169),"",Values!$B$31)</f>
        <v/>
      </c>
      <c r="EI170" s="1" t="str">
        <f>IF(ISBLANK(Values!F169),"",Values!$B$31)</f>
        <v/>
      </c>
      <c r="ES170" s="1" t="str">
        <f>IF(ISBLANK(Values!F169),"","Amazon Tellus UPS")</f>
        <v/>
      </c>
      <c r="EV170" s="1" t="str">
        <f>IF(ISBLANK(Values!F169),"","New")</f>
        <v/>
      </c>
      <c r="FE170" s="1" t="str">
        <f>IF(ISBLANK(Values!F169),"","3")</f>
        <v/>
      </c>
      <c r="FH170" s="1" t="str">
        <f>IF(ISBLANK(Values!F169),"","FALSE")</f>
        <v/>
      </c>
      <c r="FI170" s="1" t="str">
        <f>IF(ISBLANK(Values!F169),"","FALSE")</f>
        <v/>
      </c>
      <c r="FJ170" s="1" t="str">
        <f>IF(ISBLANK(Values!F169),"","FALSE")</f>
        <v/>
      </c>
      <c r="FM170" s="1" t="str">
        <f>IF(ISBLANK(Values!F169),"","1")</f>
        <v/>
      </c>
      <c r="FO170" s="27"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1" t="str">
        <f>IF(ISBLANK(Values!F170),"",IF(Values!$B$37="EU","computercomponent","computer"))</f>
        <v/>
      </c>
      <c r="B171" s="33" t="str">
        <f>IF(ISBLANK(Values!F170),"",Values!G170)</f>
        <v/>
      </c>
      <c r="C171" s="29" t="str">
        <f>IF(ISBLANK(Values!F170),"","TellusRem")</f>
        <v/>
      </c>
      <c r="D171" s="28" t="str">
        <f>IF(ISBLANK(Values!F170),"",Values!F170)</f>
        <v/>
      </c>
      <c r="E171" s="1" t="str">
        <f>IF(ISBLANK(Values!F170),"","EAN")</f>
        <v/>
      </c>
      <c r="F171" s="27" t="str">
        <f>IF(ISBLANK(Values!F170),"",IF(Values!K170, SUBSTITUTE(Values!$B$1, "{language}", Values!I170) &amp; " " &amp;Values!$B$3, SUBSTITUTE(Values!$B$2, "{language}", Values!$I170) &amp; " " &amp;Values!$B$3))</f>
        <v/>
      </c>
      <c r="G171" s="29" t="str">
        <f>IF(ISBLANK(Values!F170),"","TellusRem")</f>
        <v/>
      </c>
      <c r="H171" s="1" t="str">
        <f>IF(ISBLANK(Values!F170),"",Values!$B$16)</f>
        <v/>
      </c>
      <c r="I171" s="1" t="str">
        <f>IF(ISBLANK(Values!F170),"","4730574031")</f>
        <v/>
      </c>
      <c r="J171" s="31" t="str">
        <f>IF(ISBLANK(Values!F170),"",Values!G170 )</f>
        <v/>
      </c>
      <c r="K171" s="27" t="str">
        <f>IF(ISBLANK(Values!F170),"",IF(Values!K170, Values!$B$4, Values!$B$5))</f>
        <v/>
      </c>
      <c r="L171" s="27" t="str">
        <f>IF(ISBLANK(Values!F170),"",Values!$B$18)</f>
        <v/>
      </c>
      <c r="M171" s="27" t="str">
        <f>IF(ISBLANK(Values!F170),"",Values!$N170)</f>
        <v/>
      </c>
      <c r="N171" s="27" t="str">
        <f>IF(ISBLANK(Values!G170),"",Values!$O170)</f>
        <v/>
      </c>
      <c r="O171" s="1" t="str">
        <f>IF(ISBLANK(Values!G170),"",Values!$P170)</f>
        <v/>
      </c>
      <c r="W171" s="29" t="str">
        <f>IF(ISBLANK(Values!F170),"","Child")</f>
        <v/>
      </c>
      <c r="X171" s="29" t="str">
        <f>IF(ISBLANK(Values!F170),"",Values!$B$13)</f>
        <v/>
      </c>
      <c r="Y171" s="31" t="str">
        <f>IF(ISBLANK(Values!F170),"","Size-Color")</f>
        <v/>
      </c>
      <c r="Z171" s="29" t="str">
        <f>IF(ISBLANK(Values!F170),"","variation")</f>
        <v/>
      </c>
      <c r="AA171" s="1" t="str">
        <f>IF(ISBLANK(Values!F170),"",Values!$B$20)</f>
        <v/>
      </c>
      <c r="AB171" s="1" t="str">
        <f>IF(ISBLANK(Values!F170),"",Values!$B$29)</f>
        <v/>
      </c>
      <c r="AI171" s="34" t="str">
        <f>IF(ISBLANK(Values!F170),"",IF(Values!J170,Values!$B$23,Values!$B$33))</f>
        <v/>
      </c>
      <c r="AJ171" s="3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7" t="str">
        <f>IF(ISBLANK(Values!F170),"",Values!I170)</f>
        <v/>
      </c>
      <c r="BE171" s="1" t="str">
        <f>IF(ISBLANK(Values!F170),"","Professional Audience")</f>
        <v/>
      </c>
      <c r="BF171" s="1" t="str">
        <f>IF(ISBLANK(Values!F170),"","Consumer Audience")</f>
        <v/>
      </c>
      <c r="BG171" s="1" t="str">
        <f>IF(ISBLANK(Values!F170),"","Adults")</f>
        <v/>
      </c>
      <c r="BH171" s="1"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1" t="str">
        <f>IF(ISBLANK(Values!F170),"",Values!$B$7)</f>
        <v/>
      </c>
      <c r="CQ171" s="1" t="str">
        <f>IF(ISBLANK(Values!F170),"",Values!$B$8)</f>
        <v/>
      </c>
      <c r="CR171" s="1"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1" t="str">
        <f>IF(ISBLANK(Values!F170),"","Parts")</f>
        <v/>
      </c>
      <c r="DP171" s="1" t="str">
        <f>IF(ISBLANK(Values!F170),"",Values!$B$31)</f>
        <v/>
      </c>
      <c r="EI171" s="1" t="str">
        <f>IF(ISBLANK(Values!F170),"",Values!$B$31)</f>
        <v/>
      </c>
      <c r="ES171" s="1" t="str">
        <f>IF(ISBLANK(Values!F170),"","Amazon Tellus UPS")</f>
        <v/>
      </c>
      <c r="EV171" s="1" t="str">
        <f>IF(ISBLANK(Values!F170),"","New")</f>
        <v/>
      </c>
      <c r="FE171" s="1" t="str">
        <f>IF(ISBLANK(Values!F170),"","3")</f>
        <v/>
      </c>
      <c r="FH171" s="1" t="str">
        <f>IF(ISBLANK(Values!F170),"","FALSE")</f>
        <v/>
      </c>
      <c r="FI171" s="1" t="str">
        <f>IF(ISBLANK(Values!F170),"","FALSE")</f>
        <v/>
      </c>
      <c r="FJ171" s="1" t="str">
        <f>IF(ISBLANK(Values!F170),"","FALSE")</f>
        <v/>
      </c>
      <c r="FM171" s="1" t="str">
        <f>IF(ISBLANK(Values!F170),"","1")</f>
        <v/>
      </c>
      <c r="FO171" s="27"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1" t="str">
        <f>IF(ISBLANK(Values!F171),"",IF(Values!$B$37="EU","computercomponent","computer"))</f>
        <v/>
      </c>
      <c r="B172" s="33" t="str">
        <f>IF(ISBLANK(Values!F171),"",Values!G171)</f>
        <v/>
      </c>
      <c r="C172" s="29" t="str">
        <f>IF(ISBLANK(Values!F171),"","TellusRem")</f>
        <v/>
      </c>
      <c r="D172" s="28" t="str">
        <f>IF(ISBLANK(Values!F171),"",Values!F171)</f>
        <v/>
      </c>
      <c r="E172" s="1" t="str">
        <f>IF(ISBLANK(Values!F171),"","EAN")</f>
        <v/>
      </c>
      <c r="F172" s="27" t="str">
        <f>IF(ISBLANK(Values!F171),"",IF(Values!K171, SUBSTITUTE(Values!$B$1, "{language}", Values!I171) &amp; " " &amp;Values!$B$3, SUBSTITUTE(Values!$B$2, "{language}", Values!$I171) &amp; " " &amp;Values!$B$3))</f>
        <v/>
      </c>
      <c r="G172" s="29" t="str">
        <f>IF(ISBLANK(Values!F171),"","TellusRem")</f>
        <v/>
      </c>
      <c r="H172" s="1" t="str">
        <f>IF(ISBLANK(Values!F171),"",Values!$B$16)</f>
        <v/>
      </c>
      <c r="I172" s="1" t="str">
        <f>IF(ISBLANK(Values!F171),"","4730574031")</f>
        <v/>
      </c>
      <c r="J172" s="31" t="str">
        <f>IF(ISBLANK(Values!F171),"",Values!G171 )</f>
        <v/>
      </c>
      <c r="K172" s="27" t="str">
        <f>IF(ISBLANK(Values!F171),"",IF(Values!K171, Values!$B$4, Values!$B$5))</f>
        <v/>
      </c>
      <c r="L172" s="27" t="str">
        <f>IF(ISBLANK(Values!F171),"",Values!$B$18)</f>
        <v/>
      </c>
      <c r="M172" s="27" t="str">
        <f>IF(ISBLANK(Values!F171),"",Values!$N171)</f>
        <v/>
      </c>
      <c r="N172" s="27" t="str">
        <f>IF(ISBLANK(Values!G171),"",Values!$O171)</f>
        <v/>
      </c>
      <c r="O172" s="1" t="str">
        <f>IF(ISBLANK(Values!G171),"",Values!$P171)</f>
        <v/>
      </c>
      <c r="W172" s="29" t="str">
        <f>IF(ISBLANK(Values!F171),"","Child")</f>
        <v/>
      </c>
      <c r="X172" s="29" t="str">
        <f>IF(ISBLANK(Values!F171),"",Values!$B$13)</f>
        <v/>
      </c>
      <c r="Y172" s="31" t="str">
        <f>IF(ISBLANK(Values!F171),"","Size-Color")</f>
        <v/>
      </c>
      <c r="Z172" s="29" t="str">
        <f>IF(ISBLANK(Values!F171),"","variation")</f>
        <v/>
      </c>
      <c r="AA172" s="1" t="str">
        <f>IF(ISBLANK(Values!F171),"",Values!$B$20)</f>
        <v/>
      </c>
      <c r="AB172" s="1" t="str">
        <f>IF(ISBLANK(Values!F171),"",Values!$B$29)</f>
        <v/>
      </c>
      <c r="AI172" s="34" t="str">
        <f>IF(ISBLANK(Values!F171),"",IF(Values!J171,Values!$B$23,Values!$B$33))</f>
        <v/>
      </c>
      <c r="AJ172" s="3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7" t="str">
        <f>IF(ISBLANK(Values!F171),"",Values!I171)</f>
        <v/>
      </c>
      <c r="BE172" s="1" t="str">
        <f>IF(ISBLANK(Values!F171),"","Professional Audience")</f>
        <v/>
      </c>
      <c r="BF172" s="1" t="str">
        <f>IF(ISBLANK(Values!F171),"","Consumer Audience")</f>
        <v/>
      </c>
      <c r="BG172" s="1" t="str">
        <f>IF(ISBLANK(Values!F171),"","Adults")</f>
        <v/>
      </c>
      <c r="BH172" s="1"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1" t="str">
        <f>IF(ISBLANK(Values!F171),"",Values!$B$7)</f>
        <v/>
      </c>
      <c r="CQ172" s="1" t="str">
        <f>IF(ISBLANK(Values!F171),"",Values!$B$8)</f>
        <v/>
      </c>
      <c r="CR172" s="1"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1" t="str">
        <f>IF(ISBLANK(Values!F171),"","Parts")</f>
        <v/>
      </c>
      <c r="DP172" s="1" t="str">
        <f>IF(ISBLANK(Values!F171),"",Values!$B$31)</f>
        <v/>
      </c>
      <c r="EI172" s="1" t="str">
        <f>IF(ISBLANK(Values!F171),"",Values!$B$31)</f>
        <v/>
      </c>
      <c r="ES172" s="1" t="str">
        <f>IF(ISBLANK(Values!F171),"","Amazon Tellus UPS")</f>
        <v/>
      </c>
      <c r="EV172" s="1" t="str">
        <f>IF(ISBLANK(Values!F171),"","New")</f>
        <v/>
      </c>
      <c r="FE172" s="1" t="str">
        <f>IF(ISBLANK(Values!F171),"","3")</f>
        <v/>
      </c>
      <c r="FH172" s="1" t="str">
        <f>IF(ISBLANK(Values!F171),"","FALSE")</f>
        <v/>
      </c>
      <c r="FI172" s="1" t="str">
        <f>IF(ISBLANK(Values!F171),"","FALSE")</f>
        <v/>
      </c>
      <c r="FJ172" s="1" t="str">
        <f>IF(ISBLANK(Values!F171),"","FALSE")</f>
        <v/>
      </c>
      <c r="FM172" s="1" t="str">
        <f>IF(ISBLANK(Values!F171),"","1")</f>
        <v/>
      </c>
      <c r="FO172" s="27"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1" t="str">
        <f>IF(ISBLANK(Values!F172),"",IF(Values!$B$37="EU","computercomponent","computer"))</f>
        <v/>
      </c>
      <c r="B173" s="33" t="str">
        <f>IF(ISBLANK(Values!F172),"",Values!G172)</f>
        <v/>
      </c>
      <c r="C173" s="29" t="str">
        <f>IF(ISBLANK(Values!F172),"","TellusRem")</f>
        <v/>
      </c>
      <c r="D173" s="28" t="str">
        <f>IF(ISBLANK(Values!F172),"",Values!F172)</f>
        <v/>
      </c>
      <c r="E173" s="1" t="str">
        <f>IF(ISBLANK(Values!F172),"","EAN")</f>
        <v/>
      </c>
      <c r="F173" s="27" t="str">
        <f>IF(ISBLANK(Values!F172),"",IF(Values!K172, SUBSTITUTE(Values!$B$1, "{language}", Values!I172) &amp; " " &amp;Values!$B$3, SUBSTITUTE(Values!$B$2, "{language}", Values!$I172) &amp; " " &amp;Values!$B$3))</f>
        <v/>
      </c>
      <c r="G173" s="29" t="str">
        <f>IF(ISBLANK(Values!F172),"","TellusRem")</f>
        <v/>
      </c>
      <c r="H173" s="1" t="str">
        <f>IF(ISBLANK(Values!F172),"",Values!$B$16)</f>
        <v/>
      </c>
      <c r="I173" s="1" t="str">
        <f>IF(ISBLANK(Values!F172),"","4730574031")</f>
        <v/>
      </c>
      <c r="J173" s="31" t="str">
        <f>IF(ISBLANK(Values!F172),"",Values!G172 )</f>
        <v/>
      </c>
      <c r="K173" s="27" t="str">
        <f>IF(ISBLANK(Values!F172),"",IF(Values!K172, Values!$B$4, Values!$B$5))</f>
        <v/>
      </c>
      <c r="L173" s="27" t="str">
        <f>IF(ISBLANK(Values!F172),"",Values!$B$18)</f>
        <v/>
      </c>
      <c r="M173" s="27" t="str">
        <f>IF(ISBLANK(Values!F172),"",Values!$N172)</f>
        <v/>
      </c>
      <c r="N173" s="27" t="str">
        <f>IF(ISBLANK(Values!G172),"",Values!$O172)</f>
        <v/>
      </c>
      <c r="O173" s="1" t="str">
        <f>IF(ISBLANK(Values!G172),"",Values!$P172)</f>
        <v/>
      </c>
      <c r="W173" s="29" t="str">
        <f>IF(ISBLANK(Values!F172),"","Child")</f>
        <v/>
      </c>
      <c r="X173" s="29" t="str">
        <f>IF(ISBLANK(Values!F172),"",Values!$B$13)</f>
        <v/>
      </c>
      <c r="Y173" s="31" t="str">
        <f>IF(ISBLANK(Values!F172),"","Size-Color")</f>
        <v/>
      </c>
      <c r="Z173" s="29" t="str">
        <f>IF(ISBLANK(Values!F172),"","variation")</f>
        <v/>
      </c>
      <c r="AA173" s="1" t="str">
        <f>IF(ISBLANK(Values!F172),"",Values!$B$20)</f>
        <v/>
      </c>
      <c r="AB173" s="1" t="str">
        <f>IF(ISBLANK(Values!F172),"",Values!$B$29)</f>
        <v/>
      </c>
      <c r="AI173" s="34" t="str">
        <f>IF(ISBLANK(Values!F172),"",IF(Values!J172,Values!$B$23,Values!$B$33))</f>
        <v/>
      </c>
      <c r="AJ173" s="3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7" t="str">
        <f>IF(ISBLANK(Values!F172),"",Values!I172)</f>
        <v/>
      </c>
      <c r="BE173" s="1" t="str">
        <f>IF(ISBLANK(Values!F172),"","Professional Audience")</f>
        <v/>
      </c>
      <c r="BF173" s="1" t="str">
        <f>IF(ISBLANK(Values!F172),"","Consumer Audience")</f>
        <v/>
      </c>
      <c r="BG173" s="1" t="str">
        <f>IF(ISBLANK(Values!F172),"","Adults")</f>
        <v/>
      </c>
      <c r="BH173" s="1"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1" t="str">
        <f>IF(ISBLANK(Values!F172),"",Values!$B$7)</f>
        <v/>
      </c>
      <c r="CQ173" s="1" t="str">
        <f>IF(ISBLANK(Values!F172),"",Values!$B$8)</f>
        <v/>
      </c>
      <c r="CR173" s="1"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1" t="str">
        <f>IF(ISBLANK(Values!F172),"","Parts")</f>
        <v/>
      </c>
      <c r="DP173" s="1" t="str">
        <f>IF(ISBLANK(Values!F172),"",Values!$B$31)</f>
        <v/>
      </c>
      <c r="EI173" s="1" t="str">
        <f>IF(ISBLANK(Values!F172),"",Values!$B$31)</f>
        <v/>
      </c>
      <c r="ES173" s="1" t="str">
        <f>IF(ISBLANK(Values!F172),"","Amazon Tellus UPS")</f>
        <v/>
      </c>
      <c r="EV173" s="1" t="str">
        <f>IF(ISBLANK(Values!F172),"","New")</f>
        <v/>
      </c>
      <c r="FE173" s="1" t="str">
        <f>IF(ISBLANK(Values!F172),"","3")</f>
        <v/>
      </c>
      <c r="FH173" s="1" t="str">
        <f>IF(ISBLANK(Values!F172),"","FALSE")</f>
        <v/>
      </c>
      <c r="FI173" s="1" t="str">
        <f>IF(ISBLANK(Values!F172),"","FALSE")</f>
        <v/>
      </c>
      <c r="FJ173" s="1" t="str">
        <f>IF(ISBLANK(Values!F172),"","FALSE")</f>
        <v/>
      </c>
      <c r="FM173" s="1" t="str">
        <f>IF(ISBLANK(Values!F172),"","1")</f>
        <v/>
      </c>
      <c r="FO173" s="27"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1" t="str">
        <f>IF(ISBLANK(Values!F173),"",IF(Values!$B$37="EU","computercomponent","computer"))</f>
        <v/>
      </c>
      <c r="B174" s="33" t="str">
        <f>IF(ISBLANK(Values!F173),"",Values!G173)</f>
        <v/>
      </c>
      <c r="C174" s="29" t="str">
        <f>IF(ISBLANK(Values!F173),"","TellusRem")</f>
        <v/>
      </c>
      <c r="D174" s="28" t="str">
        <f>IF(ISBLANK(Values!F173),"",Values!F173)</f>
        <v/>
      </c>
      <c r="E174" s="1" t="str">
        <f>IF(ISBLANK(Values!F173),"","EAN")</f>
        <v/>
      </c>
      <c r="F174" s="27" t="str">
        <f>IF(ISBLANK(Values!F173),"",IF(Values!K173, SUBSTITUTE(Values!$B$1, "{language}", Values!I173) &amp; " " &amp;Values!$B$3, SUBSTITUTE(Values!$B$2, "{language}", Values!$I173) &amp; " " &amp;Values!$B$3))</f>
        <v/>
      </c>
      <c r="G174" s="29" t="str">
        <f>IF(ISBLANK(Values!F173),"","TellusRem")</f>
        <v/>
      </c>
      <c r="H174" s="1" t="str">
        <f>IF(ISBLANK(Values!F173),"",Values!$B$16)</f>
        <v/>
      </c>
      <c r="I174" s="1" t="str">
        <f>IF(ISBLANK(Values!F173),"","4730574031")</f>
        <v/>
      </c>
      <c r="J174" s="31" t="str">
        <f>IF(ISBLANK(Values!F173),"",Values!G173 )</f>
        <v/>
      </c>
      <c r="K174" s="27" t="str">
        <f>IF(ISBLANK(Values!F173),"",IF(Values!K173, Values!$B$4, Values!$B$5))</f>
        <v/>
      </c>
      <c r="L174" s="27" t="str">
        <f>IF(ISBLANK(Values!F173),"",Values!$B$18)</f>
        <v/>
      </c>
      <c r="M174" s="27" t="str">
        <f>IF(ISBLANK(Values!F173),"",Values!$N173)</f>
        <v/>
      </c>
      <c r="N174" s="27" t="str">
        <f>IF(ISBLANK(Values!G173),"",Values!$O173)</f>
        <v/>
      </c>
      <c r="O174" s="1" t="str">
        <f>IF(ISBLANK(Values!G173),"",Values!$P173)</f>
        <v/>
      </c>
      <c r="W174" s="29" t="str">
        <f>IF(ISBLANK(Values!F173),"","Child")</f>
        <v/>
      </c>
      <c r="X174" s="29" t="str">
        <f>IF(ISBLANK(Values!F173),"",Values!$B$13)</f>
        <v/>
      </c>
      <c r="Y174" s="31" t="str">
        <f>IF(ISBLANK(Values!F173),"","Size-Color")</f>
        <v/>
      </c>
      <c r="Z174" s="29" t="str">
        <f>IF(ISBLANK(Values!F173),"","variation")</f>
        <v/>
      </c>
      <c r="AA174" s="1" t="str">
        <f>IF(ISBLANK(Values!F173),"",Values!$B$20)</f>
        <v/>
      </c>
      <c r="AB174" s="1" t="str">
        <f>IF(ISBLANK(Values!F173),"",Values!$B$29)</f>
        <v/>
      </c>
      <c r="AI174" s="34" t="str">
        <f>IF(ISBLANK(Values!F173),"",IF(Values!J173,Values!$B$23,Values!$B$33))</f>
        <v/>
      </c>
      <c r="AJ174" s="3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7" t="str">
        <f>IF(ISBLANK(Values!F173),"",Values!I173)</f>
        <v/>
      </c>
      <c r="BE174" s="1" t="str">
        <f>IF(ISBLANK(Values!F173),"","Professional Audience")</f>
        <v/>
      </c>
      <c r="BF174" s="1" t="str">
        <f>IF(ISBLANK(Values!F173),"","Consumer Audience")</f>
        <v/>
      </c>
      <c r="BG174" s="1" t="str">
        <f>IF(ISBLANK(Values!F173),"","Adults")</f>
        <v/>
      </c>
      <c r="BH174" s="1"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1" t="str">
        <f>IF(ISBLANK(Values!F173),"",Values!$B$7)</f>
        <v/>
      </c>
      <c r="CQ174" s="1" t="str">
        <f>IF(ISBLANK(Values!F173),"",Values!$B$8)</f>
        <v/>
      </c>
      <c r="CR174" s="1"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1" t="str">
        <f>IF(ISBLANK(Values!F173),"","Parts")</f>
        <v/>
      </c>
      <c r="DP174" s="1" t="str">
        <f>IF(ISBLANK(Values!F173),"",Values!$B$31)</f>
        <v/>
      </c>
      <c r="EI174" s="1" t="str">
        <f>IF(ISBLANK(Values!F173),"",Values!$B$31)</f>
        <v/>
      </c>
      <c r="ES174" s="1" t="str">
        <f>IF(ISBLANK(Values!F173),"","Amazon Tellus UPS")</f>
        <v/>
      </c>
      <c r="EV174" s="1" t="str">
        <f>IF(ISBLANK(Values!F173),"","New")</f>
        <v/>
      </c>
      <c r="FE174" s="1" t="str">
        <f>IF(ISBLANK(Values!F173),"","3")</f>
        <v/>
      </c>
      <c r="FH174" s="1" t="str">
        <f>IF(ISBLANK(Values!F173),"","FALSE")</f>
        <v/>
      </c>
      <c r="FI174" s="1" t="str">
        <f>IF(ISBLANK(Values!F173),"","FALSE")</f>
        <v/>
      </c>
      <c r="FJ174" s="1" t="str">
        <f>IF(ISBLANK(Values!F173),"","FALSE")</f>
        <v/>
      </c>
      <c r="FM174" s="1" t="str">
        <f>IF(ISBLANK(Values!F173),"","1")</f>
        <v/>
      </c>
      <c r="FO174" s="27"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1" t="str">
        <f>IF(ISBLANK(Values!F174),"",IF(Values!$B$37="EU","computercomponent","computer"))</f>
        <v/>
      </c>
      <c r="B175" s="33" t="str">
        <f>IF(ISBLANK(Values!F174),"",Values!G174)</f>
        <v/>
      </c>
      <c r="C175" s="29" t="str">
        <f>IF(ISBLANK(Values!F174),"","TellusRem")</f>
        <v/>
      </c>
      <c r="D175" s="28" t="str">
        <f>IF(ISBLANK(Values!F174),"",Values!F174)</f>
        <v/>
      </c>
      <c r="E175" s="1" t="str">
        <f>IF(ISBLANK(Values!F174),"","EAN")</f>
        <v/>
      </c>
      <c r="F175" s="27" t="str">
        <f>IF(ISBLANK(Values!F174),"",IF(Values!K174, SUBSTITUTE(Values!$B$1, "{language}", Values!I174) &amp; " " &amp;Values!$B$3, SUBSTITUTE(Values!$B$2, "{language}", Values!$I174) &amp; " " &amp;Values!$B$3))</f>
        <v/>
      </c>
      <c r="G175" s="29" t="str">
        <f>IF(ISBLANK(Values!F174),"","TellusRem")</f>
        <v/>
      </c>
      <c r="H175" s="1" t="str">
        <f>IF(ISBLANK(Values!F174),"",Values!$B$16)</f>
        <v/>
      </c>
      <c r="I175" s="1" t="str">
        <f>IF(ISBLANK(Values!F174),"","4730574031")</f>
        <v/>
      </c>
      <c r="J175" s="31" t="str">
        <f>IF(ISBLANK(Values!F174),"",Values!G174 )</f>
        <v/>
      </c>
      <c r="K175" s="27" t="str">
        <f>IF(ISBLANK(Values!F174),"",IF(Values!K174, Values!$B$4, Values!$B$5))</f>
        <v/>
      </c>
      <c r="L175" s="27" t="str">
        <f>IF(ISBLANK(Values!F174),"",Values!$B$18)</f>
        <v/>
      </c>
      <c r="M175" s="27" t="str">
        <f>IF(ISBLANK(Values!F174),"",Values!$N174)</f>
        <v/>
      </c>
      <c r="N175" s="27" t="str">
        <f>IF(ISBLANK(Values!G174),"",Values!$O174)</f>
        <v/>
      </c>
      <c r="O175" s="1" t="str">
        <f>IF(ISBLANK(Values!G174),"",Values!$P174)</f>
        <v/>
      </c>
      <c r="W175" s="29" t="str">
        <f>IF(ISBLANK(Values!F174),"","Child")</f>
        <v/>
      </c>
      <c r="X175" s="29" t="str">
        <f>IF(ISBLANK(Values!F174),"",Values!$B$13)</f>
        <v/>
      </c>
      <c r="Y175" s="31" t="str">
        <f>IF(ISBLANK(Values!F174),"","Size-Color")</f>
        <v/>
      </c>
      <c r="Z175" s="29" t="str">
        <f>IF(ISBLANK(Values!F174),"","variation")</f>
        <v/>
      </c>
      <c r="AA175" s="1" t="str">
        <f>IF(ISBLANK(Values!F174),"",Values!$B$20)</f>
        <v/>
      </c>
      <c r="AB175" s="1" t="str">
        <f>IF(ISBLANK(Values!F174),"",Values!$B$29)</f>
        <v/>
      </c>
      <c r="AI175" s="34" t="str">
        <f>IF(ISBLANK(Values!F174),"",IF(Values!J174,Values!$B$23,Values!$B$33))</f>
        <v/>
      </c>
      <c r="AJ175" s="3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7" t="str">
        <f>IF(ISBLANK(Values!F174),"",Values!I174)</f>
        <v/>
      </c>
      <c r="BE175" s="1" t="str">
        <f>IF(ISBLANK(Values!F174),"","Professional Audience")</f>
        <v/>
      </c>
      <c r="BF175" s="1" t="str">
        <f>IF(ISBLANK(Values!F174),"","Consumer Audience")</f>
        <v/>
      </c>
      <c r="BG175" s="1" t="str">
        <f>IF(ISBLANK(Values!F174),"","Adults")</f>
        <v/>
      </c>
      <c r="BH175" s="1"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1" t="str">
        <f>IF(ISBLANK(Values!F174),"",Values!$B$7)</f>
        <v/>
      </c>
      <c r="CQ175" s="1" t="str">
        <f>IF(ISBLANK(Values!F174),"",Values!$B$8)</f>
        <v/>
      </c>
      <c r="CR175" s="1"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1" t="str">
        <f>IF(ISBLANK(Values!F174),"","Parts")</f>
        <v/>
      </c>
      <c r="DP175" s="1" t="str">
        <f>IF(ISBLANK(Values!F174),"",Values!$B$31)</f>
        <v/>
      </c>
      <c r="EI175" s="1" t="str">
        <f>IF(ISBLANK(Values!F174),"",Values!$B$31)</f>
        <v/>
      </c>
      <c r="ES175" s="1" t="str">
        <f>IF(ISBLANK(Values!F174),"","Amazon Tellus UPS")</f>
        <v/>
      </c>
      <c r="EV175" s="1" t="str">
        <f>IF(ISBLANK(Values!F174),"","New")</f>
        <v/>
      </c>
      <c r="FE175" s="1" t="str">
        <f>IF(ISBLANK(Values!F174),"","3")</f>
        <v/>
      </c>
      <c r="FH175" s="1" t="str">
        <f>IF(ISBLANK(Values!F174),"","FALSE")</f>
        <v/>
      </c>
      <c r="FI175" s="1" t="str">
        <f>IF(ISBLANK(Values!F174),"","FALSE")</f>
        <v/>
      </c>
      <c r="FJ175" s="1" t="str">
        <f>IF(ISBLANK(Values!F174),"","FALSE")</f>
        <v/>
      </c>
      <c r="FM175" s="1" t="str">
        <f>IF(ISBLANK(Values!F174),"","1")</f>
        <v/>
      </c>
      <c r="FO175" s="27"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1" t="str">
        <f>IF(ISBLANK(Values!F175),"",IF(Values!$B$37="EU","computercomponent","computer"))</f>
        <v/>
      </c>
      <c r="B176" s="33" t="str">
        <f>IF(ISBLANK(Values!F175),"",Values!G175)</f>
        <v/>
      </c>
      <c r="C176" s="29" t="str">
        <f>IF(ISBLANK(Values!F175),"","TellusRem")</f>
        <v/>
      </c>
      <c r="D176" s="28" t="str">
        <f>IF(ISBLANK(Values!F175),"",Values!F175)</f>
        <v/>
      </c>
      <c r="E176" s="1" t="str">
        <f>IF(ISBLANK(Values!F175),"","EAN")</f>
        <v/>
      </c>
      <c r="F176" s="27" t="str">
        <f>IF(ISBLANK(Values!F175),"",IF(Values!K175, SUBSTITUTE(Values!$B$1, "{language}", Values!I175) &amp; " " &amp;Values!$B$3, SUBSTITUTE(Values!$B$2, "{language}", Values!$I175) &amp; " " &amp;Values!$B$3))</f>
        <v/>
      </c>
      <c r="G176" s="29" t="str">
        <f>IF(ISBLANK(Values!F175),"","TellusRem")</f>
        <v/>
      </c>
      <c r="H176" s="1" t="str">
        <f>IF(ISBLANK(Values!F175),"",Values!$B$16)</f>
        <v/>
      </c>
      <c r="I176" s="1" t="str">
        <f>IF(ISBLANK(Values!F175),"","4730574031")</f>
        <v/>
      </c>
      <c r="J176" s="31" t="str">
        <f>IF(ISBLANK(Values!F175),"",Values!G175 )</f>
        <v/>
      </c>
      <c r="K176" s="27" t="str">
        <f>IF(ISBLANK(Values!F175),"",IF(Values!K175, Values!$B$4, Values!$B$5))</f>
        <v/>
      </c>
      <c r="L176" s="27" t="str">
        <f>IF(ISBLANK(Values!F175),"",Values!$B$18)</f>
        <v/>
      </c>
      <c r="M176" s="27" t="str">
        <f>IF(ISBLANK(Values!F175),"",Values!$N175)</f>
        <v/>
      </c>
      <c r="N176" s="27" t="str">
        <f>IF(ISBLANK(Values!G175),"",Values!$O175)</f>
        <v/>
      </c>
      <c r="O176" s="1" t="str">
        <f>IF(ISBLANK(Values!G175),"",Values!$P175)</f>
        <v/>
      </c>
      <c r="W176" s="29" t="str">
        <f>IF(ISBLANK(Values!F175),"","Child")</f>
        <v/>
      </c>
      <c r="X176" s="29" t="str">
        <f>IF(ISBLANK(Values!F175),"",Values!$B$13)</f>
        <v/>
      </c>
      <c r="Y176" s="31" t="str">
        <f>IF(ISBLANK(Values!F175),"","Size-Color")</f>
        <v/>
      </c>
      <c r="Z176" s="29" t="str">
        <f>IF(ISBLANK(Values!F175),"","variation")</f>
        <v/>
      </c>
      <c r="AA176" s="1" t="str">
        <f>IF(ISBLANK(Values!F175),"",Values!$B$20)</f>
        <v/>
      </c>
      <c r="AB176" s="1" t="str">
        <f>IF(ISBLANK(Values!F175),"",Values!$B$29)</f>
        <v/>
      </c>
      <c r="AI176" s="34" t="str">
        <f>IF(ISBLANK(Values!F175),"",IF(Values!J175,Values!$B$23,Values!$B$33))</f>
        <v/>
      </c>
      <c r="AJ176" s="3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7" t="str">
        <f>IF(ISBLANK(Values!F175),"",Values!I175)</f>
        <v/>
      </c>
      <c r="BE176" s="1" t="str">
        <f>IF(ISBLANK(Values!F175),"","Professional Audience")</f>
        <v/>
      </c>
      <c r="BF176" s="1" t="str">
        <f>IF(ISBLANK(Values!F175),"","Consumer Audience")</f>
        <v/>
      </c>
      <c r="BG176" s="1" t="str">
        <f>IF(ISBLANK(Values!F175),"","Adults")</f>
        <v/>
      </c>
      <c r="BH176" s="1"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1" t="str">
        <f>IF(ISBLANK(Values!F175),"",Values!$B$7)</f>
        <v/>
      </c>
      <c r="CQ176" s="1" t="str">
        <f>IF(ISBLANK(Values!F175),"",Values!$B$8)</f>
        <v/>
      </c>
      <c r="CR176" s="1"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1" t="str">
        <f>IF(ISBLANK(Values!F175),"","Parts")</f>
        <v/>
      </c>
      <c r="DP176" s="1" t="str">
        <f>IF(ISBLANK(Values!F175),"",Values!$B$31)</f>
        <v/>
      </c>
      <c r="EI176" s="1" t="str">
        <f>IF(ISBLANK(Values!F175),"",Values!$B$31)</f>
        <v/>
      </c>
      <c r="ES176" s="1" t="str">
        <f>IF(ISBLANK(Values!F175),"","Amazon Tellus UPS")</f>
        <v/>
      </c>
      <c r="EV176" s="1" t="str">
        <f>IF(ISBLANK(Values!F175),"","New")</f>
        <v/>
      </c>
      <c r="FE176" s="1" t="str">
        <f>IF(ISBLANK(Values!F175),"","3")</f>
        <v/>
      </c>
      <c r="FH176" s="1" t="str">
        <f>IF(ISBLANK(Values!F175),"","FALSE")</f>
        <v/>
      </c>
      <c r="FI176" s="1" t="str">
        <f>IF(ISBLANK(Values!F175),"","FALSE")</f>
        <v/>
      </c>
      <c r="FJ176" s="1" t="str">
        <f>IF(ISBLANK(Values!F175),"","FALSE")</f>
        <v/>
      </c>
      <c r="FM176" s="1" t="str">
        <f>IF(ISBLANK(Values!F175),"","1")</f>
        <v/>
      </c>
      <c r="FO176" s="27"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1" t="str">
        <f>IF(ISBLANK(Values!F176),"",IF(Values!$B$37="EU","computercomponent","computer"))</f>
        <v/>
      </c>
      <c r="B177" s="33" t="str">
        <f>IF(ISBLANK(Values!F176),"",Values!G176)</f>
        <v/>
      </c>
      <c r="C177" s="29" t="str">
        <f>IF(ISBLANK(Values!F176),"","TellusRem")</f>
        <v/>
      </c>
      <c r="D177" s="28" t="str">
        <f>IF(ISBLANK(Values!F176),"",Values!F176)</f>
        <v/>
      </c>
      <c r="E177" s="1" t="str">
        <f>IF(ISBLANK(Values!F176),"","EAN")</f>
        <v/>
      </c>
      <c r="F177" s="27" t="str">
        <f>IF(ISBLANK(Values!F176),"",IF(Values!K176, SUBSTITUTE(Values!$B$1, "{language}", Values!I176) &amp; " " &amp;Values!$B$3, SUBSTITUTE(Values!$B$2, "{language}", Values!$I176) &amp; " " &amp;Values!$B$3))</f>
        <v/>
      </c>
      <c r="G177" s="29" t="str">
        <f>IF(ISBLANK(Values!F176),"","TellusRem")</f>
        <v/>
      </c>
      <c r="H177" s="1" t="str">
        <f>IF(ISBLANK(Values!F176),"",Values!$B$16)</f>
        <v/>
      </c>
      <c r="I177" s="1" t="str">
        <f>IF(ISBLANK(Values!F176),"","4730574031")</f>
        <v/>
      </c>
      <c r="J177" s="31" t="str">
        <f>IF(ISBLANK(Values!F176),"",Values!G176 )</f>
        <v/>
      </c>
      <c r="K177" s="27" t="str">
        <f>IF(ISBLANK(Values!F176),"",IF(Values!K176, Values!$B$4, Values!$B$5))</f>
        <v/>
      </c>
      <c r="L177" s="27" t="str">
        <f>IF(ISBLANK(Values!F176),"",Values!$B$18)</f>
        <v/>
      </c>
      <c r="M177" s="27" t="str">
        <f>IF(ISBLANK(Values!F176),"",Values!$N176)</f>
        <v/>
      </c>
      <c r="N177" s="27" t="str">
        <f>IF(ISBLANK(Values!G176),"",Values!$O176)</f>
        <v/>
      </c>
      <c r="O177" s="1" t="str">
        <f>IF(ISBLANK(Values!G176),"",Values!$P176)</f>
        <v/>
      </c>
      <c r="W177" s="29" t="str">
        <f>IF(ISBLANK(Values!F176),"","Child")</f>
        <v/>
      </c>
      <c r="X177" s="29" t="str">
        <f>IF(ISBLANK(Values!F176),"",Values!$B$13)</f>
        <v/>
      </c>
      <c r="Y177" s="31" t="str">
        <f>IF(ISBLANK(Values!F176),"","Size-Color")</f>
        <v/>
      </c>
      <c r="Z177" s="29" t="str">
        <f>IF(ISBLANK(Values!F176),"","variation")</f>
        <v/>
      </c>
      <c r="AA177" s="1" t="str">
        <f>IF(ISBLANK(Values!F176),"",Values!$B$20)</f>
        <v/>
      </c>
      <c r="AB177" s="1" t="str">
        <f>IF(ISBLANK(Values!F176),"",Values!$B$29)</f>
        <v/>
      </c>
      <c r="AI177" s="34" t="str">
        <f>IF(ISBLANK(Values!F176),"",IF(Values!J176,Values!$B$23,Values!$B$33))</f>
        <v/>
      </c>
      <c r="AJ177" s="3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7" t="str">
        <f>IF(ISBLANK(Values!F176),"",Values!I176)</f>
        <v/>
      </c>
      <c r="BE177" s="1" t="str">
        <f>IF(ISBLANK(Values!F176),"","Professional Audience")</f>
        <v/>
      </c>
      <c r="BF177" s="1" t="str">
        <f>IF(ISBLANK(Values!F176),"","Consumer Audience")</f>
        <v/>
      </c>
      <c r="BG177" s="1" t="str">
        <f>IF(ISBLANK(Values!F176),"","Adults")</f>
        <v/>
      </c>
      <c r="BH177" s="1"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1" t="str">
        <f>IF(ISBLANK(Values!F176),"",Values!$B$7)</f>
        <v/>
      </c>
      <c r="CQ177" s="1" t="str">
        <f>IF(ISBLANK(Values!F176),"",Values!$B$8)</f>
        <v/>
      </c>
      <c r="CR177" s="1"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1" t="str">
        <f>IF(ISBLANK(Values!F176),"","Parts")</f>
        <v/>
      </c>
      <c r="DP177" s="1" t="str">
        <f>IF(ISBLANK(Values!F176),"",Values!$B$31)</f>
        <v/>
      </c>
      <c r="EI177" s="1" t="str">
        <f>IF(ISBLANK(Values!F176),"",Values!$B$31)</f>
        <v/>
      </c>
      <c r="ES177" s="1" t="str">
        <f>IF(ISBLANK(Values!F176),"","Amazon Tellus UPS")</f>
        <v/>
      </c>
      <c r="EV177" s="1" t="str">
        <f>IF(ISBLANK(Values!F176),"","New")</f>
        <v/>
      </c>
      <c r="FE177" s="1" t="str">
        <f>IF(ISBLANK(Values!F176),"","3")</f>
        <v/>
      </c>
      <c r="FH177" s="1" t="str">
        <f>IF(ISBLANK(Values!F176),"","FALSE")</f>
        <v/>
      </c>
      <c r="FI177" s="1" t="str">
        <f>IF(ISBLANK(Values!F176),"","FALSE")</f>
        <v/>
      </c>
      <c r="FJ177" s="1" t="str">
        <f>IF(ISBLANK(Values!F176),"","FALSE")</f>
        <v/>
      </c>
      <c r="FM177" s="1" t="str">
        <f>IF(ISBLANK(Values!F176),"","1")</f>
        <v/>
      </c>
      <c r="FO177" s="27"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1" t="str">
        <f>IF(ISBLANK(Values!F177),"",IF(Values!$B$37="EU","computercomponent","computer"))</f>
        <v/>
      </c>
      <c r="B178" s="33" t="str">
        <f>IF(ISBLANK(Values!F177),"",Values!G177)</f>
        <v/>
      </c>
      <c r="C178" s="29" t="str">
        <f>IF(ISBLANK(Values!F177),"","TellusRem")</f>
        <v/>
      </c>
      <c r="D178" s="28" t="str">
        <f>IF(ISBLANK(Values!F177),"",Values!F177)</f>
        <v/>
      </c>
      <c r="E178" s="1" t="str">
        <f>IF(ISBLANK(Values!F177),"","EAN")</f>
        <v/>
      </c>
      <c r="F178" s="27" t="str">
        <f>IF(ISBLANK(Values!F177),"",IF(Values!K177, SUBSTITUTE(Values!$B$1, "{language}", Values!I177) &amp; " " &amp;Values!$B$3, SUBSTITUTE(Values!$B$2, "{language}", Values!$I177) &amp; " " &amp;Values!$B$3))</f>
        <v/>
      </c>
      <c r="G178" s="29" t="str">
        <f>IF(ISBLANK(Values!F177),"","TellusRem")</f>
        <v/>
      </c>
      <c r="H178" s="1" t="str">
        <f>IF(ISBLANK(Values!F177),"",Values!$B$16)</f>
        <v/>
      </c>
      <c r="I178" s="1" t="str">
        <f>IF(ISBLANK(Values!F177),"","4730574031")</f>
        <v/>
      </c>
      <c r="J178" s="31" t="str">
        <f>IF(ISBLANK(Values!F177),"",Values!G177 )</f>
        <v/>
      </c>
      <c r="K178" s="27" t="str">
        <f>IF(ISBLANK(Values!F177),"",IF(Values!K177, Values!$B$4, Values!$B$5))</f>
        <v/>
      </c>
      <c r="L178" s="27" t="str">
        <f>IF(ISBLANK(Values!F177),"",Values!$B$18)</f>
        <v/>
      </c>
      <c r="M178" s="27" t="str">
        <f>IF(ISBLANK(Values!F177),"",Values!$N177)</f>
        <v/>
      </c>
      <c r="N178" s="27" t="str">
        <f>IF(ISBLANK(Values!G177),"",Values!$O177)</f>
        <v/>
      </c>
      <c r="O178" s="1" t="str">
        <f>IF(ISBLANK(Values!G177),"",Values!$P177)</f>
        <v/>
      </c>
      <c r="W178" s="29" t="str">
        <f>IF(ISBLANK(Values!F177),"","Child")</f>
        <v/>
      </c>
      <c r="X178" s="29" t="str">
        <f>IF(ISBLANK(Values!F177),"",Values!$B$13)</f>
        <v/>
      </c>
      <c r="Y178" s="31" t="str">
        <f>IF(ISBLANK(Values!F177),"","Size-Color")</f>
        <v/>
      </c>
      <c r="Z178" s="29" t="str">
        <f>IF(ISBLANK(Values!F177),"","variation")</f>
        <v/>
      </c>
      <c r="AA178" s="1" t="str">
        <f>IF(ISBLANK(Values!F177),"",Values!$B$20)</f>
        <v/>
      </c>
      <c r="AB178" s="1" t="str">
        <f>IF(ISBLANK(Values!F177),"",Values!$B$29)</f>
        <v/>
      </c>
      <c r="AI178" s="34" t="str">
        <f>IF(ISBLANK(Values!F177),"",IF(Values!J177,Values!$B$23,Values!$B$33))</f>
        <v/>
      </c>
      <c r="AJ178" s="3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7" t="str">
        <f>IF(ISBLANK(Values!F177),"",Values!I177)</f>
        <v/>
      </c>
      <c r="BE178" s="1" t="str">
        <f>IF(ISBLANK(Values!F177),"","Professional Audience")</f>
        <v/>
      </c>
      <c r="BF178" s="1" t="str">
        <f>IF(ISBLANK(Values!F177),"","Consumer Audience")</f>
        <v/>
      </c>
      <c r="BG178" s="1" t="str">
        <f>IF(ISBLANK(Values!F177),"","Adults")</f>
        <v/>
      </c>
      <c r="BH178" s="1"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1" t="str">
        <f>IF(ISBLANK(Values!F177),"",Values!$B$7)</f>
        <v/>
      </c>
      <c r="CQ178" s="1" t="str">
        <f>IF(ISBLANK(Values!F177),"",Values!$B$8)</f>
        <v/>
      </c>
      <c r="CR178" s="1"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1" t="str">
        <f>IF(ISBLANK(Values!F177),"","Parts")</f>
        <v/>
      </c>
      <c r="DP178" s="1" t="str">
        <f>IF(ISBLANK(Values!F177),"",Values!$B$31)</f>
        <v/>
      </c>
      <c r="EI178" s="1" t="str">
        <f>IF(ISBLANK(Values!F177),"",Values!$B$31)</f>
        <v/>
      </c>
      <c r="ES178" s="1" t="str">
        <f>IF(ISBLANK(Values!F177),"","Amazon Tellus UPS")</f>
        <v/>
      </c>
      <c r="EV178" s="1" t="str">
        <f>IF(ISBLANK(Values!F177),"","New")</f>
        <v/>
      </c>
      <c r="FE178" s="1" t="str">
        <f>IF(ISBLANK(Values!F177),"","3")</f>
        <v/>
      </c>
      <c r="FH178" s="1" t="str">
        <f>IF(ISBLANK(Values!F177),"","FALSE")</f>
        <v/>
      </c>
      <c r="FI178" s="1" t="str">
        <f>IF(ISBLANK(Values!F177),"","FALSE")</f>
        <v/>
      </c>
      <c r="FJ178" s="1" t="str">
        <f>IF(ISBLANK(Values!F177),"","FALSE")</f>
        <v/>
      </c>
      <c r="FM178" s="1" t="str">
        <f>IF(ISBLANK(Values!F177),"","1")</f>
        <v/>
      </c>
      <c r="FO178" s="27"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1" t="str">
        <f>IF(ISBLANK(Values!F178),"",IF(Values!$B$37="EU","computercomponent","computer"))</f>
        <v/>
      </c>
      <c r="B179" s="33" t="str">
        <f>IF(ISBLANK(Values!F178),"",Values!G178)</f>
        <v/>
      </c>
      <c r="C179" s="29" t="str">
        <f>IF(ISBLANK(Values!F178),"","TellusRem")</f>
        <v/>
      </c>
      <c r="D179" s="28" t="str">
        <f>IF(ISBLANK(Values!F178),"",Values!F178)</f>
        <v/>
      </c>
      <c r="E179" s="1" t="str">
        <f>IF(ISBLANK(Values!F178),"","EAN")</f>
        <v/>
      </c>
      <c r="F179" s="27" t="str">
        <f>IF(ISBLANK(Values!F178),"",IF(Values!K178, SUBSTITUTE(Values!$B$1, "{language}", Values!I178) &amp; " " &amp;Values!$B$3, SUBSTITUTE(Values!$B$2, "{language}", Values!$I178) &amp; " " &amp;Values!$B$3))</f>
        <v/>
      </c>
      <c r="G179" s="29" t="str">
        <f>IF(ISBLANK(Values!F178),"","TellusRem")</f>
        <v/>
      </c>
      <c r="H179" s="1" t="str">
        <f>IF(ISBLANK(Values!F178),"",Values!$B$16)</f>
        <v/>
      </c>
      <c r="I179" s="1" t="str">
        <f>IF(ISBLANK(Values!F178),"","4730574031")</f>
        <v/>
      </c>
      <c r="J179" s="31" t="str">
        <f>IF(ISBLANK(Values!F178),"",Values!G178 )</f>
        <v/>
      </c>
      <c r="K179" s="27" t="str">
        <f>IF(ISBLANK(Values!F178),"",IF(Values!K178, Values!$B$4, Values!$B$5))</f>
        <v/>
      </c>
      <c r="L179" s="27" t="str">
        <f>IF(ISBLANK(Values!F178),"",Values!$B$18)</f>
        <v/>
      </c>
      <c r="M179" s="27" t="str">
        <f>IF(ISBLANK(Values!F178),"",Values!$N178)</f>
        <v/>
      </c>
      <c r="N179" s="27" t="str">
        <f>IF(ISBLANK(Values!G178),"",Values!$O178)</f>
        <v/>
      </c>
      <c r="O179" s="1" t="str">
        <f>IF(ISBLANK(Values!G178),"",Values!$P178)</f>
        <v/>
      </c>
      <c r="W179" s="29" t="str">
        <f>IF(ISBLANK(Values!F178),"","Child")</f>
        <v/>
      </c>
      <c r="X179" s="29" t="str">
        <f>IF(ISBLANK(Values!F178),"",Values!$B$13)</f>
        <v/>
      </c>
      <c r="Y179" s="31" t="str">
        <f>IF(ISBLANK(Values!F178),"","Size-Color")</f>
        <v/>
      </c>
      <c r="Z179" s="29" t="str">
        <f>IF(ISBLANK(Values!F178),"","variation")</f>
        <v/>
      </c>
      <c r="AA179" s="1" t="str">
        <f>IF(ISBLANK(Values!F178),"",Values!$B$20)</f>
        <v/>
      </c>
      <c r="AB179" s="1" t="str">
        <f>IF(ISBLANK(Values!F178),"",Values!$B$29)</f>
        <v/>
      </c>
      <c r="AI179" s="34" t="str">
        <f>IF(ISBLANK(Values!F178),"",IF(Values!J178,Values!$B$23,Values!$B$33))</f>
        <v/>
      </c>
      <c r="AJ179" s="3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7" t="str">
        <f>IF(ISBLANK(Values!F178),"",Values!I178)</f>
        <v/>
      </c>
      <c r="BE179" s="1" t="str">
        <f>IF(ISBLANK(Values!F178),"","Professional Audience")</f>
        <v/>
      </c>
      <c r="BF179" s="1" t="str">
        <f>IF(ISBLANK(Values!F178),"","Consumer Audience")</f>
        <v/>
      </c>
      <c r="BG179" s="1" t="str">
        <f>IF(ISBLANK(Values!F178),"","Adults")</f>
        <v/>
      </c>
      <c r="BH179" s="1"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1" t="str">
        <f>IF(ISBLANK(Values!F178),"",Values!$B$7)</f>
        <v/>
      </c>
      <c r="CQ179" s="1" t="str">
        <f>IF(ISBLANK(Values!F178),"",Values!$B$8)</f>
        <v/>
      </c>
      <c r="CR179" s="1"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1" t="str">
        <f>IF(ISBLANK(Values!F178),"","Parts")</f>
        <v/>
      </c>
      <c r="DP179" s="1" t="str">
        <f>IF(ISBLANK(Values!F178),"",Values!$B$31)</f>
        <v/>
      </c>
      <c r="EI179" s="1" t="str">
        <f>IF(ISBLANK(Values!F178),"",Values!$B$31)</f>
        <v/>
      </c>
      <c r="ES179" s="1" t="str">
        <f>IF(ISBLANK(Values!F178),"","Amazon Tellus UPS")</f>
        <v/>
      </c>
      <c r="EV179" s="1" t="str">
        <f>IF(ISBLANK(Values!F178),"","New")</f>
        <v/>
      </c>
      <c r="FE179" s="1" t="str">
        <f>IF(ISBLANK(Values!F178),"","3")</f>
        <v/>
      </c>
      <c r="FH179" s="1" t="str">
        <f>IF(ISBLANK(Values!F178),"","FALSE")</f>
        <v/>
      </c>
      <c r="FI179" s="1" t="str">
        <f>IF(ISBLANK(Values!F178),"","FALSE")</f>
        <v/>
      </c>
      <c r="FJ179" s="1" t="str">
        <f>IF(ISBLANK(Values!F178),"","FALSE")</f>
        <v/>
      </c>
      <c r="FM179" s="1" t="str">
        <f>IF(ISBLANK(Values!F178),"","1")</f>
        <v/>
      </c>
      <c r="FO179" s="27"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1" t="str">
        <f>IF(ISBLANK(Values!F179),"",IF(Values!$B$37="EU","computercomponent","computer"))</f>
        <v/>
      </c>
      <c r="B180" s="33" t="str">
        <f>IF(ISBLANK(Values!F179),"",Values!G179)</f>
        <v/>
      </c>
      <c r="C180" s="29" t="str">
        <f>IF(ISBLANK(Values!F179),"","TellusRem")</f>
        <v/>
      </c>
      <c r="D180" s="28" t="str">
        <f>IF(ISBLANK(Values!F179),"",Values!F179)</f>
        <v/>
      </c>
      <c r="E180" s="1" t="str">
        <f>IF(ISBLANK(Values!F179),"","EAN")</f>
        <v/>
      </c>
      <c r="F180" s="27" t="str">
        <f>IF(ISBLANK(Values!F179),"",IF(Values!K179, SUBSTITUTE(Values!$B$1, "{language}", Values!I179) &amp; " " &amp;Values!$B$3, SUBSTITUTE(Values!$B$2, "{language}", Values!$I179) &amp; " " &amp;Values!$B$3))</f>
        <v/>
      </c>
      <c r="G180" s="29" t="str">
        <f>IF(ISBLANK(Values!F179),"","TellusRem")</f>
        <v/>
      </c>
      <c r="H180" s="1" t="str">
        <f>IF(ISBLANK(Values!F179),"",Values!$B$16)</f>
        <v/>
      </c>
      <c r="I180" s="1" t="str">
        <f>IF(ISBLANK(Values!F179),"","4730574031")</f>
        <v/>
      </c>
      <c r="J180" s="31" t="str">
        <f>IF(ISBLANK(Values!F179),"",Values!G179 )</f>
        <v/>
      </c>
      <c r="K180" s="27" t="str">
        <f>IF(ISBLANK(Values!F179),"",IF(Values!K179, Values!$B$4, Values!$B$5))</f>
        <v/>
      </c>
      <c r="L180" s="27" t="str">
        <f>IF(ISBLANK(Values!F179),"",Values!$B$18)</f>
        <v/>
      </c>
      <c r="M180" s="27" t="str">
        <f>IF(ISBLANK(Values!F179),"",Values!$N179)</f>
        <v/>
      </c>
      <c r="N180" s="27" t="str">
        <f>IF(ISBLANK(Values!G179),"",Values!$O179)</f>
        <v/>
      </c>
      <c r="O180" s="1" t="str">
        <f>IF(ISBLANK(Values!G179),"",Values!$P179)</f>
        <v/>
      </c>
      <c r="W180" s="29" t="str">
        <f>IF(ISBLANK(Values!F179),"","Child")</f>
        <v/>
      </c>
      <c r="X180" s="29" t="str">
        <f>IF(ISBLANK(Values!F179),"",Values!$B$13)</f>
        <v/>
      </c>
      <c r="Y180" s="31" t="str">
        <f>IF(ISBLANK(Values!F179),"","Size-Color")</f>
        <v/>
      </c>
      <c r="Z180" s="29" t="str">
        <f>IF(ISBLANK(Values!F179),"","variation")</f>
        <v/>
      </c>
      <c r="AA180" s="1" t="str">
        <f>IF(ISBLANK(Values!F179),"",Values!$B$20)</f>
        <v/>
      </c>
      <c r="AB180" s="1" t="str">
        <f>IF(ISBLANK(Values!F179),"",Values!$B$29)</f>
        <v/>
      </c>
      <c r="AI180" s="34" t="str">
        <f>IF(ISBLANK(Values!F179),"",IF(Values!J179,Values!$B$23,Values!$B$33))</f>
        <v/>
      </c>
      <c r="AJ180" s="3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7" t="str">
        <f>IF(ISBLANK(Values!F179),"",Values!I179)</f>
        <v/>
      </c>
      <c r="BE180" s="1" t="str">
        <f>IF(ISBLANK(Values!F179),"","Professional Audience")</f>
        <v/>
      </c>
      <c r="BF180" s="1" t="str">
        <f>IF(ISBLANK(Values!F179),"","Consumer Audience")</f>
        <v/>
      </c>
      <c r="BG180" s="1" t="str">
        <f>IF(ISBLANK(Values!F179),"","Adults")</f>
        <v/>
      </c>
      <c r="BH180" s="1"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1" t="str">
        <f>IF(ISBLANK(Values!F179),"",Values!$B$7)</f>
        <v/>
      </c>
      <c r="CQ180" s="1" t="str">
        <f>IF(ISBLANK(Values!F179),"",Values!$B$8)</f>
        <v/>
      </c>
      <c r="CR180" s="1"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1" t="str">
        <f>IF(ISBLANK(Values!F179),"","Parts")</f>
        <v/>
      </c>
      <c r="DP180" s="1" t="str">
        <f>IF(ISBLANK(Values!F179),"",Values!$B$31)</f>
        <v/>
      </c>
      <c r="EI180" s="1" t="str">
        <f>IF(ISBLANK(Values!F179),"",Values!$B$31)</f>
        <v/>
      </c>
      <c r="ES180" s="1" t="str">
        <f>IF(ISBLANK(Values!F179),"","Amazon Tellus UPS")</f>
        <v/>
      </c>
      <c r="EV180" s="1" t="str">
        <f>IF(ISBLANK(Values!F179),"","New")</f>
        <v/>
      </c>
      <c r="FE180" s="1" t="str">
        <f>IF(ISBLANK(Values!F179),"","3")</f>
        <v/>
      </c>
      <c r="FH180" s="1" t="str">
        <f>IF(ISBLANK(Values!F179),"","FALSE")</f>
        <v/>
      </c>
      <c r="FI180" s="1" t="str">
        <f>IF(ISBLANK(Values!F179),"","FALSE")</f>
        <v/>
      </c>
      <c r="FJ180" s="1" t="str">
        <f>IF(ISBLANK(Values!F179),"","FALSE")</f>
        <v/>
      </c>
      <c r="FM180" s="1" t="str">
        <f>IF(ISBLANK(Values!F179),"","1")</f>
        <v/>
      </c>
      <c r="FO180" s="27"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1" t="str">
        <f>IF(ISBLANK(Values!F180),"",IF(Values!$B$37="EU","computercomponent","computer"))</f>
        <v/>
      </c>
      <c r="B181" s="33" t="str">
        <f>IF(ISBLANK(Values!F180),"",Values!G180)</f>
        <v/>
      </c>
      <c r="C181" s="29" t="str">
        <f>IF(ISBLANK(Values!F180),"","TellusRem")</f>
        <v/>
      </c>
      <c r="D181" s="28" t="str">
        <f>IF(ISBLANK(Values!F180),"",Values!F180)</f>
        <v/>
      </c>
      <c r="E181" s="1" t="str">
        <f>IF(ISBLANK(Values!F180),"","EAN")</f>
        <v/>
      </c>
      <c r="F181" s="27" t="str">
        <f>IF(ISBLANK(Values!F180),"",IF(Values!K180, SUBSTITUTE(Values!$B$1, "{language}", Values!I180) &amp; " " &amp;Values!$B$3, SUBSTITUTE(Values!$B$2, "{language}", Values!$I180) &amp; " " &amp;Values!$B$3))</f>
        <v/>
      </c>
      <c r="G181" s="29" t="str">
        <f>IF(ISBLANK(Values!F180),"","TellusRem")</f>
        <v/>
      </c>
      <c r="H181" s="1" t="str">
        <f>IF(ISBLANK(Values!F180),"",Values!$B$16)</f>
        <v/>
      </c>
      <c r="I181" s="1" t="str">
        <f>IF(ISBLANK(Values!F180),"","4730574031")</f>
        <v/>
      </c>
      <c r="J181" s="31" t="str">
        <f>IF(ISBLANK(Values!F180),"",Values!G180 )</f>
        <v/>
      </c>
      <c r="K181" s="27" t="str">
        <f>IF(ISBLANK(Values!F180),"",IF(Values!K180, Values!$B$4, Values!$B$5))</f>
        <v/>
      </c>
      <c r="L181" s="27" t="str">
        <f>IF(ISBLANK(Values!F180),"",Values!$B$18)</f>
        <v/>
      </c>
      <c r="M181" s="27" t="str">
        <f>IF(ISBLANK(Values!F180),"",Values!$N180)</f>
        <v/>
      </c>
      <c r="N181" s="27" t="str">
        <f>IF(ISBLANK(Values!G180),"",Values!$O180)</f>
        <v/>
      </c>
      <c r="O181" s="1" t="str">
        <f>IF(ISBLANK(Values!G180),"",Values!$P180)</f>
        <v/>
      </c>
      <c r="W181" s="29" t="str">
        <f>IF(ISBLANK(Values!F180),"","Child")</f>
        <v/>
      </c>
      <c r="X181" s="29" t="str">
        <f>IF(ISBLANK(Values!F180),"",Values!$B$13)</f>
        <v/>
      </c>
      <c r="Y181" s="31" t="str">
        <f>IF(ISBLANK(Values!F180),"","Size-Color")</f>
        <v/>
      </c>
      <c r="Z181" s="29" t="str">
        <f>IF(ISBLANK(Values!F180),"","variation")</f>
        <v/>
      </c>
      <c r="AA181" s="1" t="str">
        <f>IF(ISBLANK(Values!F180),"",Values!$B$20)</f>
        <v/>
      </c>
      <c r="AB181" s="1" t="str">
        <f>IF(ISBLANK(Values!F180),"",Values!$B$29)</f>
        <v/>
      </c>
      <c r="AI181" s="34" t="str">
        <f>IF(ISBLANK(Values!F180),"",IF(Values!J180,Values!$B$23,Values!$B$33))</f>
        <v/>
      </c>
      <c r="AJ181" s="3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7" t="str">
        <f>IF(ISBLANK(Values!F180),"",Values!I180)</f>
        <v/>
      </c>
      <c r="BE181" s="1" t="str">
        <f>IF(ISBLANK(Values!F180),"","Professional Audience")</f>
        <v/>
      </c>
      <c r="BF181" s="1" t="str">
        <f>IF(ISBLANK(Values!F180),"","Consumer Audience")</f>
        <v/>
      </c>
      <c r="BG181" s="1" t="str">
        <f>IF(ISBLANK(Values!F180),"","Adults")</f>
        <v/>
      </c>
      <c r="BH181" s="1"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1" t="str">
        <f>IF(ISBLANK(Values!F180),"",Values!$B$7)</f>
        <v/>
      </c>
      <c r="CQ181" s="1" t="str">
        <f>IF(ISBLANK(Values!F180),"",Values!$B$8)</f>
        <v/>
      </c>
      <c r="CR181" s="1"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1" t="str">
        <f>IF(ISBLANK(Values!F180),"","Parts")</f>
        <v/>
      </c>
      <c r="DP181" s="1" t="str">
        <f>IF(ISBLANK(Values!F180),"",Values!$B$31)</f>
        <v/>
      </c>
      <c r="EI181" s="1" t="str">
        <f>IF(ISBLANK(Values!F180),"",Values!$B$31)</f>
        <v/>
      </c>
      <c r="ES181" s="1" t="str">
        <f>IF(ISBLANK(Values!F180),"","Amazon Tellus UPS")</f>
        <v/>
      </c>
      <c r="EV181" s="1" t="str">
        <f>IF(ISBLANK(Values!F180),"","New")</f>
        <v/>
      </c>
      <c r="FE181" s="1" t="str">
        <f>IF(ISBLANK(Values!F180),"","3")</f>
        <v/>
      </c>
      <c r="FH181" s="1" t="str">
        <f>IF(ISBLANK(Values!F180),"","FALSE")</f>
        <v/>
      </c>
      <c r="FI181" s="1" t="str">
        <f>IF(ISBLANK(Values!F180),"","FALSE")</f>
        <v/>
      </c>
      <c r="FJ181" s="1" t="str">
        <f>IF(ISBLANK(Values!F180),"","FALSE")</f>
        <v/>
      </c>
      <c r="FM181" s="1" t="str">
        <f>IF(ISBLANK(Values!F180),"","1")</f>
        <v/>
      </c>
      <c r="FO181" s="27"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1" t="str">
        <f>IF(ISBLANK(Values!F181),"",IF(Values!$B$37="EU","computercomponent","computer"))</f>
        <v/>
      </c>
      <c r="B182" s="33" t="str">
        <f>IF(ISBLANK(Values!F181),"",Values!G181)</f>
        <v/>
      </c>
      <c r="C182" s="29" t="str">
        <f>IF(ISBLANK(Values!F181),"","TellusRem")</f>
        <v/>
      </c>
      <c r="D182" s="28" t="str">
        <f>IF(ISBLANK(Values!F181),"",Values!F181)</f>
        <v/>
      </c>
      <c r="E182" s="1" t="str">
        <f>IF(ISBLANK(Values!F181),"","EAN")</f>
        <v/>
      </c>
      <c r="F182" s="27" t="str">
        <f>IF(ISBLANK(Values!F181),"",IF(Values!K181, SUBSTITUTE(Values!$B$1, "{language}", Values!I181) &amp; " " &amp;Values!$B$3, SUBSTITUTE(Values!$B$2, "{language}", Values!$I181) &amp; " " &amp;Values!$B$3))</f>
        <v/>
      </c>
      <c r="G182" s="29" t="str">
        <f>IF(ISBLANK(Values!F181),"","TellusRem")</f>
        <v/>
      </c>
      <c r="H182" s="1" t="str">
        <f>IF(ISBLANK(Values!F181),"",Values!$B$16)</f>
        <v/>
      </c>
      <c r="I182" s="1" t="str">
        <f>IF(ISBLANK(Values!F181),"","4730574031")</f>
        <v/>
      </c>
      <c r="J182" s="31" t="str">
        <f>IF(ISBLANK(Values!F181),"",Values!G181 )</f>
        <v/>
      </c>
      <c r="K182" s="27" t="str">
        <f>IF(ISBLANK(Values!F181),"",IF(Values!K181, Values!$B$4, Values!$B$5))</f>
        <v/>
      </c>
      <c r="L182" s="27" t="str">
        <f>IF(ISBLANK(Values!F181),"",Values!$B$18)</f>
        <v/>
      </c>
      <c r="M182" s="27" t="str">
        <f>IF(ISBLANK(Values!F181),"",Values!$N181)</f>
        <v/>
      </c>
      <c r="N182" s="27" t="str">
        <f>IF(ISBLANK(Values!G181),"",Values!$O181)</f>
        <v/>
      </c>
      <c r="O182" s="1" t="str">
        <f>IF(ISBLANK(Values!G181),"",Values!$P181)</f>
        <v/>
      </c>
      <c r="W182" s="29" t="str">
        <f>IF(ISBLANK(Values!F181),"","Child")</f>
        <v/>
      </c>
      <c r="X182" s="29" t="str">
        <f>IF(ISBLANK(Values!F181),"",Values!$B$13)</f>
        <v/>
      </c>
      <c r="Y182" s="31" t="str">
        <f>IF(ISBLANK(Values!F181),"","Size-Color")</f>
        <v/>
      </c>
      <c r="Z182" s="29" t="str">
        <f>IF(ISBLANK(Values!F181),"","variation")</f>
        <v/>
      </c>
      <c r="AA182" s="1" t="str">
        <f>IF(ISBLANK(Values!F181),"",Values!$B$20)</f>
        <v/>
      </c>
      <c r="AB182" s="1" t="str">
        <f>IF(ISBLANK(Values!F181),"",Values!$B$29)</f>
        <v/>
      </c>
      <c r="AI182" s="34" t="str">
        <f>IF(ISBLANK(Values!F181),"",IF(Values!J181,Values!$B$23,Values!$B$33))</f>
        <v/>
      </c>
      <c r="AJ182" s="3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7" t="str">
        <f>IF(ISBLANK(Values!F181),"",Values!I181)</f>
        <v/>
      </c>
      <c r="BE182" s="1" t="str">
        <f>IF(ISBLANK(Values!F181),"","Professional Audience")</f>
        <v/>
      </c>
      <c r="BF182" s="1" t="str">
        <f>IF(ISBLANK(Values!F181),"","Consumer Audience")</f>
        <v/>
      </c>
      <c r="BG182" s="1" t="str">
        <f>IF(ISBLANK(Values!F181),"","Adults")</f>
        <v/>
      </c>
      <c r="BH182" s="1"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1" t="str">
        <f>IF(ISBLANK(Values!F181),"",Values!$B$7)</f>
        <v/>
      </c>
      <c r="CQ182" s="1" t="str">
        <f>IF(ISBLANK(Values!F181),"",Values!$B$8)</f>
        <v/>
      </c>
      <c r="CR182" s="1"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1" t="str">
        <f>IF(ISBLANK(Values!F181),"","Parts")</f>
        <v/>
      </c>
      <c r="DP182" s="1" t="str">
        <f>IF(ISBLANK(Values!F181),"",Values!$B$31)</f>
        <v/>
      </c>
      <c r="EI182" s="1" t="str">
        <f>IF(ISBLANK(Values!F181),"",Values!$B$31)</f>
        <v/>
      </c>
      <c r="ES182" s="1" t="str">
        <f>IF(ISBLANK(Values!F181),"","Amazon Tellus UPS")</f>
        <v/>
      </c>
      <c r="EV182" s="1" t="str">
        <f>IF(ISBLANK(Values!F181),"","New")</f>
        <v/>
      </c>
      <c r="FE182" s="1" t="str">
        <f>IF(ISBLANK(Values!F181),"","3")</f>
        <v/>
      </c>
      <c r="FH182" s="1" t="str">
        <f>IF(ISBLANK(Values!F181),"","FALSE")</f>
        <v/>
      </c>
      <c r="FI182" s="1" t="str">
        <f>IF(ISBLANK(Values!F181),"","FALSE")</f>
        <v/>
      </c>
      <c r="FJ182" s="1" t="str">
        <f>IF(ISBLANK(Values!F181),"","FALSE")</f>
        <v/>
      </c>
      <c r="FM182" s="1" t="str">
        <f>IF(ISBLANK(Values!F181),"","1")</f>
        <v/>
      </c>
      <c r="FO182" s="27"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1" t="str">
        <f>IF(ISBLANK(Values!F182),"",IF(Values!$B$37="EU","computercomponent","computer"))</f>
        <v/>
      </c>
      <c r="B183" s="33" t="str">
        <f>IF(ISBLANK(Values!F182),"",Values!G182)</f>
        <v/>
      </c>
      <c r="C183" s="29" t="str">
        <f>IF(ISBLANK(Values!F182),"","TellusRem")</f>
        <v/>
      </c>
      <c r="D183" s="28" t="str">
        <f>IF(ISBLANK(Values!F182),"",Values!F182)</f>
        <v/>
      </c>
      <c r="E183" s="1" t="str">
        <f>IF(ISBLANK(Values!F182),"","EAN")</f>
        <v/>
      </c>
      <c r="F183" s="27" t="str">
        <f>IF(ISBLANK(Values!F182),"",IF(Values!K182, SUBSTITUTE(Values!$B$1, "{language}", Values!I182) &amp; " " &amp;Values!$B$3, SUBSTITUTE(Values!$B$2, "{language}", Values!$I182) &amp; " " &amp;Values!$B$3))</f>
        <v/>
      </c>
      <c r="G183" s="29" t="str">
        <f>IF(ISBLANK(Values!F182),"","TellusRem")</f>
        <v/>
      </c>
      <c r="H183" s="1" t="str">
        <f>IF(ISBLANK(Values!F182),"",Values!$B$16)</f>
        <v/>
      </c>
      <c r="I183" s="1" t="str">
        <f>IF(ISBLANK(Values!F182),"","4730574031")</f>
        <v/>
      </c>
      <c r="J183" s="31" t="str">
        <f>IF(ISBLANK(Values!F182),"",Values!G182 )</f>
        <v/>
      </c>
      <c r="K183" s="27" t="str">
        <f>IF(ISBLANK(Values!F182),"",IF(Values!K182, Values!$B$4, Values!$B$5))</f>
        <v/>
      </c>
      <c r="L183" s="27" t="str">
        <f>IF(ISBLANK(Values!F182),"",Values!$B$18)</f>
        <v/>
      </c>
      <c r="M183" s="27" t="str">
        <f>IF(ISBLANK(Values!F182),"",Values!$N182)</f>
        <v/>
      </c>
      <c r="N183" s="27" t="str">
        <f>IF(ISBLANK(Values!G182),"",Values!$O182)</f>
        <v/>
      </c>
      <c r="O183" s="1" t="str">
        <f>IF(ISBLANK(Values!G182),"",Values!$P182)</f>
        <v/>
      </c>
      <c r="W183" s="29" t="str">
        <f>IF(ISBLANK(Values!F182),"","Child")</f>
        <v/>
      </c>
      <c r="X183" s="29" t="str">
        <f>IF(ISBLANK(Values!F182),"",Values!$B$13)</f>
        <v/>
      </c>
      <c r="Y183" s="31" t="str">
        <f>IF(ISBLANK(Values!F182),"","Size-Color")</f>
        <v/>
      </c>
      <c r="Z183" s="29" t="str">
        <f>IF(ISBLANK(Values!F182),"","variation")</f>
        <v/>
      </c>
      <c r="AA183" s="1" t="str">
        <f>IF(ISBLANK(Values!F182),"",Values!$B$20)</f>
        <v/>
      </c>
      <c r="AB183" s="1" t="str">
        <f>IF(ISBLANK(Values!F182),"",Values!$B$29)</f>
        <v/>
      </c>
      <c r="AI183" s="34" t="str">
        <f>IF(ISBLANK(Values!F182),"",IF(Values!J182,Values!$B$23,Values!$B$33))</f>
        <v/>
      </c>
      <c r="AJ183" s="3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7" t="str">
        <f>IF(ISBLANK(Values!F182),"",Values!I182)</f>
        <v/>
      </c>
      <c r="BE183" s="1" t="str">
        <f>IF(ISBLANK(Values!F182),"","Professional Audience")</f>
        <v/>
      </c>
      <c r="BF183" s="1" t="str">
        <f>IF(ISBLANK(Values!F182),"","Consumer Audience")</f>
        <v/>
      </c>
      <c r="BG183" s="1" t="str">
        <f>IF(ISBLANK(Values!F182),"","Adults")</f>
        <v/>
      </c>
      <c r="BH183" s="1"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1" t="str">
        <f>IF(ISBLANK(Values!F182),"",Values!$B$7)</f>
        <v/>
      </c>
      <c r="CQ183" s="1" t="str">
        <f>IF(ISBLANK(Values!F182),"",Values!$B$8)</f>
        <v/>
      </c>
      <c r="CR183" s="1"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1" t="str">
        <f>IF(ISBLANK(Values!F182),"","Parts")</f>
        <v/>
      </c>
      <c r="DP183" s="1" t="str">
        <f>IF(ISBLANK(Values!F182),"",Values!$B$31)</f>
        <v/>
      </c>
      <c r="EI183" s="1" t="str">
        <f>IF(ISBLANK(Values!F182),"",Values!$B$31)</f>
        <v/>
      </c>
      <c r="ES183" s="1" t="str">
        <f>IF(ISBLANK(Values!F182),"","Amazon Tellus UPS")</f>
        <v/>
      </c>
      <c r="EV183" s="1" t="str">
        <f>IF(ISBLANK(Values!F182),"","New")</f>
        <v/>
      </c>
      <c r="FE183" s="1" t="str">
        <f>IF(ISBLANK(Values!F182),"","3")</f>
        <v/>
      </c>
      <c r="FH183" s="1" t="str">
        <f>IF(ISBLANK(Values!F182),"","FALSE")</f>
        <v/>
      </c>
      <c r="FI183" s="1" t="str">
        <f>IF(ISBLANK(Values!F182),"","FALSE")</f>
        <v/>
      </c>
      <c r="FJ183" s="1" t="str">
        <f>IF(ISBLANK(Values!F182),"","FALSE")</f>
        <v/>
      </c>
      <c r="FM183" s="1" t="str">
        <f>IF(ISBLANK(Values!F182),"","1")</f>
        <v/>
      </c>
      <c r="FO183" s="27"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1" t="str">
        <f>IF(ISBLANK(Values!F183),"",IF(Values!$B$37="EU","computercomponent","computer"))</f>
        <v/>
      </c>
      <c r="B184" s="33" t="str">
        <f>IF(ISBLANK(Values!F183),"",Values!G183)</f>
        <v/>
      </c>
      <c r="C184" s="29" t="str">
        <f>IF(ISBLANK(Values!F183),"","TellusRem")</f>
        <v/>
      </c>
      <c r="D184" s="28" t="str">
        <f>IF(ISBLANK(Values!F183),"",Values!F183)</f>
        <v/>
      </c>
      <c r="E184" s="1" t="str">
        <f>IF(ISBLANK(Values!F183),"","EAN")</f>
        <v/>
      </c>
      <c r="F184" s="27" t="str">
        <f>IF(ISBLANK(Values!F183),"",IF(Values!K183, SUBSTITUTE(Values!$B$1, "{language}", Values!I183) &amp; " " &amp;Values!$B$3, SUBSTITUTE(Values!$B$2, "{language}", Values!$I183) &amp; " " &amp;Values!$B$3))</f>
        <v/>
      </c>
      <c r="G184" s="29" t="str">
        <f>IF(ISBLANK(Values!F183),"","TellusRem")</f>
        <v/>
      </c>
      <c r="H184" s="1" t="str">
        <f>IF(ISBLANK(Values!F183),"",Values!$B$16)</f>
        <v/>
      </c>
      <c r="I184" s="1" t="str">
        <f>IF(ISBLANK(Values!F183),"","4730574031")</f>
        <v/>
      </c>
      <c r="J184" s="31" t="str">
        <f>IF(ISBLANK(Values!F183),"",Values!G183 &amp; " variations")</f>
        <v/>
      </c>
      <c r="K184" s="27" t="str">
        <f>IF(ISBLANK(Values!F183),"",IF(Values!K183, Values!$B$4, Values!$B$5))</f>
        <v/>
      </c>
      <c r="L184" s="27" t="str">
        <f>IF(ISBLANK(Values!F183),"",Values!$B$18)</f>
        <v/>
      </c>
      <c r="M184" s="27" t="str">
        <f>IF(ISBLANK(Values!F183),"",Values!$N183)</f>
        <v/>
      </c>
      <c r="N184" s="27" t="str">
        <f>IF(ISBLANK(Values!G183),"",Values!$O183)</f>
        <v/>
      </c>
      <c r="O184" s="1" t="str">
        <f>IF(ISBLANK(Values!G183),"",Values!$P183)</f>
        <v/>
      </c>
      <c r="W184" s="29" t="str">
        <f>IF(ISBLANK(Values!F183),"","Child")</f>
        <v/>
      </c>
      <c r="X184" s="29" t="str">
        <f>IF(ISBLANK(Values!F183),"",Values!$B$13)</f>
        <v/>
      </c>
      <c r="Y184" s="31" t="str">
        <f>IF(ISBLANK(Values!F183),"","Size-Color")</f>
        <v/>
      </c>
      <c r="Z184" s="29" t="str">
        <f>IF(ISBLANK(Values!F183),"","variation")</f>
        <v/>
      </c>
      <c r="AA184" s="1" t="str">
        <f>IF(ISBLANK(Values!F183),"",Values!$B$20)</f>
        <v/>
      </c>
      <c r="AB184" s="1" t="str">
        <f>IF(ISBLANK(Values!F183),"",Values!$B$29)</f>
        <v/>
      </c>
      <c r="AI184" s="34" t="str">
        <f>IF(ISBLANK(Values!F183),"",IF(Values!J183,Values!$B$23,Values!$B$33))</f>
        <v/>
      </c>
      <c r="AJ184" s="3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7" t="str">
        <f>IF(ISBLANK(Values!F183),"",Values!I183)</f>
        <v/>
      </c>
      <c r="BE184" s="1" t="str">
        <f>IF(ISBLANK(Values!F183),"","Professional Audience")</f>
        <v/>
      </c>
      <c r="BF184" s="1" t="str">
        <f>IF(ISBLANK(Values!F183),"","Consumer Audience")</f>
        <v/>
      </c>
      <c r="BG184" s="1" t="str">
        <f>IF(ISBLANK(Values!F183),"","Adults")</f>
        <v/>
      </c>
      <c r="BH184" s="1"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1" t="str">
        <f>IF(ISBLANK(Values!F183),"",Values!$B$7)</f>
        <v/>
      </c>
      <c r="CQ184" s="1" t="str">
        <f>IF(ISBLANK(Values!F183),"",Values!$B$8)</f>
        <v/>
      </c>
      <c r="CR184" s="1"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1" t="str">
        <f>IF(ISBLANK(Values!F183),"","Parts")</f>
        <v/>
      </c>
      <c r="DP184" s="1" t="str">
        <f>IF(ISBLANK(Values!F183),"",Values!$B$31)</f>
        <v/>
      </c>
      <c r="EI184" s="1" t="str">
        <f>IF(ISBLANK(Values!F183),"",Values!$B$31)</f>
        <v/>
      </c>
      <c r="ES184" s="1" t="str">
        <f>IF(ISBLANK(Values!F183),"","Amazon Tellus UPS")</f>
        <v/>
      </c>
      <c r="EV184" s="1" t="str">
        <f>IF(ISBLANK(Values!F183),"","New")</f>
        <v/>
      </c>
      <c r="FE184" s="1" t="str">
        <f>IF(ISBLANK(Values!F183),"","3")</f>
        <v/>
      </c>
      <c r="FH184" s="1" t="str">
        <f>IF(ISBLANK(Values!F183),"","FALSE")</f>
        <v/>
      </c>
      <c r="FI184" s="1" t="str">
        <f>IF(ISBLANK(Values!F183),"","FALSE")</f>
        <v/>
      </c>
      <c r="FJ184" s="1" t="str">
        <f>IF(ISBLANK(Values!F183),"","FALSE")</f>
        <v/>
      </c>
      <c r="FM184" s="1" t="str">
        <f>IF(ISBLANK(Values!F183),"","1")</f>
        <v/>
      </c>
      <c r="FO184" s="27"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1" t="str">
        <f>IF(ISBLANK(Values!F184),"",IF(Values!$B$37="EU","computercomponent","computer"))</f>
        <v/>
      </c>
      <c r="B185" s="33" t="str">
        <f>IF(ISBLANK(Values!F184),"",Values!G184)</f>
        <v/>
      </c>
      <c r="C185" s="29" t="str">
        <f>IF(ISBLANK(Values!F184),"","TellusRem")</f>
        <v/>
      </c>
      <c r="D185" s="28" t="str">
        <f>IF(ISBLANK(Values!F184),"",Values!F184)</f>
        <v/>
      </c>
      <c r="E185" s="1" t="str">
        <f>IF(ISBLANK(Values!F184),"","EAN")</f>
        <v/>
      </c>
      <c r="F185" s="27" t="str">
        <f>IF(ISBLANK(Values!F184),"",IF(Values!K184, SUBSTITUTE(Values!$B$1, "{language}", Values!I184) &amp; " " &amp;Values!$B$3, SUBSTITUTE(Values!$B$2, "{language}", Values!$I184) &amp; " " &amp;Values!$B$3))</f>
        <v/>
      </c>
      <c r="G185" s="29" t="str">
        <f>IF(ISBLANK(Values!F184),"","TellusRem")</f>
        <v/>
      </c>
      <c r="H185" s="1" t="str">
        <f>IF(ISBLANK(Values!F184),"",Values!$B$16)</f>
        <v/>
      </c>
      <c r="I185" s="1" t="str">
        <f>IF(ISBLANK(Values!F184),"","4730574031")</f>
        <v/>
      </c>
      <c r="J185" s="31" t="str">
        <f>IF(ISBLANK(Values!F184),"",Values!G184 &amp; " variations")</f>
        <v/>
      </c>
      <c r="K185" s="27" t="str">
        <f>IF(ISBLANK(Values!F184),"",IF(Values!K184, Values!$B$4, Values!$B$5))</f>
        <v/>
      </c>
      <c r="L185" s="27" t="str">
        <f>IF(ISBLANK(Values!F184),"",Values!$B$18)</f>
        <v/>
      </c>
      <c r="M185" s="27" t="str">
        <f>IF(ISBLANK(Values!F184),"",Values!$N184)</f>
        <v/>
      </c>
      <c r="N185" s="27" t="str">
        <f>IF(ISBLANK(Values!G184),"",Values!$O184)</f>
        <v/>
      </c>
      <c r="O185" s="1" t="str">
        <f>IF(ISBLANK(Values!G184),"",Values!$P184)</f>
        <v/>
      </c>
      <c r="W185" s="29" t="str">
        <f>IF(ISBLANK(Values!F184),"","Child")</f>
        <v/>
      </c>
      <c r="X185" s="29" t="str">
        <f>IF(ISBLANK(Values!F184),"",Values!$B$13)</f>
        <v/>
      </c>
      <c r="Y185" s="31" t="str">
        <f>IF(ISBLANK(Values!F184),"","Size-Color")</f>
        <v/>
      </c>
      <c r="Z185" s="29" t="str">
        <f>IF(ISBLANK(Values!F184),"","variation")</f>
        <v/>
      </c>
      <c r="AA185" s="1" t="str">
        <f>IF(ISBLANK(Values!F184),"",Values!$B$20)</f>
        <v/>
      </c>
      <c r="AB185" s="1" t="str">
        <f>IF(ISBLANK(Values!F184),"",Values!$B$29)</f>
        <v/>
      </c>
      <c r="AI185" s="34" t="str">
        <f>IF(ISBLANK(Values!F184),"",IF(Values!J184,Values!$B$23,Values!$B$33))</f>
        <v/>
      </c>
      <c r="AJ185" s="3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7" t="str">
        <f>IF(ISBLANK(Values!F184),"",Values!I184)</f>
        <v/>
      </c>
      <c r="BE185" s="1" t="str">
        <f>IF(ISBLANK(Values!F184),"","Professional Audience")</f>
        <v/>
      </c>
      <c r="BF185" s="1" t="str">
        <f>IF(ISBLANK(Values!F184),"","Consumer Audience")</f>
        <v/>
      </c>
      <c r="BG185" s="1" t="str">
        <f>IF(ISBLANK(Values!F184),"","Adults")</f>
        <v/>
      </c>
      <c r="BH185" s="1"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1" t="str">
        <f>IF(ISBLANK(Values!F184),"",Values!$B$7)</f>
        <v/>
      </c>
      <c r="CQ185" s="1" t="str">
        <f>IF(ISBLANK(Values!F184),"",Values!$B$8)</f>
        <v/>
      </c>
      <c r="CR185" s="1"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1" t="str">
        <f>IF(ISBLANK(Values!F184),"","Parts")</f>
        <v/>
      </c>
      <c r="DP185" s="1" t="str">
        <f>IF(ISBLANK(Values!F184),"",Values!$B$31)</f>
        <v/>
      </c>
      <c r="EI185" s="1" t="str">
        <f>IF(ISBLANK(Values!F184),"",Values!$B$31)</f>
        <v/>
      </c>
      <c r="ES185" s="1" t="str">
        <f>IF(ISBLANK(Values!F184),"","Amazon Tellus UPS")</f>
        <v/>
      </c>
      <c r="EV185" s="1" t="str">
        <f>IF(ISBLANK(Values!F184),"","New")</f>
        <v/>
      </c>
      <c r="FE185" s="1" t="str">
        <f>IF(ISBLANK(Values!F184),"","3")</f>
        <v/>
      </c>
      <c r="FH185" s="1" t="str">
        <f>IF(ISBLANK(Values!F184),"","FALSE")</f>
        <v/>
      </c>
      <c r="FI185" s="1" t="str">
        <f>IF(ISBLANK(Values!F184),"","FALSE")</f>
        <v/>
      </c>
      <c r="FJ185" s="1" t="str">
        <f>IF(ISBLANK(Values!F184),"","FALSE")</f>
        <v/>
      </c>
      <c r="FM185" s="1" t="str">
        <f>IF(ISBLANK(Values!F184),"","1")</f>
        <v/>
      </c>
      <c r="FO185" s="27"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1" t="str">
        <f>IF(ISBLANK(Values!F185),"",IF(Values!$B$37="EU","computercomponent","computer"))</f>
        <v/>
      </c>
      <c r="B186" s="33" t="str">
        <f>IF(ISBLANK(Values!F185),"",Values!G185)</f>
        <v/>
      </c>
      <c r="C186" s="29" t="str">
        <f>IF(ISBLANK(Values!F185),"","TellusRem")</f>
        <v/>
      </c>
      <c r="D186" s="28" t="str">
        <f>IF(ISBLANK(Values!F185),"",Values!F185)</f>
        <v/>
      </c>
      <c r="E186" s="1" t="str">
        <f>IF(ISBLANK(Values!F185),"","EAN")</f>
        <v/>
      </c>
      <c r="F186" s="27" t="str">
        <f>IF(ISBLANK(Values!F185),"",IF(Values!K185, SUBSTITUTE(Values!$B$1, "{language}", Values!I185) &amp; " " &amp;Values!$B$3, SUBSTITUTE(Values!$B$2, "{language}", Values!$I185) &amp; " " &amp;Values!$B$3))</f>
        <v/>
      </c>
      <c r="G186" s="29" t="str">
        <f>IF(ISBLANK(Values!F185),"","TellusRem")</f>
        <v/>
      </c>
      <c r="H186" s="1" t="str">
        <f>IF(ISBLANK(Values!F185),"",Values!$B$16)</f>
        <v/>
      </c>
      <c r="I186" s="1" t="str">
        <f>IF(ISBLANK(Values!F185),"","4730574031")</f>
        <v/>
      </c>
      <c r="J186" s="31" t="str">
        <f>IF(ISBLANK(Values!F185),"",Values!G185 &amp; " variations")</f>
        <v/>
      </c>
      <c r="K186" s="27" t="str">
        <f>IF(ISBLANK(Values!F185),"",IF(Values!K185, Values!$B$4, Values!$B$5))</f>
        <v/>
      </c>
      <c r="L186" s="27" t="str">
        <f>IF(ISBLANK(Values!F185),"",Values!$B$18)</f>
        <v/>
      </c>
      <c r="M186" s="27" t="str">
        <f>IF(ISBLANK(Values!F185),"",Values!$N185)</f>
        <v/>
      </c>
      <c r="N186" s="27" t="str">
        <f>IF(ISBLANK(Values!G185),"",Values!$O185)</f>
        <v/>
      </c>
      <c r="O186" s="1" t="str">
        <f>IF(ISBLANK(Values!G185),"",Values!$P185)</f>
        <v/>
      </c>
      <c r="W186" s="29" t="str">
        <f>IF(ISBLANK(Values!F185),"","Child")</f>
        <v/>
      </c>
      <c r="X186" s="29" t="str">
        <f>IF(ISBLANK(Values!F185),"",Values!$B$13)</f>
        <v/>
      </c>
      <c r="Y186" s="31" t="str">
        <f>IF(ISBLANK(Values!F185),"","Size-Color")</f>
        <v/>
      </c>
      <c r="Z186" s="29" t="str">
        <f>IF(ISBLANK(Values!F185),"","variation")</f>
        <v/>
      </c>
      <c r="AA186" s="1" t="str">
        <f>IF(ISBLANK(Values!F185),"",Values!$B$20)</f>
        <v/>
      </c>
      <c r="AB186" s="1" t="str">
        <f>IF(ISBLANK(Values!F185),"",Values!$B$29)</f>
        <v/>
      </c>
      <c r="AI186" s="34" t="str">
        <f>IF(ISBLANK(Values!F185),"",IF(Values!J185,Values!$B$23,Values!$B$33))</f>
        <v/>
      </c>
      <c r="AJ186" s="3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7" t="str">
        <f>IF(ISBLANK(Values!F185),"",Values!I185)</f>
        <v/>
      </c>
      <c r="BE186" s="1" t="str">
        <f>IF(ISBLANK(Values!F185),"","Professional Audience")</f>
        <v/>
      </c>
      <c r="BF186" s="1" t="str">
        <f>IF(ISBLANK(Values!F185),"","Consumer Audience")</f>
        <v/>
      </c>
      <c r="BG186" s="1" t="str">
        <f>IF(ISBLANK(Values!F185),"","Adults")</f>
        <v/>
      </c>
      <c r="BH186" s="1"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1" t="str">
        <f>IF(ISBLANK(Values!F185),"",Values!$B$7)</f>
        <v/>
      </c>
      <c r="CQ186" s="1" t="str">
        <f>IF(ISBLANK(Values!F185),"",Values!$B$8)</f>
        <v/>
      </c>
      <c r="CR186" s="1"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1" t="str">
        <f>IF(ISBLANK(Values!F185),"","Parts")</f>
        <v/>
      </c>
      <c r="DP186" s="1" t="str">
        <f>IF(ISBLANK(Values!F185),"",Values!$B$31)</f>
        <v/>
      </c>
      <c r="EI186" s="1" t="str">
        <f>IF(ISBLANK(Values!F185),"",Values!$B$31)</f>
        <v/>
      </c>
      <c r="ES186" s="1" t="str">
        <f>IF(ISBLANK(Values!F185),"","Amazon Tellus UPS")</f>
        <v/>
      </c>
      <c r="EV186" s="1" t="str">
        <f>IF(ISBLANK(Values!F185),"","New")</f>
        <v/>
      </c>
      <c r="FE186" s="1" t="str">
        <f>IF(ISBLANK(Values!F185),"","3")</f>
        <v/>
      </c>
      <c r="FH186" s="1" t="str">
        <f>IF(ISBLANK(Values!F185),"","FALSE")</f>
        <v/>
      </c>
      <c r="FI186" s="1" t="str">
        <f>IF(ISBLANK(Values!F185),"","FALSE")</f>
        <v/>
      </c>
      <c r="FJ186" s="1" t="str">
        <f>IF(ISBLANK(Values!F185),"","FALSE")</f>
        <v/>
      </c>
      <c r="FM186" s="1" t="str">
        <f>IF(ISBLANK(Values!F185),"","1")</f>
        <v/>
      </c>
      <c r="FO186" s="27"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1" t="str">
        <f>IF(ISBLANK(Values!F186),"",IF(Values!$B$37="EU","computercomponent","computer"))</f>
        <v/>
      </c>
      <c r="B187" s="33" t="str">
        <f>IF(ISBLANK(Values!F186),"",Values!G186)</f>
        <v/>
      </c>
      <c r="C187" s="29" t="str">
        <f>IF(ISBLANK(Values!F186),"","TellusRem")</f>
        <v/>
      </c>
      <c r="D187" s="28" t="str">
        <f>IF(ISBLANK(Values!F186),"",Values!F186)</f>
        <v/>
      </c>
      <c r="E187" s="1" t="str">
        <f>IF(ISBLANK(Values!F186),"","EAN")</f>
        <v/>
      </c>
      <c r="F187" s="27" t="str">
        <f>IF(ISBLANK(Values!F186),"",IF(Values!K186, SUBSTITUTE(Values!$B$1, "{language}", Values!I186) &amp; " " &amp;Values!$B$3, SUBSTITUTE(Values!$B$2, "{language}", Values!$I186) &amp; " " &amp;Values!$B$3))</f>
        <v/>
      </c>
      <c r="G187" s="29" t="str">
        <f>IF(ISBLANK(Values!F186),"","TellusRem")</f>
        <v/>
      </c>
      <c r="H187" s="1" t="str">
        <f>IF(ISBLANK(Values!F186),"",Values!$B$16)</f>
        <v/>
      </c>
      <c r="I187" s="1" t="str">
        <f>IF(ISBLANK(Values!F186),"","4730574031")</f>
        <v/>
      </c>
      <c r="J187" s="31" t="str">
        <f>IF(ISBLANK(Values!F186),"",Values!G186 &amp; " variations")</f>
        <v/>
      </c>
      <c r="K187" s="27" t="str">
        <f>IF(ISBLANK(Values!F186),"",IF(Values!K186, Values!$B$4, Values!$B$5))</f>
        <v/>
      </c>
      <c r="L187" s="27" t="str">
        <f>IF(ISBLANK(Values!F186),"",Values!$B$18)</f>
        <v/>
      </c>
      <c r="M187" s="27" t="str">
        <f>IF(ISBLANK(Values!F186),"",Values!$N186)</f>
        <v/>
      </c>
      <c r="N187" s="27" t="str">
        <f>IF(ISBLANK(Values!G186),"",Values!$O186)</f>
        <v/>
      </c>
      <c r="O187" s="1" t="str">
        <f>IF(ISBLANK(Values!G186),"",Values!$P186)</f>
        <v/>
      </c>
      <c r="W187" s="29" t="str">
        <f>IF(ISBLANK(Values!F186),"","Child")</f>
        <v/>
      </c>
      <c r="X187" s="29" t="str">
        <f>IF(ISBLANK(Values!F186),"",Values!$B$13)</f>
        <v/>
      </c>
      <c r="Y187" s="31" t="str">
        <f>IF(ISBLANK(Values!F186),"","Size-Color")</f>
        <v/>
      </c>
      <c r="Z187" s="29" t="str">
        <f>IF(ISBLANK(Values!F186),"","variation")</f>
        <v/>
      </c>
      <c r="AA187" s="1" t="str">
        <f>IF(ISBLANK(Values!F186),"",Values!$B$20)</f>
        <v/>
      </c>
      <c r="AB187" s="1" t="str">
        <f>IF(ISBLANK(Values!F186),"",Values!$B$29)</f>
        <v/>
      </c>
      <c r="AI187" s="34" t="str">
        <f>IF(ISBLANK(Values!F186),"",IF(Values!J186,Values!$B$23,Values!$B$33))</f>
        <v/>
      </c>
      <c r="AJ187" s="3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7" t="str">
        <f>IF(ISBLANK(Values!F186),"",Values!I186)</f>
        <v/>
      </c>
      <c r="BE187" s="1" t="str">
        <f>IF(ISBLANK(Values!F186),"","Professional Audience")</f>
        <v/>
      </c>
      <c r="BF187" s="1" t="str">
        <f>IF(ISBLANK(Values!F186),"","Consumer Audience")</f>
        <v/>
      </c>
      <c r="BG187" s="1" t="str">
        <f>IF(ISBLANK(Values!F186),"","Adults")</f>
        <v/>
      </c>
      <c r="BH187" s="1"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1" t="str">
        <f>IF(ISBLANK(Values!F186),"",Values!$B$7)</f>
        <v/>
      </c>
      <c r="CQ187" s="1" t="str">
        <f>IF(ISBLANK(Values!F186),"",Values!$B$8)</f>
        <v/>
      </c>
      <c r="CR187" s="1"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1" t="str">
        <f>IF(ISBLANK(Values!F186),"","Parts")</f>
        <v/>
      </c>
      <c r="DP187" s="1" t="str">
        <f>IF(ISBLANK(Values!F186),"",Values!$B$31)</f>
        <v/>
      </c>
      <c r="EI187" s="1" t="str">
        <f>IF(ISBLANK(Values!F186),"",Values!$B$31)</f>
        <v/>
      </c>
      <c r="ES187" s="1" t="str">
        <f>IF(ISBLANK(Values!F186),"","Amazon Tellus UPS")</f>
        <v/>
      </c>
      <c r="EV187" s="1" t="str">
        <f>IF(ISBLANK(Values!F186),"","New")</f>
        <v/>
      </c>
      <c r="FE187" s="1" t="str">
        <f>IF(ISBLANK(Values!F186),"","3")</f>
        <v/>
      </c>
      <c r="FH187" s="1" t="str">
        <f>IF(ISBLANK(Values!F186),"","FALSE")</f>
        <v/>
      </c>
      <c r="FI187" s="1" t="str">
        <f>IF(ISBLANK(Values!F186),"","FALSE")</f>
        <v/>
      </c>
      <c r="FJ187" s="1" t="str">
        <f>IF(ISBLANK(Values!F186),"","FALSE")</f>
        <v/>
      </c>
      <c r="FM187" s="1" t="str">
        <f>IF(ISBLANK(Values!F186),"","1")</f>
        <v/>
      </c>
      <c r="FO187" s="27"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1" t="str">
        <f>IF(ISBLANK(Values!F187),"",IF(Values!$B$37="EU","computercomponent","computer"))</f>
        <v/>
      </c>
      <c r="B188" s="33" t="str">
        <f>IF(ISBLANK(Values!F187),"",Values!G187)</f>
        <v/>
      </c>
      <c r="C188" s="29" t="str">
        <f>IF(ISBLANK(Values!F187),"","TellusRem")</f>
        <v/>
      </c>
      <c r="D188" s="28" t="str">
        <f>IF(ISBLANK(Values!F187),"",Values!F187)</f>
        <v/>
      </c>
      <c r="E188" s="1" t="str">
        <f>IF(ISBLANK(Values!F187),"","EAN")</f>
        <v/>
      </c>
      <c r="F188" s="27" t="str">
        <f>IF(ISBLANK(Values!F187),"",IF(Values!K187, SUBSTITUTE(Values!$B$1, "{language}", Values!I187) &amp; " " &amp;Values!$B$3, SUBSTITUTE(Values!$B$2, "{language}", Values!$I187) &amp; " " &amp;Values!$B$3))</f>
        <v/>
      </c>
      <c r="G188" s="29" t="str">
        <f>IF(ISBLANK(Values!F187),"","TellusRem")</f>
        <v/>
      </c>
      <c r="H188" s="1" t="str">
        <f>IF(ISBLANK(Values!F187),"",Values!$B$16)</f>
        <v/>
      </c>
      <c r="I188" s="1" t="str">
        <f>IF(ISBLANK(Values!F187),"","4730574031")</f>
        <v/>
      </c>
      <c r="J188" s="31" t="str">
        <f>IF(ISBLANK(Values!F187),"",Values!G187 &amp; " variations")</f>
        <v/>
      </c>
      <c r="K188" s="27" t="str">
        <f>IF(ISBLANK(Values!F187),"",IF(Values!K187, Values!$B$4, Values!$B$5))</f>
        <v/>
      </c>
      <c r="L188" s="27" t="str">
        <f>IF(ISBLANK(Values!F187),"",Values!$B$18)</f>
        <v/>
      </c>
      <c r="M188" s="27" t="str">
        <f>IF(ISBLANK(Values!F187),"",Values!$N187)</f>
        <v/>
      </c>
      <c r="N188" s="27" t="str">
        <f>IF(ISBLANK(Values!G187),"",Values!$O187)</f>
        <v/>
      </c>
      <c r="O188" s="1" t="str">
        <f>IF(ISBLANK(Values!G187),"",Values!$P187)</f>
        <v/>
      </c>
      <c r="W188" s="29" t="str">
        <f>IF(ISBLANK(Values!F187),"","Child")</f>
        <v/>
      </c>
      <c r="X188" s="29" t="str">
        <f>IF(ISBLANK(Values!F187),"",Values!$B$13)</f>
        <v/>
      </c>
      <c r="Y188" s="31" t="str">
        <f>IF(ISBLANK(Values!F187),"","Size-Color")</f>
        <v/>
      </c>
      <c r="Z188" s="29" t="str">
        <f>IF(ISBLANK(Values!F187),"","variation")</f>
        <v/>
      </c>
      <c r="AA188" s="1" t="str">
        <f>IF(ISBLANK(Values!F187),"",Values!$B$20)</f>
        <v/>
      </c>
      <c r="AB188" s="1" t="str">
        <f>IF(ISBLANK(Values!F187),"",Values!$B$29)</f>
        <v/>
      </c>
      <c r="AI188" s="34" t="str">
        <f>IF(ISBLANK(Values!F187),"",IF(Values!J187,Values!$B$23,Values!$B$33))</f>
        <v/>
      </c>
      <c r="AJ188" s="3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7" t="str">
        <f>IF(ISBLANK(Values!F187),"",Values!I187)</f>
        <v/>
      </c>
      <c r="BE188" s="1" t="str">
        <f>IF(ISBLANK(Values!F187),"","Professional Audience")</f>
        <v/>
      </c>
      <c r="BF188" s="1" t="str">
        <f>IF(ISBLANK(Values!F187),"","Consumer Audience")</f>
        <v/>
      </c>
      <c r="BG188" s="1" t="str">
        <f>IF(ISBLANK(Values!F187),"","Adults")</f>
        <v/>
      </c>
      <c r="BH188" s="1"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1" t="str">
        <f>IF(ISBLANK(Values!F187),"",Values!$B$7)</f>
        <v/>
      </c>
      <c r="CQ188" s="1" t="str">
        <f>IF(ISBLANK(Values!F187),"",Values!$B$8)</f>
        <v/>
      </c>
      <c r="CR188" s="1"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1" t="str">
        <f>IF(ISBLANK(Values!F187),"","Parts")</f>
        <v/>
      </c>
      <c r="DP188" s="1" t="str">
        <f>IF(ISBLANK(Values!F187),"",Values!$B$31)</f>
        <v/>
      </c>
      <c r="EI188" s="1" t="str">
        <f>IF(ISBLANK(Values!F187),"",Values!$B$31)</f>
        <v/>
      </c>
      <c r="ES188" s="1" t="str">
        <f>IF(ISBLANK(Values!F187),"","Amazon Tellus UPS")</f>
        <v/>
      </c>
      <c r="EV188" s="1" t="str">
        <f>IF(ISBLANK(Values!F187),"","New")</f>
        <v/>
      </c>
      <c r="FE188" s="1" t="str">
        <f>IF(ISBLANK(Values!F187),"","3")</f>
        <v/>
      </c>
      <c r="FH188" s="1" t="str">
        <f>IF(ISBLANK(Values!F187),"","FALSE")</f>
        <v/>
      </c>
      <c r="FI188" s="1" t="str">
        <f>IF(ISBLANK(Values!F187),"","FALSE")</f>
        <v/>
      </c>
      <c r="FJ188" s="1" t="str">
        <f>IF(ISBLANK(Values!F187),"","FALSE")</f>
        <v/>
      </c>
      <c r="FM188" s="1" t="str">
        <f>IF(ISBLANK(Values!F187),"","1")</f>
        <v/>
      </c>
      <c r="FO188" s="27"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1" t="str">
        <f>IF(ISBLANK(Values!F188),"",IF(Values!$B$37="EU","computercomponent","computer"))</f>
        <v/>
      </c>
      <c r="B189" s="33" t="str">
        <f>IF(ISBLANK(Values!F188),"",Values!G188)</f>
        <v/>
      </c>
      <c r="C189" s="29" t="str">
        <f>IF(ISBLANK(Values!F188),"","TellusRem")</f>
        <v/>
      </c>
      <c r="D189" s="28" t="str">
        <f>IF(ISBLANK(Values!F188),"",Values!F188)</f>
        <v/>
      </c>
      <c r="E189" s="1" t="str">
        <f>IF(ISBLANK(Values!F188),"","EAN")</f>
        <v/>
      </c>
      <c r="F189" s="27" t="str">
        <f>IF(ISBLANK(Values!F188),"",IF(Values!K188, SUBSTITUTE(Values!$B$1, "{language}", Values!I188) &amp; " " &amp;Values!$B$3, SUBSTITUTE(Values!$B$2, "{language}", Values!$I188) &amp; " " &amp;Values!$B$3))</f>
        <v/>
      </c>
      <c r="G189" s="29" t="str">
        <f>IF(ISBLANK(Values!F188),"","TellusRem")</f>
        <v/>
      </c>
      <c r="H189" s="1" t="str">
        <f>IF(ISBLANK(Values!F188),"",Values!$B$16)</f>
        <v/>
      </c>
      <c r="I189" s="1" t="str">
        <f>IF(ISBLANK(Values!F188),"","4730574031")</f>
        <v/>
      </c>
      <c r="J189" s="31" t="str">
        <f>IF(ISBLANK(Values!F188),"",Values!G188 &amp; " variations")</f>
        <v/>
      </c>
      <c r="K189" s="27" t="str">
        <f>IF(ISBLANK(Values!F188),"",IF(Values!K188, Values!$B$4, Values!$B$5))</f>
        <v/>
      </c>
      <c r="L189" s="27" t="str">
        <f>IF(ISBLANK(Values!F188),"",Values!$B$18)</f>
        <v/>
      </c>
      <c r="M189" s="27" t="str">
        <f>IF(ISBLANK(Values!F188),"",Values!$N188)</f>
        <v/>
      </c>
      <c r="N189" s="27" t="str">
        <f>IF(ISBLANK(Values!G188),"",Values!$O188)</f>
        <v/>
      </c>
      <c r="O189" s="1" t="str">
        <f>IF(ISBLANK(Values!G188),"",Values!$P188)</f>
        <v/>
      </c>
      <c r="W189" s="29" t="str">
        <f>IF(ISBLANK(Values!F188),"","Child")</f>
        <v/>
      </c>
      <c r="X189" s="29" t="str">
        <f>IF(ISBLANK(Values!F188),"",Values!$B$13)</f>
        <v/>
      </c>
      <c r="Y189" s="31" t="str">
        <f>IF(ISBLANK(Values!F188),"","Size-Color")</f>
        <v/>
      </c>
      <c r="Z189" s="29" t="str">
        <f>IF(ISBLANK(Values!F188),"","variation")</f>
        <v/>
      </c>
      <c r="AA189" s="1" t="str">
        <f>IF(ISBLANK(Values!F188),"",Values!$B$20)</f>
        <v/>
      </c>
      <c r="AB189" s="1" t="str">
        <f>IF(ISBLANK(Values!F188),"",Values!$B$29)</f>
        <v/>
      </c>
      <c r="AI189" s="34" t="str">
        <f>IF(ISBLANK(Values!F188),"",IF(Values!J188,Values!$B$23,Values!$B$33))</f>
        <v/>
      </c>
      <c r="AJ189" s="3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7" t="str">
        <f>IF(ISBLANK(Values!F188),"",Values!I188)</f>
        <v/>
      </c>
      <c r="BE189" s="1" t="str">
        <f>IF(ISBLANK(Values!F188),"","Professional Audience")</f>
        <v/>
      </c>
      <c r="BF189" s="1" t="str">
        <f>IF(ISBLANK(Values!F188),"","Consumer Audience")</f>
        <v/>
      </c>
      <c r="BG189" s="1" t="str">
        <f>IF(ISBLANK(Values!F188),"","Adults")</f>
        <v/>
      </c>
      <c r="BH189" s="1"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1" t="str">
        <f>IF(ISBLANK(Values!F188),"",Values!$B$7)</f>
        <v/>
      </c>
      <c r="CQ189" s="1" t="str">
        <f>IF(ISBLANK(Values!F188),"",Values!$B$8)</f>
        <v/>
      </c>
      <c r="CR189" s="1"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1" t="str">
        <f>IF(ISBLANK(Values!F188),"","Parts")</f>
        <v/>
      </c>
      <c r="DP189" s="1" t="str">
        <f>IF(ISBLANK(Values!F188),"",Values!$B$31)</f>
        <v/>
      </c>
      <c r="EI189" s="1" t="str">
        <f>IF(ISBLANK(Values!F188),"",Values!$B$31)</f>
        <v/>
      </c>
      <c r="ES189" s="1" t="str">
        <f>IF(ISBLANK(Values!F188),"","Amazon Tellus UPS")</f>
        <v/>
      </c>
      <c r="EV189" s="1" t="str">
        <f>IF(ISBLANK(Values!F188),"","New")</f>
        <v/>
      </c>
      <c r="FE189" s="1" t="str">
        <f>IF(ISBLANK(Values!F188),"","3")</f>
        <v/>
      </c>
      <c r="FH189" s="1" t="str">
        <f>IF(ISBLANK(Values!F188),"","FALSE")</f>
        <v/>
      </c>
      <c r="FI189" s="1" t="str">
        <f>IF(ISBLANK(Values!F188),"","FALSE")</f>
        <v/>
      </c>
      <c r="FJ189" s="1" t="str">
        <f>IF(ISBLANK(Values!F188),"","FALSE")</f>
        <v/>
      </c>
      <c r="FM189" s="1" t="str">
        <f>IF(ISBLANK(Values!F188),"","1")</f>
        <v/>
      </c>
      <c r="FO189" s="27"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1" t="str">
        <f>IF(ISBLANK(Values!F189),"",IF(Values!$B$37="EU","computercomponent","computer"))</f>
        <v/>
      </c>
      <c r="B190" s="33" t="str">
        <f>IF(ISBLANK(Values!F189),"",Values!G189)</f>
        <v/>
      </c>
      <c r="C190" s="29" t="str">
        <f>IF(ISBLANK(Values!F189),"","TellusRem")</f>
        <v/>
      </c>
      <c r="D190" s="28" t="str">
        <f>IF(ISBLANK(Values!F189),"",Values!F189)</f>
        <v/>
      </c>
      <c r="E190" s="1" t="str">
        <f>IF(ISBLANK(Values!F189),"","EAN")</f>
        <v/>
      </c>
      <c r="F190" s="27" t="str">
        <f>IF(ISBLANK(Values!F189),"",IF(Values!K189, SUBSTITUTE(Values!$B$1, "{language}", Values!I189) &amp; " " &amp;Values!$B$3, SUBSTITUTE(Values!$B$2, "{language}", Values!$I189) &amp; " " &amp;Values!$B$3))</f>
        <v/>
      </c>
      <c r="G190" s="29" t="str">
        <f>IF(ISBLANK(Values!F189),"","TellusRem")</f>
        <v/>
      </c>
      <c r="H190" s="1" t="str">
        <f>IF(ISBLANK(Values!F189),"",Values!$B$16)</f>
        <v/>
      </c>
      <c r="I190" s="1" t="str">
        <f>IF(ISBLANK(Values!F189),"","4730574031")</f>
        <v/>
      </c>
      <c r="J190" s="31" t="str">
        <f>IF(ISBLANK(Values!F189),"",Values!G189 &amp; " variations")</f>
        <v/>
      </c>
      <c r="K190" s="27" t="str">
        <f>IF(ISBLANK(Values!F189),"",IF(Values!K189, Values!$B$4, Values!$B$5))</f>
        <v/>
      </c>
      <c r="L190" s="27" t="str">
        <f>IF(ISBLANK(Values!F189),"",Values!$B$18)</f>
        <v/>
      </c>
      <c r="M190" s="27" t="str">
        <f>IF(ISBLANK(Values!F189),"",Values!$N189)</f>
        <v/>
      </c>
      <c r="N190" s="27" t="str">
        <f>IF(ISBLANK(Values!G189),"",Values!$O189)</f>
        <v/>
      </c>
      <c r="O190" s="1" t="str">
        <f>IF(ISBLANK(Values!G189),"",Values!$P189)</f>
        <v/>
      </c>
      <c r="W190" s="29" t="str">
        <f>IF(ISBLANK(Values!F189),"","Child")</f>
        <v/>
      </c>
      <c r="X190" s="29" t="str">
        <f>IF(ISBLANK(Values!F189),"",Values!$B$13)</f>
        <v/>
      </c>
      <c r="Y190" s="31" t="str">
        <f>IF(ISBLANK(Values!F189),"","Size-Color")</f>
        <v/>
      </c>
      <c r="Z190" s="29" t="str">
        <f>IF(ISBLANK(Values!F189),"","variation")</f>
        <v/>
      </c>
      <c r="AA190" s="1" t="str">
        <f>IF(ISBLANK(Values!F189),"",Values!$B$20)</f>
        <v/>
      </c>
      <c r="AB190" s="1" t="str">
        <f>IF(ISBLANK(Values!F189),"",Values!$B$29)</f>
        <v/>
      </c>
      <c r="AI190" s="34" t="str">
        <f>IF(ISBLANK(Values!F189),"",IF(Values!J189,Values!$B$23,Values!$B$33))</f>
        <v/>
      </c>
      <c r="AJ190" s="3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7" t="str">
        <f>IF(ISBLANK(Values!F189),"",Values!I189)</f>
        <v/>
      </c>
      <c r="BE190" s="1" t="str">
        <f>IF(ISBLANK(Values!F189),"","Professional Audience")</f>
        <v/>
      </c>
      <c r="BF190" s="1" t="str">
        <f>IF(ISBLANK(Values!F189),"","Consumer Audience")</f>
        <v/>
      </c>
      <c r="BG190" s="1" t="str">
        <f>IF(ISBLANK(Values!F189),"","Adults")</f>
        <v/>
      </c>
      <c r="BH190" s="1"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1" t="str">
        <f>IF(ISBLANK(Values!F189),"",Values!$B$7)</f>
        <v/>
      </c>
      <c r="CQ190" s="1" t="str">
        <f>IF(ISBLANK(Values!F189),"",Values!$B$8)</f>
        <v/>
      </c>
      <c r="CR190" s="1"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1" t="str">
        <f>IF(ISBLANK(Values!F189),"","Parts")</f>
        <v/>
      </c>
      <c r="DP190" s="1" t="str">
        <f>IF(ISBLANK(Values!F189),"",Values!$B$31)</f>
        <v/>
      </c>
      <c r="EI190" s="1" t="str">
        <f>IF(ISBLANK(Values!F189),"",Values!$B$31)</f>
        <v/>
      </c>
      <c r="ES190" s="1" t="str">
        <f>IF(ISBLANK(Values!F189),"","Amazon Tellus UPS")</f>
        <v/>
      </c>
      <c r="EV190" s="1" t="str">
        <f>IF(ISBLANK(Values!F189),"","New")</f>
        <v/>
      </c>
      <c r="FE190" s="1" t="str">
        <f>IF(ISBLANK(Values!F189),"","3")</f>
        <v/>
      </c>
      <c r="FH190" s="1" t="str">
        <f>IF(ISBLANK(Values!F189),"","FALSE")</f>
        <v/>
      </c>
      <c r="FI190" s="1" t="str">
        <f>IF(ISBLANK(Values!F189),"","FALSE")</f>
        <v/>
      </c>
      <c r="FJ190" s="1" t="str">
        <f>IF(ISBLANK(Values!F189),"","FALSE")</f>
        <v/>
      </c>
      <c r="FM190" s="1" t="str">
        <f>IF(ISBLANK(Values!F189),"","1")</f>
        <v/>
      </c>
      <c r="FO190" s="27"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1" t="str">
        <f>IF(ISBLANK(Values!F190),"",IF(Values!$B$37="EU","computercomponent","computer"))</f>
        <v/>
      </c>
      <c r="B191" s="33" t="str">
        <f>IF(ISBLANK(Values!F190),"",Values!G190)</f>
        <v/>
      </c>
      <c r="C191" s="29" t="str">
        <f>IF(ISBLANK(Values!F190),"","TellusRem")</f>
        <v/>
      </c>
      <c r="D191" s="28" t="str">
        <f>IF(ISBLANK(Values!F190),"",Values!F190)</f>
        <v/>
      </c>
      <c r="E191" s="1" t="str">
        <f>IF(ISBLANK(Values!F190),"","EAN")</f>
        <v/>
      </c>
      <c r="F191" s="27" t="str">
        <f>IF(ISBLANK(Values!F190),"",IF(Values!K190, SUBSTITUTE(Values!$B$1, "{language}", Values!I190) &amp; " " &amp;Values!$B$3, SUBSTITUTE(Values!$B$2, "{language}", Values!$I190) &amp; " " &amp;Values!$B$3))</f>
        <v/>
      </c>
      <c r="G191" s="29" t="str">
        <f>IF(ISBLANK(Values!F190),"","TellusRem")</f>
        <v/>
      </c>
      <c r="H191" s="1" t="str">
        <f>IF(ISBLANK(Values!F190),"",Values!$B$16)</f>
        <v/>
      </c>
      <c r="I191" s="1" t="str">
        <f>IF(ISBLANK(Values!F190),"","4730574031")</f>
        <v/>
      </c>
      <c r="J191" s="31" t="str">
        <f>IF(ISBLANK(Values!F190),"",Values!G190 &amp; " variations")</f>
        <v/>
      </c>
      <c r="K191" s="27" t="str">
        <f>IF(ISBLANK(Values!F190),"",IF(Values!K190, Values!$B$4, Values!$B$5))</f>
        <v/>
      </c>
      <c r="L191" s="27" t="str">
        <f>IF(ISBLANK(Values!F190),"",Values!$B$18)</f>
        <v/>
      </c>
      <c r="M191" s="27" t="str">
        <f>IF(ISBLANK(Values!F190),"",Values!$N190)</f>
        <v/>
      </c>
      <c r="N191" s="27" t="str">
        <f>IF(ISBLANK(Values!G190),"",Values!$O190)</f>
        <v/>
      </c>
      <c r="O191" s="1" t="str">
        <f>IF(ISBLANK(Values!G190),"",Values!$P190)</f>
        <v/>
      </c>
      <c r="W191" s="29" t="str">
        <f>IF(ISBLANK(Values!F190),"","Child")</f>
        <v/>
      </c>
      <c r="X191" s="29" t="str">
        <f>IF(ISBLANK(Values!F190),"",Values!$B$13)</f>
        <v/>
      </c>
      <c r="Y191" s="31" t="str">
        <f>IF(ISBLANK(Values!F190),"","Size-Color")</f>
        <v/>
      </c>
      <c r="Z191" s="29" t="str">
        <f>IF(ISBLANK(Values!F190),"","variation")</f>
        <v/>
      </c>
      <c r="AA191" s="1" t="str">
        <f>IF(ISBLANK(Values!F190),"",Values!$B$20)</f>
        <v/>
      </c>
      <c r="AB191" s="1" t="str">
        <f>IF(ISBLANK(Values!F190),"",Values!$B$29)</f>
        <v/>
      </c>
      <c r="AI191" s="34" t="str">
        <f>IF(ISBLANK(Values!F190),"",IF(Values!J190,Values!$B$23,Values!$B$33))</f>
        <v/>
      </c>
      <c r="AJ191" s="3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7" t="str">
        <f>IF(ISBLANK(Values!F190),"",Values!I190)</f>
        <v/>
      </c>
      <c r="BE191" s="1" t="str">
        <f>IF(ISBLANK(Values!F190),"","Professional Audience")</f>
        <v/>
      </c>
      <c r="BF191" s="1" t="str">
        <f>IF(ISBLANK(Values!F190),"","Consumer Audience")</f>
        <v/>
      </c>
      <c r="BG191" s="1" t="str">
        <f>IF(ISBLANK(Values!F190),"","Adults")</f>
        <v/>
      </c>
      <c r="BH191" s="1"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1" t="str">
        <f>IF(ISBLANK(Values!F190),"",Values!$B$7)</f>
        <v/>
      </c>
      <c r="CQ191" s="1" t="str">
        <f>IF(ISBLANK(Values!F190),"",Values!$B$8)</f>
        <v/>
      </c>
      <c r="CR191" s="1"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1" t="str">
        <f>IF(ISBLANK(Values!F190),"","Parts")</f>
        <v/>
      </c>
      <c r="DP191" s="1" t="str">
        <f>IF(ISBLANK(Values!F190),"",Values!$B$31)</f>
        <v/>
      </c>
      <c r="EI191" s="1" t="str">
        <f>IF(ISBLANK(Values!F190),"",Values!$B$31)</f>
        <v/>
      </c>
      <c r="ES191" s="1" t="str">
        <f>IF(ISBLANK(Values!F190),"","Amazon Tellus UPS")</f>
        <v/>
      </c>
      <c r="EV191" s="1" t="str">
        <f>IF(ISBLANK(Values!F190),"","New")</f>
        <v/>
      </c>
      <c r="FE191" s="1" t="str">
        <f>IF(ISBLANK(Values!F190),"","3")</f>
        <v/>
      </c>
      <c r="FH191" s="1" t="str">
        <f>IF(ISBLANK(Values!F190),"","FALSE")</f>
        <v/>
      </c>
      <c r="FI191" s="1" t="str">
        <f>IF(ISBLANK(Values!F190),"","FALSE")</f>
        <v/>
      </c>
      <c r="FJ191" s="1" t="str">
        <f>IF(ISBLANK(Values!F190),"","FALSE")</f>
        <v/>
      </c>
      <c r="FM191" s="1" t="str">
        <f>IF(ISBLANK(Values!F190),"","1")</f>
        <v/>
      </c>
      <c r="FO191" s="27"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1" t="str">
        <f>IF(ISBLANK(Values!F191),"",IF(Values!$B$37="EU","computercomponent","computer"))</f>
        <v/>
      </c>
      <c r="B192" s="33" t="str">
        <f>IF(ISBLANK(Values!F191),"",Values!G191)</f>
        <v/>
      </c>
      <c r="C192" s="29" t="str">
        <f>IF(ISBLANK(Values!F191),"","TellusRem")</f>
        <v/>
      </c>
      <c r="D192" s="28" t="str">
        <f>IF(ISBLANK(Values!F191),"",Values!F191)</f>
        <v/>
      </c>
      <c r="E192" s="1" t="str">
        <f>IF(ISBLANK(Values!F191),"","EAN")</f>
        <v/>
      </c>
      <c r="F192" s="27" t="str">
        <f>IF(ISBLANK(Values!F191),"",IF(Values!K191, SUBSTITUTE(Values!$B$1, "{language}", Values!I191) &amp; " " &amp;Values!$B$3, SUBSTITUTE(Values!$B$2, "{language}", Values!$I191) &amp; " " &amp;Values!$B$3))</f>
        <v/>
      </c>
      <c r="G192" s="29" t="str">
        <f>IF(ISBLANK(Values!F191),"","TellusRem")</f>
        <v/>
      </c>
      <c r="H192" s="1" t="str">
        <f>IF(ISBLANK(Values!F191),"",Values!$B$16)</f>
        <v/>
      </c>
      <c r="I192" s="1" t="str">
        <f>IF(ISBLANK(Values!F191),"","4730574031")</f>
        <v/>
      </c>
      <c r="J192" s="31" t="str">
        <f>IF(ISBLANK(Values!F191),"",Values!G191 &amp; " variations")</f>
        <v/>
      </c>
      <c r="K192" s="27" t="str">
        <f>IF(ISBLANK(Values!F191),"",IF(Values!K191, Values!$B$4, Values!$B$5))</f>
        <v/>
      </c>
      <c r="L192" s="27" t="str">
        <f>IF(ISBLANK(Values!F191),"",Values!$B$18)</f>
        <v/>
      </c>
      <c r="M192" s="27" t="str">
        <f>IF(ISBLANK(Values!F191),"",Values!$N191)</f>
        <v/>
      </c>
      <c r="N192" s="27" t="str">
        <f>IF(ISBLANK(Values!G191),"",Values!$O191)</f>
        <v/>
      </c>
      <c r="O192" s="1" t="str">
        <f>IF(ISBLANK(Values!G191),"",Values!$P191)</f>
        <v/>
      </c>
      <c r="W192" s="29" t="str">
        <f>IF(ISBLANK(Values!F191),"","Child")</f>
        <v/>
      </c>
      <c r="X192" s="29" t="str">
        <f>IF(ISBLANK(Values!F191),"",Values!$B$13)</f>
        <v/>
      </c>
      <c r="Y192" s="31" t="str">
        <f>IF(ISBLANK(Values!F191),"","Size-Color")</f>
        <v/>
      </c>
      <c r="Z192" s="29" t="str">
        <f>IF(ISBLANK(Values!F191),"","variation")</f>
        <v/>
      </c>
      <c r="AA192" s="1" t="str">
        <f>IF(ISBLANK(Values!F191),"",Values!$B$20)</f>
        <v/>
      </c>
      <c r="AB192" s="1" t="str">
        <f>IF(ISBLANK(Values!F191),"",Values!$B$29)</f>
        <v/>
      </c>
      <c r="AI192" s="34" t="str">
        <f>IF(ISBLANK(Values!F191),"",IF(Values!J191,Values!$B$23,Values!$B$33))</f>
        <v/>
      </c>
      <c r="AJ192" s="3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7" t="str">
        <f>IF(ISBLANK(Values!F191),"",Values!I191)</f>
        <v/>
      </c>
      <c r="BE192" s="1" t="str">
        <f>IF(ISBLANK(Values!F191),"","Professional Audience")</f>
        <v/>
      </c>
      <c r="BF192" s="1" t="str">
        <f>IF(ISBLANK(Values!F191),"","Consumer Audience")</f>
        <v/>
      </c>
      <c r="BG192" s="1" t="str">
        <f>IF(ISBLANK(Values!F191),"","Adults")</f>
        <v/>
      </c>
      <c r="BH192" s="1"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1" t="str">
        <f>IF(ISBLANK(Values!F191),"",Values!$B$7)</f>
        <v/>
      </c>
      <c r="CQ192" s="1" t="str">
        <f>IF(ISBLANK(Values!F191),"",Values!$B$8)</f>
        <v/>
      </c>
      <c r="CR192" s="1"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1" t="str">
        <f>IF(ISBLANK(Values!F191),"","Parts")</f>
        <v/>
      </c>
      <c r="DP192" s="1" t="str">
        <f>IF(ISBLANK(Values!F191),"",Values!$B$31)</f>
        <v/>
      </c>
      <c r="EI192" s="1" t="str">
        <f>IF(ISBLANK(Values!F191),"",Values!$B$31)</f>
        <v/>
      </c>
      <c r="ES192" s="1" t="str">
        <f>IF(ISBLANK(Values!F191),"","Amazon Tellus UPS")</f>
        <v/>
      </c>
      <c r="EV192" s="1" t="str">
        <f>IF(ISBLANK(Values!F191),"","New")</f>
        <v/>
      </c>
      <c r="FE192" s="1" t="str">
        <f>IF(ISBLANK(Values!F191),"","3")</f>
        <v/>
      </c>
      <c r="FH192" s="1" t="str">
        <f>IF(ISBLANK(Values!F191),"","FALSE")</f>
        <v/>
      </c>
      <c r="FI192" s="1" t="str">
        <f>IF(ISBLANK(Values!F191),"","FALSE")</f>
        <v/>
      </c>
      <c r="FJ192" s="1" t="str">
        <f>IF(ISBLANK(Values!F191),"","FALSE")</f>
        <v/>
      </c>
      <c r="FM192" s="1" t="str">
        <f>IF(ISBLANK(Values!F191),"","1")</f>
        <v/>
      </c>
      <c r="FO192" s="27"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1" t="str">
        <f>IF(ISBLANK(Values!F192),"",IF(Values!$B$37="EU","computercomponent","computer"))</f>
        <v/>
      </c>
      <c r="B193" s="33" t="str">
        <f>IF(ISBLANK(Values!F192),"",Values!G192)</f>
        <v/>
      </c>
      <c r="C193" s="29" t="str">
        <f>IF(ISBLANK(Values!F192),"","TellusRem")</f>
        <v/>
      </c>
      <c r="D193" s="28" t="str">
        <f>IF(ISBLANK(Values!F192),"",Values!F192)</f>
        <v/>
      </c>
      <c r="E193" s="1" t="str">
        <f>IF(ISBLANK(Values!F192),"","EAN")</f>
        <v/>
      </c>
      <c r="F193" s="27" t="str">
        <f>IF(ISBLANK(Values!F192),"",IF(Values!K192, SUBSTITUTE(Values!$B$1, "{language}", Values!I192) &amp; " " &amp;Values!$B$3, SUBSTITUTE(Values!$B$2, "{language}", Values!$I192) &amp; " " &amp;Values!$B$3))</f>
        <v/>
      </c>
      <c r="G193" s="29" t="str">
        <f>IF(ISBLANK(Values!F192),"","TellusRem")</f>
        <v/>
      </c>
      <c r="H193" s="1" t="str">
        <f>IF(ISBLANK(Values!F192),"",Values!$B$16)</f>
        <v/>
      </c>
      <c r="I193" s="1" t="str">
        <f>IF(ISBLANK(Values!F192),"","4730574031")</f>
        <v/>
      </c>
      <c r="J193" s="31" t="str">
        <f>IF(ISBLANK(Values!F192),"",Values!G192 &amp; " variations")</f>
        <v/>
      </c>
      <c r="K193" s="27" t="str">
        <f>IF(ISBLANK(Values!F192),"",IF(Values!K192, Values!$B$4, Values!$B$5))</f>
        <v/>
      </c>
      <c r="L193" s="27" t="str">
        <f>IF(ISBLANK(Values!F192),"",Values!$B$18)</f>
        <v/>
      </c>
      <c r="M193" s="27" t="str">
        <f>IF(ISBLANK(Values!F192),"",Values!$N192)</f>
        <v/>
      </c>
      <c r="N193" s="27" t="str">
        <f>IF(ISBLANK(Values!G192),"",Values!$O192)</f>
        <v/>
      </c>
      <c r="O193" s="1" t="str">
        <f>IF(ISBLANK(Values!G192),"",Values!$P192)</f>
        <v/>
      </c>
      <c r="W193" s="29" t="str">
        <f>IF(ISBLANK(Values!F192),"","Child")</f>
        <v/>
      </c>
      <c r="X193" s="29" t="str">
        <f>IF(ISBLANK(Values!F192),"",Values!$B$13)</f>
        <v/>
      </c>
      <c r="Y193" s="31" t="str">
        <f>IF(ISBLANK(Values!F192),"","Size-Color")</f>
        <v/>
      </c>
      <c r="Z193" s="29" t="str">
        <f>IF(ISBLANK(Values!F192),"","variation")</f>
        <v/>
      </c>
      <c r="AA193" s="1" t="str">
        <f>IF(ISBLANK(Values!F192),"",Values!$B$20)</f>
        <v/>
      </c>
      <c r="AB193" s="1" t="str">
        <f>IF(ISBLANK(Values!F192),"",Values!$B$29)</f>
        <v/>
      </c>
      <c r="AI193" s="34" t="str">
        <f>IF(ISBLANK(Values!F192),"",IF(Values!J192,Values!$B$23,Values!$B$33))</f>
        <v/>
      </c>
      <c r="AJ193" s="3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7" t="str">
        <f>IF(ISBLANK(Values!F192),"",Values!I192)</f>
        <v/>
      </c>
      <c r="BE193" s="1" t="str">
        <f>IF(ISBLANK(Values!F192),"","Professional Audience")</f>
        <v/>
      </c>
      <c r="BF193" s="1" t="str">
        <f>IF(ISBLANK(Values!F192),"","Consumer Audience")</f>
        <v/>
      </c>
      <c r="BG193" s="1" t="str">
        <f>IF(ISBLANK(Values!F192),"","Adults")</f>
        <v/>
      </c>
      <c r="BH193" s="1"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1" t="str">
        <f>IF(ISBLANK(Values!F192),"",Values!$B$7)</f>
        <v/>
      </c>
      <c r="CQ193" s="1" t="str">
        <f>IF(ISBLANK(Values!F192),"",Values!$B$8)</f>
        <v/>
      </c>
      <c r="CR193" s="1"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1" t="str">
        <f>IF(ISBLANK(Values!F192),"","Parts")</f>
        <v/>
      </c>
      <c r="DP193" s="1" t="str">
        <f>IF(ISBLANK(Values!F192),"",Values!$B$31)</f>
        <v/>
      </c>
      <c r="EI193" s="1" t="str">
        <f>IF(ISBLANK(Values!F192),"",Values!$B$31)</f>
        <v/>
      </c>
      <c r="ES193" s="1" t="str">
        <f>IF(ISBLANK(Values!F192),"","Amazon Tellus UPS")</f>
        <v/>
      </c>
      <c r="EV193" s="1" t="str">
        <f>IF(ISBLANK(Values!F192),"","New")</f>
        <v/>
      </c>
      <c r="FE193" s="1" t="str">
        <f>IF(ISBLANK(Values!F192),"","3")</f>
        <v/>
      </c>
      <c r="FH193" s="1" t="str">
        <f>IF(ISBLANK(Values!F192),"","FALSE")</f>
        <v/>
      </c>
      <c r="FI193" s="1" t="str">
        <f>IF(ISBLANK(Values!F192),"","FALSE")</f>
        <v/>
      </c>
      <c r="FJ193" s="1" t="str">
        <f>IF(ISBLANK(Values!F192),"","FALSE")</f>
        <v/>
      </c>
      <c r="FM193" s="1" t="str">
        <f>IF(ISBLANK(Values!F192),"","1")</f>
        <v/>
      </c>
      <c r="FO193" s="27"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1" t="str">
        <f>IF(ISBLANK(Values!F193),"",IF(Values!$B$37="EU","computercomponent","computer"))</f>
        <v/>
      </c>
      <c r="B194" s="33" t="str">
        <f>IF(ISBLANK(Values!F193),"",Values!G193)</f>
        <v/>
      </c>
      <c r="C194" s="29" t="str">
        <f>IF(ISBLANK(Values!F193),"","TellusRem")</f>
        <v/>
      </c>
      <c r="D194" s="28" t="str">
        <f>IF(ISBLANK(Values!F193),"",Values!F193)</f>
        <v/>
      </c>
      <c r="E194" s="1" t="str">
        <f>IF(ISBLANK(Values!F193),"","EAN")</f>
        <v/>
      </c>
      <c r="F194" s="27" t="str">
        <f>IF(ISBLANK(Values!F193),"",IF(Values!K193, SUBSTITUTE(Values!$B$1, "{language}", Values!I193) &amp; " " &amp;Values!$B$3, SUBSTITUTE(Values!$B$2, "{language}", Values!$I193) &amp; " " &amp;Values!$B$3))</f>
        <v/>
      </c>
      <c r="G194" s="29" t="str">
        <f>IF(ISBLANK(Values!F193),"","TellusRem")</f>
        <v/>
      </c>
      <c r="H194" s="1" t="str">
        <f>IF(ISBLANK(Values!F193),"",Values!$B$16)</f>
        <v/>
      </c>
      <c r="I194" s="1" t="str">
        <f>IF(ISBLANK(Values!F193),"","4730574031")</f>
        <v/>
      </c>
      <c r="J194" s="31" t="str">
        <f>IF(ISBLANK(Values!F193),"",Values!G193 &amp; " variations")</f>
        <v/>
      </c>
      <c r="K194" s="27" t="str">
        <f>IF(ISBLANK(Values!F193),"",IF(Values!K193, Values!$B$4, Values!$B$5))</f>
        <v/>
      </c>
      <c r="L194" s="27" t="str">
        <f>IF(ISBLANK(Values!F193),"",Values!$B$18)</f>
        <v/>
      </c>
      <c r="M194" s="27" t="str">
        <f>IF(ISBLANK(Values!F193),"",Values!$N193)</f>
        <v/>
      </c>
      <c r="N194" s="27" t="str">
        <f>IF(ISBLANK(Values!G193),"",Values!$O193)</f>
        <v/>
      </c>
      <c r="O194" s="1" t="str">
        <f>IF(ISBLANK(Values!G193),"",Values!$P193)</f>
        <v/>
      </c>
      <c r="W194" s="29" t="str">
        <f>IF(ISBLANK(Values!F193),"","Child")</f>
        <v/>
      </c>
      <c r="X194" s="29" t="str">
        <f>IF(ISBLANK(Values!F193),"",Values!$B$13)</f>
        <v/>
      </c>
      <c r="Y194" s="31" t="str">
        <f>IF(ISBLANK(Values!F193),"","Size-Color")</f>
        <v/>
      </c>
      <c r="Z194" s="29" t="str">
        <f>IF(ISBLANK(Values!F193),"","variation")</f>
        <v/>
      </c>
      <c r="AA194" s="1" t="str">
        <f>IF(ISBLANK(Values!F193),"",Values!$B$20)</f>
        <v/>
      </c>
      <c r="AB194" s="1" t="str">
        <f>IF(ISBLANK(Values!F193),"",Values!$B$29)</f>
        <v/>
      </c>
      <c r="AI194" s="34" t="str">
        <f>IF(ISBLANK(Values!F193),"",IF(Values!J193,Values!$B$23,Values!$B$33))</f>
        <v/>
      </c>
      <c r="AJ194" s="3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7" t="str">
        <f>IF(ISBLANK(Values!F193),"",Values!I193)</f>
        <v/>
      </c>
      <c r="BE194" s="1" t="str">
        <f>IF(ISBLANK(Values!F193),"","Professional Audience")</f>
        <v/>
      </c>
      <c r="BF194" s="1" t="str">
        <f>IF(ISBLANK(Values!F193),"","Consumer Audience")</f>
        <v/>
      </c>
      <c r="BG194" s="1" t="str">
        <f>IF(ISBLANK(Values!F193),"","Adults")</f>
        <v/>
      </c>
      <c r="BH194" s="1"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1" t="str">
        <f>IF(ISBLANK(Values!F193),"",Values!$B$7)</f>
        <v/>
      </c>
      <c r="CQ194" s="1" t="str">
        <f>IF(ISBLANK(Values!F193),"",Values!$B$8)</f>
        <v/>
      </c>
      <c r="CR194" s="1"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1" t="str">
        <f>IF(ISBLANK(Values!F193),"","Parts")</f>
        <v/>
      </c>
      <c r="DP194" s="1" t="str">
        <f>IF(ISBLANK(Values!F193),"",Values!$B$31)</f>
        <v/>
      </c>
      <c r="EI194" s="1" t="str">
        <f>IF(ISBLANK(Values!F193),"",Values!$B$31)</f>
        <v/>
      </c>
      <c r="ES194" s="1" t="str">
        <f>IF(ISBLANK(Values!F193),"","Amazon Tellus UPS")</f>
        <v/>
      </c>
      <c r="EV194" s="1" t="str">
        <f>IF(ISBLANK(Values!F193),"","New")</f>
        <v/>
      </c>
      <c r="FE194" s="1" t="str">
        <f>IF(ISBLANK(Values!F193),"","3")</f>
        <v/>
      </c>
      <c r="FH194" s="1" t="str">
        <f>IF(ISBLANK(Values!F193),"","FALSE")</f>
        <v/>
      </c>
      <c r="FI194" s="1" t="str">
        <f>IF(ISBLANK(Values!F193),"","FALSE")</f>
        <v/>
      </c>
      <c r="FJ194" s="1" t="str">
        <f>IF(ISBLANK(Values!F193),"","FALSE")</f>
        <v/>
      </c>
      <c r="FM194" s="1" t="str">
        <f>IF(ISBLANK(Values!F193),"","1")</f>
        <v/>
      </c>
      <c r="FO194" s="27"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1" t="str">
        <f>IF(ISBLANK(Values!F194),"",IF(Values!$B$37="EU","computercomponent","computer"))</f>
        <v/>
      </c>
      <c r="B195" s="33" t="str">
        <f>IF(ISBLANK(Values!F194),"",Values!G194)</f>
        <v/>
      </c>
      <c r="C195" s="29" t="str">
        <f>IF(ISBLANK(Values!F194),"","TellusRem")</f>
        <v/>
      </c>
      <c r="D195" s="28" t="str">
        <f>IF(ISBLANK(Values!F194),"",Values!F194)</f>
        <v/>
      </c>
      <c r="E195" s="1" t="str">
        <f>IF(ISBLANK(Values!F194),"","EAN")</f>
        <v/>
      </c>
      <c r="F195" s="27" t="str">
        <f>IF(ISBLANK(Values!F194),"",IF(Values!K194, SUBSTITUTE(Values!$B$1, "{language}", Values!I194) &amp; " " &amp;Values!$B$3, SUBSTITUTE(Values!$B$2, "{language}", Values!$I194) &amp; " " &amp;Values!$B$3))</f>
        <v/>
      </c>
      <c r="G195" s="29" t="str">
        <f>IF(ISBLANK(Values!F194),"","TellusRem")</f>
        <v/>
      </c>
      <c r="H195" s="1" t="str">
        <f>IF(ISBLANK(Values!F194),"",Values!$B$16)</f>
        <v/>
      </c>
      <c r="I195" s="1" t="str">
        <f>IF(ISBLANK(Values!F194),"","4730574031")</f>
        <v/>
      </c>
      <c r="J195" s="31" t="str">
        <f>IF(ISBLANK(Values!F194),"",Values!G194 &amp; " variations")</f>
        <v/>
      </c>
      <c r="K195" s="27" t="str">
        <f>IF(ISBLANK(Values!F194),"",IF(Values!K194, Values!$B$4, Values!$B$5))</f>
        <v/>
      </c>
      <c r="L195" s="27" t="str">
        <f>IF(ISBLANK(Values!F194),"",Values!$B$18)</f>
        <v/>
      </c>
      <c r="M195" s="27" t="str">
        <f>IF(ISBLANK(Values!F194),"",Values!$N194)</f>
        <v/>
      </c>
      <c r="N195" s="27" t="str">
        <f>IF(ISBLANK(Values!G194),"",Values!$O194)</f>
        <v/>
      </c>
      <c r="O195" s="1" t="str">
        <f>IF(ISBLANK(Values!G194),"",Values!$P194)</f>
        <v/>
      </c>
      <c r="W195" s="29" t="str">
        <f>IF(ISBLANK(Values!F194),"","Child")</f>
        <v/>
      </c>
      <c r="X195" s="29" t="str">
        <f>IF(ISBLANK(Values!F194),"",Values!$B$13)</f>
        <v/>
      </c>
      <c r="Y195" s="31" t="str">
        <f>IF(ISBLANK(Values!F194),"","Size-Color")</f>
        <v/>
      </c>
      <c r="Z195" s="29" t="str">
        <f>IF(ISBLANK(Values!F194),"","variation")</f>
        <v/>
      </c>
      <c r="AA195" s="1" t="str">
        <f>IF(ISBLANK(Values!F194),"",Values!$B$20)</f>
        <v/>
      </c>
      <c r="AB195" s="1" t="str">
        <f>IF(ISBLANK(Values!F194),"",Values!$B$29)</f>
        <v/>
      </c>
      <c r="AI195" s="34" t="str">
        <f>IF(ISBLANK(Values!F194),"",IF(Values!J194,Values!$B$23,Values!$B$33))</f>
        <v/>
      </c>
      <c r="AJ195" s="3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7" t="str">
        <f>IF(ISBLANK(Values!F194),"",Values!I194)</f>
        <v/>
      </c>
      <c r="BE195" s="1" t="str">
        <f>IF(ISBLANK(Values!F194),"","Professional Audience")</f>
        <v/>
      </c>
      <c r="BF195" s="1" t="str">
        <f>IF(ISBLANK(Values!F194),"","Consumer Audience")</f>
        <v/>
      </c>
      <c r="BG195" s="1" t="str">
        <f>IF(ISBLANK(Values!F194),"","Adults")</f>
        <v/>
      </c>
      <c r="BH195" s="1"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1" t="str">
        <f>IF(ISBLANK(Values!F194),"",Values!$B$7)</f>
        <v/>
      </c>
      <c r="CQ195" s="1" t="str">
        <f>IF(ISBLANK(Values!F194),"",Values!$B$8)</f>
        <v/>
      </c>
      <c r="CR195" s="1"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1" t="str">
        <f>IF(ISBLANK(Values!F194),"","Parts")</f>
        <v/>
      </c>
      <c r="DP195" s="1" t="str">
        <f>IF(ISBLANK(Values!F194),"",Values!$B$31)</f>
        <v/>
      </c>
      <c r="EI195" s="1" t="str">
        <f>IF(ISBLANK(Values!F194),"",Values!$B$31)</f>
        <v/>
      </c>
      <c r="ES195" s="1" t="str">
        <f>IF(ISBLANK(Values!F194),"","Amazon Tellus UPS")</f>
        <v/>
      </c>
      <c r="EV195" s="1" t="str">
        <f>IF(ISBLANK(Values!F194),"","New")</f>
        <v/>
      </c>
      <c r="FE195" s="1" t="str">
        <f>IF(ISBLANK(Values!F194),"","3")</f>
        <v/>
      </c>
      <c r="FH195" s="1" t="str">
        <f>IF(ISBLANK(Values!F194),"","FALSE")</f>
        <v/>
      </c>
      <c r="FI195" s="1" t="str">
        <f>IF(ISBLANK(Values!F194),"","FALSE")</f>
        <v/>
      </c>
      <c r="FJ195" s="1" t="str">
        <f>IF(ISBLANK(Values!F194),"","FALSE")</f>
        <v/>
      </c>
      <c r="FM195" s="1" t="str">
        <f>IF(ISBLANK(Values!F194),"","1")</f>
        <v/>
      </c>
      <c r="FO195" s="27"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1" t="str">
        <f>IF(ISBLANK(Values!F195),"",IF(Values!$B$37="EU","computercomponent","computer"))</f>
        <v/>
      </c>
      <c r="B196" s="33" t="str">
        <f>IF(ISBLANK(Values!F195),"",Values!G195)</f>
        <v/>
      </c>
      <c r="C196" s="29" t="str">
        <f>IF(ISBLANK(Values!F195),"","TellusRem")</f>
        <v/>
      </c>
      <c r="D196" s="28" t="str">
        <f>IF(ISBLANK(Values!F195),"",Values!F195)</f>
        <v/>
      </c>
      <c r="E196" s="1" t="str">
        <f>IF(ISBLANK(Values!F195),"","EAN")</f>
        <v/>
      </c>
      <c r="F196" s="27" t="str">
        <f>IF(ISBLANK(Values!F195),"",IF(Values!K195, SUBSTITUTE(Values!$B$1, "{language}", Values!I195) &amp; " " &amp;Values!$B$3, SUBSTITUTE(Values!$B$2, "{language}", Values!$I195) &amp; " " &amp;Values!$B$3))</f>
        <v/>
      </c>
      <c r="G196" s="29" t="str">
        <f>IF(ISBLANK(Values!F195),"","TellusRem")</f>
        <v/>
      </c>
      <c r="H196" s="1" t="str">
        <f>IF(ISBLANK(Values!F195),"",Values!$B$16)</f>
        <v/>
      </c>
      <c r="I196" s="1" t="str">
        <f>IF(ISBLANK(Values!F195),"","4730574031")</f>
        <v/>
      </c>
      <c r="J196" s="31" t="str">
        <f>IF(ISBLANK(Values!F195),"",Values!G195 &amp; " variations")</f>
        <v/>
      </c>
      <c r="K196" s="27" t="str">
        <f>IF(ISBLANK(Values!F195),"",IF(Values!K195, Values!$B$4, Values!$B$5))</f>
        <v/>
      </c>
      <c r="L196" s="27" t="str">
        <f>IF(ISBLANK(Values!F195),"",Values!$B$18)</f>
        <v/>
      </c>
      <c r="M196" s="27" t="str">
        <f>IF(ISBLANK(Values!F195),"",Values!$N195)</f>
        <v/>
      </c>
      <c r="N196" s="27" t="str">
        <f>IF(ISBLANK(Values!G195),"",Values!$O195)</f>
        <v/>
      </c>
      <c r="O196" s="1" t="str">
        <f>IF(ISBLANK(Values!G195),"",Values!$P195)</f>
        <v/>
      </c>
      <c r="W196" s="29" t="str">
        <f>IF(ISBLANK(Values!F195),"","Child")</f>
        <v/>
      </c>
      <c r="X196" s="29" t="str">
        <f>IF(ISBLANK(Values!F195),"",Values!$B$13)</f>
        <v/>
      </c>
      <c r="Y196" s="31" t="str">
        <f>IF(ISBLANK(Values!F195),"","Size-Color")</f>
        <v/>
      </c>
      <c r="Z196" s="29" t="str">
        <f>IF(ISBLANK(Values!F195),"","variation")</f>
        <v/>
      </c>
      <c r="AA196" s="1" t="str">
        <f>IF(ISBLANK(Values!F195),"",Values!$B$20)</f>
        <v/>
      </c>
      <c r="AB196" s="1" t="str">
        <f>IF(ISBLANK(Values!F195),"",Values!$B$29)</f>
        <v/>
      </c>
      <c r="AI196" s="34" t="str">
        <f>IF(ISBLANK(Values!F195),"",IF(Values!J195,Values!$B$23,Values!$B$33))</f>
        <v/>
      </c>
      <c r="AJ196" s="3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7" t="str">
        <f>IF(ISBLANK(Values!F195),"",Values!I195)</f>
        <v/>
      </c>
      <c r="BE196" s="1" t="str">
        <f>IF(ISBLANK(Values!F195),"","Professional Audience")</f>
        <v/>
      </c>
      <c r="BF196" s="1" t="str">
        <f>IF(ISBLANK(Values!F195),"","Consumer Audience")</f>
        <v/>
      </c>
      <c r="BG196" s="1" t="str">
        <f>IF(ISBLANK(Values!F195),"","Adults")</f>
        <v/>
      </c>
      <c r="BH196" s="1"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1" t="str">
        <f>IF(ISBLANK(Values!F195),"",Values!$B$7)</f>
        <v/>
      </c>
      <c r="CQ196" s="1" t="str">
        <f>IF(ISBLANK(Values!F195),"",Values!$B$8)</f>
        <v/>
      </c>
      <c r="CR196" s="1"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1" t="str">
        <f>IF(ISBLANK(Values!F195),"","Parts")</f>
        <v/>
      </c>
      <c r="DP196" s="1" t="str">
        <f>IF(ISBLANK(Values!F195),"",Values!$B$31)</f>
        <v/>
      </c>
      <c r="EI196" s="1" t="str">
        <f>IF(ISBLANK(Values!F195),"",Values!$B$31)</f>
        <v/>
      </c>
      <c r="ES196" s="1" t="str">
        <f>IF(ISBLANK(Values!F195),"","Amazon Tellus UPS")</f>
        <v/>
      </c>
      <c r="EV196" s="1" t="str">
        <f>IF(ISBLANK(Values!F195),"","New")</f>
        <v/>
      </c>
      <c r="FE196" s="1" t="str">
        <f>IF(ISBLANK(Values!F195),"","3")</f>
        <v/>
      </c>
      <c r="FH196" s="1" t="str">
        <f>IF(ISBLANK(Values!F195),"","FALSE")</f>
        <v/>
      </c>
      <c r="FI196" s="1" t="str">
        <f>IF(ISBLANK(Values!F195),"","FALSE")</f>
        <v/>
      </c>
      <c r="FJ196" s="1" t="str">
        <f>IF(ISBLANK(Values!F195),"","FALSE")</f>
        <v/>
      </c>
      <c r="FM196" s="1" t="str">
        <f>IF(ISBLANK(Values!F195),"","1")</f>
        <v/>
      </c>
      <c r="FO196" s="27"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1" t="str">
        <f>IF(ISBLANK(Values!F196),"",IF(Values!$B$37="EU","computercomponent","computer"))</f>
        <v/>
      </c>
      <c r="B197" s="33" t="str">
        <f>IF(ISBLANK(Values!F196),"",Values!G196)</f>
        <v/>
      </c>
      <c r="C197" s="29" t="str">
        <f>IF(ISBLANK(Values!F196),"","TellusRem")</f>
        <v/>
      </c>
      <c r="D197" s="28" t="str">
        <f>IF(ISBLANK(Values!F196),"",Values!F196)</f>
        <v/>
      </c>
      <c r="E197" s="1" t="str">
        <f>IF(ISBLANK(Values!F196),"","EAN")</f>
        <v/>
      </c>
      <c r="F197" s="27" t="str">
        <f>IF(ISBLANK(Values!F196),"",IF(Values!K196, SUBSTITUTE(Values!$B$1, "{language}", Values!I196) &amp; " " &amp;Values!$B$3, SUBSTITUTE(Values!$B$2, "{language}", Values!$I196) &amp; " " &amp;Values!$B$3))</f>
        <v/>
      </c>
      <c r="G197" s="29" t="str">
        <f>IF(ISBLANK(Values!F196),"","TellusRem")</f>
        <v/>
      </c>
      <c r="H197" s="1" t="str">
        <f>IF(ISBLANK(Values!F196),"",Values!$B$16)</f>
        <v/>
      </c>
      <c r="I197" s="1" t="str">
        <f>IF(ISBLANK(Values!F196),"","4730574031")</f>
        <v/>
      </c>
      <c r="J197" s="31" t="str">
        <f>IF(ISBLANK(Values!F196),"",Values!G196 &amp; " variations")</f>
        <v/>
      </c>
      <c r="K197" s="27" t="str">
        <f>IF(ISBLANK(Values!F196),"",IF(Values!K196, Values!$B$4, Values!$B$5))</f>
        <v/>
      </c>
      <c r="L197" s="27" t="str">
        <f>IF(ISBLANK(Values!F196),"",Values!$B$18)</f>
        <v/>
      </c>
      <c r="M197" s="27" t="str">
        <f>IF(ISBLANK(Values!F196),"",Values!$N196)</f>
        <v/>
      </c>
      <c r="N197" s="27" t="str">
        <f>IF(ISBLANK(Values!G196),"",Values!$O196)</f>
        <v/>
      </c>
      <c r="O197" s="1" t="str">
        <f>IF(ISBLANK(Values!G196),"",Values!$P196)</f>
        <v/>
      </c>
      <c r="W197" s="29" t="str">
        <f>IF(ISBLANK(Values!F196),"","Child")</f>
        <v/>
      </c>
      <c r="X197" s="29" t="str">
        <f>IF(ISBLANK(Values!F196),"",Values!$B$13)</f>
        <v/>
      </c>
      <c r="Y197" s="31" t="str">
        <f>IF(ISBLANK(Values!F196),"","Size-Color")</f>
        <v/>
      </c>
      <c r="Z197" s="29" t="str">
        <f>IF(ISBLANK(Values!F196),"","variation")</f>
        <v/>
      </c>
      <c r="AA197" s="1" t="str">
        <f>IF(ISBLANK(Values!F196),"",Values!$B$20)</f>
        <v/>
      </c>
      <c r="AB197" s="1" t="str">
        <f>IF(ISBLANK(Values!F196),"",Values!$B$29)</f>
        <v/>
      </c>
      <c r="AI197" s="34" t="str">
        <f>IF(ISBLANK(Values!F196),"",IF(Values!J196,Values!$B$23,Values!$B$33))</f>
        <v/>
      </c>
      <c r="AJ197" s="3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7" t="str">
        <f>IF(ISBLANK(Values!F196),"",Values!I196)</f>
        <v/>
      </c>
      <c r="BE197" s="1" t="str">
        <f>IF(ISBLANK(Values!F196),"","Professional Audience")</f>
        <v/>
      </c>
      <c r="BF197" s="1" t="str">
        <f>IF(ISBLANK(Values!F196),"","Consumer Audience")</f>
        <v/>
      </c>
      <c r="BG197" s="1" t="str">
        <f>IF(ISBLANK(Values!F196),"","Adults")</f>
        <v/>
      </c>
      <c r="BH197" s="1"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1" t="str">
        <f>IF(ISBLANK(Values!F196),"",Values!$B$7)</f>
        <v/>
      </c>
      <c r="CQ197" s="1" t="str">
        <f>IF(ISBLANK(Values!F196),"",Values!$B$8)</f>
        <v/>
      </c>
      <c r="CR197" s="1"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1" t="str">
        <f>IF(ISBLANK(Values!F196),"","Parts")</f>
        <v/>
      </c>
      <c r="DP197" s="1" t="str">
        <f>IF(ISBLANK(Values!F196),"",Values!$B$31)</f>
        <v/>
      </c>
      <c r="EI197" s="1" t="str">
        <f>IF(ISBLANK(Values!F196),"",Values!$B$31)</f>
        <v/>
      </c>
      <c r="ES197" s="1" t="str">
        <f>IF(ISBLANK(Values!F196),"","Amazon Tellus UPS")</f>
        <v/>
      </c>
      <c r="EV197" s="1" t="str">
        <f>IF(ISBLANK(Values!F196),"","New")</f>
        <v/>
      </c>
      <c r="FE197" s="1" t="str">
        <f>IF(ISBLANK(Values!F196),"","3")</f>
        <v/>
      </c>
      <c r="FH197" s="1" t="str">
        <f>IF(ISBLANK(Values!F196),"","FALSE")</f>
        <v/>
      </c>
      <c r="FI197" s="1" t="str">
        <f>IF(ISBLANK(Values!F196),"","FALSE")</f>
        <v/>
      </c>
      <c r="FJ197" s="1" t="str">
        <f>IF(ISBLANK(Values!F196),"","FALSE")</f>
        <v/>
      </c>
      <c r="FM197" s="1" t="str">
        <f>IF(ISBLANK(Values!F196),"","1")</f>
        <v/>
      </c>
      <c r="FO197" s="27"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1" t="str">
        <f>IF(ISBLANK(Values!F197),"",IF(Values!$B$37="EU","computercomponent","computer"))</f>
        <v/>
      </c>
      <c r="B198" s="33" t="str">
        <f>IF(ISBLANK(Values!F197),"",Values!G197)</f>
        <v/>
      </c>
      <c r="C198" s="29" t="str">
        <f>IF(ISBLANK(Values!F197),"","TellusRem")</f>
        <v/>
      </c>
      <c r="D198" s="28" t="str">
        <f>IF(ISBLANK(Values!F197),"",Values!F197)</f>
        <v/>
      </c>
      <c r="E198" s="1" t="str">
        <f>IF(ISBLANK(Values!F197),"","EAN")</f>
        <v/>
      </c>
      <c r="F198" s="27" t="str">
        <f>IF(ISBLANK(Values!F197),"",IF(Values!K197, SUBSTITUTE(Values!$B$1, "{language}", Values!I197) &amp; " " &amp;Values!$B$3,Values!H197 &amp;" "&amp;  Values!$B$2 &amp; " " &amp;Values!$B$3))</f>
        <v/>
      </c>
      <c r="G198" s="29" t="str">
        <f>IF(ISBLANK(Values!F197),"","TellusRem")</f>
        <v/>
      </c>
      <c r="H198" s="1" t="str">
        <f>IF(ISBLANK(Values!F197),"",Values!$B$16)</f>
        <v/>
      </c>
      <c r="I198" s="1" t="str">
        <f>IF(ISBLANK(Values!F197),"","4730574031")</f>
        <v/>
      </c>
      <c r="J198" s="31" t="str">
        <f>IF(ISBLANK(Values!F197),"",Values!G197 &amp; " variations")</f>
        <v/>
      </c>
      <c r="K198" s="27" t="str">
        <f>IF(ISBLANK(Values!F197),"",IF(Values!K197, Values!$B$4, Values!$B$5))</f>
        <v/>
      </c>
      <c r="L198" s="27" t="str">
        <f>IF(ISBLANK(Values!F197),"",Values!$B$18)</f>
        <v/>
      </c>
      <c r="M198" s="27" t="str">
        <f>IF(ISBLANK(Values!F197),"",Values!$N197)</f>
        <v/>
      </c>
      <c r="N198" s="27" t="str">
        <f>IF(ISBLANK(Values!G197),"",Values!$O197)</f>
        <v/>
      </c>
      <c r="O198" s="1" t="str">
        <f>IF(ISBLANK(Values!G197),"",Values!$P197)</f>
        <v/>
      </c>
      <c r="W198" s="29" t="str">
        <f>IF(ISBLANK(Values!F197),"","Child")</f>
        <v/>
      </c>
      <c r="X198" s="29" t="str">
        <f>IF(ISBLANK(Values!F197),"",Values!$B$13)</f>
        <v/>
      </c>
      <c r="Y198" s="31" t="str">
        <f>IF(ISBLANK(Values!F197),"","Size-Color")</f>
        <v/>
      </c>
      <c r="Z198" s="29" t="str">
        <f>IF(ISBLANK(Values!F197),"","variation")</f>
        <v/>
      </c>
      <c r="AA198" s="1" t="str">
        <f>IF(ISBLANK(Values!F197),"",Values!$B$20)</f>
        <v/>
      </c>
      <c r="AB198" s="1" t="str">
        <f>IF(ISBLANK(Values!F197),"",Values!$B$29)</f>
        <v/>
      </c>
      <c r="AI198" s="34" t="str">
        <f>IF(ISBLANK(Values!F197),"",IF(Values!J197,Values!$B$23,Values!$B$33))</f>
        <v/>
      </c>
      <c r="AJ198" s="3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7" t="str">
        <f>IF(ISBLANK(Values!F197),"",Values!I197)</f>
        <v/>
      </c>
      <c r="BE198" s="1" t="str">
        <f>IF(ISBLANK(Values!F197),"","Professional Audience")</f>
        <v/>
      </c>
      <c r="BF198" s="1" t="str">
        <f>IF(ISBLANK(Values!F197),"","Consumer Audience")</f>
        <v/>
      </c>
      <c r="BG198" s="1" t="str">
        <f>IF(ISBLANK(Values!F197),"","Adults")</f>
        <v/>
      </c>
      <c r="BH198" s="1"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1" t="str">
        <f>IF(ISBLANK(Values!F197),"",Values!$B$7)</f>
        <v/>
      </c>
      <c r="CQ198" s="1" t="str">
        <f>IF(ISBLANK(Values!F197),"",Values!$B$8)</f>
        <v/>
      </c>
      <c r="CR198" s="1"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1" t="str">
        <f>IF(ISBLANK(Values!F197),"","Parts")</f>
        <v/>
      </c>
      <c r="DP198" s="1" t="str">
        <f>IF(ISBLANK(Values!F197),"",Values!$B$31)</f>
        <v/>
      </c>
      <c r="EI198" s="1" t="str">
        <f>IF(ISBLANK(Values!F197),"",Values!$B$31)</f>
        <v/>
      </c>
      <c r="ES198" s="1" t="str">
        <f>IF(ISBLANK(Values!F197),"","Amazon Tellus UPS")</f>
        <v/>
      </c>
      <c r="EV198" s="1" t="str">
        <f>IF(ISBLANK(Values!F197),"","New")</f>
        <v/>
      </c>
      <c r="FE198" s="1" t="str">
        <f>IF(ISBLANK(Values!F197),"","3")</f>
        <v/>
      </c>
      <c r="FH198" s="1" t="str">
        <f>IF(ISBLANK(Values!F197),"","FALSE")</f>
        <v/>
      </c>
      <c r="FI198" s="1" t="str">
        <f>IF(ISBLANK(Values!F197),"","FALSE")</f>
        <v/>
      </c>
      <c r="FJ198" s="1" t="str">
        <f>IF(ISBLANK(Values!F197),"","FALSE")</f>
        <v/>
      </c>
      <c r="FM198" s="1" t="str">
        <f>IF(ISBLANK(Values!F197),"","1")</f>
        <v/>
      </c>
      <c r="FO198" s="27"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1" t="str">
        <f>IF(ISBLANK(Values!F198),"",IF(Values!$B$37="EU","computercomponent","computer"))</f>
        <v/>
      </c>
      <c r="B199" s="33" t="str">
        <f>IF(ISBLANK(Values!F198),"",Values!G198)</f>
        <v/>
      </c>
      <c r="C199" s="29" t="str">
        <f>IF(ISBLANK(Values!F198),"","TellusRem")</f>
        <v/>
      </c>
      <c r="D199" s="28" t="str">
        <f>IF(ISBLANK(Values!F198),"",Values!F198)</f>
        <v/>
      </c>
      <c r="E199" s="1" t="str">
        <f>IF(ISBLANK(Values!F198),"","EAN")</f>
        <v/>
      </c>
      <c r="F199" s="27" t="str">
        <f>IF(ISBLANK(Values!F198),"",IF(Values!K198, SUBSTITUTE(Values!$B$1, "{language}", Values!I198) &amp; " " &amp;Values!$B$3,Values!H198 &amp;" "&amp;  Values!$B$2 &amp; " " &amp;Values!$B$3))</f>
        <v/>
      </c>
      <c r="G199" s="29" t="str">
        <f>IF(ISBLANK(Values!F198),"","TellusRem")</f>
        <v/>
      </c>
      <c r="H199" s="1" t="str">
        <f>IF(ISBLANK(Values!F198),"",Values!$B$16)</f>
        <v/>
      </c>
      <c r="I199" s="1" t="str">
        <f>IF(ISBLANK(Values!F198),"","4730574031")</f>
        <v/>
      </c>
      <c r="J199" s="31" t="str">
        <f>IF(ISBLANK(Values!F198),"",Values!G198 &amp; " variations")</f>
        <v/>
      </c>
      <c r="K199" s="27" t="str">
        <f>IF(ISBLANK(Values!F198),"",IF(Values!K198, Values!$B$4, Values!$B$5))</f>
        <v/>
      </c>
      <c r="L199" s="27" t="str">
        <f>IF(ISBLANK(Values!F198),"",Values!$B$18)</f>
        <v/>
      </c>
      <c r="M199" s="27" t="str">
        <f>IF(ISBLANK(Values!F198),"",Values!$N198)</f>
        <v/>
      </c>
      <c r="N199" s="27" t="str">
        <f>IF(ISBLANK(Values!G198),"",Values!$O198)</f>
        <v/>
      </c>
      <c r="O199" s="1" t="str">
        <f>IF(ISBLANK(Values!G198),"",Values!$P198)</f>
        <v/>
      </c>
      <c r="W199" s="29" t="str">
        <f>IF(ISBLANK(Values!F198),"","Child")</f>
        <v/>
      </c>
      <c r="X199" s="29" t="str">
        <f>IF(ISBLANK(Values!F198),"",Values!$B$13)</f>
        <v/>
      </c>
      <c r="Y199" s="31" t="str">
        <f>IF(ISBLANK(Values!F198),"","Size-Color")</f>
        <v/>
      </c>
      <c r="Z199" s="29" t="str">
        <f>IF(ISBLANK(Values!F198),"","variation")</f>
        <v/>
      </c>
      <c r="AA199" s="1" t="str">
        <f>IF(ISBLANK(Values!F198),"",Values!$B$20)</f>
        <v/>
      </c>
      <c r="AB199" s="1" t="str">
        <f>IF(ISBLANK(Values!F198),"",Values!$B$29)</f>
        <v/>
      </c>
      <c r="AI199" s="34" t="str">
        <f>IF(ISBLANK(Values!F198),"",IF(Values!J198,Values!$B$23,Values!$B$33))</f>
        <v/>
      </c>
      <c r="AJ199" s="3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7" t="str">
        <f>IF(ISBLANK(Values!F198),"",Values!I198)</f>
        <v/>
      </c>
      <c r="BE199" s="1" t="str">
        <f>IF(ISBLANK(Values!F198),"","Professional Audience")</f>
        <v/>
      </c>
      <c r="BF199" s="1" t="str">
        <f>IF(ISBLANK(Values!F198),"","Consumer Audience")</f>
        <v/>
      </c>
      <c r="BG199" s="1" t="str">
        <f>IF(ISBLANK(Values!F198),"","Adults")</f>
        <v/>
      </c>
      <c r="BH199" s="1"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1" t="str">
        <f>IF(ISBLANK(Values!F198),"",Values!$B$7)</f>
        <v/>
      </c>
      <c r="CQ199" s="1" t="str">
        <f>IF(ISBLANK(Values!F198),"",Values!$B$8)</f>
        <v/>
      </c>
      <c r="CR199" s="1"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1" t="str">
        <f>IF(ISBLANK(Values!F198),"","Parts")</f>
        <v/>
      </c>
      <c r="DP199" s="1" t="str">
        <f>IF(ISBLANK(Values!F198),"",Values!$B$31)</f>
        <v/>
      </c>
      <c r="EI199" s="1" t="str">
        <f>IF(ISBLANK(Values!F198),"",Values!$B$31)</f>
        <v/>
      </c>
      <c r="ES199" s="1" t="str">
        <f>IF(ISBLANK(Values!F198),"","Amazon Tellus UPS")</f>
        <v/>
      </c>
      <c r="EV199" s="1" t="str">
        <f>IF(ISBLANK(Values!F198),"","New")</f>
        <v/>
      </c>
      <c r="FE199" s="1" t="str">
        <f>IF(ISBLANK(Values!F198),"","3")</f>
        <v/>
      </c>
      <c r="FH199" s="1" t="str">
        <f>IF(ISBLANK(Values!F198),"","FALSE")</f>
        <v/>
      </c>
      <c r="FI199" s="1" t="str">
        <f>IF(ISBLANK(Values!F198),"","FALSE")</f>
        <v/>
      </c>
      <c r="FJ199" s="1" t="str">
        <f>IF(ISBLANK(Values!F198),"","FALSE")</f>
        <v/>
      </c>
      <c r="FM199" s="1" t="str">
        <f>IF(ISBLANK(Values!F198),"","1")</f>
        <v/>
      </c>
      <c r="FO199" s="27"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1" t="str">
        <f>IF(ISBLANK(Values!F199),"",IF(Values!$B$37="EU","computercomponent","computer"))</f>
        <v/>
      </c>
      <c r="B200" s="33" t="str">
        <f>IF(ISBLANK(Values!F199),"",Values!G199)</f>
        <v/>
      </c>
      <c r="C200" s="29" t="str">
        <f>IF(ISBLANK(Values!F199),"","TellusRem")</f>
        <v/>
      </c>
      <c r="D200" s="28" t="str">
        <f>IF(ISBLANK(Values!F199),"",Values!F199)</f>
        <v/>
      </c>
      <c r="E200" s="1" t="str">
        <f>IF(ISBLANK(Values!F199),"","EAN")</f>
        <v/>
      </c>
      <c r="F200" s="27" t="str">
        <f>IF(ISBLANK(Values!F199),"",IF(Values!K199, SUBSTITUTE(Values!$B$1, "{language}", Values!I199) &amp; " " &amp;Values!$B$3,Values!H199 &amp;" "&amp;  Values!$B$2 &amp; " " &amp;Values!$B$3))</f>
        <v/>
      </c>
      <c r="G200" s="29" t="str">
        <f>IF(ISBLANK(Values!F199),"","TellusRem")</f>
        <v/>
      </c>
      <c r="H200" s="1" t="str">
        <f>IF(ISBLANK(Values!F199),"",Values!$B$16)</f>
        <v/>
      </c>
      <c r="I200" s="1" t="str">
        <f>IF(ISBLANK(Values!F199),"","4730574031")</f>
        <v/>
      </c>
      <c r="J200" s="31" t="str">
        <f>IF(ISBLANK(Values!F199),"",Values!G199 &amp; " variations")</f>
        <v/>
      </c>
      <c r="K200" s="27" t="str">
        <f>IF(ISBLANK(Values!F199),"",IF(Values!K199, Values!$B$4, Values!$B$5))</f>
        <v/>
      </c>
      <c r="L200" s="27" t="str">
        <f>IF(ISBLANK(Values!F199),"",Values!$B$18)</f>
        <v/>
      </c>
      <c r="M200" s="27" t="str">
        <f>IF(ISBLANK(Values!F199),"",Values!$N199)</f>
        <v/>
      </c>
      <c r="N200" s="27" t="str">
        <f>IF(ISBLANK(Values!G199),"",Values!$O199)</f>
        <v/>
      </c>
      <c r="O200" s="1" t="str">
        <f>IF(ISBLANK(Values!G199),"",Values!$P199)</f>
        <v/>
      </c>
      <c r="W200" s="29" t="str">
        <f>IF(ISBLANK(Values!F199),"","Child")</f>
        <v/>
      </c>
      <c r="X200" s="29" t="str">
        <f>IF(ISBLANK(Values!F199),"",Values!$B$13)</f>
        <v/>
      </c>
      <c r="Y200" s="31" t="str">
        <f>IF(ISBLANK(Values!F199),"","Size-Color")</f>
        <v/>
      </c>
      <c r="Z200" s="29" t="str">
        <f>IF(ISBLANK(Values!F199),"","variation")</f>
        <v/>
      </c>
      <c r="AA200" s="1" t="str">
        <f>IF(ISBLANK(Values!F199),"",Values!$B$20)</f>
        <v/>
      </c>
      <c r="AB200" s="1" t="str">
        <f>IF(ISBLANK(Values!F199),"",Values!$B$29)</f>
        <v/>
      </c>
      <c r="AI200" s="34" t="str">
        <f>IF(ISBLANK(Values!F199),"",IF(Values!J199,Values!$B$23,Values!$B$33))</f>
        <v/>
      </c>
      <c r="AJ200" s="3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7" t="str">
        <f>IF(ISBLANK(Values!F199),"",Values!I199)</f>
        <v/>
      </c>
      <c r="BE200" s="1" t="str">
        <f>IF(ISBLANK(Values!F199),"","Professional Audience")</f>
        <v/>
      </c>
      <c r="BF200" s="1" t="str">
        <f>IF(ISBLANK(Values!F199),"","Consumer Audience")</f>
        <v/>
      </c>
      <c r="BG200" s="1" t="str">
        <f>IF(ISBLANK(Values!F199),"","Adults")</f>
        <v/>
      </c>
      <c r="BH200" s="1"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1" t="str">
        <f>IF(ISBLANK(Values!F199),"",Values!$B$7)</f>
        <v/>
      </c>
      <c r="CQ200" s="1" t="str">
        <f>IF(ISBLANK(Values!F199),"",Values!$B$8)</f>
        <v/>
      </c>
      <c r="CR200" s="1"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1" t="str">
        <f>IF(ISBLANK(Values!F199),"","Parts")</f>
        <v/>
      </c>
      <c r="DP200" s="1" t="str">
        <f>IF(ISBLANK(Values!F199),"",Values!$B$31)</f>
        <v/>
      </c>
      <c r="EI200" s="1" t="str">
        <f>IF(ISBLANK(Values!F199),"",Values!$B$31)</f>
        <v/>
      </c>
      <c r="ES200" s="1" t="str">
        <f>IF(ISBLANK(Values!F199),"","Amazon Tellus UPS")</f>
        <v/>
      </c>
      <c r="EV200" s="1" t="str">
        <f>IF(ISBLANK(Values!F199),"","New")</f>
        <v/>
      </c>
      <c r="FE200" s="1" t="str">
        <f>IF(ISBLANK(Values!F199),"","3")</f>
        <v/>
      </c>
      <c r="FH200" s="1" t="str">
        <f>IF(ISBLANK(Values!F199),"","FALSE")</f>
        <v/>
      </c>
      <c r="FI200" s="1" t="str">
        <f>IF(ISBLANK(Values!F199),"","FALSE")</f>
        <v/>
      </c>
      <c r="FJ200" s="1" t="str">
        <f>IF(ISBLANK(Values!F199),"","FALSE")</f>
        <v/>
      </c>
      <c r="FM200" s="1" t="str">
        <f>IF(ISBLANK(Values!F199),"","1")</f>
        <v/>
      </c>
      <c r="FO200" s="27"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1" t="str">
        <f>IF(ISBLANK(Values!F200),"",IF(Values!$B$37="EU","computercomponent","computer"))</f>
        <v/>
      </c>
      <c r="B201" s="33" t="str">
        <f>IF(ISBLANK(Values!F200),"",Values!G200)</f>
        <v/>
      </c>
      <c r="C201" s="29" t="str">
        <f>IF(ISBLANK(Values!F200),"","TellusRem")</f>
        <v/>
      </c>
      <c r="D201" s="28" t="str">
        <f>IF(ISBLANK(Values!F200),"",Values!F200)</f>
        <v/>
      </c>
      <c r="E201" s="1" t="str">
        <f>IF(ISBLANK(Values!F200),"","EAN")</f>
        <v/>
      </c>
      <c r="F201" s="27" t="str">
        <f>IF(ISBLANK(Values!F200),"",IF(Values!K200, SUBSTITUTE(Values!$B$1, "{language}", Values!I200) &amp; " " &amp;Values!$B$3,Values!H200 &amp;" "&amp;  Values!$B$2 &amp; " " &amp;Values!$B$3))</f>
        <v/>
      </c>
      <c r="G201" s="29" t="str">
        <f>IF(ISBLANK(Values!F200),"","TellusRem")</f>
        <v/>
      </c>
      <c r="H201" s="1" t="str">
        <f>IF(ISBLANK(Values!F200),"",Values!$B$16)</f>
        <v/>
      </c>
      <c r="I201" s="1" t="str">
        <f>IF(ISBLANK(Values!F200),"","4730574031")</f>
        <v/>
      </c>
      <c r="J201" s="31" t="str">
        <f>IF(ISBLANK(Values!F200),"",Values!G200 &amp; " variations")</f>
        <v/>
      </c>
      <c r="K201" s="27" t="str">
        <f>IF(ISBLANK(Values!F200),"",IF(Values!K200, Values!$B$4, Values!$B$5))</f>
        <v/>
      </c>
      <c r="L201" s="27" t="str">
        <f>IF(ISBLANK(Values!F200),"",Values!$B$18)</f>
        <v/>
      </c>
      <c r="M201" s="27" t="str">
        <f>IF(ISBLANK(Values!F200),"",Values!$N200)</f>
        <v/>
      </c>
      <c r="N201" s="27" t="str">
        <f>IF(ISBLANK(Values!G200),"",Values!$O200)</f>
        <v/>
      </c>
      <c r="O201" s="1" t="str">
        <f>IF(ISBLANK(Values!G200),"",Values!$P200)</f>
        <v/>
      </c>
      <c r="W201" s="29" t="str">
        <f>IF(ISBLANK(Values!F200),"","Child")</f>
        <v/>
      </c>
      <c r="X201" s="29" t="str">
        <f>IF(ISBLANK(Values!F200),"",Values!$B$13)</f>
        <v/>
      </c>
      <c r="Y201" s="31" t="str">
        <f>IF(ISBLANK(Values!F200),"","Size-Color")</f>
        <v/>
      </c>
      <c r="Z201" s="29" t="str">
        <f>IF(ISBLANK(Values!F200),"","variation")</f>
        <v/>
      </c>
      <c r="AA201" s="1" t="str">
        <f>IF(ISBLANK(Values!F200),"",Values!$B$20)</f>
        <v/>
      </c>
      <c r="AB201" s="1" t="str">
        <f>IF(ISBLANK(Values!F200),"",Values!$B$29)</f>
        <v/>
      </c>
      <c r="AI201" s="34" t="str">
        <f>IF(ISBLANK(Values!F200),"",IF(Values!J200,Values!$B$23,Values!$B$33))</f>
        <v/>
      </c>
      <c r="AJ201" s="3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7" t="str">
        <f>IF(ISBLANK(Values!F200),"",Values!I200)</f>
        <v/>
      </c>
      <c r="BE201" s="1" t="str">
        <f>IF(ISBLANK(Values!F200),"","Professional Audience")</f>
        <v/>
      </c>
      <c r="BF201" s="1" t="str">
        <f>IF(ISBLANK(Values!F200),"","Consumer Audience")</f>
        <v/>
      </c>
      <c r="BG201" s="1" t="str">
        <f>IF(ISBLANK(Values!F200),"","Adults")</f>
        <v/>
      </c>
      <c r="BH201" s="1"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1" t="str">
        <f>IF(ISBLANK(Values!F200),"",Values!$B$7)</f>
        <v/>
      </c>
      <c r="CQ201" s="1" t="str">
        <f>IF(ISBLANK(Values!F200),"",Values!$B$8)</f>
        <v/>
      </c>
      <c r="CR201" s="1"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1" t="str">
        <f>IF(ISBLANK(Values!F200),"","Parts")</f>
        <v/>
      </c>
      <c r="DP201" s="1" t="str">
        <f>IF(ISBLANK(Values!F200),"",Values!$B$31)</f>
        <v/>
      </c>
      <c r="EI201" s="1" t="str">
        <f>IF(ISBLANK(Values!F200),"",Values!$B$31)</f>
        <v/>
      </c>
      <c r="ES201" s="1" t="str">
        <f>IF(ISBLANK(Values!F200),"","Amazon Tellus UPS")</f>
        <v/>
      </c>
      <c r="EV201" s="1" t="str">
        <f>IF(ISBLANK(Values!F200),"","New")</f>
        <v/>
      </c>
      <c r="FE201" s="1" t="str">
        <f>IF(ISBLANK(Values!F200),"","3")</f>
        <v/>
      </c>
      <c r="FH201" s="1" t="str">
        <f>IF(ISBLANK(Values!F200),"","FALSE")</f>
        <v/>
      </c>
      <c r="FI201" s="1" t="str">
        <f>IF(ISBLANK(Values!F200),"","FALSE")</f>
        <v/>
      </c>
      <c r="FJ201" s="1" t="str">
        <f>IF(ISBLANK(Values!F200),"","FALSE")</f>
        <v/>
      </c>
      <c r="FM201" s="1" t="str">
        <f>IF(ISBLANK(Values!F200),"","1")</f>
        <v/>
      </c>
      <c r="FO201" s="27"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1" t="str">
        <f>IF(ISBLANK(Values!F201),"",IF(Values!$B$37="EU","computercomponent","computer"))</f>
        <v/>
      </c>
      <c r="B202" s="33" t="str">
        <f>IF(ISBLANK(Values!F201),"",Values!G201)</f>
        <v/>
      </c>
      <c r="C202" s="29" t="str">
        <f>IF(ISBLANK(Values!F201),"","TellusRem")</f>
        <v/>
      </c>
      <c r="D202" s="28" t="str">
        <f>IF(ISBLANK(Values!F201),"",Values!F201)</f>
        <v/>
      </c>
      <c r="E202" s="1" t="str">
        <f>IF(ISBLANK(Values!F201),"","EAN")</f>
        <v/>
      </c>
      <c r="F202" s="27" t="str">
        <f>IF(ISBLANK(Values!F201),"",IF(Values!K201, SUBSTITUTE(Values!$B$1, "{language}", Values!I201) &amp; " " &amp;Values!$B$3,Values!H201 &amp;" "&amp;  Values!$B$2 &amp; " " &amp;Values!$B$3))</f>
        <v/>
      </c>
      <c r="G202" s="29" t="str">
        <f>IF(ISBLANK(Values!F201),"","TellusRem")</f>
        <v/>
      </c>
      <c r="H202" s="1" t="str">
        <f>IF(ISBLANK(Values!F201),"",Values!$B$16)</f>
        <v/>
      </c>
      <c r="I202" s="1" t="str">
        <f>IF(ISBLANK(Values!F201),"","4730574031")</f>
        <v/>
      </c>
      <c r="J202" s="31" t="str">
        <f>IF(ISBLANK(Values!F201),"",Values!G201 &amp; " variations")</f>
        <v/>
      </c>
      <c r="K202" s="27" t="str">
        <f>IF(ISBLANK(Values!F201),"",IF(Values!K201, Values!$B$4, Values!$B$5))</f>
        <v/>
      </c>
      <c r="L202" s="27" t="str">
        <f>IF(ISBLANK(Values!F201),"",Values!$B$18)</f>
        <v/>
      </c>
      <c r="M202" s="27" t="str">
        <f>IF(ISBLANK(Values!F201),"",Values!$N201)</f>
        <v/>
      </c>
      <c r="N202" s="27" t="str">
        <f>IF(ISBLANK(Values!G201),"",Values!$O201)</f>
        <v/>
      </c>
      <c r="O202" s="1" t="str">
        <f>IF(ISBLANK(Values!G201),"",Values!$P201)</f>
        <v/>
      </c>
      <c r="W202" s="29" t="str">
        <f>IF(ISBLANK(Values!F201),"","Child")</f>
        <v/>
      </c>
      <c r="X202" s="29" t="str">
        <f>IF(ISBLANK(Values!F201),"",Values!$B$13)</f>
        <v/>
      </c>
      <c r="Y202" s="31" t="str">
        <f>IF(ISBLANK(Values!F201),"","Size-Color")</f>
        <v/>
      </c>
      <c r="Z202" s="29" t="str">
        <f>IF(ISBLANK(Values!F201),"","variation")</f>
        <v/>
      </c>
      <c r="AA202" s="1" t="str">
        <f>IF(ISBLANK(Values!F201),"",Values!$B$20)</f>
        <v/>
      </c>
      <c r="AB202" s="1" t="str">
        <f>IF(ISBLANK(Values!F201),"",Values!$B$29)</f>
        <v/>
      </c>
      <c r="AI202" s="34" t="str">
        <f>IF(ISBLANK(Values!F201),"",IF(Values!J201,Values!$B$23,Values!$B$33))</f>
        <v/>
      </c>
      <c r="AJ202" s="3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7" t="str">
        <f>IF(ISBLANK(Values!F201),"",Values!I201)</f>
        <v/>
      </c>
      <c r="BE202" s="1" t="str">
        <f>IF(ISBLANK(Values!F201),"","Professional Audience")</f>
        <v/>
      </c>
      <c r="BF202" s="1" t="str">
        <f>IF(ISBLANK(Values!F201),"","Consumer Audience")</f>
        <v/>
      </c>
      <c r="BG202" s="1" t="str">
        <f>IF(ISBLANK(Values!F201),"","Adults")</f>
        <v/>
      </c>
      <c r="BH202" s="1"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1" t="str">
        <f>IF(ISBLANK(Values!F201),"",Values!$B$7)</f>
        <v/>
      </c>
      <c r="CQ202" s="1" t="str">
        <f>IF(ISBLANK(Values!F201),"",Values!$B$8)</f>
        <v/>
      </c>
      <c r="CR202" s="1"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1" t="str">
        <f>IF(ISBLANK(Values!F201),"","Parts")</f>
        <v/>
      </c>
      <c r="DP202" s="1" t="str">
        <f>IF(ISBLANK(Values!F201),"",Values!$B$31)</f>
        <v/>
      </c>
      <c r="EI202" s="1" t="str">
        <f>IF(ISBLANK(Values!F201),"",Values!$B$31)</f>
        <v/>
      </c>
      <c r="ES202" s="1" t="str">
        <f>IF(ISBLANK(Values!F201),"","Amazon Tellus UPS")</f>
        <v/>
      </c>
      <c r="EV202" s="1" t="str">
        <f>IF(ISBLANK(Values!F201),"","New")</f>
        <v/>
      </c>
      <c r="FE202" s="1" t="str">
        <f>IF(ISBLANK(Values!F201),"","3")</f>
        <v/>
      </c>
      <c r="FH202" s="1" t="str">
        <f>IF(ISBLANK(Values!F201),"","FALSE")</f>
        <v/>
      </c>
      <c r="FI202" s="1" t="str">
        <f>IF(ISBLANK(Values!F201),"","FALSE")</f>
        <v/>
      </c>
      <c r="FJ202" s="1" t="str">
        <f>IF(ISBLANK(Values!F201),"","FALSE")</f>
        <v/>
      </c>
      <c r="FM202" s="1" t="str">
        <f>IF(ISBLANK(Values!F201),"","1")</f>
        <v/>
      </c>
      <c r="FO202" s="27"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1" t="str">
        <f>IF(ISBLANK(Values!F202),"",IF(Values!$B$37="EU","computercomponent","computer"))</f>
        <v/>
      </c>
      <c r="B203" s="33" t="str">
        <f>IF(ISBLANK(Values!F202),"",Values!G202)</f>
        <v/>
      </c>
      <c r="C203" s="29" t="str">
        <f>IF(ISBLANK(Values!F202),"","TellusRem")</f>
        <v/>
      </c>
      <c r="D203" s="28" t="str">
        <f>IF(ISBLANK(Values!F202),"",Values!F202)</f>
        <v/>
      </c>
      <c r="E203" s="1" t="str">
        <f>IF(ISBLANK(Values!F202),"","EAN")</f>
        <v/>
      </c>
      <c r="F203" s="27" t="str">
        <f>IF(ISBLANK(Values!F202),"",IF(Values!K202, SUBSTITUTE(Values!$B$1, "{language}", Values!I202) &amp; " " &amp;Values!$B$3,Values!H202 &amp;" "&amp;  Values!$B$2 &amp; " " &amp;Values!$B$3))</f>
        <v/>
      </c>
      <c r="G203" s="29" t="str">
        <f>IF(ISBLANK(Values!F202),"","TellusRem")</f>
        <v/>
      </c>
      <c r="H203" s="1" t="str">
        <f>IF(ISBLANK(Values!F202),"",Values!$B$16)</f>
        <v/>
      </c>
      <c r="I203" s="1" t="str">
        <f>IF(ISBLANK(Values!F202),"","4730574031")</f>
        <v/>
      </c>
      <c r="J203" s="31" t="str">
        <f>IF(ISBLANK(Values!F202),"",Values!G202 &amp; " variations")</f>
        <v/>
      </c>
      <c r="K203" s="27" t="str">
        <f>IF(ISBLANK(Values!F202),"",IF(Values!K202, Values!$B$4, Values!$B$5))</f>
        <v/>
      </c>
      <c r="L203" s="27" t="str">
        <f>IF(ISBLANK(Values!F202),"",Values!$B$18)</f>
        <v/>
      </c>
      <c r="M203" s="27" t="str">
        <f>IF(ISBLANK(Values!F202),"",Values!$N202)</f>
        <v/>
      </c>
      <c r="N203" s="27" t="str">
        <f>IF(ISBLANK(Values!G202),"",Values!$O202)</f>
        <v/>
      </c>
      <c r="O203" s="1" t="str">
        <f>IF(ISBLANK(Values!G202),"",Values!$P202)</f>
        <v/>
      </c>
      <c r="W203" s="29" t="str">
        <f>IF(ISBLANK(Values!F202),"","Child")</f>
        <v/>
      </c>
      <c r="X203" s="29" t="str">
        <f>IF(ISBLANK(Values!F202),"",Values!$B$13)</f>
        <v/>
      </c>
      <c r="Y203" s="31" t="str">
        <f>IF(ISBLANK(Values!F202),"","Size-Color")</f>
        <v/>
      </c>
      <c r="Z203" s="29" t="str">
        <f>IF(ISBLANK(Values!F202),"","variation")</f>
        <v/>
      </c>
      <c r="AA203" s="1" t="str">
        <f>IF(ISBLANK(Values!F202),"",Values!$B$20)</f>
        <v/>
      </c>
      <c r="AB203" s="1" t="str">
        <f>IF(ISBLANK(Values!F202),"",Values!$B$29)</f>
        <v/>
      </c>
      <c r="AI203" s="34" t="str">
        <f>IF(ISBLANK(Values!F202),"",IF(Values!J202,Values!$B$23,Values!$B$33))</f>
        <v/>
      </c>
      <c r="AJ203" s="3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7" t="str">
        <f>IF(ISBLANK(Values!F202),"",Values!I202)</f>
        <v/>
      </c>
      <c r="BE203" s="1" t="str">
        <f>IF(ISBLANK(Values!F202),"","Professional Audience")</f>
        <v/>
      </c>
      <c r="BF203" s="1" t="str">
        <f>IF(ISBLANK(Values!F202),"","Consumer Audience")</f>
        <v/>
      </c>
      <c r="BG203" s="1" t="str">
        <f>IF(ISBLANK(Values!F202),"","Adults")</f>
        <v/>
      </c>
      <c r="BH203" s="1"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1" t="str">
        <f>IF(ISBLANK(Values!F202),"",Values!$B$7)</f>
        <v/>
      </c>
      <c r="CQ203" s="1" t="str">
        <f>IF(ISBLANK(Values!F202),"",Values!$B$8)</f>
        <v/>
      </c>
      <c r="CR203" s="1"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1" t="str">
        <f>IF(ISBLANK(Values!F202),"","Parts")</f>
        <v/>
      </c>
      <c r="DP203" s="1" t="str">
        <f>IF(ISBLANK(Values!F202),"",Values!$B$31)</f>
        <v/>
      </c>
      <c r="EI203" s="1" t="str">
        <f>IF(ISBLANK(Values!F202),"",Values!$B$31)</f>
        <v/>
      </c>
      <c r="ES203" s="1" t="str">
        <f>IF(ISBLANK(Values!F202),"","Amazon Tellus UPS")</f>
        <v/>
      </c>
      <c r="EV203" s="1" t="str">
        <f>IF(ISBLANK(Values!F202),"","New")</f>
        <v/>
      </c>
      <c r="FE203" s="1" t="str">
        <f>IF(ISBLANK(Values!F202),"","3")</f>
        <v/>
      </c>
      <c r="FH203" s="1" t="str">
        <f>IF(ISBLANK(Values!F202),"","FALSE")</f>
        <v/>
      </c>
      <c r="FI203" s="1" t="str">
        <f>IF(ISBLANK(Values!F202),"","FALSE")</f>
        <v/>
      </c>
      <c r="FJ203" s="1" t="str">
        <f>IF(ISBLANK(Values!F202),"","FALSE")</f>
        <v/>
      </c>
      <c r="FM203" s="1" t="str">
        <f>IF(ISBLANK(Values!F202),"","1")</f>
        <v/>
      </c>
      <c r="FO203" s="27"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1" t="str">
        <f>IF(ISBLANK(Values!F203),"",IF(Values!$B$37="EU","computercomponent","computer"))</f>
        <v/>
      </c>
      <c r="B204" s="33" t="str">
        <f>IF(ISBLANK(Values!F203),"",Values!G203)</f>
        <v/>
      </c>
      <c r="C204" s="29" t="str">
        <f>IF(ISBLANK(Values!F203),"","TellusRem")</f>
        <v/>
      </c>
      <c r="D204" s="28" t="str">
        <f>IF(ISBLANK(Values!F203),"",Values!F203)</f>
        <v/>
      </c>
      <c r="E204" s="1" t="str">
        <f>IF(ISBLANK(Values!F203),"","EAN")</f>
        <v/>
      </c>
      <c r="F204" s="27" t="str">
        <f>IF(ISBLANK(Values!F203),"",IF(Values!K203, SUBSTITUTE(Values!$B$1, "{language}", Values!I203) &amp; " " &amp;Values!$B$3,Values!H203 &amp;" "&amp;  Values!$B$2 &amp; " " &amp;Values!$B$3))</f>
        <v/>
      </c>
      <c r="G204" s="29" t="str">
        <f>IF(ISBLANK(Values!F203),"","TellusRem")</f>
        <v/>
      </c>
      <c r="H204" s="1" t="str">
        <f>IF(ISBLANK(Values!F203),"",Values!$B$16)</f>
        <v/>
      </c>
      <c r="I204" s="1" t="str">
        <f>IF(ISBLANK(Values!F203),"","4730574031")</f>
        <v/>
      </c>
      <c r="J204" s="31" t="str">
        <f>IF(ISBLANK(Values!F203),"",Values!G203 &amp; " variations")</f>
        <v/>
      </c>
      <c r="K204" s="27" t="str">
        <f>IF(ISBLANK(Values!F203),"",IF(Values!K203, Values!$B$4, Values!$B$5))</f>
        <v/>
      </c>
      <c r="L204" s="27" t="str">
        <f>IF(ISBLANK(Values!F203),"",Values!$B$18)</f>
        <v/>
      </c>
      <c r="M204" s="27" t="str">
        <f>IF(ISBLANK(Values!F203),"",Values!$N203)</f>
        <v/>
      </c>
      <c r="N204" s="27" t="str">
        <f>IF(ISBLANK(Values!G203),"",Values!$O203)</f>
        <v/>
      </c>
      <c r="O204" s="1" t="str">
        <f>IF(ISBLANK(Values!G203),"",Values!$P203)</f>
        <v/>
      </c>
      <c r="W204" s="29" t="str">
        <f>IF(ISBLANK(Values!F203),"","Child")</f>
        <v/>
      </c>
      <c r="X204" s="29" t="str">
        <f>IF(ISBLANK(Values!F203),"",Values!$B$13)</f>
        <v/>
      </c>
      <c r="Y204" s="31" t="str">
        <f>IF(ISBLANK(Values!F203),"","Size-Color")</f>
        <v/>
      </c>
      <c r="Z204" s="29" t="str">
        <f>IF(ISBLANK(Values!F203),"","variation")</f>
        <v/>
      </c>
      <c r="AA204" s="1" t="str">
        <f>IF(ISBLANK(Values!F203),"",Values!$B$20)</f>
        <v/>
      </c>
      <c r="AB204" s="1" t="str">
        <f>IF(ISBLANK(Values!F203),"",Values!$B$29)</f>
        <v/>
      </c>
      <c r="AI204" s="34" t="str">
        <f>IF(ISBLANK(Values!F203),"",IF(Values!J203,Values!$B$23,Values!$B$33))</f>
        <v/>
      </c>
      <c r="AJ204" s="3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7" t="str">
        <f>IF(ISBLANK(Values!F203),"",Values!I203)</f>
        <v/>
      </c>
      <c r="BE204" s="1" t="str">
        <f>IF(ISBLANK(Values!F203),"","Professional Audience")</f>
        <v/>
      </c>
      <c r="BF204" s="1" t="str">
        <f>IF(ISBLANK(Values!F203),"","Consumer Audience")</f>
        <v/>
      </c>
      <c r="BG204" s="1" t="str">
        <f>IF(ISBLANK(Values!F203),"","Adults")</f>
        <v/>
      </c>
      <c r="BH204" s="1"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1" t="str">
        <f>IF(ISBLANK(Values!F203),"",Values!$B$7)</f>
        <v/>
      </c>
      <c r="CQ204" s="1" t="str">
        <f>IF(ISBLANK(Values!F203),"",Values!$B$8)</f>
        <v/>
      </c>
      <c r="CR204" s="1"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1" t="str">
        <f>IF(ISBLANK(Values!F203),"","Parts")</f>
        <v/>
      </c>
      <c r="DP204" s="1" t="str">
        <f>IF(ISBLANK(Values!F203),"",Values!$B$31)</f>
        <v/>
      </c>
      <c r="EI204" s="1" t="str">
        <f>IF(ISBLANK(Values!F203),"",Values!$B$31)</f>
        <v/>
      </c>
      <c r="ES204" s="1" t="str">
        <f>IF(ISBLANK(Values!F203),"","Amazon Tellus UPS")</f>
        <v/>
      </c>
      <c r="EV204" s="1" t="str">
        <f>IF(ISBLANK(Values!F203),"","New")</f>
        <v/>
      </c>
      <c r="FE204" s="1" t="str">
        <f>IF(ISBLANK(Values!F203),"","3")</f>
        <v/>
      </c>
      <c r="FH204" s="1" t="str">
        <f>IF(ISBLANK(Values!F203),"","FALSE")</f>
        <v/>
      </c>
      <c r="FI204" s="1" t="str">
        <f>IF(ISBLANK(Values!F203),"","FALSE")</f>
        <v/>
      </c>
      <c r="FJ204" s="1" t="str">
        <f>IF(ISBLANK(Values!F203),"","FALSE")</f>
        <v/>
      </c>
      <c r="FM204" s="1" t="str">
        <f>IF(ISBLANK(Values!F203),"","1")</f>
        <v/>
      </c>
      <c r="FO204" s="27"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F205" s="27" t="str">
        <f>IF(ISBLANK(Values!F204),"",IF(Values!K204, SUBSTITUTE(Values!$B$1, "{language}", Values!I204) &amp; " " &amp;Values!$B$3,Values!H204 &amp;" "&amp;  Values!$B$2 &amp; " " &amp;Values!$B$3))</f>
        <v/>
      </c>
      <c r="AJ205" s="3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row>
    <row r="206" spans="1:178" x14ac:dyDescent="0.2">
      <c r="F206" s="27" t="str">
        <f>IF(ISBLANK(Values!F205),"",IF(Values!K205, SUBSTITUTE(Values!$B$1, "{language}", Values!I205) &amp; " " &amp;Values!$B$3,Values!H205 &amp;" "&amp;  Values!$B$2 &amp; " " &amp;Values!$B$3))</f>
        <v/>
      </c>
      <c r="AJ206" s="3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row>
    <row r="207" spans="1:178" x14ac:dyDescent="0.2">
      <c r="F207" s="27" t="str">
        <f>IF(ISBLANK(Values!F206),"",IF(Values!K206, SUBSTITUTE(Values!$B$1, "{language}", Values!I206) &amp; " " &amp;Values!$B$3,Values!H206 &amp;" "&amp;  Values!$B$2 &amp; " " &amp;Values!$B$3))</f>
        <v/>
      </c>
      <c r="AJ207" s="3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row>
    <row r="208" spans="1:178" x14ac:dyDescent="0.2">
      <c r="F208" s="27" t="str">
        <f>IF(ISBLANK(Values!F207),"",IF(Values!K207, SUBSTITUTE(Values!$B$1, "{language}", Values!I207) &amp; " " &amp;Values!$B$3,Values!H207 &amp;" "&amp;  Values!$B$2 &amp; " " &amp;Values!$B$3))</f>
        <v/>
      </c>
      <c r="AJ208" s="3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row>
    <row r="209" spans="6:39" x14ac:dyDescent="0.2">
      <c r="F209" s="27" t="str">
        <f>IF(ISBLANK(Values!F208),"",IF(Values!K208, SUBSTITUTE(Values!$B$1, "{language}", Values!I208) &amp; " " &amp;Values!$B$3,Values!H208 &amp;" "&amp;  Values!$B$2 &amp; " " &amp;Values!$B$3))</f>
        <v/>
      </c>
      <c r="AJ209" s="3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row>
    <row r="210" spans="6:39" x14ac:dyDescent="0.2">
      <c r="F210" s="27" t="str">
        <f>IF(ISBLANK(Values!F209),"",IF(Values!K209, SUBSTITUTE(Values!$B$1, "{language}", Values!I209) &amp; " " &amp;Values!$B$3,Values!H209 &amp;" "&amp;  Values!$B$2 &amp; " " &amp;Values!$B$3))</f>
        <v/>
      </c>
      <c r="AJ210" s="3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row>
    <row r="211" spans="6:39" x14ac:dyDescent="0.2">
      <c r="F211" s="27" t="str">
        <f>IF(ISBLANK(Values!F210),"",IF(Values!K210, SUBSTITUTE(Values!$B$1, "{language}", Values!I210) &amp; " " &amp;Values!$B$3,Values!H210 &amp;" "&amp;  Values!$B$2 &amp; " " &amp;Values!$B$3))</f>
        <v/>
      </c>
      <c r="AJ211" s="3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row>
    <row r="212" spans="6:39" x14ac:dyDescent="0.2">
      <c r="F212" s="27" t="str">
        <f>IF(ISBLANK(Values!F211),"",IF(Values!K211, SUBSTITUTE(Values!$B$1, "{language}", Values!I211) &amp; " " &amp;Values!$B$3,Values!H211 &amp;" "&amp;  Values!$B$2 &amp; " " &amp;Values!$B$3))</f>
        <v/>
      </c>
      <c r="AJ212" s="3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row>
    <row r="213" spans="6:39" x14ac:dyDescent="0.2">
      <c r="F213" s="27" t="str">
        <f>IF(ISBLANK(Values!F212),"",IF(Values!K212, SUBSTITUTE(Values!$B$1, "{language}", Values!I212) &amp; " " &amp;Values!$B$3,Values!H212 &amp;" "&amp;  Values!$B$2 &amp; " " &amp;Values!$B$3))</f>
        <v/>
      </c>
      <c r="AJ213" s="3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row>
    <row r="214" spans="6:39" x14ac:dyDescent="0.2">
      <c r="F214" s="27" t="str">
        <f>IF(ISBLANK(Values!F213),"",IF(Values!K213, SUBSTITUTE(Values!$B$1, "{language}", Values!I213) &amp; " " &amp;Values!$B$3,Values!H213 &amp;" "&amp;  Values!$B$2 &amp; " " &amp;Values!$B$3))</f>
        <v/>
      </c>
      <c r="AJ214" s="32" t="str">
        <f>IF(ISBLANK(Values!F213),"","👉 "&amp;Values!I213&amp; " "&amp;Values!$B$24 &amp;" "&amp;Values!$B$3)</f>
        <v/>
      </c>
      <c r="AL214" s="1" t="str">
        <f>IF(ISBLANK(Values!F213),"",SUBSTITUTE(SUBSTITUTE(IF(Values!$K213, Values!$B$26, Values!$B$33), "{language}", Values!$I213), "{flag}", INDEX(options!$E$1:$E$20, Values!$W213)))</f>
        <v/>
      </c>
    </row>
    <row r="215" spans="6:39" x14ac:dyDescent="0.2">
      <c r="F215" s="27" t="str">
        <f>IF(ISBLANK(Values!F214),"",IF(Values!K214, SUBSTITUTE(Values!$B$1, "{language}", Values!I214) &amp; " " &amp;Values!$B$3,Values!H214 &amp;" "&amp;  Values!$B$2 &amp; " " &amp;Values!$B$3))</f>
        <v/>
      </c>
      <c r="AJ215" s="32" t="str">
        <f>IF(ISBLANK(Values!F214),"","👉 "&amp;Values!I214&amp; " "&amp;Values!$B$24 &amp;" "&amp;Values!$B$3)</f>
        <v/>
      </c>
      <c r="AL215" s="1" t="str">
        <f>IF(ISBLANK(Values!F214),"",SUBSTITUTE(SUBSTITUTE(IF(Values!$K214, Values!$B$26, Values!$B$33), "{language}", Values!$I214), "{flag}", INDEX(options!$E$1:$E$20, Values!$W214)))</f>
        <v/>
      </c>
    </row>
    <row r="216" spans="6:39" x14ac:dyDescent="0.2">
      <c r="F216" s="27" t="str">
        <f>IF(ISBLANK(Values!F215),"",IF(Values!K215, SUBSTITUTE(Values!$B$1, "{language}", Values!I215) &amp; " " &amp;Values!$B$3,Values!H215 &amp;" "&amp;  Values!$B$2 &amp; " " &amp;Values!$B$3))</f>
        <v/>
      </c>
      <c r="AJ216" s="32" t="str">
        <f>IF(ISBLANK(Values!F215),"","👉 "&amp;Values!I215&amp; " "&amp;Values!$B$24 &amp;" "&amp;Values!$B$3)</f>
        <v/>
      </c>
      <c r="AL216" s="1" t="str">
        <f>IF(ISBLANK(Values!F215),"",SUBSTITUTE(SUBSTITUTE(IF(Values!$K215, Values!$B$26, Values!$B$33), "{language}", Values!$I215), "{flag}", INDEX(options!$E$1:$E$20, Values!$W215)))</f>
        <v/>
      </c>
    </row>
    <row r="217" spans="6:39" x14ac:dyDescent="0.2">
      <c r="F217" s="27" t="str">
        <f>IF(ISBLANK(Values!F216),"",IF(Values!K216, SUBSTITUTE(Values!$B$1, "{language}", Values!I216) &amp; " " &amp;Values!$B$3,Values!H216 &amp;" "&amp;  Values!$B$2 &amp; " " &amp;Values!$B$3))</f>
        <v/>
      </c>
      <c r="AJ217" s="32" t="str">
        <f>IF(ISBLANK(Values!F216),"","👉 "&amp;Values!I216&amp; " "&amp;Values!$B$24 &amp;" "&amp;Values!$B$3)</f>
        <v/>
      </c>
      <c r="AL217" s="1" t="str">
        <f>IF(ISBLANK(Values!F216),"",SUBSTITUTE(SUBSTITUTE(IF(Values!$K216, Values!$B$26, Values!$B$33), "{language}", Values!$I216), "{flag}", INDEX(options!$E$1:$E$20, Values!$W216)))</f>
        <v/>
      </c>
    </row>
    <row r="218" spans="6:39" x14ac:dyDescent="0.2">
      <c r="F218" s="27" t="str">
        <f>IF(ISBLANK(Values!F217),"",IF(Values!K217, SUBSTITUTE(Values!$B$1, "{language}", Values!I217) &amp; " " &amp;Values!$B$3,Values!H217 &amp;" "&amp;  Values!$B$2 &amp; " " &amp;Values!$B$3))</f>
        <v/>
      </c>
      <c r="AJ218" s="32" t="str">
        <f>IF(ISBLANK(Values!F217),"","👉 "&amp;Values!I217&amp; " "&amp;Values!$B$24 &amp;" "&amp;Values!$B$3)</f>
        <v/>
      </c>
      <c r="AL218" s="1" t="str">
        <f>IF(ISBLANK(Values!F217),"",SUBSTITUTE(SUBSTITUTE(IF(Values!$K217, Values!$B$26, Values!$B$33), "{language}", Values!$I217), "{flag}", INDEX(options!$E$1:$E$20, Values!$W217)))</f>
        <v/>
      </c>
    </row>
    <row r="219" spans="6:39" x14ac:dyDescent="0.2">
      <c r="F219" s="27" t="str">
        <f>IF(ISBLANK(Values!F218),"",IF(Values!K218, SUBSTITUTE(Values!$B$1, "{language}", Values!I218) &amp; " " &amp;Values!$B$3,Values!H218 &amp;" "&amp;  Values!$B$2 &amp; " " &amp;Values!$B$3))</f>
        <v/>
      </c>
      <c r="AJ219" s="32" t="str">
        <f>IF(ISBLANK(Values!F218),"","👉 "&amp;Values!I218&amp; " "&amp;Values!$B$24 &amp;" "&amp;Values!$B$3)</f>
        <v/>
      </c>
      <c r="AL219" s="1" t="str">
        <f>IF(ISBLANK(Values!F218),"",SUBSTITUTE(SUBSTITUTE(IF(Values!$K218, Values!$B$26, Values!$B$33), "{language}", Values!$I218), "{flag}", INDEX(options!$E$1:$E$20, Values!$W218)))</f>
        <v/>
      </c>
    </row>
    <row r="220" spans="6:39" x14ac:dyDescent="0.2">
      <c r="F220" s="27" t="str">
        <f>IF(ISBLANK(Values!F219),"",IF(Values!K219, SUBSTITUTE(Values!$B$1, "{language}", Values!I219) &amp; " " &amp;Values!$B$3,Values!H219 &amp;" "&amp;  Values!$B$2 &amp; " " &amp;Values!$B$3))</f>
        <v/>
      </c>
      <c r="AJ220" s="32" t="str">
        <f>IF(ISBLANK(Values!F219),"","👉 "&amp;Values!I219&amp; " "&amp;Values!$B$24 &amp;" "&amp;Values!$B$3)</f>
        <v/>
      </c>
      <c r="AL220" s="1" t="str">
        <f>IF(ISBLANK(Values!F219),"",SUBSTITUTE(SUBSTITUTE(IF(Values!$K219, Values!$B$26, Values!$B$33), "{language}", Values!$I219), "{flag}", INDEX(options!$E$1:$E$20, Values!$W219)))</f>
        <v/>
      </c>
    </row>
    <row r="221" spans="6:39" x14ac:dyDescent="0.2">
      <c r="F221" s="27" t="str">
        <f>IF(ISBLANK(Values!F220),"",IF(Values!K220, SUBSTITUTE(Values!$B$1, "{language}", Values!I220) &amp; " " &amp;Values!$B$3,Values!H220 &amp;" "&amp;  Values!$B$2 &amp; " " &amp;Values!$B$3))</f>
        <v/>
      </c>
      <c r="AJ221" s="32" t="str">
        <f>IF(ISBLANK(Values!F220),"","👉 "&amp;Values!I220&amp; " "&amp;Values!$B$24 &amp;" "&amp;Values!$B$3)</f>
        <v/>
      </c>
      <c r="AL221" s="1" t="str">
        <f>IF(ISBLANK(Values!F220),"",SUBSTITUTE(SUBSTITUTE(IF(Values!$K220, Values!$B$26, Values!$B$33), "{language}", Values!$I220), "{flag}", INDEX(options!$E$1:$E$20, Values!$W220)))</f>
        <v/>
      </c>
    </row>
    <row r="222" spans="6:39" x14ac:dyDescent="0.2">
      <c r="F222" s="27" t="str">
        <f>IF(ISBLANK(Values!F221),"",IF(Values!K221, SUBSTITUTE(Values!$B$1, "{language}", Values!I221) &amp; " " &amp;Values!$B$3,Values!H221 &amp;" "&amp;  Values!$B$2 &amp; " " &amp;Values!$B$3))</f>
        <v/>
      </c>
      <c r="AL222" s="1" t="str">
        <f>IF(ISBLANK(Values!F221),"",SUBSTITUTE(SUBSTITUTE(IF(Values!$K221, Values!$B$26, Values!$B$33), "{language}", Values!$I221), "{flag}", INDEX(options!$E$1:$E$20, Values!$W221)))</f>
        <v/>
      </c>
    </row>
    <row r="223" spans="6:39" x14ac:dyDescent="0.2">
      <c r="F223" s="27" t="str">
        <f>IF(ISBLANK(Values!F222),"",IF(Values!K222, SUBSTITUTE(Values!$B$1, "{language}", Values!I222) &amp; " " &amp;Values!$B$3,Values!H222 &amp;" "&amp;  Values!$B$2 &amp; " " &amp;Values!$B$3))</f>
        <v/>
      </c>
      <c r="AL223" s="1" t="str">
        <f>IF(ISBLANK(Values!F222),"",SUBSTITUTE(SUBSTITUTE(IF(Values!$K222, Values!$B$26, Values!$B$33), "{language}", Values!$I222), "{flag}", INDEX(options!$E$1:$E$20, Values!$W222)))</f>
        <v/>
      </c>
    </row>
    <row r="224" spans="6:39" x14ac:dyDescent="0.2">
      <c r="F224" s="27" t="str">
        <f>IF(ISBLANK(Values!F223),"",IF(Values!K223, SUBSTITUTE(Values!$B$1, "{language}", Values!I223) &amp; " " &amp;Values!$B$3,Values!H223 &amp;" "&amp;  Values!$B$2 &amp; " " &amp;Values!$B$3))</f>
        <v/>
      </c>
      <c r="AL224" s="1" t="str">
        <f>IF(ISBLANK(Values!F223),"",SUBSTITUTE(SUBSTITUTE(IF(Values!$K223, Values!$B$26, Values!$B$33), "{language}", Values!$I223), "{flag}", INDEX(options!$E$1:$E$20, Values!$W223)))</f>
        <v/>
      </c>
    </row>
    <row r="225" spans="6:38" x14ac:dyDescent="0.2">
      <c r="F225" s="27" t="str">
        <f>IF(ISBLANK(Values!F224),"",IF(Values!K224, SUBSTITUTE(Values!$B$1, "{language}", Values!I224) &amp; " " &amp;Values!$B$3,Values!H224 &amp;" "&amp;  Values!$B$2 &amp; " " &amp;Values!$B$3))</f>
        <v/>
      </c>
      <c r="AL225" s="1" t="str">
        <f>IF(ISBLANK(Values!F224),"",SUBSTITUTE(SUBSTITUTE(IF(Values!$K224, Values!$B$26, Values!$B$33), "{language}", Values!$I224), "{flag}", INDEX(options!$E$1:$E$20, Values!$W224)))</f>
        <v/>
      </c>
    </row>
    <row r="226" spans="6:38" x14ac:dyDescent="0.2">
      <c r="F226" s="27" t="str">
        <f>IF(ISBLANK(Values!F225),"",IF(Values!K225, SUBSTITUTE(Values!$B$1, "{language}", Values!I225) &amp; " " &amp;Values!$B$3,Values!H225 &amp;" "&amp;  Values!$B$2 &amp; " " &amp;Values!$B$3))</f>
        <v/>
      </c>
      <c r="AL226" s="1" t="str">
        <f>IF(ISBLANK(Values!F225),"",SUBSTITUTE(SUBSTITUTE(IF(Values!$K225, Values!$B$26, Values!$B$33), "{language}", Values!$I225), "{flag}", INDEX(options!$E$1:$E$20, Values!$W225)))</f>
        <v/>
      </c>
    </row>
    <row r="227" spans="6:38" x14ac:dyDescent="0.2">
      <c r="F227" s="27" t="str">
        <f>IF(ISBLANK(Values!F226),"",IF(Values!K226, SUBSTITUTE(Values!$B$1, "{language}", Values!I226) &amp; " " &amp;Values!$B$3,Values!H226 &amp;" "&amp;  Values!$B$2 &amp; " " &amp;Values!$B$3))</f>
        <v/>
      </c>
      <c r="AL227" s="1" t="str">
        <f>IF(ISBLANK(Values!F226),"",SUBSTITUTE(SUBSTITUTE(IF(Values!$K226, Values!$B$26, Values!$B$33), "{language}", Values!$I226), "{flag}", INDEX(options!$E$1:$E$20, Values!$W226)))</f>
        <v/>
      </c>
    </row>
    <row r="228" spans="6:38" x14ac:dyDescent="0.2">
      <c r="F228" s="27" t="str">
        <f>IF(ISBLANK(Values!F227),"",IF(Values!K227, SUBSTITUTE(Values!$B$1, "{language}", Values!I227) &amp; " " &amp;Values!$B$3,Values!H227 &amp;" "&amp;  Values!$B$2 &amp; " " &amp;Values!$B$3))</f>
        <v/>
      </c>
      <c r="AL228" s="1" t="str">
        <f>IF(ISBLANK(Values!F227),"",SUBSTITUTE(SUBSTITUTE(IF(Values!$K227, Values!$B$26, Values!$B$33), "{language}", Values!$I227), "{flag}", INDEX(options!$E$1:$E$20, Values!$W227)))</f>
        <v/>
      </c>
    </row>
    <row r="229" spans="6:38" x14ac:dyDescent="0.2">
      <c r="F229" s="27" t="str">
        <f>IF(ISBLANK(Values!F228),"",IF(Values!K228, SUBSTITUTE(Values!$B$1, "{language}", Values!I228) &amp; " " &amp;Values!$B$3,Values!H228 &amp;" "&amp;  Values!$B$2 &amp; " " &amp;Values!$B$3))</f>
        <v/>
      </c>
      <c r="AL229" s="1" t="str">
        <f>IF(ISBLANK(Values!F228),"",SUBSTITUTE(SUBSTITUTE(IF(Values!$K228, Values!$B$26, Values!$B$33), "{language}", Values!$I228), "{flag}", INDEX(options!$E$1:$E$20, Values!$W228)))</f>
        <v/>
      </c>
    </row>
    <row r="230" spans="6:38" x14ac:dyDescent="0.2">
      <c r="F230" s="27" t="str">
        <f>IF(ISBLANK(Values!F229),"",IF(Values!K229, SUBSTITUTE(Values!$B$1, "{language}", Values!I229) &amp; " " &amp;Values!$B$3,Values!H229 &amp;" "&amp;  Values!$B$2 &amp; " " &amp;Values!$B$3))</f>
        <v/>
      </c>
      <c r="AL230" s="1" t="str">
        <f>IF(ISBLANK(Values!F229),"",SUBSTITUTE(SUBSTITUTE(IF(Values!$K229, Values!$B$26, Values!$B$33), "{language}", Values!$I229), "{flag}", INDEX(options!$E$1:$E$20, Values!$W229)))</f>
        <v/>
      </c>
    </row>
    <row r="231" spans="6:38" x14ac:dyDescent="0.2">
      <c r="F231" s="27" t="str">
        <f>IF(ISBLANK(Values!F230),"",IF(Values!K230, SUBSTITUTE(Values!$B$1, "{language}", Values!I230) &amp; " " &amp;Values!$B$3,Values!H230 &amp;" "&amp;  Values!$B$2 &amp; " " &amp;Values!$B$3))</f>
        <v/>
      </c>
      <c r="AL231" s="1" t="str">
        <f>IF(ISBLANK(Values!F230),"",SUBSTITUTE(SUBSTITUTE(IF(Values!$K230, Values!$B$26, Values!$B$33), "{language}", Values!$I230), "{flag}", INDEX(options!$E$1:$E$20, Values!$W230)))</f>
        <v/>
      </c>
    </row>
    <row r="232" spans="6:38" x14ac:dyDescent="0.2">
      <c r="F232" s="27" t="str">
        <f>IF(ISBLANK(Values!F231),"",IF(Values!K231, SUBSTITUTE(Values!$B$1, "{language}", Values!I231) &amp; " " &amp;Values!$B$3,Values!H231 &amp;" "&amp;  Values!$B$2 &amp; " " &amp;Values!$B$3))</f>
        <v/>
      </c>
      <c r="AL232" s="1" t="str">
        <f>IF(ISBLANK(Values!F231),"",SUBSTITUTE(SUBSTITUTE(IF(Values!$K231, Values!$B$26, Values!$B$33), "{language}", Values!$I231), "{flag}", INDEX(options!$E$1:$E$20, Values!$W231)))</f>
        <v/>
      </c>
    </row>
    <row r="233" spans="6:38" x14ac:dyDescent="0.2">
      <c r="F233" s="27" t="str">
        <f>IF(ISBLANK(Values!F232),"",IF(Values!K232, SUBSTITUTE(Values!$B$1, "{language}", Values!I232) &amp; " " &amp;Values!$B$3,Values!H232 &amp;" "&amp;  Values!$B$2 &amp; " " &amp;Values!$B$3))</f>
        <v/>
      </c>
      <c r="AL233" s="1" t="str">
        <f>IF(ISBLANK(Values!F232),"",SUBSTITUTE(SUBSTITUTE(IF(Values!$K232, Values!$B$26, Values!$B$33), "{language}", Values!$I232), "{flag}", INDEX(options!$E$1:$E$20, Values!$W232)))</f>
        <v/>
      </c>
    </row>
    <row r="234" spans="6:38" x14ac:dyDescent="0.2">
      <c r="F234" s="27" t="str">
        <f>IF(ISBLANK(Values!F233),"",IF(Values!K233, SUBSTITUTE(Values!$B$1, "{language}", Values!I233) &amp; " " &amp;Values!$B$3,Values!H233 &amp;" "&amp;  Values!$B$2 &amp; " " &amp;Values!$B$3))</f>
        <v/>
      </c>
      <c r="AL234" s="1" t="str">
        <f>IF(ISBLANK(Values!F233),"",SUBSTITUTE(SUBSTITUTE(IF(Values!$K233, Values!$B$26, Values!$B$33), "{language}", Values!$I233), "{flag}", INDEX(options!$E$1:$E$20, Values!$W233)))</f>
        <v/>
      </c>
    </row>
    <row r="235" spans="6:38" x14ac:dyDescent="0.2">
      <c r="F235" s="27" t="str">
        <f>IF(ISBLANK(Values!F234),"",IF(Values!K234, SUBSTITUTE(Values!$B$1, "{language}", Values!I234) &amp; " " &amp;Values!$B$3,Values!H234 &amp;" "&amp;  Values!$B$2 &amp; " " &amp;Values!$B$3))</f>
        <v/>
      </c>
      <c r="AL235" s="1" t="str">
        <f>IF(ISBLANK(Values!F234),"",SUBSTITUTE(SUBSTITUTE(IF(Values!$K234, Values!$B$26, Values!$B$33), "{language}", Values!$I234), "{flag}", INDEX(options!$E$1:$E$20, Values!$W234)))</f>
        <v/>
      </c>
    </row>
    <row r="236" spans="6:38" x14ac:dyDescent="0.2">
      <c r="F236" s="27" t="str">
        <f>IF(ISBLANK(Values!F235),"",IF(Values!K235, SUBSTITUTE(Values!$B$1, "{language}", Values!I235) &amp; " " &amp;Values!$B$3,Values!H235 &amp;" "&amp;  Values!$B$2 &amp; " " &amp;Values!$B$3))</f>
        <v/>
      </c>
      <c r="AL236" s="1" t="str">
        <f>IF(ISBLANK(Values!F235),"",SUBSTITUTE(SUBSTITUTE(IF(Values!$K235, Values!$B$26, Values!$B$33), "{language}", Values!$I235), "{flag}", INDEX(options!$E$1:$E$20, Values!$W235)))</f>
        <v/>
      </c>
    </row>
    <row r="237" spans="6:38" x14ac:dyDescent="0.2">
      <c r="F237" s="27" t="str">
        <f>IF(ISBLANK(Values!F236),"",IF(Values!K236, SUBSTITUTE(Values!$B$1, "{language}", Values!I236) &amp; " " &amp;Values!$B$3,Values!H236 &amp;" "&amp;  Values!$B$2 &amp; " " &amp;Values!$B$3))</f>
        <v/>
      </c>
      <c r="AL237" s="1" t="str">
        <f>IF(ISBLANK(Values!F236),"",SUBSTITUTE(SUBSTITUTE(IF(Values!$K236, Values!$B$26, Values!$B$33), "{language}", Values!$I236), "{flag}", INDEX(options!$E$1:$E$20, Values!$W236)))</f>
        <v/>
      </c>
    </row>
    <row r="238" spans="6:38" x14ac:dyDescent="0.2">
      <c r="F238" s="27" t="str">
        <f>IF(ISBLANK(Values!F237),"",IF(Values!K237, SUBSTITUTE(Values!$B$1, "{language}", Values!I237) &amp; " " &amp;Values!$B$3,Values!H237 &amp;" "&amp;  Values!$B$2 &amp; " " &amp;Values!$B$3))</f>
        <v/>
      </c>
      <c r="AL238" s="1" t="str">
        <f>IF(ISBLANK(Values!F237),"",SUBSTITUTE(SUBSTITUTE(IF(Values!$K237, Values!$B$26, Values!$B$33), "{language}", Values!$I237), "{flag}", INDEX(options!$E$1:$E$20, Values!$W237)))</f>
        <v/>
      </c>
    </row>
    <row r="239" spans="6:38" x14ac:dyDescent="0.2">
      <c r="F239" s="27" t="str">
        <f>IF(ISBLANK(Values!F238),"",IF(Values!K238, SUBSTITUTE(Values!$B$1, "{language}", Values!I238) &amp; " " &amp;Values!$B$3,Values!H238 &amp;" "&amp;  Values!$B$2 &amp; " " &amp;Values!$B$3))</f>
        <v/>
      </c>
      <c r="AL239" s="1" t="str">
        <f>IF(ISBLANK(Values!F238),"",SUBSTITUTE(SUBSTITUTE(IF(Values!$K238, Values!$B$26, Values!$B$33), "{language}", Values!$I238), "{flag}", INDEX(options!$E$1:$E$20, Values!$W238)))</f>
        <v/>
      </c>
    </row>
    <row r="240" spans="6:38" x14ac:dyDescent="0.2">
      <c r="F240" s="27" t="str">
        <f>IF(ISBLANK(Values!F239),"",IF(Values!K239, SUBSTITUTE(Values!$B$1, "{language}", Values!I239) &amp; " " &amp;Values!$B$3,Values!H239 &amp;" "&amp;  Values!$B$2 &amp; " " &amp;Values!$B$3))</f>
        <v/>
      </c>
      <c r="AL240" s="1" t="str">
        <f>IF(ISBLANK(Values!F239),"",SUBSTITUTE(SUBSTITUTE(IF(Values!$K239, Values!$B$26, Values!$B$33), "{language}", Values!$I239), "{flag}", INDEX(options!$E$1:$E$20, Values!$W239)))</f>
        <v/>
      </c>
    </row>
    <row r="241" spans="6:38" x14ac:dyDescent="0.2">
      <c r="F241" s="27" t="str">
        <f>IF(ISBLANK(Values!F240),"",IF(Values!K240, SUBSTITUTE(Values!$B$1, "{language}", Values!I240) &amp; " " &amp;Values!$B$3,Values!H240 &amp;" "&amp;  Values!$B$2 &amp; " " &amp;Values!$B$3))</f>
        <v/>
      </c>
      <c r="AL241" s="1" t="str">
        <f>IF(ISBLANK(Values!F240),"",SUBSTITUTE(SUBSTITUTE(IF(Values!$K240, Values!$B$26, Values!$B$33), "{language}", Values!$I240), "{flag}", INDEX(options!$E$1:$E$20, Values!$W240)))</f>
        <v/>
      </c>
    </row>
    <row r="242" spans="6:38" x14ac:dyDescent="0.2">
      <c r="F242" s="27" t="str">
        <f>IF(ISBLANK(Values!F241),"",IF(Values!K241, SUBSTITUTE(Values!$B$1, "{language}", Values!I241) &amp; " " &amp;Values!$B$3,Values!H241 &amp;" "&amp;  Values!$B$2 &amp; " " &amp;Values!$B$3))</f>
        <v/>
      </c>
      <c r="AL242" s="1" t="str">
        <f>IF(ISBLANK(Values!F241),"",SUBSTITUTE(SUBSTITUTE(IF(Values!$K241, Values!$B$26, Values!$B$33), "{language}", Values!$I241), "{flag}", INDEX(options!$E$1:$E$20, Values!$W241)))</f>
        <v/>
      </c>
    </row>
    <row r="243" spans="6:38" x14ac:dyDescent="0.2">
      <c r="F243" s="27" t="str">
        <f>IF(ISBLANK(Values!F242),"",IF(Values!K242, SUBSTITUTE(Values!$B$1, "{language}", Values!I242) &amp; " " &amp;Values!$B$3,Values!H242 &amp;" "&amp;  Values!$B$2 &amp; " " &amp;Values!$B$3))</f>
        <v/>
      </c>
      <c r="AL243" s="1" t="str">
        <f>IF(ISBLANK(Values!F242),"",SUBSTITUTE(SUBSTITUTE(IF(Values!$K242, Values!$B$26, Values!$B$33), "{language}", Values!$I242), "{flag}", INDEX(options!$E$1:$E$20, Values!$W242)))</f>
        <v/>
      </c>
    </row>
    <row r="244" spans="6:38" x14ac:dyDescent="0.2">
      <c r="AL244" s="1" t="str">
        <f>IF(ISBLANK(Values!F243),"",SUBSTITUTE(SUBSTITUTE(IF(Values!$K243, Values!$B$26, Values!$B$33), "{language}", Values!$I243), "{flag}", INDEX(options!$E$1:$E$20, Values!$W243)))</f>
        <v/>
      </c>
    </row>
    <row r="245" spans="6:38" x14ac:dyDescent="0.2">
      <c r="AL245" s="1" t="str">
        <f>IF(ISBLANK(Values!F244),"",SUBSTITUTE(SUBSTITUTE(IF(Values!$K244, Values!$B$26, Values!$B$33), "{language}", Values!$I244), "{flag}", INDEX(options!$E$1:$E$20, Values!$W244)))</f>
        <v/>
      </c>
    </row>
    <row r="246" spans="6:38" x14ac:dyDescent="0.2">
      <c r="AL246" s="1" t="str">
        <f>IF(ISBLANK(Values!F245),"",SUBSTITUTE(SUBSTITUTE(IF(Values!$K245, Values!$B$26, Values!$B$33), "{language}", Values!$I245), "{flag}", INDEX(options!$E$1:$E$20, Values!$W245)))</f>
        <v/>
      </c>
    </row>
    <row r="247" spans="6:38" x14ac:dyDescent="0.2">
      <c r="AL247" s="1" t="str">
        <f>IF(ISBLANK(Values!F246),"",SUBSTITUTE(SUBSTITUTE(IF(Values!$K246, Values!$B$26, Values!$B$33), "{language}", Values!$I246), "{flag}", INDEX(options!$E$1:$E$20, Values!$W246)))</f>
        <v/>
      </c>
    </row>
    <row r="248" spans="6:38" x14ac:dyDescent="0.2">
      <c r="AL248" s="1" t="str">
        <f>IF(ISBLANK(Values!F247),"",SUBSTITUTE(SUBSTITUTE(IF(Values!$K247, Values!$B$26, Values!$B$33), "{language}", Values!$I247), "{flag}", INDEX(options!$E$1:$E$20, Values!$W247)))</f>
        <v/>
      </c>
    </row>
    <row r="249" spans="6:38" x14ac:dyDescent="0.2">
      <c r="AL249" s="1" t="str">
        <f>IF(ISBLANK(Values!F248),"",SUBSTITUTE(SUBSTITUTE(IF(Values!$K248, Values!$B$26, Values!$B$33), "{language}", Values!$I248), "{flag}", INDEX(options!$E$1:$E$20, Values!$W248)))</f>
        <v/>
      </c>
    </row>
    <row r="250" spans="6:38" x14ac:dyDescent="0.2">
      <c r="AL250" s="1" t="str">
        <f>IF(ISBLANK(Values!F249),"",SUBSTITUTE(SUBSTITUTE(IF(Values!$K249, Values!$B$26, Values!$B$33), "{language}", Values!$I249), "{flag}", INDEX(options!$E$1:$E$20, Values!$W249)))</f>
        <v/>
      </c>
    </row>
    <row r="251" spans="6:38" x14ac:dyDescent="0.2">
      <c r="AL251" s="1" t="str">
        <f>IF(ISBLANK(Values!F250),"",SUBSTITUTE(SUBSTITUTE(IF(Values!$K250, Values!$B$26, Values!$B$33), "{language}", Values!$I250), "{flag}", INDEX(options!$E$1:$E$20, Values!$W250)))</f>
        <v/>
      </c>
    </row>
    <row r="252" spans="6:38" x14ac:dyDescent="0.2">
      <c r="AL252" s="1" t="str">
        <f>IF(ISBLANK(Values!F251),"",SUBSTITUTE(SUBSTITUTE(IF(Values!$K251, Values!$B$26, Values!$B$33), "{language}", Values!$I251), "{flag}", INDEX(options!$E$1:$E$20, Values!$W251)))</f>
        <v/>
      </c>
    </row>
    <row r="253" spans="6:38" x14ac:dyDescent="0.2">
      <c r="AL253" s="1" t="str">
        <f>IF(ISBLANK(Values!F252),"",SUBSTITUTE(SUBSTITUTE(IF(Values!$K252, Values!$B$26, Values!$B$33), "{language}", Values!$I252), "{flag}", INDEX(options!$E$1:$E$20, Values!$W252)))</f>
        <v/>
      </c>
    </row>
    <row r="254" spans="6:38" x14ac:dyDescent="0.2">
      <c r="AL254" s="1" t="str">
        <f>IF(ISBLANK(Values!F253),"",SUBSTITUTE(SUBSTITUTE(IF(Values!$K253, Values!$B$26, Values!$B$33), "{language}", Values!$I253), "{flag}", INDEX(options!$E$1:$E$20, Values!$W253)))</f>
        <v/>
      </c>
    </row>
    <row r="255" spans="6:38" x14ac:dyDescent="0.2">
      <c r="AL255" s="1" t="str">
        <f>IF(ISBLANK(Values!F254),"",SUBSTITUTE(SUBSTITUTE(IF(Values!$K254, Values!$B$26, Values!$B$33), "{language}", Values!$I254), "{flag}", INDEX(options!$E$1:$E$20, Values!$W254)))</f>
        <v/>
      </c>
    </row>
    <row r="256" spans="6:38" x14ac:dyDescent="0.2">
      <c r="AL256" s="1" t="str">
        <f>IF(ISBLANK(Values!F255),"",SUBSTITUTE(SUBSTITUTE(IF(Values!$K255, Values!$B$26, Values!$B$33), "{language}", Values!$I255), "{flag}", INDEX(options!$E$1:$E$20, Values!$W255)))</f>
        <v/>
      </c>
    </row>
    <row r="257" spans="38:38" x14ac:dyDescent="0.2">
      <c r="AL257" s="1" t="str">
        <f>IF(ISBLANK(Values!F256),"",SUBSTITUTE(SUBSTITUTE(IF(Values!$K256, Values!$B$26, Values!$B$33), "{language}", Values!$I256), "{flag}", INDEX(options!$E$1:$E$20, Values!$W256)))</f>
        <v/>
      </c>
    </row>
    <row r="258" spans="38:38" x14ac:dyDescent="0.2">
      <c r="AL258" s="1" t="str">
        <f>IF(ISBLANK(Values!F257),"",SUBSTITUTE(SUBSTITUTE(IF(Values!$K257, Values!$B$26, Values!$B$33), "{language}", Values!$I257), "{flag}", INDEX(options!$E$1:$E$20, Values!$W257)))</f>
        <v/>
      </c>
    </row>
    <row r="259" spans="38:38" x14ac:dyDescent="0.2">
      <c r="AL259" s="1" t="str">
        <f>IF(ISBLANK(Values!F258),"",SUBSTITUTE(SUBSTITUTE(IF(Values!$K258, Values!$B$26, Values!$B$33), "{language}", Values!$I258), "{flag}", INDEX(options!$E$1:$E$20, Values!$W258)))</f>
        <v/>
      </c>
    </row>
    <row r="260" spans="38:38" x14ac:dyDescent="0.2">
      <c r="AL260" s="1" t="str">
        <f>IF(ISBLANK(Values!F259),"",SUBSTITUTE(SUBSTITUTE(IF(Values!$K259, Values!$B$26, Values!$B$33), "{language}", Values!$I259), "{flag}", INDEX(options!$E$1:$E$20, Values!$W259)))</f>
        <v/>
      </c>
    </row>
    <row r="261" spans="38:38" x14ac:dyDescent="0.2">
      <c r="AL261" s="1" t="str">
        <f>IF(ISBLANK(Values!F260),"",SUBSTITUTE(SUBSTITUTE(IF(Values!$K260, Values!$B$26, Values!$B$33), "{language}", Values!$I260), "{flag}", INDEX(options!$E$1:$E$20, Values!$W260)))</f>
        <v/>
      </c>
    </row>
    <row r="262" spans="38:38" x14ac:dyDescent="0.2">
      <c r="AL262" s="1" t="str">
        <f>IF(ISBLANK(Values!F261),"",SUBSTITUTE(SUBSTITUTE(IF(Values!$K261, Values!$B$26, Values!$B$33), "{language}", Values!$I261), "{flag}", INDEX(options!$E$1:$E$20, Values!$W261)))</f>
        <v/>
      </c>
    </row>
    <row r="263" spans="38:38" x14ac:dyDescent="0.2">
      <c r="AL263" s="1" t="str">
        <f>IF(ISBLANK(Values!F262),"",SUBSTITUTE(SUBSTITUTE(IF(Values!$K262, Values!$B$26, Values!$B$33), "{language}", Values!$I262), "{flag}", INDEX(options!$E$1:$E$20, Values!$W262)))</f>
        <v/>
      </c>
    </row>
    <row r="264" spans="38:38" x14ac:dyDescent="0.2">
      <c r="AL264" s="1" t="str">
        <f>IF(ISBLANK(Values!F263),"",SUBSTITUTE(SUBSTITUTE(IF(Values!$K263, Values!$B$26, Values!$B$33), "{language}", Values!$I263), "{flag}", INDEX(options!$E$1:$E$20, Values!$W263)))</f>
        <v/>
      </c>
    </row>
    <row r="265" spans="38:38" x14ac:dyDescent="0.2">
      <c r="AL265" s="1" t="str">
        <f>IF(ISBLANK(Values!F264),"",SUBSTITUTE(SUBSTITUTE(IF(Values!$K264, Values!$B$26, Values!$B$33), "{language}", Values!$I264), "{flag}", INDEX(options!$E$1:$E$20, Values!$W264)))</f>
        <v/>
      </c>
    </row>
    <row r="266" spans="38:38" x14ac:dyDescent="0.2">
      <c r="AL266" s="1" t="str">
        <f>IF(ISBLANK(Values!F265),"",SUBSTITUTE(SUBSTITUTE(IF(Values!$K265, Values!$B$26, Values!$B$33), "{language}", Values!$I265), "{flag}", INDEX(options!$E$1:$E$20, Values!$W265)))</f>
        <v/>
      </c>
    </row>
    <row r="267" spans="38:38" x14ac:dyDescent="0.2">
      <c r="AL267" s="1" t="str">
        <f>IF(ISBLANK(Values!F266),"",SUBSTITUTE(SUBSTITUTE(IF(Values!$K266, Values!$B$26, Values!$B$33), "{language}", Values!$I266), "{flag}", INDEX(options!$E$1:$E$20, Values!$W266)))</f>
        <v/>
      </c>
    </row>
    <row r="268" spans="38:38" x14ac:dyDescent="0.2">
      <c r="AL268" s="1" t="str">
        <f>IF(ISBLANK(Values!F267),"",SUBSTITUTE(SUBSTITUTE(IF(Values!$K267, Values!$B$26, Values!$B$33), "{language}", Values!$I267), "{flag}", INDEX(options!$E$1:$E$20, Values!$W267)))</f>
        <v/>
      </c>
    </row>
    <row r="269" spans="38:38" x14ac:dyDescent="0.2">
      <c r="AL269" s="1" t="str">
        <f>IF(ISBLANK(Values!F268),"",SUBSTITUTE(SUBSTITUTE(IF(Values!$K268, Values!$B$26, Values!$B$33), "{language}", Values!$I268), "{flag}", INDEX(options!$E$1:$E$20, Values!$W268)))</f>
        <v/>
      </c>
    </row>
    <row r="270" spans="38:38" x14ac:dyDescent="0.2">
      <c r="AL270" s="1" t="str">
        <f>IF(ISBLANK(Values!F269),"",SUBSTITUTE(SUBSTITUTE(IF(Values!$K269, Values!$B$26, Values!$B$33), "{language}", Values!$I269), "{flag}", INDEX(options!$E$1:$E$20, Values!$W269)))</f>
        <v/>
      </c>
    </row>
    <row r="271" spans="38:38" x14ac:dyDescent="0.2">
      <c r="AL271" s="1" t="str">
        <f>IF(ISBLANK(Values!F270),"",SUBSTITUTE(SUBSTITUTE(IF(Values!$K270, Values!$B$26, Values!$B$33), "{language}", Values!$I270), "{flag}", INDEX(options!$E$1:$E$20, Values!$W270)))</f>
        <v/>
      </c>
    </row>
    <row r="272" spans="38:38" x14ac:dyDescent="0.2">
      <c r="AL272" s="1" t="str">
        <f>IF(ISBLANK(Values!F271),"",SUBSTITUTE(SUBSTITUTE(IF(Values!$K271, Values!$B$26, Values!$B$33), "{language}", Values!$I271), "{flag}", INDEX(options!$E$1:$E$20, Values!$W271)))</f>
        <v/>
      </c>
    </row>
    <row r="273" spans="38:38" x14ac:dyDescent="0.2">
      <c r="AL273" s="1" t="str">
        <f>IF(ISBLANK(Values!F272),"",SUBSTITUTE(SUBSTITUTE(IF(Values!$K272, Values!$B$26, Values!$B$33), "{language}", Values!$I272), "{flag}", INDEX(options!$E$1:$E$20, Values!$W272)))</f>
        <v/>
      </c>
    </row>
    <row r="274" spans="38:38" x14ac:dyDescent="0.2">
      <c r="AL274" s="1" t="str">
        <f>IF(ISBLANK(Values!F273),"",SUBSTITUTE(SUBSTITUTE(IF(Values!$K273, Values!$B$26, Values!$B$33), "{language}", Values!$I273), "{flag}", INDEX(options!$E$1:$E$20, Values!$W273)))</f>
        <v/>
      </c>
    </row>
    <row r="275" spans="38:38" x14ac:dyDescent="0.2">
      <c r="AL275" s="1" t="str">
        <f>IF(ISBLANK(Values!F274),"",SUBSTITUTE(SUBSTITUTE(IF(Values!$K274, Values!$B$26, Values!$B$33), "{language}", Values!$I274), "{flag}", INDEX(options!$E$1:$E$20, Values!$W274)))</f>
        <v/>
      </c>
    </row>
    <row r="276" spans="38:38" x14ac:dyDescent="0.2">
      <c r="AL276" s="1" t="str">
        <f>IF(ISBLANK(Values!F275),"",SUBSTITUTE(SUBSTITUTE(IF(Values!$K275, Values!$B$26, Values!$B$33), "{language}", Values!$I275), "{flag}", INDEX(options!$E$1:$E$20, Values!$W275)))</f>
        <v/>
      </c>
    </row>
    <row r="277" spans="38:38" x14ac:dyDescent="0.2">
      <c r="AL277" s="1" t="str">
        <f>IF(ISBLANK(Values!F276),"",SUBSTITUTE(SUBSTITUTE(IF(Values!$K276, Values!$B$26, Values!$B$33), "{language}", Values!$I276), "{flag}", INDEX(options!$E$1:$E$20, Values!$W276)))</f>
        <v/>
      </c>
    </row>
    <row r="278" spans="38:38" x14ac:dyDescent="0.2">
      <c r="AL278" s="1" t="str">
        <f>IF(ISBLANK(Values!F277),"",SUBSTITUTE(SUBSTITUTE(IF(Values!$K277, Values!$B$26, Values!$B$33), "{language}", Values!$I277), "{flag}", INDEX(options!$E$1:$E$20, Values!$W277)))</f>
        <v/>
      </c>
    </row>
    <row r="279" spans="38:38" x14ac:dyDescent="0.2">
      <c r="AL279" s="1" t="str">
        <f>IF(ISBLANK(Values!F278),"",SUBSTITUTE(SUBSTITUTE(IF(Values!$K278, Values!$B$26, Values!$B$33), "{language}", Values!$I278), "{flag}", INDEX(options!$E$1:$E$20, Values!$W278)))</f>
        <v/>
      </c>
    </row>
    <row r="280" spans="38:38" x14ac:dyDescent="0.2">
      <c r="AL280" s="1" t="str">
        <f>IF(ISBLANK(Values!F279),"",SUBSTITUTE(SUBSTITUTE(IF(Values!$K279, Values!$B$26, Values!$B$33), "{language}", Values!$I279), "{flag}", INDEX(options!$E$1:$E$20, Values!$W279)))</f>
        <v/>
      </c>
    </row>
    <row r="281" spans="38:38" x14ac:dyDescent="0.2">
      <c r="AL281" s="1" t="str">
        <f>IF(ISBLANK(Values!F280),"",SUBSTITUTE(SUBSTITUTE(IF(Values!$K280, Values!$B$26, Values!$B$33), "{language}", Values!$I280), "{flag}", INDEX(options!$E$1:$E$20, Values!$W280)))</f>
        <v/>
      </c>
    </row>
    <row r="282" spans="38:38" x14ac:dyDescent="0.2">
      <c r="AL282" s="1" t="str">
        <f>IF(ISBLANK(Values!F281),"",SUBSTITUTE(SUBSTITUTE(IF(Values!$K281, Values!$B$26, Values!$B$33), "{language}", Values!$I281), "{flag}", INDEX(options!$E$1:$E$20, Values!$W281)))</f>
        <v/>
      </c>
    </row>
    <row r="283" spans="38:38" x14ac:dyDescent="0.2">
      <c r="AL283" s="1" t="str">
        <f>IF(ISBLANK(Values!F282),"",SUBSTITUTE(SUBSTITUTE(IF(Values!$K282, Values!$B$26, Values!$B$33), "{language}", Values!$I282), "{flag}", INDEX(options!$E$1:$E$20, Values!$W282)))</f>
        <v/>
      </c>
    </row>
    <row r="284" spans="38:38" x14ac:dyDescent="0.2">
      <c r="AL284" s="1" t="str">
        <f>IF(ISBLANK(Values!F283),"",SUBSTITUTE(SUBSTITUTE(IF(Values!$K283, Values!$B$26, Values!$B$33), "{language}", Values!$I283), "{flag}", INDEX(options!$E$1:$E$20, Values!$W283)))</f>
        <v/>
      </c>
    </row>
    <row r="285" spans="38:38" x14ac:dyDescent="0.2">
      <c r="AL285" s="1" t="str">
        <f>IF(ISBLANK(Values!F284),"",SUBSTITUTE(SUBSTITUTE(IF(Values!$K284, Values!$B$26, Values!$B$33), "{language}", Values!$I284), "{flag}", INDEX(options!$E$1:$E$20, Values!$W284)))</f>
        <v/>
      </c>
    </row>
    <row r="286" spans="38:38" x14ac:dyDescent="0.2">
      <c r="AL286" s="1" t="str">
        <f>IF(ISBLANK(Values!F285),"",SUBSTITUTE(SUBSTITUTE(IF(Values!$K285, Values!$B$26, Values!$B$33), "{language}", Values!$I285), "{flag}", INDEX(options!$E$1:$E$20, Values!$W285)))</f>
        <v/>
      </c>
    </row>
    <row r="287" spans="38:38" x14ac:dyDescent="0.2">
      <c r="AL287" s="1" t="str">
        <f>IF(ISBLANK(Values!F286),"",SUBSTITUTE(SUBSTITUTE(IF(Values!$K286, Values!$B$26, Values!$B$33), "{language}", Values!$I286), "{flag}", INDEX(options!$E$1:$E$20, Values!$W286)))</f>
        <v/>
      </c>
    </row>
    <row r="288" spans="38:38" x14ac:dyDescent="0.2">
      <c r="AL288" s="1" t="str">
        <f>IF(ISBLANK(Values!F287),"",SUBSTITUTE(SUBSTITUTE(IF(Values!$K287, Values!$B$26, Values!$B$33), "{language}", Values!$I287), "{flag}", INDEX(options!$E$1:$E$20, Values!$W287)))</f>
        <v/>
      </c>
    </row>
    <row r="289" spans="38:38" x14ac:dyDescent="0.2">
      <c r="AL289" s="1" t="str">
        <f>IF(ISBLANK(Values!F288),"",SUBSTITUTE(SUBSTITUTE(IF(Values!$K288, Values!$B$26, Values!$B$33), "{language}", Values!$I288), "{flag}", INDEX(options!$E$1:$E$20, Values!$W288)))</f>
        <v/>
      </c>
    </row>
    <row r="290" spans="38:38" x14ac:dyDescent="0.2">
      <c r="AL290" s="1" t="str">
        <f>IF(ISBLANK(Values!F289),"",SUBSTITUTE(SUBSTITUTE(IF(Values!$K289, Values!$B$26, Values!$B$33), "{language}", Values!$I289), "{flag}", INDEX(options!$E$1:$E$20, Values!$W289)))</f>
        <v/>
      </c>
    </row>
    <row r="291" spans="38:38" x14ac:dyDescent="0.2">
      <c r="AL291" s="1" t="str">
        <f>IF(ISBLANK(Values!F290),"",SUBSTITUTE(SUBSTITUTE(IF(Values!$K290, Values!$B$26, Values!$B$33), "{language}", Values!$I290), "{flag}", INDEX(options!$E$1:$E$20, Values!$W290)))</f>
        <v/>
      </c>
    </row>
    <row r="292" spans="38:38" x14ac:dyDescent="0.2">
      <c r="AL292" s="1" t="str">
        <f>IF(ISBLANK(Values!F291),"",SUBSTITUTE(SUBSTITUTE(IF(Values!$K291, Values!$B$26, Values!$B$33), "{language}", Values!$I291), "{flag}", INDEX(options!$E$1:$E$20, Values!$W291)))</f>
        <v/>
      </c>
    </row>
    <row r="293" spans="38:38" x14ac:dyDescent="0.2">
      <c r="AL293" s="1" t="str">
        <f>IF(ISBLANK(Values!F292),"",SUBSTITUTE(SUBSTITUTE(IF(Values!$K292, Values!$B$26, Values!$B$33), "{language}", Values!$I292), "{flag}", INDEX(options!$E$1:$E$20, Values!$W292)))</f>
        <v/>
      </c>
    </row>
    <row r="294" spans="38:38" x14ac:dyDescent="0.2">
      <c r="AL294" s="1" t="str">
        <f>IF(ISBLANK(Values!F293),"",SUBSTITUTE(SUBSTITUTE(IF(Values!$K293, Values!$B$26, Values!$B$33), "{language}", Values!$I293), "{flag}", INDEX(options!$E$1:$E$20, Values!$W293)))</f>
        <v/>
      </c>
    </row>
    <row r="295" spans="38:38" x14ac:dyDescent="0.2">
      <c r="AL295" s="1" t="str">
        <f>IF(ISBLANK(Values!F294),"",SUBSTITUTE(SUBSTITUTE(IF(Values!$K294, Values!$B$26, Values!$B$33), "{language}", Values!$I294), "{flag}", INDEX(options!$E$1:$E$20, Values!$W294)))</f>
        <v/>
      </c>
    </row>
    <row r="296" spans="38:38" x14ac:dyDescent="0.2">
      <c r="AL296" s="1" t="str">
        <f>IF(ISBLANK(Values!F295),"",SUBSTITUTE(SUBSTITUTE(IF(Values!$K295, Values!$B$26, Values!$B$33), "{language}", Values!$I295), "{flag}", INDEX(options!$E$1:$E$20, Values!$W295)))</f>
        <v/>
      </c>
    </row>
    <row r="297" spans="38:38" x14ac:dyDescent="0.2">
      <c r="AL297" s="1" t="str">
        <f>IF(ISBLANK(Values!F296),"",SUBSTITUTE(SUBSTITUTE(IF(Values!$K296, Values!$B$26, Values!$B$33), "{language}", Values!$I296), "{flag}", INDEX(options!$E$1:$E$20, Values!$W296)))</f>
        <v/>
      </c>
    </row>
    <row r="298" spans="38:38" x14ac:dyDescent="0.2">
      <c r="AL298" s="1" t="str">
        <f>IF(ISBLANK(Values!F297),"",SUBSTITUTE(SUBSTITUTE(IF(Values!$K297, Values!$B$26, Values!$B$33), "{language}", Values!$I297), "{flag}", INDEX(options!$E$1:$E$20, Values!$W297)))</f>
        <v/>
      </c>
    </row>
    <row r="299" spans="38:38" x14ac:dyDescent="0.2">
      <c r="AL299" s="1" t="str">
        <f>IF(ISBLANK(Values!F298),"",SUBSTITUTE(SUBSTITUTE(IF(Values!$K298, Values!$B$26, Values!$B$33), "{language}", Values!$I298), "{flag}", INDEX(options!$E$1:$E$20, Values!$W298)))</f>
        <v/>
      </c>
    </row>
    <row r="300" spans="38:38" x14ac:dyDescent="0.2">
      <c r="AL300" s="1" t="str">
        <f>IF(ISBLANK(Values!F299),"",SUBSTITUTE(SUBSTITUTE(IF(Values!$K299, Values!$B$26, Values!$B$33), "{language}", Values!$I299), "{flag}", INDEX(options!$E$1:$E$20, Values!$W299)))</f>
        <v/>
      </c>
    </row>
    <row r="301" spans="38:38" x14ac:dyDescent="0.2">
      <c r="AL301" s="1" t="str">
        <f>IF(ISBLANK(Values!F300),"",SUBSTITUTE(SUBSTITUTE(IF(Values!$K300, Values!$B$26, Values!$B$33), "{language}", Values!$I300), "{flag}", INDEX(options!$E$1:$E$20, Values!$W300)))</f>
        <v/>
      </c>
    </row>
    <row r="302" spans="38:38" x14ac:dyDescent="0.2">
      <c r="AL302" s="1" t="str">
        <f>IF(ISBLANK(Values!F301),"",SUBSTITUTE(SUBSTITUTE(IF(Values!$K301, Values!$B$26, Values!$B$33), "{language}", Values!$I301), "{flag}", INDEX(options!$E$1:$E$20, Values!$W301)))</f>
        <v/>
      </c>
    </row>
    <row r="303" spans="38:38" x14ac:dyDescent="0.2">
      <c r="AL303" s="1" t="str">
        <f>IF(ISBLANK(Values!F302),"",SUBSTITUTE(SUBSTITUTE(IF(Values!$K302, Values!$B$26, Values!$B$33), "{language}", Values!$I302), "{flag}", INDEX(options!$E$1:$E$20, Values!$W302)))</f>
        <v/>
      </c>
    </row>
    <row r="304" spans="38:38" x14ac:dyDescent="0.2">
      <c r="AL304" s="1" t="str">
        <f>IF(ISBLANK(Values!F303),"",SUBSTITUTE(SUBSTITUTE(IF(Values!$K303, Values!$B$26, Values!$B$33), "{language}", Values!$I303), "{flag}", INDEX(options!$E$1:$E$20, Values!$W303)))</f>
        <v/>
      </c>
    </row>
    <row r="305" spans="38:38" x14ac:dyDescent="0.2">
      <c r="AL305" s="1" t="str">
        <f>IF(ISBLANK(Values!F304),"",SUBSTITUTE(SUBSTITUTE(IF(Values!$K304, Values!$B$26, Values!$B$33), "{language}", Values!$I304), "{flag}", INDEX(options!$E$1:$E$20, Values!$W304)))</f>
        <v/>
      </c>
    </row>
    <row r="306" spans="38:38" x14ac:dyDescent="0.2">
      <c r="AL306" s="1" t="str">
        <f>IF(ISBLANK(Values!F305),"",SUBSTITUTE(SUBSTITUTE(IF(Values!$K305, Values!$B$26, Values!$B$33), "{language}", Values!$I305), "{flag}", INDEX(options!$E$1:$E$20, Values!$W305)))</f>
        <v/>
      </c>
    </row>
    <row r="307" spans="38:38" x14ac:dyDescent="0.2">
      <c r="AL307" s="1" t="str">
        <f>IF(ISBLANK(Values!F306),"",SUBSTITUTE(SUBSTITUTE(IF(Values!$K306, Values!$B$26, Values!$B$33), "{language}", Values!$I306), "{flag}", INDEX(options!$E$1:$E$20, Values!$W306)))</f>
        <v/>
      </c>
    </row>
    <row r="308" spans="38:38" x14ac:dyDescent="0.2">
      <c r="AL308" s="1" t="str">
        <f>IF(ISBLANK(Values!F307),"",SUBSTITUTE(SUBSTITUTE(IF(Values!$K307, Values!$B$26, Values!$B$33), "{language}", Values!$I307), "{flag}", INDEX(options!$E$1:$E$20, Values!$W307)))</f>
        <v/>
      </c>
    </row>
    <row r="309" spans="38:38" x14ac:dyDescent="0.2">
      <c r="AL309" s="1" t="str">
        <f>IF(ISBLANK(Values!F308),"",SUBSTITUTE(SUBSTITUTE(IF(Values!$K308, Values!$B$26, Values!$B$33), "{language}", Values!$I308), "{flag}", INDEX(options!$E$1:$E$20, Values!$W308)))</f>
        <v/>
      </c>
    </row>
    <row r="310" spans="38:38" x14ac:dyDescent="0.2">
      <c r="AL310" s="1" t="str">
        <f>IF(ISBLANK(Values!F309),"",SUBSTITUTE(SUBSTITUTE(IF(Values!$K309, Values!$B$26, Values!$B$33), "{language}", Values!$I309), "{flag}", INDEX(options!$E$1:$E$20, Values!$W309)))</f>
        <v/>
      </c>
    </row>
    <row r="311" spans="38:38" x14ac:dyDescent="0.2">
      <c r="AL311" s="1" t="str">
        <f>IF(ISBLANK(Values!F310),"",SUBSTITUTE(SUBSTITUTE(IF(Values!$K310, Values!$B$26, Values!$B$33), "{language}", Values!$I310), "{flag}", INDEX(options!$E$1:$E$20, Values!$W310)))</f>
        <v/>
      </c>
    </row>
    <row r="312" spans="38:38" x14ac:dyDescent="0.2">
      <c r="AL312" s="1" t="str">
        <f>IF(ISBLANK(Values!F311),"",SUBSTITUTE(SUBSTITUTE(IF(Values!$K311, Values!$B$26, Values!$B$33), "{language}", Values!$I311), "{flag}", INDEX(options!$E$1:$E$20, Values!$W311)))</f>
        <v/>
      </c>
    </row>
    <row r="313" spans="38:38" x14ac:dyDescent="0.2">
      <c r="AL313" s="1" t="str">
        <f>IF(ISBLANK(Values!F312),"",SUBSTITUTE(SUBSTITUTE(IF(Values!$K312, Values!$B$26, Values!$B$33), "{language}", Values!$I312), "{flag}", INDEX(options!$E$1:$E$20, Values!$W312)))</f>
        <v/>
      </c>
    </row>
    <row r="314" spans="38:38" x14ac:dyDescent="0.2">
      <c r="AL314" s="1" t="str">
        <f>IF(ISBLANK(Values!F313),"",SUBSTITUTE(SUBSTITUTE(IF(Values!$K313, Values!$B$26, Values!$B$33), "{language}", Values!$I313), "{flag}", INDEX(options!$E$1:$E$20, Values!$W313)))</f>
        <v/>
      </c>
    </row>
    <row r="315" spans="38:38" x14ac:dyDescent="0.2">
      <c r="AL315" s="1"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3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8" t="s">
        <v>351</v>
      </c>
      <c r="B1" s="39"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Dell </v>
      </c>
      <c r="F1" s="60" t="s">
        <v>352</v>
      </c>
      <c r="G1" s="60"/>
      <c r="H1" s="60"/>
      <c r="I1" s="40"/>
      <c r="J1" s="40"/>
    </row>
    <row r="2" spans="1:23" ht="14" x14ac:dyDescent="0.15">
      <c r="A2" s="38" t="s">
        <v>353</v>
      </c>
      <c r="B2" s="39"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Dell </v>
      </c>
    </row>
    <row r="3" spans="1:23" x14ac:dyDescent="0.15">
      <c r="A3" s="38" t="s">
        <v>354</v>
      </c>
      <c r="B3" s="41" t="s">
        <v>629</v>
      </c>
      <c r="C3" s="38" t="s">
        <v>355</v>
      </c>
      <c r="D3" s="38" t="s">
        <v>356</v>
      </c>
      <c r="E3" s="38" t="s">
        <v>357</v>
      </c>
      <c r="F3" s="38" t="s">
        <v>358</v>
      </c>
      <c r="G3" s="38" t="s">
        <v>359</v>
      </c>
      <c r="H3" s="38" t="s">
        <v>360</v>
      </c>
      <c r="I3" s="38" t="s">
        <v>361</v>
      </c>
      <c r="J3" s="38" t="s">
        <v>362</v>
      </c>
      <c r="K3" s="38" t="s">
        <v>363</v>
      </c>
      <c r="L3" s="38" t="s">
        <v>364</v>
      </c>
      <c r="M3" s="38" t="s">
        <v>365</v>
      </c>
      <c r="N3" s="38" t="s">
        <v>366</v>
      </c>
      <c r="O3" s="38" t="s">
        <v>367</v>
      </c>
      <c r="P3" s="38" t="s">
        <v>368</v>
      </c>
      <c r="W3" t="s">
        <v>369</v>
      </c>
    </row>
    <row r="4" spans="1:23" ht="28" x14ac:dyDescent="0.15">
      <c r="A4" s="38" t="s">
        <v>370</v>
      </c>
      <c r="B4" s="42">
        <v>42.95</v>
      </c>
      <c r="C4" s="43" t="b">
        <v>0</v>
      </c>
      <c r="D4" s="43" t="b">
        <v>1</v>
      </c>
      <c r="E4" s="43"/>
      <c r="F4" s="37">
        <v>5714401746010</v>
      </c>
      <c r="G4" s="37" t="s">
        <v>371</v>
      </c>
      <c r="H4" s="4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5" t="b">
        <f>TRUE()</f>
        <v>1</v>
      </c>
      <c r="K4" s="46" t="b">
        <v>0</v>
      </c>
      <c r="L4" s="47" t="s">
        <v>404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44">
        <f>MATCH(H4,options!$D$1:$D$20,0)</f>
        <v>1</v>
      </c>
    </row>
    <row r="5" spans="1:23" ht="28" x14ac:dyDescent="0.15">
      <c r="A5" s="38" t="s">
        <v>374</v>
      </c>
      <c r="B5" s="42">
        <v>38.950000000000003</v>
      </c>
      <c r="C5" s="43" t="b">
        <v>0</v>
      </c>
      <c r="D5" s="43" t="b">
        <v>1</v>
      </c>
      <c r="E5" s="43"/>
      <c r="F5" s="37">
        <v>5714401746027</v>
      </c>
      <c r="G5" s="37" t="s">
        <v>375</v>
      </c>
      <c r="H5" s="4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5" t="b">
        <f>TRUE()</f>
        <v>1</v>
      </c>
      <c r="K5" s="46" t="b">
        <v>0</v>
      </c>
      <c r="L5" s="37" t="s">
        <v>630</v>
      </c>
      <c r="M5" s="48" t="b">
        <f>TRUE()</f>
        <v>1</v>
      </c>
      <c r="N5" s="49" t="str">
        <f t="shared" si="0"/>
        <v>https://raw.githubusercontent.com/PatrickVibild/TellusAmazonPictures/master/pictures/DELL/E7450/RG/FR/1.jpg</v>
      </c>
      <c r="O5" s="49" t="str">
        <f t="shared" si="1"/>
        <v>https://raw.githubusercontent.com/PatrickVibild/TellusAmazonPictures/master/pictures/DELL/E7450/RG/FR/2.jpg</v>
      </c>
      <c r="P5" s="5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44">
        <f>MATCH(H5,options!$D$1:$D$20,0)</f>
        <v>2</v>
      </c>
    </row>
    <row r="6" spans="1:23" ht="28" x14ac:dyDescent="0.15">
      <c r="A6" s="38" t="s">
        <v>377</v>
      </c>
      <c r="B6" s="51" t="s">
        <v>378</v>
      </c>
      <c r="C6" s="43" t="b">
        <v>0</v>
      </c>
      <c r="D6" s="43" t="b">
        <v>1</v>
      </c>
      <c r="E6" s="43"/>
      <c r="F6" s="37">
        <v>5714401746034</v>
      </c>
      <c r="G6" s="37" t="s">
        <v>379</v>
      </c>
      <c r="H6" s="4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5" t="b">
        <f>TRUE()</f>
        <v>1</v>
      </c>
      <c r="K6" s="46" t="b">
        <v>0</v>
      </c>
      <c r="L6" s="37" t="s">
        <v>631</v>
      </c>
      <c r="M6" s="48" t="b">
        <f>TRUE()</f>
        <v>1</v>
      </c>
      <c r="N6" s="49" t="str">
        <f t="shared" si="0"/>
        <v>https://raw.githubusercontent.com/PatrickVibild/TellusAmazonPictures/master/pictures/DELL/E7450/RG/IT/1.jpg</v>
      </c>
      <c r="O6" s="49" t="str">
        <f t="shared" si="1"/>
        <v>https://raw.githubusercontent.com/PatrickVibild/TellusAmazonPictures/master/pictures/DELL/E7450/RG/IT/2.jpg</v>
      </c>
      <c r="P6" s="5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44">
        <f>MATCH(H6,options!$D$1:$D$20,0)</f>
        <v>3</v>
      </c>
    </row>
    <row r="7" spans="1:23" ht="28" x14ac:dyDescent="0.15">
      <c r="A7" s="38" t="s">
        <v>381</v>
      </c>
      <c r="B7" s="52" t="str">
        <f>IF(B6=options!C1,"41","41")</f>
        <v>41</v>
      </c>
      <c r="C7" s="43" t="b">
        <v>0</v>
      </c>
      <c r="D7" s="43" t="b">
        <v>1</v>
      </c>
      <c r="E7" s="43"/>
      <c r="F7" s="37">
        <v>5714401746041</v>
      </c>
      <c r="G7" s="37" t="s">
        <v>382</v>
      </c>
      <c r="H7" s="4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5" t="b">
        <f>TRUE()</f>
        <v>1</v>
      </c>
      <c r="K7" s="46" t="b">
        <v>0</v>
      </c>
      <c r="L7" s="37" t="s">
        <v>632</v>
      </c>
      <c r="M7" s="48" t="b">
        <f>TRUE()</f>
        <v>1</v>
      </c>
      <c r="N7" s="49" t="str">
        <f t="shared" si="0"/>
        <v>https://raw.githubusercontent.com/PatrickVibild/TellusAmazonPictures/master/pictures/DELL/E7450/RG/ES/1.jpg</v>
      </c>
      <c r="O7" s="49" t="str">
        <f t="shared" si="1"/>
        <v>https://raw.githubusercontent.com/PatrickVibild/TellusAmazonPictures/master/pictures/DELL/E7450/RG/ES/2.jpg</v>
      </c>
      <c r="P7" s="5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44">
        <f>MATCH(H7,options!$D$1:$D$20,0)</f>
        <v>4</v>
      </c>
    </row>
    <row r="8" spans="1:23" ht="28" x14ac:dyDescent="0.15">
      <c r="A8" s="38" t="s">
        <v>384</v>
      </c>
      <c r="B8" s="52" t="str">
        <f>IF(B6=options!C1,"17","17")</f>
        <v>17</v>
      </c>
      <c r="C8" s="43" t="b">
        <v>0</v>
      </c>
      <c r="D8" s="43" t="b">
        <v>1</v>
      </c>
      <c r="E8" s="43"/>
      <c r="F8" s="37">
        <v>5714401746058</v>
      </c>
      <c r="G8" s="37" t="s">
        <v>385</v>
      </c>
      <c r="H8" s="4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v>0</v>
      </c>
      <c r="L8" s="37" t="s">
        <v>633</v>
      </c>
      <c r="M8" s="48" t="b">
        <f>TRUE()</f>
        <v>1</v>
      </c>
      <c r="N8" s="49" t="str">
        <f t="shared" si="0"/>
        <v>https://raw.githubusercontent.com/PatrickVibild/TellusAmazonPictures/master/pictures/DELL/E7450/RG/UK/1.jpg</v>
      </c>
      <c r="O8" s="49" t="str">
        <f t="shared" si="1"/>
        <v>https://raw.githubusercontent.com/PatrickVibild/TellusAmazonPictures/master/pictures/DELL/E7450/RG/UK/2.jpg</v>
      </c>
      <c r="P8" s="5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44">
        <f>MATCH(H8,options!$D$1:$D$20,0)</f>
        <v>5</v>
      </c>
    </row>
    <row r="9" spans="1:23" ht="28" x14ac:dyDescent="0.15">
      <c r="A9" s="38" t="s">
        <v>387</v>
      </c>
      <c r="B9" s="52" t="str">
        <f>IF(B6=options!C1,"5","5")</f>
        <v>5</v>
      </c>
      <c r="C9" s="43" t="b">
        <v>0</v>
      </c>
      <c r="D9" s="43" t="b">
        <v>1</v>
      </c>
      <c r="E9" s="43"/>
      <c r="F9" s="37">
        <v>5714401746065</v>
      </c>
      <c r="G9" s="37" t="s">
        <v>388</v>
      </c>
      <c r="H9" s="4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5" t="b">
        <f>TRUE()</f>
        <v>1</v>
      </c>
      <c r="K9" s="46" t="b">
        <v>0</v>
      </c>
      <c r="L9" s="37" t="s">
        <v>634</v>
      </c>
      <c r="M9" s="48" t="b">
        <f>TRUE()</f>
        <v>1</v>
      </c>
      <c r="N9" s="49" t="str">
        <f t="shared" si="0"/>
        <v>https://raw.githubusercontent.com/PatrickVibild/TellusAmazonPictures/master/pictures/DELL/E7450/RG/NOR/1.jpg</v>
      </c>
      <c r="O9" s="49" t="str">
        <f t="shared" si="1"/>
        <v>https://raw.githubusercontent.com/PatrickVibild/TellusAmazonPictures/master/pictures/DELL/E7450/RG/NOR/2.jpg</v>
      </c>
      <c r="P9" s="5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44">
        <f>MATCH(H9,options!$D$1:$D$20,0)</f>
        <v>6</v>
      </c>
    </row>
    <row r="10" spans="1:23" ht="28" x14ac:dyDescent="0.15">
      <c r="A10" t="s">
        <v>390</v>
      </c>
      <c r="B10" s="47"/>
      <c r="C10" s="43" t="b">
        <v>0</v>
      </c>
      <c r="D10" s="43" t="b">
        <v>1</v>
      </c>
      <c r="E10" s="43"/>
      <c r="F10" s="37">
        <v>5714401746072</v>
      </c>
      <c r="G10" s="37" t="s">
        <v>391</v>
      </c>
      <c r="H10" s="4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5" t="b">
        <f>TRUE()</f>
        <v>1</v>
      </c>
      <c r="K10" s="46" t="b">
        <v>0</v>
      </c>
      <c r="L10" s="37" t="s">
        <v>635</v>
      </c>
      <c r="M10" s="48" t="b">
        <f>TRUE()</f>
        <v>1</v>
      </c>
      <c r="N10" s="49" t="str">
        <f t="shared" si="0"/>
        <v>https://raw.githubusercontent.com/PatrickVibild/TellusAmazonPictures/master/pictures/DELL/E7450/RG/BE/1.jpg</v>
      </c>
      <c r="O10" s="49" t="str">
        <f t="shared" si="1"/>
        <v>https://raw.githubusercontent.com/PatrickVibild/TellusAmazonPictures/master/pictures/DELL/E7450/RG/BE/2.jpg</v>
      </c>
      <c r="P10" s="5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44">
        <f>MATCH(H10,options!$D$1:$D$20,0)</f>
        <v>7</v>
      </c>
    </row>
    <row r="11" spans="1:23" ht="28" x14ac:dyDescent="0.15">
      <c r="A11" s="38" t="s">
        <v>393</v>
      </c>
      <c r="B11" s="42">
        <v>100</v>
      </c>
      <c r="C11" s="43" t="b">
        <v>0</v>
      </c>
      <c r="D11" s="43" t="b">
        <v>1</v>
      </c>
      <c r="E11" s="43"/>
      <c r="F11" s="37">
        <v>5714401746089</v>
      </c>
      <c r="G11" s="37" t="s">
        <v>394</v>
      </c>
      <c r="H11" s="4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5" t="b">
        <f>TRUE()</f>
        <v>1</v>
      </c>
      <c r="K11" s="46" t="b">
        <v>0</v>
      </c>
      <c r="L11" s="37" t="s">
        <v>636</v>
      </c>
      <c r="M11" s="48" t="b">
        <f>TRUE()</f>
        <v>1</v>
      </c>
      <c r="N11" s="53" t="str">
        <f t="shared" si="0"/>
        <v>https://raw.githubusercontent.com/PatrickVibild/TellusAmazonPictures/master/pictures/DELL/E7450/RG/CH/1.jpg</v>
      </c>
      <c r="O11" s="49" t="str">
        <f t="shared" si="1"/>
        <v>https://raw.githubusercontent.com/PatrickVibild/TellusAmazonPictures/master/pictures/DELL/E7450/RG/CH/2.jpg</v>
      </c>
      <c r="P11" s="5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44">
        <f>MATCH(H11,options!$D$1:$D$20,0)</f>
        <v>15</v>
      </c>
    </row>
    <row r="12" spans="1:23" ht="28" x14ac:dyDescent="0.15">
      <c r="B12" s="47"/>
      <c r="C12" s="43" t="b">
        <v>0</v>
      </c>
      <c r="D12" s="43" t="b">
        <v>1</v>
      </c>
      <c r="E12" s="43"/>
      <c r="F12" s="37">
        <v>5714401746096</v>
      </c>
      <c r="G12" s="37" t="s">
        <v>396</v>
      </c>
      <c r="H12" s="4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v>0</v>
      </c>
      <c r="L12" s="37" t="s">
        <v>637</v>
      </c>
      <c r="M12" s="48" t="b">
        <f>TRUE()</f>
        <v>1</v>
      </c>
      <c r="N12" s="49" t="str">
        <f t="shared" si="0"/>
        <v>https://raw.githubusercontent.com/PatrickVibild/TellusAmazonPictures/master/pictures/DELL/E7450/RG/USI/1.jpg</v>
      </c>
      <c r="O12" s="49" t="str">
        <f t="shared" si="1"/>
        <v>https://raw.githubusercontent.com/PatrickVibild/TellusAmazonPictures/master/pictures/DELL/E7450/RG/USI/2.jpg</v>
      </c>
      <c r="P12" s="5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44">
        <f>MATCH(H12,options!$D$1:$D$20,0)</f>
        <v>16</v>
      </c>
    </row>
    <row r="13" spans="1:23" ht="28" x14ac:dyDescent="0.15">
      <c r="A13" s="38" t="s">
        <v>398</v>
      </c>
      <c r="B13" s="37" t="s">
        <v>399</v>
      </c>
      <c r="C13" s="43" t="b">
        <v>1</v>
      </c>
      <c r="D13" s="43" t="b">
        <v>0</v>
      </c>
      <c r="E13" s="43"/>
      <c r="F13" s="37">
        <v>5714401746102</v>
      </c>
      <c r="G13" s="37" t="s">
        <v>400</v>
      </c>
      <c r="H13" s="4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v>0</v>
      </c>
      <c r="L13" s="37" t="s">
        <v>638</v>
      </c>
      <c r="M13" s="48" t="b">
        <f>TRUE()</f>
        <v>1</v>
      </c>
      <c r="N13" s="49" t="str">
        <f t="shared" si="0"/>
        <v>https://raw.githubusercontent.com/PatrickVibild/TellusAmazonPictures/master/pictures/DELL/E7450/RG/US/1.jpg</v>
      </c>
      <c r="O13" s="49" t="str">
        <f t="shared" si="1"/>
        <v>https://raw.githubusercontent.com/PatrickVibild/TellusAmazonPictures/master/pictures/DELL/E7450/RG/US/2.jpg</v>
      </c>
      <c r="P13" s="5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44">
        <f>MATCH(H13,options!$D$1:$D$20,0)</f>
        <v>18</v>
      </c>
    </row>
    <row r="14" spans="1:23" ht="28" x14ac:dyDescent="0.15">
      <c r="A14" s="38" t="s">
        <v>402</v>
      </c>
      <c r="B14" s="37">
        <v>5714401746997</v>
      </c>
      <c r="C14" s="43" t="b">
        <v>0</v>
      </c>
      <c r="D14" s="43" t="b">
        <v>1</v>
      </c>
      <c r="E14" s="43"/>
      <c r="F14" s="37">
        <v>5714401745013</v>
      </c>
      <c r="G14" s="37" t="s">
        <v>403</v>
      </c>
      <c r="H14" s="4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5" t="b">
        <f>TRUE()</f>
        <v>1</v>
      </c>
      <c r="K14" s="46" t="b">
        <v>1</v>
      </c>
      <c r="L14" s="37" t="s">
        <v>373</v>
      </c>
      <c r="M14" s="48" t="b">
        <f>TRUE()</f>
        <v>1</v>
      </c>
      <c r="N14" s="49" t="str">
        <f t="shared" si="0"/>
        <v>https://raw.githubusercontent.com/PatrickVibild/TellusAmazonPictures/master/pictures/DELL/E7450/BL/DE/1.jpg</v>
      </c>
      <c r="O14" s="49" t="str">
        <f t="shared" si="1"/>
        <v>https://raw.githubusercontent.com/PatrickVibild/TellusAmazonPictures/master/pictures/DELL/E7450/BL/DE/2.jpg</v>
      </c>
      <c r="P14" s="5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44">
        <f>MATCH(H14,options!$D$1:$D$20,0)</f>
        <v>1</v>
      </c>
    </row>
    <row r="15" spans="1:23" ht="28" x14ac:dyDescent="0.15">
      <c r="B15" s="47"/>
      <c r="C15" s="43" t="b">
        <v>0</v>
      </c>
      <c r="D15" s="43" t="b">
        <v>1</v>
      </c>
      <c r="E15" s="43"/>
      <c r="F15" s="37">
        <v>5714401745020</v>
      </c>
      <c r="G15" s="37" t="s">
        <v>405</v>
      </c>
      <c r="H15" s="4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5" t="b">
        <f>TRUE()</f>
        <v>1</v>
      </c>
      <c r="K15" s="46" t="b">
        <v>1</v>
      </c>
      <c r="L15" s="37" t="s">
        <v>373</v>
      </c>
      <c r="M15" s="48" t="b">
        <f>TRUE()</f>
        <v>1</v>
      </c>
      <c r="N15" s="49" t="str">
        <f t="shared" si="0"/>
        <v>https://raw.githubusercontent.com/PatrickVibild/TellusAmazonPictures/master/pictures/DELL/E7450/BL/DE/1.jpg</v>
      </c>
      <c r="O15" s="49" t="str">
        <f t="shared" si="1"/>
        <v>https://raw.githubusercontent.com/PatrickVibild/TellusAmazonPictures/master/pictures/DELL/E7450/BL/DE/2.jpg</v>
      </c>
      <c r="P15" s="5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44">
        <f>MATCH(H15,options!$D$1:$D$20,0)</f>
        <v>2</v>
      </c>
    </row>
    <row r="16" spans="1:23" ht="28" x14ac:dyDescent="0.15">
      <c r="A16" s="38" t="s">
        <v>406</v>
      </c>
      <c r="B16" s="39" t="s">
        <v>407</v>
      </c>
      <c r="C16" s="43" t="b">
        <v>0</v>
      </c>
      <c r="D16" s="43" t="b">
        <v>1</v>
      </c>
      <c r="E16" s="43"/>
      <c r="F16" s="37">
        <v>5714401745037</v>
      </c>
      <c r="G16" s="37" t="s">
        <v>408</v>
      </c>
      <c r="H16" s="4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5" t="b">
        <f>TRUE()</f>
        <v>1</v>
      </c>
      <c r="K16" s="46" t="b">
        <v>1</v>
      </c>
      <c r="L16" s="37" t="s">
        <v>373</v>
      </c>
      <c r="M16" s="48" t="b">
        <f>TRUE()</f>
        <v>1</v>
      </c>
      <c r="N16" s="49" t="str">
        <f t="shared" si="0"/>
        <v>https://raw.githubusercontent.com/PatrickVibild/TellusAmazonPictures/master/pictures/DELL/E7450/BL/DE/1.jpg</v>
      </c>
      <c r="O16" s="49" t="str">
        <f t="shared" si="1"/>
        <v>https://raw.githubusercontent.com/PatrickVibild/TellusAmazonPictures/master/pictures/DELL/E7450/BL/DE/2.jpg</v>
      </c>
      <c r="P16" s="5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44">
        <f>MATCH(H16,options!$D$1:$D$20,0)</f>
        <v>3</v>
      </c>
    </row>
    <row r="17" spans="1:23" ht="28" x14ac:dyDescent="0.15">
      <c r="B17" s="47"/>
      <c r="C17" s="43" t="b">
        <v>0</v>
      </c>
      <c r="D17" s="43" t="b">
        <v>1</v>
      </c>
      <c r="E17" s="43"/>
      <c r="F17" s="37">
        <v>5714401745044</v>
      </c>
      <c r="G17" s="37" t="s">
        <v>409</v>
      </c>
      <c r="H17" s="4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5" t="b">
        <f>TRUE()</f>
        <v>1</v>
      </c>
      <c r="K17" s="46" t="b">
        <v>1</v>
      </c>
      <c r="L17" s="37" t="s">
        <v>373</v>
      </c>
      <c r="M17" s="48" t="b">
        <f>TRUE()</f>
        <v>1</v>
      </c>
      <c r="N17" s="49" t="str">
        <f t="shared" si="0"/>
        <v>https://raw.githubusercontent.com/PatrickVibild/TellusAmazonPictures/master/pictures/DELL/E7450/BL/DE/1.jpg</v>
      </c>
      <c r="O17" s="49" t="str">
        <f t="shared" si="1"/>
        <v>https://raw.githubusercontent.com/PatrickVibild/TellusAmazonPictures/master/pictures/DELL/E7450/BL/DE/2.jpg</v>
      </c>
      <c r="P17" s="5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44">
        <f>MATCH(H17,options!$D$1:$D$20,0)</f>
        <v>4</v>
      </c>
    </row>
    <row r="18" spans="1:23" ht="28" x14ac:dyDescent="0.15">
      <c r="A18" s="38" t="s">
        <v>410</v>
      </c>
      <c r="B18" s="42">
        <v>5</v>
      </c>
      <c r="C18" s="43" t="b">
        <v>0</v>
      </c>
      <c r="D18" s="43" t="b">
        <v>1</v>
      </c>
      <c r="E18" s="43"/>
      <c r="F18" s="37">
        <v>5714401745051</v>
      </c>
      <c r="G18" s="37" t="s">
        <v>411</v>
      </c>
      <c r="H18" s="4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v>1</v>
      </c>
      <c r="L18" s="37" t="s">
        <v>373</v>
      </c>
      <c r="M18" s="48" t="b">
        <f>TRUE()</f>
        <v>1</v>
      </c>
      <c r="N18" s="49" t="str">
        <f t="shared" si="0"/>
        <v>https://raw.githubusercontent.com/PatrickVibild/TellusAmazonPictures/master/pictures/DELL/E7450/BL/DE/1.jpg</v>
      </c>
      <c r="O18" s="49" t="str">
        <f t="shared" si="1"/>
        <v>https://raw.githubusercontent.com/PatrickVibild/TellusAmazonPictures/master/pictures/DELL/E7450/BL/DE/2.jpg</v>
      </c>
      <c r="P18" s="5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44">
        <f>MATCH(H18,options!$D$1:$D$20,0)</f>
        <v>5</v>
      </c>
    </row>
    <row r="19" spans="1:23" ht="28" x14ac:dyDescent="0.15">
      <c r="B19" s="47"/>
      <c r="C19" s="43" t="b">
        <v>0</v>
      </c>
      <c r="D19" s="43" t="b">
        <v>1</v>
      </c>
      <c r="E19" s="43"/>
      <c r="F19" s="37">
        <v>5714401745068</v>
      </c>
      <c r="G19" s="37" t="s">
        <v>412</v>
      </c>
      <c r="H19" s="4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5" t="b">
        <f>TRUE()</f>
        <v>1</v>
      </c>
      <c r="K19" s="46" t="b">
        <v>1</v>
      </c>
      <c r="L19" s="37" t="s">
        <v>373</v>
      </c>
      <c r="M19" s="48" t="b">
        <f>TRUE()</f>
        <v>1</v>
      </c>
      <c r="N19" s="49" t="str">
        <f t="shared" si="0"/>
        <v>https://raw.githubusercontent.com/PatrickVibild/TellusAmazonPictures/master/pictures/DELL/E7450/BL/DE/1.jpg</v>
      </c>
      <c r="O19" s="49" t="str">
        <f t="shared" si="1"/>
        <v>https://raw.githubusercontent.com/PatrickVibild/TellusAmazonPictures/master/pictures/DELL/E7450/BL/DE/2.jpg</v>
      </c>
      <c r="P19" s="5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44">
        <f>MATCH(H19,options!$D$1:$D$20,0)</f>
        <v>6</v>
      </c>
    </row>
    <row r="20" spans="1:23" ht="28" x14ac:dyDescent="0.15">
      <c r="A20" s="38" t="s">
        <v>413</v>
      </c>
      <c r="B20" s="54" t="s">
        <v>414</v>
      </c>
      <c r="C20" s="43" t="b">
        <v>0</v>
      </c>
      <c r="D20" s="43" t="b">
        <v>1</v>
      </c>
      <c r="E20" s="43"/>
      <c r="F20" s="37">
        <v>5714401745075</v>
      </c>
      <c r="G20" s="37" t="s">
        <v>415</v>
      </c>
      <c r="H20" s="4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Suisse</v>
      </c>
      <c r="J20" s="45" t="b">
        <f>TRUE()</f>
        <v>1</v>
      </c>
      <c r="K20" s="46" t="b">
        <v>1</v>
      </c>
      <c r="L20" s="37" t="s">
        <v>373</v>
      </c>
      <c r="M20" s="48" t="b">
        <f>TRUE()</f>
        <v>1</v>
      </c>
      <c r="N20" s="49" t="str">
        <f t="shared" si="0"/>
        <v>https://raw.githubusercontent.com/PatrickVibild/TellusAmazonPictures/master/pictures/DELL/E7450/BL/DE/1.jpg</v>
      </c>
      <c r="O20" s="49" t="str">
        <f t="shared" si="1"/>
        <v>https://raw.githubusercontent.com/PatrickVibild/TellusAmazonPictures/master/pictures/DELL/E7450/BL/DE/2.jpg</v>
      </c>
      <c r="P20" s="5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44">
        <f>MATCH(H20,options!$D$1:$D$20,0)</f>
        <v>15</v>
      </c>
    </row>
    <row r="21" spans="1:23" ht="28" x14ac:dyDescent="0.15">
      <c r="B21" s="47"/>
      <c r="C21" s="43" t="b">
        <v>0</v>
      </c>
      <c r="D21" s="43" t="b">
        <v>1</v>
      </c>
      <c r="E21" s="43"/>
      <c r="F21" s="37">
        <v>5714401745082</v>
      </c>
      <c r="G21" s="37" t="s">
        <v>416</v>
      </c>
      <c r="H21" s="4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Belge</v>
      </c>
      <c r="J21" s="45" t="b">
        <f>TRUE()</f>
        <v>1</v>
      </c>
      <c r="K21" s="46" t="b">
        <v>1</v>
      </c>
      <c r="L21" s="37" t="s">
        <v>373</v>
      </c>
      <c r="M21" s="48" t="b">
        <f>TRUE()</f>
        <v>1</v>
      </c>
      <c r="N21" s="49" t="str">
        <f t="shared" si="0"/>
        <v>https://raw.githubusercontent.com/PatrickVibild/TellusAmazonPictures/master/pictures/DELL/E7450/BL/DE/1.jpg</v>
      </c>
      <c r="O21" s="49" t="str">
        <f t="shared" si="1"/>
        <v>https://raw.githubusercontent.com/PatrickVibild/TellusAmazonPictures/master/pictures/DELL/E7450/BL/DE/2.jpg</v>
      </c>
      <c r="P21" s="5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44">
        <f>MATCH(H21,options!$D$1:$D$20,0)</f>
        <v>7</v>
      </c>
    </row>
    <row r="22" spans="1:23" ht="28" x14ac:dyDescent="0.15">
      <c r="B22" s="47"/>
      <c r="C22" s="43" t="b">
        <v>0</v>
      </c>
      <c r="D22" s="43" t="b">
        <v>1</v>
      </c>
      <c r="E22" s="43"/>
      <c r="F22" s="37">
        <v>5714401745099</v>
      </c>
      <c r="G22" s="37" t="s">
        <v>417</v>
      </c>
      <c r="H22" s="4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5" t="b">
        <f>TRUE()</f>
        <v>1</v>
      </c>
      <c r="K22" s="46" t="b">
        <v>1</v>
      </c>
      <c r="L22" s="37" t="s">
        <v>373</v>
      </c>
      <c r="M22" s="48" t="b">
        <f>TRUE()</f>
        <v>1</v>
      </c>
      <c r="N22" s="49" t="str">
        <f t="shared" si="0"/>
        <v>https://raw.githubusercontent.com/PatrickVibild/TellusAmazonPictures/master/pictures/DELL/E7450/BL/DE/1.jpg</v>
      </c>
      <c r="O22" s="49" t="str">
        <f t="shared" si="1"/>
        <v>https://raw.githubusercontent.com/PatrickVibild/TellusAmazonPictures/master/pictures/DELL/E7450/BL/DE/2.jpg</v>
      </c>
      <c r="P22" s="5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44">
        <f>MATCH(H22,options!$D$1:$D$20,0)</f>
        <v>16</v>
      </c>
    </row>
    <row r="23" spans="1:23" ht="56" x14ac:dyDescent="0.15">
      <c r="A23" s="38" t="s">
        <v>418</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43" t="b">
        <v>1</v>
      </c>
      <c r="D23" s="43" t="b">
        <v>0</v>
      </c>
      <c r="E23" s="43"/>
      <c r="F23" s="37">
        <v>5714401745105</v>
      </c>
      <c r="G23" s="37" t="s">
        <v>419</v>
      </c>
      <c r="H23" s="4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v>1</v>
      </c>
      <c r="L23" s="37" t="s">
        <v>373</v>
      </c>
      <c r="M23" s="48" t="b">
        <f>TRUE()</f>
        <v>1</v>
      </c>
      <c r="N23" s="49" t="str">
        <f t="shared" si="0"/>
        <v>https://raw.githubusercontent.com/PatrickVibild/TellusAmazonPictures/master/pictures/DELL/E7450/BL/DE/1.jpg</v>
      </c>
      <c r="O23" s="49" t="str">
        <f t="shared" si="1"/>
        <v>https://raw.githubusercontent.com/PatrickVibild/TellusAmazonPictures/master/pictures/DELL/E7450/BL/DE/2.jpg</v>
      </c>
      <c r="P23" s="5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44">
        <f>MATCH(H23,options!$D$1:$D$20,0)</f>
        <v>18</v>
      </c>
    </row>
    <row r="24" spans="1:23" ht="56" x14ac:dyDescent="0.15">
      <c r="A24" s="38" t="s">
        <v>420</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3"/>
      <c r="D24" s="43"/>
      <c r="E24" s="43"/>
      <c r="F24" s="37"/>
      <c r="G24" s="37"/>
      <c r="H24" s="4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5" t="b">
        <f>TRUE()</f>
        <v>1</v>
      </c>
      <c r="K24" s="46" t="b">
        <f>TRUE()</f>
        <v>1</v>
      </c>
      <c r="L24" s="37" t="s">
        <v>373</v>
      </c>
      <c r="M24" s="48" t="b">
        <f>TRUE()</f>
        <v>1</v>
      </c>
      <c r="N24" s="49" t="str">
        <f t="shared" si="0"/>
        <v>https://raw.githubusercontent.com/PatrickVibild/TellusAmazonPictures/master/pictures/DELL/E7450/BL/DE/1.jpg</v>
      </c>
      <c r="O24" s="49" t="str">
        <f t="shared" si="1"/>
        <v>https://raw.githubusercontent.com/PatrickVibild/TellusAmazonPictures/master/pictures/DELL/E7450/BL/DE/2.jpg</v>
      </c>
      <c r="P24" s="5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44">
        <f>MATCH(H24,options!$D$1:$D$20,0)</f>
        <v>1</v>
      </c>
    </row>
    <row r="25" spans="1:23" ht="42" x14ac:dyDescent="0.15">
      <c r="A25" s="38" t="s">
        <v>421</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3"/>
      <c r="D25" s="43"/>
      <c r="E25" s="43"/>
      <c r="F25" s="37"/>
      <c r="G25" s="37"/>
      <c r="H25" s="4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5" t="b">
        <f>TRUE()</f>
        <v>1</v>
      </c>
      <c r="K25" s="46" t="b">
        <f>TRUE()</f>
        <v>1</v>
      </c>
      <c r="L25" s="37" t="s">
        <v>373</v>
      </c>
      <c r="M25" s="48" t="b">
        <f>TRUE()</f>
        <v>1</v>
      </c>
      <c r="N25" s="49" t="str">
        <f t="shared" si="0"/>
        <v>https://raw.githubusercontent.com/PatrickVibild/TellusAmazonPictures/master/pictures/DELL/E7450/BL/DE/1.jpg</v>
      </c>
      <c r="O25" s="49" t="str">
        <f t="shared" si="1"/>
        <v>https://raw.githubusercontent.com/PatrickVibild/TellusAmazonPictures/master/pictures/DELL/E7450/BL/DE/2.jpg</v>
      </c>
      <c r="P25" s="5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44">
        <f>MATCH(H25,options!$D$1:$D$20,0)</f>
        <v>2</v>
      </c>
    </row>
    <row r="26" spans="1:23" ht="28" x14ac:dyDescent="0.15">
      <c r="A26" s="38" t="s">
        <v>422</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C26" s="43"/>
      <c r="D26" s="43"/>
      <c r="E26" s="43"/>
      <c r="F26" s="37"/>
      <c r="G26" s="37"/>
      <c r="H26" s="4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5" t="b">
        <f>TRUE()</f>
        <v>1</v>
      </c>
      <c r="K26" s="46" t="b">
        <f>TRUE()</f>
        <v>1</v>
      </c>
      <c r="L26" s="37" t="s">
        <v>373</v>
      </c>
      <c r="M26" s="48" t="b">
        <f>TRUE()</f>
        <v>1</v>
      </c>
      <c r="N26" s="49" t="str">
        <f t="shared" si="0"/>
        <v>https://raw.githubusercontent.com/PatrickVibild/TellusAmazonPictures/master/pictures/DELL/E7450/BL/DE/1.jpg</v>
      </c>
      <c r="O26" s="49" t="str">
        <f t="shared" si="1"/>
        <v>https://raw.githubusercontent.com/PatrickVibild/TellusAmazonPictures/master/pictures/DELL/E7450/BL/DE/2.jpg</v>
      </c>
      <c r="P26" s="5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44">
        <f>MATCH(H26,options!$D$1:$D$20,0)</f>
        <v>3</v>
      </c>
    </row>
    <row r="27" spans="1:23" ht="42" x14ac:dyDescent="0.15">
      <c r="A27" s="38" t="s">
        <v>421</v>
      </c>
      <c r="B27" s="39" t="str">
        <f>IF(Values!$B$36=English!$B$2,English!B7, IF(Values!$B$36=German!$B$2,German!B7, IF(Values!$B$36=Italian!$B$2,Italian!B7, IF(Values!$B$36=Spanish!$B$2, Spanish!B7, IF(Values!$B$36=French!$B$2, French!B7, IF(Values!$B$36=Dutch!$B$2,Dutch!B7, IF(Values!$B$36=English!$D$32, English!D37, 0)))))))</f>
        <v xml:space="preserve">👉 COMPATIBLE AVEC - Dell {model}. Veuillez vérifier attentivement l'image et la description avant d'acheter un clavier. Cela garantit que vous obtenez le bon clavier d'ordinateur portable pour votre ordinateur. Installation super facile. </v>
      </c>
      <c r="C27" s="43"/>
      <c r="D27" s="43"/>
      <c r="E27" s="43"/>
      <c r="F27" s="37"/>
      <c r="G27" s="37"/>
      <c r="H27" s="4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5" t="b">
        <f>TRUE()</f>
        <v>1</v>
      </c>
      <c r="K27" s="46" t="b">
        <f>TRUE()</f>
        <v>1</v>
      </c>
      <c r="L27" s="37" t="s">
        <v>373</v>
      </c>
      <c r="M27" s="48" t="b">
        <f>TRUE()</f>
        <v>1</v>
      </c>
      <c r="N27" s="49" t="str">
        <f t="shared" si="0"/>
        <v>https://raw.githubusercontent.com/PatrickVibild/TellusAmazonPictures/master/pictures/DELL/E7450/BL/DE/1.jpg</v>
      </c>
      <c r="O27" s="49" t="str">
        <f t="shared" si="1"/>
        <v>https://raw.githubusercontent.com/PatrickVibild/TellusAmazonPictures/master/pictures/DELL/E7450/BL/DE/2.jpg</v>
      </c>
      <c r="P27" s="5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44">
        <f>MATCH(H27,options!$D$1:$D$20,0)</f>
        <v>4</v>
      </c>
    </row>
    <row r="28" spans="1:23" ht="28" x14ac:dyDescent="0.15">
      <c r="B28" s="55"/>
      <c r="C28" s="43"/>
      <c r="D28" s="43"/>
      <c r="E28" s="43"/>
      <c r="F28" s="37"/>
      <c r="G28" s="37"/>
      <c r="H28" s="4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7" t="s">
        <v>423</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42" x14ac:dyDescent="0.15">
      <c r="A29" s="38" t="s">
        <v>424</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3"/>
      <c r="D29" s="43"/>
      <c r="E29" s="43"/>
      <c r="F29" s="37"/>
      <c r="G29" s="37"/>
      <c r="H29" s="4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5" t="b">
        <f>TRUE()</f>
        <v>1</v>
      </c>
      <c r="K29" s="46" t="b">
        <f>TRUE()</f>
        <v>1</v>
      </c>
      <c r="L29" s="37" t="s">
        <v>425</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7"/>
      <c r="G30" s="37"/>
      <c r="H30" s="4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5" t="b">
        <f>TRUE()</f>
        <v>1</v>
      </c>
      <c r="K30" s="46" t="b">
        <f>TRUE()</f>
        <v>1</v>
      </c>
      <c r="L30" s="37" t="s">
        <v>426</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8" t="s">
        <v>427</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3"/>
      <c r="D31" s="43"/>
      <c r="E31" s="43"/>
      <c r="F31" s="37"/>
      <c r="G31" s="37"/>
      <c r="H31" s="4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5" t="b">
        <f>TRUE()</f>
        <v>1</v>
      </c>
      <c r="K31" s="46" t="b">
        <f>TRUE()</f>
        <v>1</v>
      </c>
      <c r="L31" s="37" t="s">
        <v>429</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7"/>
      <c r="G32" s="37"/>
      <c r="H32" s="4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5" t="b">
        <f>TRUE()</f>
        <v>1</v>
      </c>
      <c r="K32" s="46" t="b">
        <f>TRUE()</f>
        <v>1</v>
      </c>
      <c r="L32" s="37" t="s">
        <v>431</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8" t="s">
        <v>432</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3"/>
      <c r="D33" s="43"/>
      <c r="E33" s="43"/>
      <c r="F33" s="37"/>
      <c r="G33" s="37"/>
      <c r="H33" s="4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5" t="b">
        <f>TRUE()</f>
        <v>1</v>
      </c>
      <c r="K33" s="46" t="b">
        <f>TRUE()</f>
        <v>1</v>
      </c>
      <c r="L33" s="37" t="s">
        <v>434</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7"/>
      <c r="G34" s="37"/>
      <c r="H34" s="4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5" t="b">
        <f>TRUE()</f>
        <v>1</v>
      </c>
      <c r="K34" s="46" t="b">
        <f>TRUE()</f>
        <v>1</v>
      </c>
      <c r="L34" s="37" t="s">
        <v>436</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7"/>
      <c r="G35" s="37"/>
      <c r="H35" s="4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5" t="b">
        <f>TRUE()</f>
        <v>1</v>
      </c>
      <c r="K35" s="46" t="b">
        <f>TRUE()</f>
        <v>1</v>
      </c>
      <c r="L35" s="37" t="s">
        <v>438</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8" t="s">
        <v>439</v>
      </c>
      <c r="B36" s="54" t="s">
        <v>376</v>
      </c>
      <c r="C36" s="43"/>
      <c r="D36" s="43"/>
      <c r="E36" s="43"/>
      <c r="F36" s="37"/>
      <c r="G36" s="37"/>
      <c r="H36" s="4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5" t="b">
        <f>TRUE()</f>
        <v>1</v>
      </c>
      <c r="K36" s="46" t="b">
        <f>TRUE()</f>
        <v>1</v>
      </c>
      <c r="L36" s="37" t="s">
        <v>441</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442</v>
      </c>
      <c r="B37" s="54" t="s">
        <v>443</v>
      </c>
      <c r="C37" s="43"/>
      <c r="D37" s="43"/>
      <c r="E37" s="43"/>
      <c r="F37" s="37"/>
      <c r="G37" s="37"/>
      <c r="H37" s="4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5" t="b">
        <f>TRUE()</f>
        <v>1</v>
      </c>
      <c r="K37" s="46" t="b">
        <f>TRUE()</f>
        <v>1</v>
      </c>
      <c r="L37" s="37"/>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7"/>
      <c r="G38" s="37"/>
      <c r="H38" s="4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5" t="b">
        <f>TRUE()</f>
        <v>1</v>
      </c>
      <c r="K38" s="46" t="b">
        <f>TRUE()</f>
        <v>1</v>
      </c>
      <c r="L38" s="37" t="s">
        <v>446</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7"/>
      <c r="G39" s="37"/>
      <c r="H39" s="4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5" t="b">
        <f>TRUE()</f>
        <v>1</v>
      </c>
      <c r="K39" s="46" t="b">
        <f>TRUE()</f>
        <v>1</v>
      </c>
      <c r="L39" s="37" t="s">
        <v>448</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7"/>
      <c r="G40" s="37"/>
      <c r="H40" s="4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5" t="b">
        <f>TRUE()</f>
        <v>1</v>
      </c>
      <c r="K40" s="46" t="b">
        <f>TRUE()</f>
        <v>1</v>
      </c>
      <c r="L40" s="37" t="s">
        <v>449</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7"/>
      <c r="G41" s="37"/>
      <c r="H41" s="4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7" t="s">
        <v>450</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7"/>
      <c r="G42" s="37"/>
      <c r="H42" s="4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5" t="b">
        <f>TRUE()</f>
        <v>1</v>
      </c>
      <c r="K42" s="46" t="b">
        <f>TRUE()</f>
        <v>1</v>
      </c>
      <c r="L42" s="37" t="s">
        <v>452</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7"/>
      <c r="G43" s="37"/>
      <c r="H43" s="4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7" t="s">
        <v>453</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43" t="b">
        <f>TRUE()</f>
        <v>1</v>
      </c>
      <c r="C1" t="s">
        <v>455</v>
      </c>
      <c r="D1" s="44" t="s">
        <v>372</v>
      </c>
      <c r="E1" t="s">
        <v>456</v>
      </c>
      <c r="F1" t="s">
        <v>457</v>
      </c>
      <c r="G1" t="s">
        <v>443</v>
      </c>
    </row>
    <row r="2" spans="1:7" x14ac:dyDescent="0.15">
      <c r="A2" t="s">
        <v>414</v>
      </c>
      <c r="B2" s="43" t="b">
        <f>FALSE()</f>
        <v>0</v>
      </c>
      <c r="C2" t="s">
        <v>378</v>
      </c>
      <c r="D2" s="44" t="s">
        <v>376</v>
      </c>
      <c r="E2" t="s">
        <v>458</v>
      </c>
      <c r="F2" t="s">
        <v>376</v>
      </c>
      <c r="G2" t="s">
        <v>401</v>
      </c>
    </row>
    <row r="3" spans="1:7" x14ac:dyDescent="0.15">
      <c r="A3" t="s">
        <v>459</v>
      </c>
      <c r="D3" s="44" t="s">
        <v>380</v>
      </c>
      <c r="E3" t="s">
        <v>460</v>
      </c>
      <c r="F3" t="s">
        <v>372</v>
      </c>
    </row>
    <row r="4" spans="1:7" x14ac:dyDescent="0.15">
      <c r="D4" s="44" t="s">
        <v>383</v>
      </c>
      <c r="E4" t="s">
        <v>461</v>
      </c>
      <c r="F4" t="s">
        <v>380</v>
      </c>
    </row>
    <row r="5" spans="1:7" x14ac:dyDescent="0.15">
      <c r="D5" s="44" t="s">
        <v>386</v>
      </c>
      <c r="E5" t="s">
        <v>462</v>
      </c>
      <c r="F5" t="s">
        <v>383</v>
      </c>
    </row>
    <row r="6" spans="1:7" x14ac:dyDescent="0.15">
      <c r="D6" s="44" t="s">
        <v>389</v>
      </c>
      <c r="E6" t="s">
        <v>463</v>
      </c>
      <c r="F6" t="s">
        <v>437</v>
      </c>
    </row>
    <row r="7" spans="1:7" x14ac:dyDescent="0.15">
      <c r="D7" s="44" t="s">
        <v>392</v>
      </c>
      <c r="E7" t="s">
        <v>464</v>
      </c>
    </row>
    <row r="8" spans="1:7" x14ac:dyDescent="0.15">
      <c r="D8" s="44" t="s">
        <v>428</v>
      </c>
      <c r="E8" t="s">
        <v>465</v>
      </c>
    </row>
    <row r="9" spans="1:7" x14ac:dyDescent="0.15">
      <c r="D9" s="44" t="s">
        <v>433</v>
      </c>
      <c r="E9" t="s">
        <v>466</v>
      </c>
    </row>
    <row r="10" spans="1:7" x14ac:dyDescent="0.15">
      <c r="D10" s="44" t="s">
        <v>437</v>
      </c>
      <c r="E10" t="s">
        <v>467</v>
      </c>
    </row>
    <row r="11" spans="1:7" x14ac:dyDescent="0.15">
      <c r="D11" s="44" t="s">
        <v>440</v>
      </c>
      <c r="E11" t="s">
        <v>468</v>
      </c>
    </row>
    <row r="12" spans="1:7" x14ac:dyDescent="0.15">
      <c r="D12" s="44" t="s">
        <v>444</v>
      </c>
      <c r="E12" t="s">
        <v>469</v>
      </c>
    </row>
    <row r="13" spans="1:7" x14ac:dyDescent="0.15">
      <c r="D13" s="44" t="s">
        <v>445</v>
      </c>
      <c r="E13" t="s">
        <v>470</v>
      </c>
    </row>
    <row r="14" spans="1:7" x14ac:dyDescent="0.15">
      <c r="D14" s="44" t="s">
        <v>447</v>
      </c>
      <c r="E14" t="s">
        <v>471</v>
      </c>
    </row>
    <row r="15" spans="1:7" x14ac:dyDescent="0.15">
      <c r="D15" s="44" t="s">
        <v>395</v>
      </c>
      <c r="E15" t="s">
        <v>472</v>
      </c>
    </row>
    <row r="16" spans="1:7" x14ac:dyDescent="0.15">
      <c r="D16" s="44" t="s">
        <v>397</v>
      </c>
      <c r="E16" s="58" t="s">
        <v>473</v>
      </c>
    </row>
    <row r="17" spans="4:5" x14ac:dyDescent="0.15">
      <c r="D17" s="44" t="s">
        <v>451</v>
      </c>
      <c r="E17" t="s">
        <v>474</v>
      </c>
    </row>
    <row r="18" spans="4:5" x14ac:dyDescent="0.15">
      <c r="D18" s="44" t="s">
        <v>401</v>
      </c>
      <c r="E18" t="s">
        <v>475</v>
      </c>
    </row>
    <row r="19" spans="4:5" x14ac:dyDescent="0.15">
      <c r="D19" s="44" t="s">
        <v>435</v>
      </c>
      <c r="E19" t="s">
        <v>476</v>
      </c>
    </row>
    <row r="20" spans="4:5" x14ac:dyDescent="0.15">
      <c r="D20" s="44" t="s">
        <v>430</v>
      </c>
      <c r="E20" t="s">
        <v>477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41" t="s">
        <v>478</v>
      </c>
    </row>
    <row r="4" spans="1:2" x14ac:dyDescent="0.15">
      <c r="B4" s="41" t="s">
        <v>479</v>
      </c>
    </row>
    <row r="5" spans="1:2" x14ac:dyDescent="0.15">
      <c r="B5" s="41" t="s">
        <v>480</v>
      </c>
    </row>
    <row r="6" spans="1:2" x14ac:dyDescent="0.15">
      <c r="A6" t="s">
        <v>481</v>
      </c>
      <c r="B6" s="41" t="s">
        <v>482</v>
      </c>
    </row>
    <row r="7" spans="1:2" x14ac:dyDescent="0.15">
      <c r="B7" s="41" t="s">
        <v>483</v>
      </c>
    </row>
    <row r="8" spans="1:2" x14ac:dyDescent="0.15">
      <c r="A8" t="s">
        <v>40</v>
      </c>
      <c r="B8" s="41" t="s">
        <v>484</v>
      </c>
    </row>
    <row r="9" spans="1:2" x14ac:dyDescent="0.15">
      <c r="A9" t="s">
        <v>485</v>
      </c>
      <c r="B9" s="41" t="s">
        <v>486</v>
      </c>
    </row>
    <row r="10" spans="1:2" x14ac:dyDescent="0.15">
      <c r="B10" t="s">
        <v>487</v>
      </c>
    </row>
    <row r="11" spans="1:2" x14ac:dyDescent="0.15">
      <c r="B11" t="s">
        <v>488</v>
      </c>
    </row>
    <row r="14" spans="1:2" x14ac:dyDescent="0.15">
      <c r="B14" s="41" t="s">
        <v>489</v>
      </c>
    </row>
    <row r="20" spans="2:2" x14ac:dyDescent="0.15">
      <c r="B20" s="44" t="s">
        <v>372</v>
      </c>
    </row>
    <row r="21" spans="2:2" x14ac:dyDescent="0.15">
      <c r="B21" s="44" t="s">
        <v>376</v>
      </c>
    </row>
    <row r="22" spans="2:2" x14ac:dyDescent="0.15">
      <c r="B22" s="44" t="s">
        <v>380</v>
      </c>
    </row>
    <row r="23" spans="2:2" x14ac:dyDescent="0.15">
      <c r="B23" s="44" t="s">
        <v>383</v>
      </c>
    </row>
    <row r="24" spans="2:2" x14ac:dyDescent="0.15">
      <c r="B24" s="44" t="s">
        <v>386</v>
      </c>
    </row>
    <row r="25" spans="2:2" x14ac:dyDescent="0.15">
      <c r="B25" s="44" t="s">
        <v>389</v>
      </c>
    </row>
    <row r="26" spans="2:2" x14ac:dyDescent="0.15">
      <c r="B26" s="44" t="s">
        <v>392</v>
      </c>
    </row>
    <row r="27" spans="2:2" x14ac:dyDescent="0.15">
      <c r="B27" s="44" t="s">
        <v>428</v>
      </c>
    </row>
    <row r="28" spans="2:2" x14ac:dyDescent="0.15">
      <c r="B28" s="44" t="s">
        <v>433</v>
      </c>
    </row>
    <row r="29" spans="2:2" x14ac:dyDescent="0.15">
      <c r="B29" s="44" t="s">
        <v>437</v>
      </c>
    </row>
    <row r="30" spans="2:2" x14ac:dyDescent="0.15">
      <c r="B30" s="44" t="s">
        <v>440</v>
      </c>
    </row>
    <row r="31" spans="2:2" x14ac:dyDescent="0.15">
      <c r="B31" s="44" t="s">
        <v>444</v>
      </c>
    </row>
    <row r="32" spans="2:2" x14ac:dyDescent="0.15">
      <c r="B32" s="44" t="s">
        <v>445</v>
      </c>
    </row>
    <row r="33" spans="2:4" x14ac:dyDescent="0.15">
      <c r="B33" s="44" t="s">
        <v>447</v>
      </c>
    </row>
    <row r="34" spans="2:4" x14ac:dyDescent="0.15">
      <c r="B34" s="44" t="s">
        <v>395</v>
      </c>
      <c r="D34" s="41"/>
    </row>
    <row r="35" spans="2:4" x14ac:dyDescent="0.15">
      <c r="B35" s="44" t="s">
        <v>397</v>
      </c>
      <c r="D35" s="41"/>
    </row>
    <row r="36" spans="2:4" x14ac:dyDescent="0.15">
      <c r="B36" s="44" t="s">
        <v>451</v>
      </c>
      <c r="D36" s="41"/>
    </row>
    <row r="37" spans="2:4" x14ac:dyDescent="0.15">
      <c r="B37" s="44" t="s">
        <v>401</v>
      </c>
      <c r="D37" s="41"/>
    </row>
    <row r="38" spans="2:4" x14ac:dyDescent="0.15">
      <c r="B38" s="44" t="s">
        <v>435</v>
      </c>
      <c r="D38" s="41"/>
    </row>
    <row r="39" spans="2:4" x14ac:dyDescent="0.15">
      <c r="B39" s="44" t="s">
        <v>430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490</v>
      </c>
    </row>
    <row r="4" spans="1:2" ht="16" x14ac:dyDescent="0.2">
      <c r="B4" s="59" t="s">
        <v>491</v>
      </c>
    </row>
    <row r="5" spans="1:2" ht="16" x14ac:dyDescent="0.2">
      <c r="B5" s="59" t="s">
        <v>492</v>
      </c>
    </row>
    <row r="6" spans="1:2" ht="16" x14ac:dyDescent="0.2">
      <c r="B6" s="59" t="s">
        <v>493</v>
      </c>
    </row>
    <row r="7" spans="1:2" ht="16" x14ac:dyDescent="0.2">
      <c r="B7" s="59"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383</v>
      </c>
    </row>
    <row r="3" spans="1:2" x14ac:dyDescent="0.15">
      <c r="B3" s="41" t="s">
        <v>520</v>
      </c>
    </row>
    <row r="4" spans="1:2" x14ac:dyDescent="0.15">
      <c r="B4" s="41" t="s">
        <v>521</v>
      </c>
    </row>
    <row r="5" spans="1:2" x14ac:dyDescent="0.15">
      <c r="B5" s="41" t="s">
        <v>522</v>
      </c>
    </row>
    <row r="6" spans="1:2" x14ac:dyDescent="0.15">
      <c r="B6" s="41" t="s">
        <v>523</v>
      </c>
    </row>
    <row r="7" spans="1:2" x14ac:dyDescent="0.15">
      <c r="B7" s="41" t="s">
        <v>524</v>
      </c>
    </row>
    <row r="8" spans="1:2" x14ac:dyDescent="0.15">
      <c r="A8" t="s">
        <v>495</v>
      </c>
      <c r="B8" s="41" t="s">
        <v>525</v>
      </c>
    </row>
    <row r="9" spans="1:2" x14ac:dyDescent="0.15">
      <c r="A9" t="s">
        <v>497</v>
      </c>
      <c r="B9" s="41" t="s">
        <v>526</v>
      </c>
    </row>
    <row r="10" spans="1:2" x14ac:dyDescent="0.15">
      <c r="B10" s="41" t="s">
        <v>527</v>
      </c>
    </row>
    <row r="11" spans="1:2" x14ac:dyDescent="0.15">
      <c r="B11" s="41" t="s">
        <v>528</v>
      </c>
    </row>
    <row r="12" spans="1:2" x14ac:dyDescent="0.15">
      <c r="B12" s="41"/>
    </row>
    <row r="13" spans="1:2" x14ac:dyDescent="0.15">
      <c r="B13" s="41"/>
    </row>
    <row r="14" spans="1:2" x14ac:dyDescent="0.15">
      <c r="B14" s="41" t="s">
        <v>529</v>
      </c>
    </row>
    <row r="15" spans="1:2" x14ac:dyDescent="0.15">
      <c r="B15" s="41"/>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59" t="s">
        <v>554</v>
      </c>
    </row>
    <row r="9" spans="2:2" x14ac:dyDescent="0.15">
      <c r="B9" t="s">
        <v>555</v>
      </c>
    </row>
    <row r="10" spans="2:2" x14ac:dyDescent="0.15">
      <c r="B10" s="41" t="s">
        <v>556</v>
      </c>
    </row>
    <row r="11" spans="2:2" x14ac:dyDescent="0.15">
      <c r="B11" s="41"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59" t="s">
        <v>577</v>
      </c>
    </row>
    <row r="4" spans="2:2" ht="16" x14ac:dyDescent="0.2">
      <c r="B4" s="59" t="s">
        <v>578</v>
      </c>
    </row>
    <row r="5" spans="2:2" x14ac:dyDescent="0.15">
      <c r="B5" t="s">
        <v>579</v>
      </c>
    </row>
    <row r="6" spans="2:2" ht="16" x14ac:dyDescent="0.2">
      <c r="B6" s="59" t="s">
        <v>580</v>
      </c>
    </row>
    <row r="7" spans="2:2" ht="16" x14ac:dyDescent="0.2">
      <c r="B7" s="59" t="s">
        <v>581</v>
      </c>
    </row>
    <row r="8" spans="2:2" x14ac:dyDescent="0.15">
      <c r="B8" t="s">
        <v>582</v>
      </c>
    </row>
    <row r="9" spans="2:2" x14ac:dyDescent="0.15">
      <c r="B9" t="s">
        <v>583</v>
      </c>
    </row>
    <row r="10" spans="2:2" x14ac:dyDescent="0.15">
      <c r="B10" t="s">
        <v>584</v>
      </c>
    </row>
    <row r="11" spans="2:2" x14ac:dyDescent="0.15">
      <c r="B11" t="s">
        <v>585</v>
      </c>
    </row>
    <row r="14" spans="2:2" ht="16" x14ac:dyDescent="0.2">
      <c r="B14" s="59"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182</cp:revision>
  <dcterms:created xsi:type="dcterms:W3CDTF">2020-07-27T15:42:24Z</dcterms:created>
  <dcterms:modified xsi:type="dcterms:W3CDTF">2024-07-25T02:42:38Z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