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patrickvibild/Library/Containers/com.microsoft.Excel/Data/after-big-bang-files/HP/WO/640 G1/"/>
    </mc:Choice>
  </mc:AlternateContent>
  <xr:revisionPtr revIDLastSave="0" documentId="13_ncr:1_{9819FD0B-6130-5646-A3CF-A19B0FC8E3F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GK100" i="2"/>
  <c r="V100" i="2"/>
  <c r="U100" i="2"/>
  <c r="T100" i="2"/>
  <c r="S100" i="2"/>
  <c r="R100" i="2"/>
  <c r="Q100" i="2"/>
  <c r="P100" i="2"/>
  <c r="O100" i="2"/>
  <c r="N100" i="2"/>
  <c r="M100" i="2"/>
  <c r="H100" i="2"/>
  <c r="GK99" i="2"/>
  <c r="V99" i="2"/>
  <c r="U99" i="2"/>
  <c r="T99" i="2"/>
  <c r="S99" i="2"/>
  <c r="R99" i="2"/>
  <c r="Q99" i="2"/>
  <c r="P99" i="2"/>
  <c r="O99" i="2"/>
  <c r="N99" i="2"/>
  <c r="M99" i="2"/>
  <c r="H99" i="2"/>
  <c r="GK98" i="2"/>
  <c r="V98" i="2"/>
  <c r="U98" i="2"/>
  <c r="T98" i="2"/>
  <c r="S98" i="2"/>
  <c r="R98" i="2"/>
  <c r="Q98" i="2"/>
  <c r="P98" i="2"/>
  <c r="O98" i="2"/>
  <c r="N98" i="2"/>
  <c r="M98" i="2"/>
  <c r="H98" i="2"/>
  <c r="GK97" i="2"/>
  <c r="V97" i="2"/>
  <c r="U97" i="2"/>
  <c r="T97" i="2"/>
  <c r="S97" i="2"/>
  <c r="R97" i="2"/>
  <c r="Q97" i="2"/>
  <c r="P97" i="2"/>
  <c r="O97" i="2"/>
  <c r="N97" i="2"/>
  <c r="M97" i="2"/>
  <c r="H97" i="2"/>
  <c r="GK96" i="2"/>
  <c r="V96" i="2"/>
  <c r="U96" i="2"/>
  <c r="T96" i="2"/>
  <c r="S96" i="2"/>
  <c r="R96" i="2"/>
  <c r="Q96" i="2"/>
  <c r="P96" i="2"/>
  <c r="O96" i="2"/>
  <c r="N96" i="2"/>
  <c r="M96" i="2"/>
  <c r="H96" i="2"/>
  <c r="GK95" i="2"/>
  <c r="V95" i="2"/>
  <c r="U95" i="2"/>
  <c r="T95" i="2"/>
  <c r="S95" i="2"/>
  <c r="R95" i="2"/>
  <c r="Q95" i="2"/>
  <c r="P95" i="2"/>
  <c r="O95" i="2"/>
  <c r="N95" i="2"/>
  <c r="M95" i="2"/>
  <c r="H95" i="2"/>
  <c r="GK94" i="2"/>
  <c r="V94" i="2"/>
  <c r="U94" i="2"/>
  <c r="T94" i="2"/>
  <c r="S94" i="2"/>
  <c r="R94" i="2"/>
  <c r="Q94" i="2"/>
  <c r="P94" i="2"/>
  <c r="O94" i="2"/>
  <c r="N94" i="2"/>
  <c r="M94" i="2"/>
  <c r="H94" i="2"/>
  <c r="GK93" i="2"/>
  <c r="V93" i="2"/>
  <c r="U93" i="2"/>
  <c r="T93" i="2"/>
  <c r="S93" i="2"/>
  <c r="R93" i="2"/>
  <c r="Q93" i="2"/>
  <c r="P93" i="2"/>
  <c r="O93" i="2"/>
  <c r="N93" i="2"/>
  <c r="M93" i="2"/>
  <c r="H93" i="2"/>
  <c r="GK92" i="2"/>
  <c r="V92" i="2"/>
  <c r="U92" i="2"/>
  <c r="T92" i="2"/>
  <c r="S92" i="2"/>
  <c r="R92" i="2"/>
  <c r="Q92" i="2"/>
  <c r="P92" i="2"/>
  <c r="O92" i="2"/>
  <c r="N92" i="2"/>
  <c r="M92" i="2"/>
  <c r="H92" i="2"/>
  <c r="GK91" i="2"/>
  <c r="V91" i="2"/>
  <c r="U91" i="2"/>
  <c r="T91" i="2"/>
  <c r="S91" i="2"/>
  <c r="R91" i="2"/>
  <c r="Q91" i="2"/>
  <c r="P91" i="2"/>
  <c r="O91" i="2"/>
  <c r="N91" i="2"/>
  <c r="M91" i="2"/>
  <c r="H91" i="2"/>
  <c r="GK90" i="2"/>
  <c r="V90" i="2"/>
  <c r="U90" i="2"/>
  <c r="T90" i="2"/>
  <c r="S90" i="2"/>
  <c r="R90" i="2"/>
  <c r="Q90" i="2"/>
  <c r="P90" i="2"/>
  <c r="O90" i="2"/>
  <c r="N90" i="2"/>
  <c r="M90" i="2"/>
  <c r="H90" i="2"/>
  <c r="GK89" i="2"/>
  <c r="V89" i="2"/>
  <c r="U89" i="2"/>
  <c r="T89" i="2"/>
  <c r="S89" i="2"/>
  <c r="R89" i="2"/>
  <c r="Q89" i="2"/>
  <c r="P89" i="2"/>
  <c r="O89" i="2"/>
  <c r="N89" i="2"/>
  <c r="M89" i="2"/>
  <c r="H89" i="2"/>
  <c r="GK88" i="2"/>
  <c r="V88" i="2"/>
  <c r="U88" i="2"/>
  <c r="T88" i="2"/>
  <c r="S88" i="2"/>
  <c r="R88" i="2"/>
  <c r="Q88" i="2"/>
  <c r="P88" i="2"/>
  <c r="O88" i="2"/>
  <c r="N88" i="2"/>
  <c r="M88" i="2"/>
  <c r="H88" i="2"/>
  <c r="GK87" i="2"/>
  <c r="V87" i="2"/>
  <c r="U87" i="2"/>
  <c r="T87" i="2"/>
  <c r="S87" i="2"/>
  <c r="R87" i="2"/>
  <c r="Q87" i="2"/>
  <c r="P87" i="2"/>
  <c r="O87" i="2"/>
  <c r="N87" i="2"/>
  <c r="M87" i="2"/>
  <c r="H87" i="2"/>
  <c r="GK86" i="2"/>
  <c r="V86" i="2"/>
  <c r="U86" i="2"/>
  <c r="T86" i="2"/>
  <c r="S86" i="2"/>
  <c r="R86" i="2"/>
  <c r="Q86" i="2"/>
  <c r="P86" i="2"/>
  <c r="O86" i="2"/>
  <c r="N86" i="2"/>
  <c r="M86" i="2"/>
  <c r="H86" i="2"/>
  <c r="GK85" i="2"/>
  <c r="V85" i="2"/>
  <c r="U85" i="2"/>
  <c r="T85" i="2"/>
  <c r="S85" i="2"/>
  <c r="R85" i="2"/>
  <c r="Q85" i="2"/>
  <c r="P85" i="2"/>
  <c r="O85" i="2"/>
  <c r="N85" i="2"/>
  <c r="M85" i="2"/>
  <c r="H85" i="2"/>
  <c r="GK84" i="2"/>
  <c r="V84" i="2"/>
  <c r="U84" i="2"/>
  <c r="T84" i="2"/>
  <c r="S84" i="2"/>
  <c r="R84" i="2"/>
  <c r="Q84" i="2"/>
  <c r="P84" i="2"/>
  <c r="O84" i="2"/>
  <c r="N84" i="2"/>
  <c r="M84" i="2"/>
  <c r="H84" i="2"/>
  <c r="GK83" i="2"/>
  <c r="V83" i="2"/>
  <c r="U83" i="2"/>
  <c r="T83" i="2"/>
  <c r="S83" i="2"/>
  <c r="R83" i="2"/>
  <c r="Q83" i="2"/>
  <c r="P83" i="2"/>
  <c r="O83" i="2"/>
  <c r="N83" i="2"/>
  <c r="M83" i="2"/>
  <c r="H83" i="2"/>
  <c r="GK82" i="2"/>
  <c r="V82" i="2"/>
  <c r="U82" i="2"/>
  <c r="T82" i="2"/>
  <c r="S82" i="2"/>
  <c r="R82" i="2"/>
  <c r="Q82" i="2"/>
  <c r="P82" i="2"/>
  <c r="O82" i="2"/>
  <c r="N82" i="2"/>
  <c r="M82" i="2"/>
  <c r="H82" i="2"/>
  <c r="GK81" i="2"/>
  <c r="V81" i="2"/>
  <c r="U81" i="2"/>
  <c r="T81" i="2"/>
  <c r="S81" i="2"/>
  <c r="R81" i="2"/>
  <c r="Q81" i="2"/>
  <c r="P81" i="2"/>
  <c r="O81" i="2"/>
  <c r="N81" i="2"/>
  <c r="M81" i="2"/>
  <c r="H81" i="2"/>
  <c r="GK80" i="2"/>
  <c r="V80" i="2"/>
  <c r="U80" i="2"/>
  <c r="T80" i="2"/>
  <c r="S80" i="2"/>
  <c r="R80" i="2"/>
  <c r="Q80" i="2"/>
  <c r="P80" i="2"/>
  <c r="O80" i="2"/>
  <c r="N80" i="2"/>
  <c r="M80" i="2"/>
  <c r="H80" i="2"/>
  <c r="GK79" i="2"/>
  <c r="V79" i="2"/>
  <c r="U79" i="2"/>
  <c r="T79" i="2"/>
  <c r="S79" i="2"/>
  <c r="R79" i="2"/>
  <c r="Q79" i="2"/>
  <c r="P79" i="2"/>
  <c r="O79" i="2"/>
  <c r="N79" i="2"/>
  <c r="M79" i="2"/>
  <c r="H79" i="2"/>
  <c r="GK78" i="2"/>
  <c r="V78" i="2"/>
  <c r="U78" i="2"/>
  <c r="T78" i="2"/>
  <c r="S78" i="2"/>
  <c r="R78" i="2"/>
  <c r="Q78" i="2"/>
  <c r="P78" i="2"/>
  <c r="O78" i="2"/>
  <c r="N78" i="2"/>
  <c r="M78" i="2"/>
  <c r="H78" i="2"/>
  <c r="GK77" i="2"/>
  <c r="V77" i="2"/>
  <c r="U77" i="2"/>
  <c r="T77" i="2"/>
  <c r="S77" i="2"/>
  <c r="R77" i="2"/>
  <c r="Q77" i="2"/>
  <c r="P77" i="2"/>
  <c r="O77" i="2"/>
  <c r="N77" i="2"/>
  <c r="M77" i="2"/>
  <c r="H77" i="2"/>
  <c r="GK76" i="2"/>
  <c r="V76" i="2"/>
  <c r="U76" i="2"/>
  <c r="T76" i="2"/>
  <c r="S76" i="2"/>
  <c r="R76" i="2"/>
  <c r="Q76" i="2"/>
  <c r="P76" i="2"/>
  <c r="O76" i="2"/>
  <c r="N76" i="2"/>
  <c r="M76" i="2"/>
  <c r="H76" i="2"/>
  <c r="GK75" i="2"/>
  <c r="V75" i="2"/>
  <c r="U75" i="2"/>
  <c r="T75" i="2"/>
  <c r="S75" i="2"/>
  <c r="R75" i="2"/>
  <c r="Q75" i="2"/>
  <c r="P75" i="2"/>
  <c r="O75" i="2"/>
  <c r="N75" i="2"/>
  <c r="M75" i="2"/>
  <c r="H75" i="2"/>
  <c r="GK74" i="2"/>
  <c r="V74" i="2"/>
  <c r="U74" i="2"/>
  <c r="T74" i="2"/>
  <c r="S74" i="2"/>
  <c r="R74" i="2"/>
  <c r="Q74" i="2"/>
  <c r="P74" i="2"/>
  <c r="O74" i="2"/>
  <c r="N74" i="2"/>
  <c r="M74" i="2"/>
  <c r="H74" i="2"/>
  <c r="GK73" i="2"/>
  <c r="V73" i="2"/>
  <c r="U73" i="2"/>
  <c r="T73" i="2"/>
  <c r="S73" i="2"/>
  <c r="R73" i="2"/>
  <c r="Q73" i="2"/>
  <c r="P73" i="2"/>
  <c r="O73" i="2"/>
  <c r="N73" i="2"/>
  <c r="M73" i="2"/>
  <c r="H73" i="2"/>
  <c r="GK72" i="2"/>
  <c r="V72" i="2"/>
  <c r="U72" i="2"/>
  <c r="T72" i="2"/>
  <c r="S72" i="2"/>
  <c r="R72" i="2"/>
  <c r="Q72" i="2"/>
  <c r="P72" i="2"/>
  <c r="O72" i="2"/>
  <c r="N72" i="2"/>
  <c r="M72" i="2"/>
  <c r="H72" i="2"/>
  <c r="GK71" i="2"/>
  <c r="V71" i="2"/>
  <c r="U71" i="2"/>
  <c r="T71" i="2"/>
  <c r="S71" i="2"/>
  <c r="R71" i="2"/>
  <c r="Q71" i="2"/>
  <c r="P71" i="2"/>
  <c r="O71" i="2"/>
  <c r="N71" i="2"/>
  <c r="M71" i="2"/>
  <c r="H71" i="2"/>
  <c r="GK70" i="2"/>
  <c r="V70" i="2"/>
  <c r="U70" i="2"/>
  <c r="T70" i="2"/>
  <c r="S70" i="2"/>
  <c r="R70" i="2"/>
  <c r="Q70" i="2"/>
  <c r="P70" i="2"/>
  <c r="O70" i="2"/>
  <c r="N70" i="2"/>
  <c r="M70" i="2"/>
  <c r="H70" i="2"/>
  <c r="GK69" i="2"/>
  <c r="V69" i="2"/>
  <c r="U69" i="2"/>
  <c r="T69" i="2"/>
  <c r="S69" i="2"/>
  <c r="R69" i="2"/>
  <c r="Q69" i="2"/>
  <c r="P69" i="2"/>
  <c r="O69" i="2"/>
  <c r="N69" i="2"/>
  <c r="M69" i="2"/>
  <c r="H69" i="2"/>
  <c r="GK68" i="2"/>
  <c r="V68" i="2"/>
  <c r="U68" i="2"/>
  <c r="T68" i="2"/>
  <c r="S68" i="2"/>
  <c r="R68" i="2"/>
  <c r="Q68" i="2"/>
  <c r="P68" i="2"/>
  <c r="O68" i="2"/>
  <c r="N68" i="2"/>
  <c r="M68" i="2"/>
  <c r="H68" i="2"/>
  <c r="GK67" i="2"/>
  <c r="V67" i="2"/>
  <c r="U67" i="2"/>
  <c r="T67" i="2"/>
  <c r="S67" i="2"/>
  <c r="R67" i="2"/>
  <c r="Q67" i="2"/>
  <c r="P67" i="2"/>
  <c r="O67" i="2"/>
  <c r="N67" i="2"/>
  <c r="M67" i="2"/>
  <c r="H67" i="2"/>
  <c r="GK66" i="2"/>
  <c r="V66" i="2"/>
  <c r="U66" i="2"/>
  <c r="T66" i="2"/>
  <c r="S66" i="2"/>
  <c r="R66" i="2"/>
  <c r="Q66" i="2"/>
  <c r="P66" i="2"/>
  <c r="O66" i="2"/>
  <c r="N66" i="2"/>
  <c r="M66" i="2"/>
  <c r="H66" i="2"/>
  <c r="GK65" i="2"/>
  <c r="V65" i="2"/>
  <c r="U65" i="2"/>
  <c r="T65" i="2"/>
  <c r="S65" i="2"/>
  <c r="R65" i="2"/>
  <c r="Q65" i="2"/>
  <c r="P65" i="2"/>
  <c r="O65" i="2"/>
  <c r="N65" i="2"/>
  <c r="M65" i="2"/>
  <c r="H65" i="2"/>
  <c r="GK64" i="2"/>
  <c r="V64" i="2"/>
  <c r="U64" i="2"/>
  <c r="T64" i="2"/>
  <c r="S64" i="2"/>
  <c r="R64" i="2"/>
  <c r="Q64" i="2"/>
  <c r="P64" i="2"/>
  <c r="O64" i="2"/>
  <c r="N64" i="2"/>
  <c r="M64" i="2"/>
  <c r="H64" i="2"/>
  <c r="GK63" i="2"/>
  <c r="V63" i="2"/>
  <c r="U63" i="2"/>
  <c r="T63" i="2"/>
  <c r="S63" i="2"/>
  <c r="R63" i="2"/>
  <c r="Q63" i="2"/>
  <c r="P63" i="2"/>
  <c r="O63" i="2"/>
  <c r="N63" i="2"/>
  <c r="M63" i="2"/>
  <c r="H63" i="2"/>
  <c r="GK62" i="2"/>
  <c r="V62" i="2"/>
  <c r="U62" i="2"/>
  <c r="T62" i="2"/>
  <c r="S62" i="2"/>
  <c r="R62" i="2"/>
  <c r="Q62" i="2"/>
  <c r="P62" i="2"/>
  <c r="O62" i="2"/>
  <c r="N62" i="2"/>
  <c r="M62" i="2"/>
  <c r="H62" i="2"/>
  <c r="GK61" i="2"/>
  <c r="V61" i="2"/>
  <c r="U61" i="2"/>
  <c r="T61" i="2"/>
  <c r="S61" i="2"/>
  <c r="R61" i="2"/>
  <c r="Q61" i="2"/>
  <c r="P61" i="2"/>
  <c r="O61" i="2"/>
  <c r="N61" i="2"/>
  <c r="M61" i="2"/>
  <c r="H61" i="2"/>
  <c r="GK60" i="2"/>
  <c r="V60" i="2"/>
  <c r="U60" i="2"/>
  <c r="T60" i="2"/>
  <c r="S60" i="2"/>
  <c r="R60" i="2"/>
  <c r="Q60" i="2"/>
  <c r="P60" i="2"/>
  <c r="O60" i="2"/>
  <c r="N60" i="2"/>
  <c r="M60" i="2"/>
  <c r="H60" i="2"/>
  <c r="GK59" i="2"/>
  <c r="V59" i="2"/>
  <c r="U59" i="2"/>
  <c r="T59" i="2"/>
  <c r="S59" i="2"/>
  <c r="R59" i="2"/>
  <c r="Q59" i="2"/>
  <c r="P59" i="2"/>
  <c r="O59" i="2"/>
  <c r="N59" i="2"/>
  <c r="M59" i="2"/>
  <c r="H59" i="2"/>
  <c r="GK58" i="2"/>
  <c r="V58" i="2"/>
  <c r="U58" i="2"/>
  <c r="T58" i="2"/>
  <c r="S58" i="2"/>
  <c r="R58" i="2"/>
  <c r="Q58" i="2"/>
  <c r="P58" i="2"/>
  <c r="O58" i="2"/>
  <c r="N58" i="2"/>
  <c r="M58" i="2"/>
  <c r="H58" i="2"/>
  <c r="GK57" i="2"/>
  <c r="V57" i="2"/>
  <c r="U57" i="2"/>
  <c r="T57" i="2"/>
  <c r="S57" i="2"/>
  <c r="R57" i="2"/>
  <c r="Q57" i="2"/>
  <c r="P57" i="2"/>
  <c r="O57" i="2"/>
  <c r="N57" i="2"/>
  <c r="M57" i="2"/>
  <c r="H57" i="2"/>
  <c r="GK56" i="2"/>
  <c r="V56" i="2"/>
  <c r="U56" i="2"/>
  <c r="T56" i="2"/>
  <c r="S56" i="2"/>
  <c r="R56" i="2"/>
  <c r="Q56" i="2"/>
  <c r="P56" i="2"/>
  <c r="O56" i="2"/>
  <c r="N56" i="2"/>
  <c r="M56" i="2"/>
  <c r="H56" i="2"/>
  <c r="GK55" i="2"/>
  <c r="V55" i="2"/>
  <c r="U55" i="2"/>
  <c r="T55" i="2"/>
  <c r="S55" i="2"/>
  <c r="R55" i="2"/>
  <c r="Q55" i="2"/>
  <c r="P55" i="2"/>
  <c r="O55" i="2"/>
  <c r="N55" i="2"/>
  <c r="M55" i="2"/>
  <c r="H55" i="2"/>
  <c r="GK54" i="2"/>
  <c r="V54" i="2"/>
  <c r="U54" i="2"/>
  <c r="T54" i="2"/>
  <c r="S54" i="2"/>
  <c r="R54" i="2"/>
  <c r="Q54" i="2"/>
  <c r="P54" i="2"/>
  <c r="O54" i="2"/>
  <c r="N54" i="2"/>
  <c r="M54" i="2"/>
  <c r="H54" i="2"/>
  <c r="GK53" i="2"/>
  <c r="V53" i="2"/>
  <c r="U53" i="2"/>
  <c r="T53" i="2"/>
  <c r="S53" i="2"/>
  <c r="R53" i="2"/>
  <c r="Q53" i="2"/>
  <c r="P53" i="2"/>
  <c r="O53" i="2"/>
  <c r="N53" i="2"/>
  <c r="M53" i="2"/>
  <c r="H53" i="2"/>
  <c r="GK52" i="2"/>
  <c r="V52" i="2"/>
  <c r="U52" i="2"/>
  <c r="T52" i="2"/>
  <c r="S52" i="2"/>
  <c r="R52" i="2"/>
  <c r="Q52" i="2"/>
  <c r="P52" i="2"/>
  <c r="O52" i="2"/>
  <c r="N52" i="2"/>
  <c r="M52" i="2"/>
  <c r="H52" i="2"/>
  <c r="GK51" i="2"/>
  <c r="V51" i="2"/>
  <c r="U51" i="2"/>
  <c r="T51" i="2"/>
  <c r="S51" i="2"/>
  <c r="R51" i="2"/>
  <c r="Q51" i="2"/>
  <c r="P51" i="2"/>
  <c r="O51" i="2"/>
  <c r="N51" i="2"/>
  <c r="M51" i="2"/>
  <c r="H51" i="2"/>
  <c r="GK50" i="2"/>
  <c r="V50" i="2"/>
  <c r="U50" i="2"/>
  <c r="T50" i="2"/>
  <c r="S50" i="2"/>
  <c r="R50" i="2"/>
  <c r="Q50" i="2"/>
  <c r="P50" i="2"/>
  <c r="O50" i="2"/>
  <c r="N50" i="2"/>
  <c r="M50" i="2"/>
  <c r="H50" i="2"/>
  <c r="GK49" i="2"/>
  <c r="V49" i="2"/>
  <c r="U49" i="2"/>
  <c r="T49" i="2"/>
  <c r="S49" i="2"/>
  <c r="R49" i="2"/>
  <c r="Q49" i="2"/>
  <c r="P49" i="2"/>
  <c r="O49" i="2"/>
  <c r="N49" i="2"/>
  <c r="M49" i="2"/>
  <c r="H49" i="2"/>
  <c r="GK48" i="2"/>
  <c r="V48" i="2"/>
  <c r="U48" i="2"/>
  <c r="T48" i="2"/>
  <c r="S48" i="2"/>
  <c r="R48" i="2"/>
  <c r="Q48" i="2"/>
  <c r="P48" i="2"/>
  <c r="O48" i="2"/>
  <c r="N48" i="2"/>
  <c r="M48" i="2"/>
  <c r="H48" i="2"/>
  <c r="GK47" i="2"/>
  <c r="V47" i="2"/>
  <c r="U47" i="2"/>
  <c r="T47" i="2"/>
  <c r="S47" i="2"/>
  <c r="R47" i="2"/>
  <c r="Q47" i="2"/>
  <c r="P47" i="2"/>
  <c r="O47" i="2"/>
  <c r="N47" i="2"/>
  <c r="M47" i="2"/>
  <c r="H47" i="2"/>
  <c r="GK46" i="2"/>
  <c r="V46" i="2"/>
  <c r="U46" i="2"/>
  <c r="T46" i="2"/>
  <c r="S46" i="2"/>
  <c r="R46" i="2"/>
  <c r="Q46" i="2"/>
  <c r="P46" i="2"/>
  <c r="O46" i="2"/>
  <c r="N46" i="2"/>
  <c r="M46" i="2"/>
  <c r="H46" i="2"/>
  <c r="GK45" i="2"/>
  <c r="V45" i="2"/>
  <c r="U45" i="2"/>
  <c r="T45" i="2"/>
  <c r="S45" i="2"/>
  <c r="R45" i="2"/>
  <c r="Q45" i="2"/>
  <c r="P45" i="2"/>
  <c r="O45" i="2"/>
  <c r="N45" i="2"/>
  <c r="M45" i="2"/>
  <c r="H45" i="2"/>
  <c r="GK44" i="2"/>
  <c r="V44" i="2"/>
  <c r="U44" i="2"/>
  <c r="T44" i="2"/>
  <c r="S44" i="2"/>
  <c r="R44" i="2"/>
  <c r="Q44" i="2"/>
  <c r="P44" i="2"/>
  <c r="O44" i="2"/>
  <c r="N44" i="2"/>
  <c r="M44" i="2"/>
  <c r="H44" i="2"/>
  <c r="GK43" i="2"/>
  <c r="V43" i="2"/>
  <c r="U43" i="2"/>
  <c r="T43" i="2"/>
  <c r="S43" i="2"/>
  <c r="R43" i="2"/>
  <c r="Q43" i="2"/>
  <c r="P43" i="2"/>
  <c r="O43" i="2"/>
  <c r="N43" i="2"/>
  <c r="M43" i="2"/>
  <c r="H43" i="2"/>
  <c r="GK42" i="2"/>
  <c r="V42" i="2"/>
  <c r="U42" i="2"/>
  <c r="T42" i="2"/>
  <c r="S42" i="2"/>
  <c r="R42" i="2"/>
  <c r="Q42" i="2"/>
  <c r="P42" i="2"/>
  <c r="O42" i="2"/>
  <c r="N42" i="2"/>
  <c r="M42" i="2"/>
  <c r="H42" i="2"/>
  <c r="GK41" i="2"/>
  <c r="V41" i="2"/>
  <c r="U41" i="2"/>
  <c r="T41" i="2"/>
  <c r="S41" i="2"/>
  <c r="R41" i="2"/>
  <c r="Q41" i="2"/>
  <c r="P41" i="2"/>
  <c r="O41" i="2"/>
  <c r="N41" i="2"/>
  <c r="M41" i="2"/>
  <c r="H41" i="2"/>
  <c r="GK40" i="2"/>
  <c r="V40" i="2"/>
  <c r="U40" i="2"/>
  <c r="T40" i="2"/>
  <c r="S40" i="2"/>
  <c r="R40" i="2"/>
  <c r="Q40" i="2"/>
  <c r="P40" i="2"/>
  <c r="O40" i="2"/>
  <c r="N40" i="2"/>
  <c r="M40" i="2"/>
  <c r="H40" i="2"/>
  <c r="GK39" i="2"/>
  <c r="V39" i="2"/>
  <c r="U39" i="2"/>
  <c r="T39" i="2"/>
  <c r="S39" i="2"/>
  <c r="R39" i="2"/>
  <c r="Q39" i="2"/>
  <c r="P39" i="2"/>
  <c r="O39" i="2"/>
  <c r="N39" i="2"/>
  <c r="M39" i="2"/>
  <c r="H39" i="2"/>
  <c r="GK38" i="2"/>
  <c r="V38" i="2"/>
  <c r="U38" i="2"/>
  <c r="T38" i="2"/>
  <c r="S38" i="2"/>
  <c r="R38" i="2"/>
  <c r="Q38" i="2"/>
  <c r="P38" i="2"/>
  <c r="O38" i="2"/>
  <c r="N38" i="2"/>
  <c r="M38" i="2"/>
  <c r="H38" i="2"/>
  <c r="GK37" i="2"/>
  <c r="V37" i="2"/>
  <c r="U37" i="2"/>
  <c r="T37" i="2"/>
  <c r="S37" i="2"/>
  <c r="R37" i="2"/>
  <c r="Q37" i="2"/>
  <c r="P37" i="2"/>
  <c r="O37" i="2"/>
  <c r="N37" i="2"/>
  <c r="M37" i="2"/>
  <c r="H37" i="2"/>
  <c r="GK36" i="2"/>
  <c r="V36" i="2"/>
  <c r="U36" i="2"/>
  <c r="T36" i="2"/>
  <c r="S36" i="2"/>
  <c r="R36" i="2"/>
  <c r="Q36" i="2"/>
  <c r="P36" i="2"/>
  <c r="O36" i="2"/>
  <c r="N36" i="2"/>
  <c r="M36" i="2"/>
  <c r="H36" i="2"/>
  <c r="GK35" i="2"/>
  <c r="V35" i="2"/>
  <c r="U35" i="2"/>
  <c r="T35" i="2"/>
  <c r="S35" i="2"/>
  <c r="R35" i="2"/>
  <c r="Q35" i="2"/>
  <c r="P35" i="2"/>
  <c r="O35" i="2"/>
  <c r="N35" i="2"/>
  <c r="M35" i="2"/>
  <c r="H35" i="2"/>
  <c r="GK34" i="2"/>
  <c r="V34" i="2"/>
  <c r="U34" i="2"/>
  <c r="T34" i="2"/>
  <c r="S34" i="2"/>
  <c r="R34" i="2"/>
  <c r="Q34" i="2"/>
  <c r="P34" i="2"/>
  <c r="O34" i="2"/>
  <c r="N34" i="2"/>
  <c r="M34" i="2"/>
  <c r="H34" i="2"/>
  <c r="GK33" i="2"/>
  <c r="V33" i="2"/>
  <c r="U33" i="2"/>
  <c r="T33" i="2"/>
  <c r="S33" i="2"/>
  <c r="R33" i="2"/>
  <c r="Q33" i="2"/>
  <c r="P33" i="2"/>
  <c r="O33" i="2"/>
  <c r="N33" i="2"/>
  <c r="M33" i="2"/>
  <c r="H33" i="2"/>
  <c r="B33" i="2"/>
  <c r="AL10" i="1" s="1"/>
  <c r="GK32" i="2"/>
  <c r="V32" i="2"/>
  <c r="U32" i="2"/>
  <c r="T32" i="2"/>
  <c r="S32" i="2"/>
  <c r="R32" i="2"/>
  <c r="Q32" i="2"/>
  <c r="P32" i="2"/>
  <c r="O32" i="2"/>
  <c r="N32" i="2"/>
  <c r="M32" i="2"/>
  <c r="H32" i="2"/>
  <c r="GK31" i="2"/>
  <c r="V31" i="2"/>
  <c r="U31" i="2"/>
  <c r="T31" i="2"/>
  <c r="S31" i="2"/>
  <c r="R31" i="2"/>
  <c r="Q31" i="2"/>
  <c r="P31" i="2"/>
  <c r="O31" i="2"/>
  <c r="N31" i="2"/>
  <c r="M31" i="2"/>
  <c r="H31" i="2"/>
  <c r="B31" i="2"/>
  <c r="GK30" i="2"/>
  <c r="V30" i="2"/>
  <c r="U30" i="2"/>
  <c r="T30" i="2"/>
  <c r="S30" i="2"/>
  <c r="R30" i="2"/>
  <c r="Q30" i="2"/>
  <c r="P30" i="2"/>
  <c r="O30" i="2"/>
  <c r="N30" i="2"/>
  <c r="M30" i="2"/>
  <c r="H30" i="2"/>
  <c r="GK29" i="2"/>
  <c r="V29" i="2"/>
  <c r="U29" i="2"/>
  <c r="T29" i="2"/>
  <c r="S29" i="2"/>
  <c r="R29" i="2"/>
  <c r="Q29" i="2"/>
  <c r="P29" i="2"/>
  <c r="O29" i="2"/>
  <c r="N29" i="2"/>
  <c r="M29" i="2"/>
  <c r="H29" i="2"/>
  <c r="B29" i="2"/>
  <c r="AB11" i="1" s="1"/>
  <c r="GK28" i="2"/>
  <c r="V28" i="2"/>
  <c r="U28" i="2"/>
  <c r="T28" i="2"/>
  <c r="S28" i="2"/>
  <c r="R28" i="2"/>
  <c r="Q28" i="2"/>
  <c r="P28" i="2"/>
  <c r="O28" i="2"/>
  <c r="N28" i="2"/>
  <c r="M28" i="2"/>
  <c r="H28" i="2"/>
  <c r="GK27" i="2"/>
  <c r="V27" i="2"/>
  <c r="U27" i="2"/>
  <c r="T27" i="2"/>
  <c r="S27" i="2"/>
  <c r="R27" i="2"/>
  <c r="Q27" i="2"/>
  <c r="P27" i="2"/>
  <c r="O27" i="2"/>
  <c r="N27" i="2"/>
  <c r="M27" i="2"/>
  <c r="H27" i="2"/>
  <c r="B27" i="2"/>
  <c r="GK26" i="2"/>
  <c r="V26" i="2"/>
  <c r="U26" i="2"/>
  <c r="T26" i="2"/>
  <c r="S26" i="2"/>
  <c r="R26" i="2"/>
  <c r="Q26" i="2"/>
  <c r="P26" i="2"/>
  <c r="O26" i="2"/>
  <c r="N26" i="2"/>
  <c r="M26" i="2"/>
  <c r="H26" i="2"/>
  <c r="B26" i="2"/>
  <c r="GK25" i="2"/>
  <c r="V25" i="2"/>
  <c r="U25" i="2"/>
  <c r="T25" i="2"/>
  <c r="S25" i="2"/>
  <c r="R25" i="2"/>
  <c r="Q25" i="2"/>
  <c r="P25" i="2"/>
  <c r="O25" i="2"/>
  <c r="N25" i="2"/>
  <c r="M25" i="2"/>
  <c r="H25" i="2"/>
  <c r="B25" i="2"/>
  <c r="AK10" i="1" s="1"/>
  <c r="GK24" i="2"/>
  <c r="V24" i="2"/>
  <c r="U24" i="2"/>
  <c r="T24" i="2"/>
  <c r="S24" i="2"/>
  <c r="R24" i="2"/>
  <c r="Q24" i="2"/>
  <c r="P24" i="2"/>
  <c r="O24" i="2"/>
  <c r="N24" i="2"/>
  <c r="M24" i="2"/>
  <c r="H24" i="2"/>
  <c r="B24" i="2"/>
  <c r="GK23" i="2"/>
  <c r="V23" i="2"/>
  <c r="U23" i="2"/>
  <c r="T23" i="2"/>
  <c r="S23" i="2"/>
  <c r="R23" i="2"/>
  <c r="Q23" i="2"/>
  <c r="P23" i="2"/>
  <c r="O23" i="2"/>
  <c r="N23" i="2"/>
  <c r="M23" i="2"/>
  <c r="I23" i="2"/>
  <c r="H23" i="2"/>
  <c r="B23" i="2"/>
  <c r="GK22" i="2"/>
  <c r="V22" i="2"/>
  <c r="H22" i="2" s="1"/>
  <c r="U22" i="2"/>
  <c r="T22" i="2"/>
  <c r="S22" i="2"/>
  <c r="R22" i="2"/>
  <c r="Q22" i="2"/>
  <c r="P22" i="2"/>
  <c r="O22" i="2"/>
  <c r="N22" i="2"/>
  <c r="M22" i="2"/>
  <c r="I22" i="2"/>
  <c r="GK21" i="2"/>
  <c r="V21" i="2"/>
  <c r="H21" i="2" s="1"/>
  <c r="U21" i="2"/>
  <c r="T21" i="2"/>
  <c r="S21" i="2"/>
  <c r="R21" i="2"/>
  <c r="Q21" i="2"/>
  <c r="P21" i="2"/>
  <c r="O21" i="2"/>
  <c r="N21" i="2"/>
  <c r="M21" i="2"/>
  <c r="I21" i="2"/>
  <c r="GK20" i="2"/>
  <c r="V20" i="2"/>
  <c r="U20" i="2"/>
  <c r="T20" i="2"/>
  <c r="S20" i="2"/>
  <c r="R20" i="2"/>
  <c r="Q20" i="2"/>
  <c r="P20" i="2"/>
  <c r="O20" i="2"/>
  <c r="N20" i="2"/>
  <c r="M20" i="2"/>
  <c r="I20" i="2"/>
  <c r="H20" i="2"/>
  <c r="GK19" i="2"/>
  <c r="V19" i="2"/>
  <c r="U19" i="2"/>
  <c r="T19" i="2"/>
  <c r="S19" i="2"/>
  <c r="R19" i="2"/>
  <c r="Q19" i="2"/>
  <c r="P19" i="2"/>
  <c r="O19" i="2"/>
  <c r="N19" i="2"/>
  <c r="M19" i="2"/>
  <c r="I19" i="2"/>
  <c r="H19" i="2"/>
  <c r="GK18" i="2"/>
  <c r="V18" i="2"/>
  <c r="U18" i="2"/>
  <c r="T18" i="2"/>
  <c r="S18" i="2"/>
  <c r="R18" i="2"/>
  <c r="Q18" i="2"/>
  <c r="P18" i="2"/>
  <c r="O18" i="2"/>
  <c r="N18" i="2"/>
  <c r="M18" i="2"/>
  <c r="I18" i="2"/>
  <c r="H18" i="2"/>
  <c r="GK17" i="2"/>
  <c r="V17" i="2"/>
  <c r="U17" i="2"/>
  <c r="T17" i="2"/>
  <c r="S17" i="2"/>
  <c r="R17" i="2"/>
  <c r="Q17" i="2"/>
  <c r="P17" i="2"/>
  <c r="O17" i="2"/>
  <c r="N17" i="2"/>
  <c r="M17" i="2"/>
  <c r="I17" i="2"/>
  <c r="H17" i="2"/>
  <c r="GK16" i="2"/>
  <c r="V16" i="2"/>
  <c r="U16" i="2"/>
  <c r="T16" i="2"/>
  <c r="S16" i="2"/>
  <c r="R16" i="2"/>
  <c r="Q16" i="2"/>
  <c r="P16" i="2"/>
  <c r="O16" i="2"/>
  <c r="N16" i="2"/>
  <c r="M16" i="2"/>
  <c r="I16" i="2"/>
  <c r="H16" i="2"/>
  <c r="GK15" i="2"/>
  <c r="V15" i="2"/>
  <c r="U15" i="2"/>
  <c r="T15" i="2"/>
  <c r="S15" i="2"/>
  <c r="R15" i="2"/>
  <c r="Q15" i="2"/>
  <c r="P15" i="2"/>
  <c r="O15" i="2"/>
  <c r="N15" i="2"/>
  <c r="M15" i="2"/>
  <c r="I15" i="2"/>
  <c r="H15" i="2"/>
  <c r="GK14" i="2"/>
  <c r="V14" i="2"/>
  <c r="U14" i="2"/>
  <c r="T14" i="2"/>
  <c r="S14" i="2"/>
  <c r="R14" i="2"/>
  <c r="Q14" i="2"/>
  <c r="P14" i="2"/>
  <c r="O14" i="2"/>
  <c r="N14" i="2"/>
  <c r="M14" i="2"/>
  <c r="I14" i="2"/>
  <c r="H14" i="2"/>
  <c r="GK13" i="2"/>
  <c r="V13" i="2"/>
  <c r="H13" i="2" s="1"/>
  <c r="U13" i="2"/>
  <c r="T13" i="2"/>
  <c r="S13" i="2"/>
  <c r="R13" i="2"/>
  <c r="Q13" i="2"/>
  <c r="P13" i="2"/>
  <c r="O13" i="2"/>
  <c r="N13" i="2"/>
  <c r="M13" i="2"/>
  <c r="I13" i="2"/>
  <c r="AI14" i="1" s="1"/>
  <c r="D13" i="2"/>
  <c r="CO14" i="1" s="1"/>
  <c r="GK12" i="2"/>
  <c r="V12" i="2"/>
  <c r="U12" i="2"/>
  <c r="T12" i="2"/>
  <c r="S12" i="2"/>
  <c r="R12" i="2"/>
  <c r="Q12" i="2"/>
  <c r="P12" i="2"/>
  <c r="O12" i="2"/>
  <c r="N12" i="2"/>
  <c r="M12" i="2"/>
  <c r="I12" i="2"/>
  <c r="AI13" i="1" s="1"/>
  <c r="H12" i="2"/>
  <c r="C12" i="2"/>
  <c r="GK11" i="2"/>
  <c r="V11" i="2"/>
  <c r="U11" i="2"/>
  <c r="T11" i="2"/>
  <c r="S11" i="2"/>
  <c r="R11" i="2"/>
  <c r="Q11" i="2"/>
  <c r="P11" i="2"/>
  <c r="O11" i="2"/>
  <c r="N11" i="2"/>
  <c r="M11" i="2"/>
  <c r="I11" i="2"/>
  <c r="H11" i="2"/>
  <c r="AT12" i="1" s="1"/>
  <c r="GK10" i="2"/>
  <c r="V10" i="2"/>
  <c r="U10" i="2"/>
  <c r="T10" i="2"/>
  <c r="S10" i="2"/>
  <c r="R10" i="2"/>
  <c r="Q10" i="2"/>
  <c r="Q11" i="1" s="1"/>
  <c r="P10" i="2"/>
  <c r="O10" i="2"/>
  <c r="N10" i="2"/>
  <c r="M10" i="2"/>
  <c r="I10" i="2"/>
  <c r="H10" i="2"/>
  <c r="GK9" i="2"/>
  <c r="V9" i="2"/>
  <c r="U9" i="2"/>
  <c r="U10" i="1" s="1"/>
  <c r="T9" i="2"/>
  <c r="T10" i="1" s="1"/>
  <c r="S9" i="2"/>
  <c r="R9" i="2"/>
  <c r="Q9" i="2"/>
  <c r="P9" i="2"/>
  <c r="O9" i="2"/>
  <c r="N9" i="2"/>
  <c r="M9" i="2"/>
  <c r="I9" i="2"/>
  <c r="H9" i="2"/>
  <c r="D9" i="2"/>
  <c r="C9" i="2"/>
  <c r="B9" i="2"/>
  <c r="GK8" i="2"/>
  <c r="V8" i="2"/>
  <c r="H8" i="2" s="1"/>
  <c r="U8" i="2"/>
  <c r="T8" i="2"/>
  <c r="S8" i="2"/>
  <c r="R8" i="2"/>
  <c r="Q8" i="2"/>
  <c r="P8" i="2"/>
  <c r="O8" i="2"/>
  <c r="N8" i="2"/>
  <c r="M8" i="2"/>
  <c r="I8" i="2"/>
  <c r="AI9" i="1" s="1"/>
  <c r="D8" i="2"/>
  <c r="C8" i="2"/>
  <c r="CO9" i="1" s="1"/>
  <c r="B8" i="2"/>
  <c r="CQ11" i="1" s="1"/>
  <c r="GK7" i="2"/>
  <c r="V7" i="2"/>
  <c r="H7" i="2" s="1"/>
  <c r="U7" i="2"/>
  <c r="T7" i="2"/>
  <c r="S7" i="2"/>
  <c r="S8" i="1" s="1"/>
  <c r="R7" i="2"/>
  <c r="R8" i="1" s="1"/>
  <c r="Q7" i="2"/>
  <c r="P7" i="2"/>
  <c r="O7" i="2"/>
  <c r="N7" i="2"/>
  <c r="M7" i="2"/>
  <c r="I7" i="2"/>
  <c r="AI8" i="1" s="1"/>
  <c r="D7" i="2"/>
  <c r="C7" i="2"/>
  <c r="B7" i="2"/>
  <c r="CI10" i="1" s="1"/>
  <c r="GK6" i="2"/>
  <c r="V6" i="2"/>
  <c r="U6" i="2"/>
  <c r="T6" i="2"/>
  <c r="S6" i="2"/>
  <c r="R6" i="2"/>
  <c r="Q6" i="2"/>
  <c r="P6" i="2"/>
  <c r="O6" i="2"/>
  <c r="N6" i="2"/>
  <c r="N7" i="1" s="1"/>
  <c r="M6" i="2"/>
  <c r="M7" i="1" s="1"/>
  <c r="I6" i="2"/>
  <c r="H6" i="2"/>
  <c r="AT7" i="1" s="1"/>
  <c r="D6" i="2"/>
  <c r="C6" i="2"/>
  <c r="GK5" i="2"/>
  <c r="V5" i="2"/>
  <c r="U5" i="2"/>
  <c r="T5" i="2"/>
  <c r="S5" i="2"/>
  <c r="S6" i="1" s="1"/>
  <c r="R5" i="2"/>
  <c r="Q5" i="2"/>
  <c r="Q6" i="1" s="1"/>
  <c r="P5" i="2"/>
  <c r="P6" i="1" s="1"/>
  <c r="O5" i="2"/>
  <c r="N5" i="2"/>
  <c r="M5" i="2"/>
  <c r="I5" i="2"/>
  <c r="H5" i="2"/>
  <c r="D5" i="2"/>
  <c r="C5" i="2"/>
  <c r="CO6" i="1" s="1"/>
  <c r="GK4" i="2"/>
  <c r="V4" i="2"/>
  <c r="U4" i="2"/>
  <c r="U5" i="1" s="1"/>
  <c r="T4" i="2"/>
  <c r="T5" i="1" s="1"/>
  <c r="S4" i="2"/>
  <c r="R4" i="2"/>
  <c r="Q4" i="2"/>
  <c r="P4" i="2"/>
  <c r="O4" i="2"/>
  <c r="N4" i="2"/>
  <c r="N5" i="1" s="1"/>
  <c r="M4" i="2"/>
  <c r="I4" i="2"/>
  <c r="H4" i="2"/>
  <c r="D4" i="2"/>
  <c r="C4" i="2"/>
  <c r="B2" i="2"/>
  <c r="F11" i="1" s="1"/>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GK100"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GK99" i="1" s="1"/>
  <c r="J99" i="1"/>
  <c r="I99" i="1"/>
  <c r="H99" i="1"/>
  <c r="G99" i="1"/>
  <c r="F99" i="1"/>
  <c r="E99" i="1"/>
  <c r="D99" i="1"/>
  <c r="C99" i="1"/>
  <c r="B99" i="1"/>
  <c r="A99" i="1"/>
  <c r="GK98"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GK97"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GK96"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GK95"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GK94" i="1" s="1"/>
  <c r="J94" i="1"/>
  <c r="I94" i="1"/>
  <c r="H94" i="1"/>
  <c r="G94" i="1"/>
  <c r="F94" i="1"/>
  <c r="E94" i="1"/>
  <c r="D94" i="1"/>
  <c r="C94" i="1"/>
  <c r="B94" i="1"/>
  <c r="A94" i="1"/>
  <c r="GK93"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GK92"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GK91"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GK90"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GK89" i="1" s="1"/>
  <c r="J89" i="1"/>
  <c r="I89" i="1"/>
  <c r="H89" i="1"/>
  <c r="G89" i="1"/>
  <c r="F89" i="1"/>
  <c r="E89" i="1"/>
  <c r="D89" i="1"/>
  <c r="C89" i="1"/>
  <c r="B89" i="1"/>
  <c r="A89" i="1"/>
  <c r="GK88"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GK87"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GK86"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GK85"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GK84" i="1" s="1"/>
  <c r="J84" i="1"/>
  <c r="I84" i="1"/>
  <c r="H84" i="1"/>
  <c r="G84" i="1"/>
  <c r="F84" i="1"/>
  <c r="E84" i="1"/>
  <c r="D84" i="1"/>
  <c r="C84" i="1"/>
  <c r="B84" i="1"/>
  <c r="A84" i="1"/>
  <c r="GK83"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GK82"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GK81"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GK80"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GK79" i="1" s="1"/>
  <c r="J79" i="1"/>
  <c r="I79" i="1"/>
  <c r="H79" i="1"/>
  <c r="G79" i="1"/>
  <c r="F79" i="1"/>
  <c r="E79" i="1"/>
  <c r="D79" i="1"/>
  <c r="C79" i="1"/>
  <c r="B79" i="1"/>
  <c r="A79" i="1"/>
  <c r="GK78"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GK77"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GK76"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GK75"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GK74" i="1" s="1"/>
  <c r="J74" i="1"/>
  <c r="I74" i="1"/>
  <c r="H74" i="1"/>
  <c r="G74" i="1"/>
  <c r="F74" i="1"/>
  <c r="E74" i="1"/>
  <c r="D74" i="1"/>
  <c r="C74" i="1"/>
  <c r="B74" i="1"/>
  <c r="A74" i="1"/>
  <c r="GK73"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GK72"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GK71"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GK70"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GK69" i="1" s="1"/>
  <c r="J69" i="1"/>
  <c r="I69" i="1"/>
  <c r="H69" i="1"/>
  <c r="G69" i="1"/>
  <c r="F69" i="1"/>
  <c r="E69" i="1"/>
  <c r="D69" i="1"/>
  <c r="C69" i="1"/>
  <c r="B69" i="1"/>
  <c r="A69" i="1"/>
  <c r="GK68"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GK67"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GK66" i="1" s="1"/>
  <c r="J66" i="1"/>
  <c r="I66" i="1"/>
  <c r="H66" i="1"/>
  <c r="G66" i="1"/>
  <c r="F66" i="1"/>
  <c r="E66" i="1"/>
  <c r="D66" i="1"/>
  <c r="C66" i="1"/>
  <c r="B66" i="1"/>
  <c r="A66" i="1"/>
  <c r="GK65"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GK64" i="1" s="1"/>
  <c r="J64" i="1"/>
  <c r="I64" i="1"/>
  <c r="H64" i="1"/>
  <c r="G64" i="1"/>
  <c r="F64" i="1"/>
  <c r="E64" i="1"/>
  <c r="D64" i="1"/>
  <c r="C64" i="1"/>
  <c r="B64" i="1"/>
  <c r="A64" i="1"/>
  <c r="GK63"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GK62"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GK61" i="1" s="1"/>
  <c r="J61" i="1"/>
  <c r="I61" i="1"/>
  <c r="H61" i="1"/>
  <c r="G61" i="1"/>
  <c r="F61" i="1"/>
  <c r="E61" i="1"/>
  <c r="D61" i="1"/>
  <c r="C61" i="1"/>
  <c r="B61" i="1"/>
  <c r="A61" i="1"/>
  <c r="GK60"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GK59" i="1" s="1"/>
  <c r="J59" i="1"/>
  <c r="I59" i="1"/>
  <c r="H59" i="1"/>
  <c r="G59" i="1"/>
  <c r="F59" i="1"/>
  <c r="E59" i="1"/>
  <c r="D59" i="1"/>
  <c r="C59" i="1"/>
  <c r="B59" i="1"/>
  <c r="A59" i="1"/>
  <c r="GK58"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GK57"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GK56" i="1" s="1"/>
  <c r="J56" i="1"/>
  <c r="I56" i="1"/>
  <c r="H56" i="1"/>
  <c r="G56" i="1"/>
  <c r="F56" i="1"/>
  <c r="E56" i="1"/>
  <c r="D56" i="1"/>
  <c r="C56" i="1"/>
  <c r="B56" i="1"/>
  <c r="A56" i="1"/>
  <c r="GK55"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GK54" i="1" s="1"/>
  <c r="J54" i="1"/>
  <c r="I54" i="1"/>
  <c r="H54" i="1"/>
  <c r="G54" i="1"/>
  <c r="F54" i="1"/>
  <c r="E54" i="1"/>
  <c r="D54" i="1"/>
  <c r="C54" i="1"/>
  <c r="B54" i="1"/>
  <c r="A54" i="1"/>
  <c r="GK53"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GK52"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GK51" i="1" s="1"/>
  <c r="J51" i="1"/>
  <c r="I51" i="1"/>
  <c r="H51" i="1"/>
  <c r="G51" i="1"/>
  <c r="F51" i="1"/>
  <c r="E51" i="1"/>
  <c r="D51" i="1"/>
  <c r="C51" i="1"/>
  <c r="B51" i="1"/>
  <c r="A51" i="1"/>
  <c r="GK50"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L14" i="1"/>
  <c r="CK14" i="1"/>
  <c r="CJ14" i="1"/>
  <c r="CI14" i="1"/>
  <c r="CH14" i="1"/>
  <c r="CG14" i="1"/>
  <c r="BH14" i="1"/>
  <c r="BG14" i="1"/>
  <c r="BF14" i="1"/>
  <c r="BE14" i="1"/>
  <c r="AV14" i="1"/>
  <c r="AM14" i="1"/>
  <c r="AK14" i="1"/>
  <c r="AJ14" i="1"/>
  <c r="AB14" i="1"/>
  <c r="AA14" i="1"/>
  <c r="Z14" i="1"/>
  <c r="Y14" i="1"/>
  <c r="X14" i="1"/>
  <c r="W14" i="1"/>
  <c r="U14" i="1"/>
  <c r="T14" i="1"/>
  <c r="S14" i="1"/>
  <c r="R14" i="1"/>
  <c r="Q14" i="1"/>
  <c r="P14" i="1"/>
  <c r="O14" i="1"/>
  <c r="N14" i="1"/>
  <c r="M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J13" i="1"/>
  <c r="CH13" i="1"/>
  <c r="CG13" i="1"/>
  <c r="BH13" i="1"/>
  <c r="BG13" i="1"/>
  <c r="BF13" i="1"/>
  <c r="BE13" i="1"/>
  <c r="AV13" i="1"/>
  <c r="AT13" i="1"/>
  <c r="AM13" i="1"/>
  <c r="AL13" i="1"/>
  <c r="AK13" i="1"/>
  <c r="AJ13" i="1"/>
  <c r="AB13" i="1"/>
  <c r="AA13" i="1"/>
  <c r="Z13" i="1"/>
  <c r="Y13" i="1"/>
  <c r="X13" i="1"/>
  <c r="W13" i="1"/>
  <c r="U13" i="1"/>
  <c r="T13" i="1"/>
  <c r="S13" i="1"/>
  <c r="R13" i="1"/>
  <c r="Q13" i="1"/>
  <c r="P13" i="1"/>
  <c r="O13" i="1"/>
  <c r="N13" i="1"/>
  <c r="M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O12" i="1"/>
  <c r="FE12" i="1" s="1"/>
  <c r="CL12" i="1"/>
  <c r="CK12" i="1"/>
  <c r="CH12" i="1"/>
  <c r="CG12" i="1"/>
  <c r="BH12" i="1"/>
  <c r="BG12" i="1"/>
  <c r="BF12" i="1"/>
  <c r="BE12" i="1"/>
  <c r="AV12" i="1"/>
  <c r="AM12" i="1"/>
  <c r="AL12" i="1"/>
  <c r="AK12" i="1"/>
  <c r="AJ12" i="1"/>
  <c r="AI12" i="1"/>
  <c r="AB12" i="1"/>
  <c r="AA12" i="1"/>
  <c r="Z12" i="1"/>
  <c r="Y12" i="1"/>
  <c r="X12" i="1"/>
  <c r="W12" i="1"/>
  <c r="U12" i="1"/>
  <c r="T12" i="1"/>
  <c r="S12" i="1"/>
  <c r="R12" i="1"/>
  <c r="Q12" i="1"/>
  <c r="P12" i="1"/>
  <c r="O12" i="1"/>
  <c r="N12" i="1"/>
  <c r="M12" i="1"/>
  <c r="K12" i="1"/>
  <c r="J12" i="1"/>
  <c r="I12" i="1"/>
  <c r="H12" i="1"/>
  <c r="G12" i="1"/>
  <c r="F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O11" i="1"/>
  <c r="CL11" i="1"/>
  <c r="CK11" i="1"/>
  <c r="CJ11" i="1"/>
  <c r="CI11" i="1"/>
  <c r="CH11" i="1"/>
  <c r="CG11" i="1"/>
  <c r="BH11" i="1"/>
  <c r="BG11" i="1"/>
  <c r="BF11" i="1"/>
  <c r="BE11" i="1"/>
  <c r="AV11" i="1"/>
  <c r="AT11" i="1"/>
  <c r="AM11" i="1"/>
  <c r="AL11" i="1"/>
  <c r="AK11" i="1"/>
  <c r="AJ11" i="1"/>
  <c r="AI11" i="1"/>
  <c r="AA11" i="1"/>
  <c r="Z11" i="1"/>
  <c r="Y11" i="1"/>
  <c r="X11" i="1"/>
  <c r="W11" i="1"/>
  <c r="U11" i="1"/>
  <c r="T11" i="1"/>
  <c r="S11" i="1"/>
  <c r="R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H10" i="1"/>
  <c r="CG10" i="1"/>
  <c r="BH10" i="1"/>
  <c r="BG10" i="1"/>
  <c r="BF10" i="1"/>
  <c r="BE10" i="1"/>
  <c r="AV10" i="1"/>
  <c r="AT10" i="1"/>
  <c r="AM10" i="1"/>
  <c r="AJ10" i="1"/>
  <c r="AI10" i="1"/>
  <c r="AB10" i="1"/>
  <c r="AA10" i="1"/>
  <c r="Z10" i="1"/>
  <c r="Y10" i="1"/>
  <c r="X10" i="1"/>
  <c r="W10" i="1"/>
  <c r="S10" i="1"/>
  <c r="R10" i="1"/>
  <c r="Q10" i="1"/>
  <c r="P10" i="1"/>
  <c r="O10" i="1"/>
  <c r="N10" i="1"/>
  <c r="M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L9" i="1"/>
  <c r="CK9" i="1"/>
  <c r="CJ9" i="1"/>
  <c r="CI9" i="1"/>
  <c r="CH9" i="1"/>
  <c r="CG9" i="1"/>
  <c r="BH9" i="1"/>
  <c r="BG9" i="1"/>
  <c r="BF9" i="1"/>
  <c r="BE9" i="1"/>
  <c r="AV9" i="1"/>
  <c r="AM9" i="1"/>
  <c r="AK9" i="1"/>
  <c r="AJ9" i="1"/>
  <c r="AB9" i="1"/>
  <c r="AA9" i="1"/>
  <c r="Z9" i="1"/>
  <c r="Y9" i="1"/>
  <c r="X9" i="1"/>
  <c r="W9" i="1"/>
  <c r="U9" i="1"/>
  <c r="T9" i="1"/>
  <c r="S9" i="1"/>
  <c r="R9" i="1"/>
  <c r="Q9" i="1"/>
  <c r="P9" i="1"/>
  <c r="O9" i="1"/>
  <c r="N9" i="1"/>
  <c r="M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H8" i="1"/>
  <c r="CG8" i="1"/>
  <c r="BH8" i="1"/>
  <c r="BG8" i="1"/>
  <c r="BF8" i="1"/>
  <c r="BE8" i="1"/>
  <c r="AV8" i="1"/>
  <c r="AM8" i="1"/>
  <c r="AK8" i="1"/>
  <c r="AJ8" i="1"/>
  <c r="AB8" i="1"/>
  <c r="AA8" i="1"/>
  <c r="Z8" i="1"/>
  <c r="Y8" i="1"/>
  <c r="X8" i="1"/>
  <c r="W8" i="1"/>
  <c r="U8" i="1"/>
  <c r="T8" i="1"/>
  <c r="Q8" i="1"/>
  <c r="P8" i="1"/>
  <c r="O8" i="1"/>
  <c r="N8" i="1"/>
  <c r="M8" i="1"/>
  <c r="K8" i="1"/>
  <c r="J8" i="1"/>
  <c r="I8" i="1"/>
  <c r="H8" i="1"/>
  <c r="G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O7" i="1"/>
  <c r="L7" i="1" s="1"/>
  <c r="CL7" i="1"/>
  <c r="CK7" i="1"/>
  <c r="CH7" i="1"/>
  <c r="CG7" i="1"/>
  <c r="BH7" i="1"/>
  <c r="BG7" i="1"/>
  <c r="BF7" i="1"/>
  <c r="BE7" i="1"/>
  <c r="AV7" i="1"/>
  <c r="AM7" i="1"/>
  <c r="AL7" i="1"/>
  <c r="AK7" i="1"/>
  <c r="AJ7" i="1"/>
  <c r="AI7" i="1"/>
  <c r="AB7" i="1"/>
  <c r="AA7" i="1"/>
  <c r="Z7" i="1"/>
  <c r="Y7" i="1"/>
  <c r="X7" i="1"/>
  <c r="W7" i="1"/>
  <c r="U7" i="1"/>
  <c r="T7" i="1"/>
  <c r="S7" i="1"/>
  <c r="R7" i="1"/>
  <c r="Q7" i="1"/>
  <c r="P7" i="1"/>
  <c r="O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L6" i="1"/>
  <c r="CK6" i="1"/>
  <c r="CJ6" i="1"/>
  <c r="CI6" i="1"/>
  <c r="CH6" i="1"/>
  <c r="CG6" i="1"/>
  <c r="BH6" i="1"/>
  <c r="BG6" i="1"/>
  <c r="BF6" i="1"/>
  <c r="BE6" i="1"/>
  <c r="AV6" i="1"/>
  <c r="AT6" i="1"/>
  <c r="AM6" i="1"/>
  <c r="AL6" i="1"/>
  <c r="AK6" i="1"/>
  <c r="AJ6" i="1"/>
  <c r="AI6" i="1"/>
  <c r="AA6" i="1"/>
  <c r="Z6" i="1"/>
  <c r="Y6" i="1"/>
  <c r="X6" i="1"/>
  <c r="W6" i="1"/>
  <c r="U6" i="1"/>
  <c r="T6" i="1"/>
  <c r="R6" i="1"/>
  <c r="O6" i="1"/>
  <c r="N6" i="1"/>
  <c r="M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H5" i="1"/>
  <c r="CG5" i="1"/>
  <c r="BH5" i="1"/>
  <c r="BG5" i="1"/>
  <c r="BF5" i="1"/>
  <c r="BE5" i="1"/>
  <c r="AV5" i="1"/>
  <c r="AT5" i="1"/>
  <c r="AM5" i="1"/>
  <c r="AJ5" i="1"/>
  <c r="AI5" i="1"/>
  <c r="AB5" i="1"/>
  <c r="AA5" i="1"/>
  <c r="Z5" i="1"/>
  <c r="Y5" i="1"/>
  <c r="X5" i="1"/>
  <c r="W5" i="1"/>
  <c r="S5" i="1"/>
  <c r="R5" i="1"/>
  <c r="Q5" i="1"/>
  <c r="P5" i="1"/>
  <c r="O5" i="1"/>
  <c r="M5" i="1"/>
  <c r="K5" i="1"/>
  <c r="J5" i="1"/>
  <c r="I5" i="1"/>
  <c r="H5" i="1"/>
  <c r="G5" i="1"/>
  <c r="F5" i="1"/>
  <c r="E5" i="1"/>
  <c r="D5" i="1"/>
  <c r="C5" i="1"/>
  <c r="B5" i="1"/>
  <c r="A5" i="1"/>
  <c r="AA4" i="1"/>
  <c r="J4" i="1"/>
  <c r="I4" i="1"/>
  <c r="H4" i="1"/>
  <c r="F4" i="1"/>
  <c r="D4" i="1"/>
  <c r="B4" i="1"/>
  <c r="A4" i="1"/>
  <c r="FE6" i="1" l="1"/>
  <c r="L6" i="1"/>
  <c r="AT8" i="1"/>
  <c r="AL8" i="1"/>
  <c r="F8" i="1"/>
  <c r="FE9" i="1"/>
  <c r="L9" i="1"/>
  <c r="FE14" i="1"/>
  <c r="L14" i="1"/>
  <c r="AT14" i="1"/>
  <c r="AL14" i="1"/>
  <c r="F14" i="1"/>
  <c r="AT9" i="1"/>
  <c r="AL9" i="1"/>
  <c r="F9" i="1"/>
  <c r="CP9" i="1"/>
  <c r="L10" i="1"/>
  <c r="CP14" i="1"/>
  <c r="L5" i="1"/>
  <c r="CI8" i="1"/>
  <c r="FE8" i="1"/>
  <c r="CI13" i="1"/>
  <c r="FE13" i="1"/>
  <c r="CP7" i="1"/>
  <c r="CP12" i="1"/>
  <c r="AK5" i="1"/>
  <c r="F6" i="1"/>
  <c r="CP6" i="1"/>
  <c r="CJ7" i="1"/>
  <c r="CP11" i="1"/>
  <c r="L12" i="1"/>
  <c r="CJ12" i="1"/>
  <c r="CI7" i="1"/>
  <c r="CI12" i="1"/>
  <c r="CQ13" i="1"/>
  <c r="AL5" i="1"/>
  <c r="CI5" i="1"/>
  <c r="AB6" i="1"/>
  <c r="CQ6" i="1"/>
</calcChain>
</file>

<file path=xl/sharedStrings.xml><?xml version="1.0" encoding="utf-8"?>
<sst xmlns="http://schemas.openxmlformats.org/spreadsheetml/2006/main" count="869" uniqueCount="697">
  <si>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</si>
  <si>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</si>
  <si>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</si>
  <si>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</si>
  <si>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</si>
  <si>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</si>
  <si>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</si>
  <si>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</si>
  <si>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</si>
  <si>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</si>
  <si>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</si>
  <si>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</si>
  <si>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</si>
  <si>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</si>
  <si>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</si>
  <si>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</si>
  <si>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</si>
  <si>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</si>
  <si>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</si>
  <si>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</si>
  <si>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</si>
  <si>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</si>
  <si>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</si>
  <si>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</si>
  <si>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</si>
  <si>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</si>
  <si>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</si>
  <si>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</si>
  <si>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</si>
  <si>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</si>
  <si>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</si>
  <si>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</si>
  <si>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</si>
  <si>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</si>
  <si>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</si>
  <si>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</si>
  <si>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</si>
  <si>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</si>
  <si>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</si>
  <si>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</si>
  <si>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</si>
  <si>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</si>
  <si>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</si>
  <si>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</si>
  <si>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</si>
  <si>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</si>
  <si>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</si>
  <si>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</si>
  <si>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</si>
  <si>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</si>
  <si>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</si>
  <si>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</si>
  <si>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</si>
  <si>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</si>
  <si>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</si>
  <si>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</si>
  <si>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</si>
  <si>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</si>
  <si>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</si>
  <si>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</si>
  <si>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</si>
  <si>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</si>
  <si>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</si>
  <si>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</si>
  <si>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</si>
  <si>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</si>
  <si>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</si>
  <si>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</si>
  <si>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</si>
  <si>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</si>
  <si>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</si>
  <si>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</si>
  <si>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</si>
  <si>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</si>
  <si>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</si>
  <si>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</si>
  <si>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</si>
  <si>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</si>
  <si>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</si>
  <si>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</si>
  <si>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</si>
  <si>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</si>
  <si>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</si>
  <si>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</si>
  <si>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</si>
  <si>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</si>
  <si>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</si>
  <si>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</si>
  <si>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</si>
  <si>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</si>
  <si>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</si>
  <si>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</si>
  <si>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</si>
  <si>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</si>
  <si>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</si>
  <si>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</si>
  <si>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</si>
  <si>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</si>
  <si>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</si>
  <si>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</si>
  <si>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</si>
  <si>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</si>
  <si>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</si>
  <si>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</si>
  <si>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</si>
  <si>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</si>
  <si>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</si>
  <si>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</si>
  <si>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</si>
  <si>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</si>
  <si>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</si>
  <si>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</si>
  <si>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</si>
  <si>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</si>
  <si>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</si>
  <si>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</si>
  <si>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</si>
  <si>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</si>
  <si>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</si>
  <si>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</si>
  <si>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</si>
  <si>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</si>
  <si>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</si>
  <si>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</si>
  <si>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</si>
  <si>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</si>
  <si>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</si>
  <si>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</si>
  <si>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</si>
  <si>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</si>
  <si>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</si>
  <si>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</si>
  <si>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</si>
  <si>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</si>
  <si>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</si>
  <si>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</si>
  <si>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</si>
  <si>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</si>
  <si>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</si>
  <si>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</si>
  <si>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</si>
  <si>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</si>
  <si>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</si>
  <si>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</si>
  <si>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</si>
  <si>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</si>
  <si>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</si>
  <si>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</si>
  <si>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</si>
  <si>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</si>
  <si>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</si>
  <si>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</si>
  <si>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</si>
  <si>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</si>
  <si>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</si>
  <si>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</si>
  <si>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</si>
  <si>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</si>
  <si>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</si>
  <si>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</si>
  <si>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List Price with Tax for Display</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</si>
  <si>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</si>
  <si>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</si>
  <si>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</si>
  <si>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</si>
  <si>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</si>
  <si>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</si>
  <si>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</si>
  <si>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</si>
  <si>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</si>
  <si>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</si>
  <si>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</si>
  <si>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</si>
  <si>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</si>
  <si>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</si>
  <si>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</si>
  <si>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</si>
  <si>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</si>
  <si>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</si>
  <si>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</si>
  <si>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</si>
  <si>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</si>
  <si>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</si>
  <si>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</si>
  <si>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</si>
  <si>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</si>
  <si>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</si>
  <si>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</si>
  <si>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</si>
  <si>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</si>
  <si>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</si>
  <si>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</si>
  <si>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</si>
  <si>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</si>
  <si>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</si>
  <si>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</si>
  <si>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</si>
  <si>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</si>
  <si>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</si>
  <si>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</si>
  <si>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</si>
  <si>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</si>
  <si>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</si>
  <si>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</si>
  <si>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</si>
  <si>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</si>
  <si>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</si>
  <si>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</si>
  <si>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</si>
  <si>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</si>
  <si>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</si>
  <si>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</si>
  <si>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</si>
  <si>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</si>
  <si>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</si>
  <si>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</si>
  <si>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</si>
  <si>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</si>
  <si>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</si>
  <si>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</si>
  <si>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</si>
  <si>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</si>
  <si>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</si>
  <si>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</si>
  <si>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</si>
  <si>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</si>
  <si>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</si>
  <si>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</si>
  <si>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</si>
  <si>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</si>
  <si>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</si>
  <si>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</si>
  <si>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</si>
  <si>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</si>
  <si>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</si>
  <si>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</si>
  <si>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</si>
  <si>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</si>
  <si>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</si>
  <si>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</si>
  <si>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</si>
  <si>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</si>
  <si>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</si>
  <si>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</si>
  <si>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</si>
  <si>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</si>
  <si>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</si>
  <si>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</si>
  <si>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</si>
  <si>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</si>
  <si>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</si>
  <si>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</si>
  <si>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</si>
  <si>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</si>
  <si>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</si>
  <si>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</si>
  <si>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</si>
  <si>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</si>
  <si>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</si>
  <si>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</si>
  <si>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</si>
  <si>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</si>
  <si>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</si>
  <si>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</si>
  <si>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</si>
  <si>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</si>
  <si>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</si>
  <si>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</si>
  <si>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</si>
  <si>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</si>
  <si>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</si>
  <si>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</si>
  <si>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</si>
  <si>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</si>
  <si>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</si>
  <si>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</si>
  <si>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</si>
  <si>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</si>
  <si>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</si>
  <si>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</si>
  <si>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</si>
  <si>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</si>
  <si>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</si>
  <si>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</si>
  <si>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</si>
  <si>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</si>
  <si>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</si>
  <si>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</si>
  <si>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</si>
  <si>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</si>
  <si>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</si>
  <si>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</si>
  <si>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</si>
  <si>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</si>
  <si>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</si>
  <si>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</si>
  <si>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</si>
  <si>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</si>
  <si>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</si>
  <si>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</si>
  <si>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</si>
  <si>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</si>
  <si>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</si>
  <si>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</si>
  <si>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</si>
  <si>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</si>
  <si>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</si>
  <si>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</si>
  <si>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</si>
  <si>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</si>
  <si>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</si>
  <si>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</si>
  <si>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</si>
  <si>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</si>
  <si>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</si>
  <si>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</si>
  <si>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</si>
  <si>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</si>
  <si>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</si>
  <si>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</si>
  <si>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</si>
  <si>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</si>
  <si>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</si>
  <si>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</si>
  <si>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</si>
  <si>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</si>
  <si>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</si>
  <si>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</si>
  <si>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</si>
  <si>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</si>
  <si>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</si>
  <si>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</si>
  <si>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</si>
  <si>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</si>
  <si>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</si>
  <si>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</si>
  <si>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</si>
  <si>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</si>
  <si>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</si>
  <si>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</si>
  <si>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</si>
  <si>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</si>
  <si>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</si>
  <si>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</si>
  <si>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</si>
  <si>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</si>
  <si>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list_price_with_tax</t>
  </si>
  <si>
    <t>TellusRem</t>
  </si>
  <si>
    <t>EAN</t>
  </si>
  <si>
    <t>Parent</t>
  </si>
  <si>
    <t>Size-Color</t>
  </si>
  <si>
    <t>not_applicable</t>
  </si>
  <si>
    <t>New</t>
  </si>
  <si>
    <t>Pruduct Title Backlit</t>
  </si>
  <si>
    <t>MODELS</t>
  </si>
  <si>
    <t>Product Title</t>
  </si>
  <si>
    <t>Product Model</t>
  </si>
  <si>
    <t>640 G1, 645 G1</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</si>
  <si>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</si>
  <si>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</si>
  <si>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</si>
  <si>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</si>
  <si>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</si>
  <si>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</si>
  <si>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</si>
  <si>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</si>
  <si>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</si>
  <si>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</si>
  <si>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</si>
  <si>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</si>
  <si>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</si>
  <si>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</si>
  <si>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</si>
  <si>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640 G1 w.o.ps RG - DE</t>
  </si>
  <si>
    <t>German</t>
  </si>
  <si>
    <t>HP/W.O. PS./640 G1/RG/DE</t>
  </si>
  <si>
    <t>Price – NON-Backlit</t>
  </si>
  <si>
    <t>HP 640 G1 w.o.ps RG - FR</t>
  </si>
  <si>
    <t>French</t>
  </si>
  <si>
    <t>HP/W.O. PS./640 G1/RG/FR</t>
  </si>
  <si>
    <t>Packing size</t>
  </si>
  <si>
    <t>Small</t>
  </si>
  <si>
    <t>HP 640 G1 w.o.ps RG - IT</t>
  </si>
  <si>
    <t>Italian</t>
  </si>
  <si>
    <t>HP/W.O. PS./640 G1/RG/IT</t>
  </si>
  <si>
    <t>Package height (CM)</t>
  </si>
  <si>
    <t>HP 640 G1 w.o.ps RG - ES</t>
  </si>
  <si>
    <t>Spanish</t>
  </si>
  <si>
    <t>HP/W.O. PS./640 G1/RG/ES</t>
  </si>
  <si>
    <t>Package width (CM)</t>
  </si>
  <si>
    <t>HP 640 G1 w.o.ps RG - UK</t>
  </si>
  <si>
    <t>UK</t>
  </si>
  <si>
    <t>HP/W.O. PS./640 G1/RG/UK</t>
  </si>
  <si>
    <t>Package length (CM)</t>
  </si>
  <si>
    <t>HP 640 G1 w.o.ps RG - NORDIC</t>
  </si>
  <si>
    <t>Scandinavian – Nordic</t>
  </si>
  <si>
    <t>Origin of Product</t>
  </si>
  <si>
    <t>HP 640 G1 w.o.ps RG - BE</t>
  </si>
  <si>
    <t>Belgian</t>
  </si>
  <si>
    <t>Package weight (GR)</t>
  </si>
  <si>
    <t>HP 640 G1 w.o.ps RG - Swiss</t>
  </si>
  <si>
    <t>Swiss</t>
  </si>
  <si>
    <t>HP 640 G1 w.o.ps RG - US int</t>
  </si>
  <si>
    <t>US International</t>
  </si>
  <si>
    <t>HP/W.O. PS./640 G1/RG/USI</t>
  </si>
  <si>
    <t>Parent sku</t>
  </si>
  <si>
    <t>HP 640 black wo parent</t>
  </si>
  <si>
    <t>HP 640 G1 w.o.ps RG - US</t>
  </si>
  <si>
    <t>US</t>
  </si>
  <si>
    <t>HP/W.O. PS./640 G1/RG/US</t>
  </si>
  <si>
    <t>Parent EAN</t>
  </si>
  <si>
    <t>Hungarian</t>
  </si>
  <si>
    <t>Dutch</t>
  </si>
  <si>
    <t>Item_type</t>
  </si>
  <si>
    <t>computer-keyboards</t>
  </si>
  <si>
    <t>Norwegian</t>
  </si>
  <si>
    <t>Polish</t>
  </si>
  <si>
    <t>Default quantity</t>
  </si>
  <si>
    <t>Portuguese</t>
  </si>
  <si>
    <t>Swedish – Finnish</t>
  </si>
  <si>
    <t>Format</t>
  </si>
  <si>
    <t>Update</t>
  </si>
  <si>
    <t>Russian</t>
  </si>
  <si>
    <t>Bullet Point 1:</t>
  </si>
  <si>
    <t>Bullet Point 2:</t>
  </si>
  <si>
    <t>Bullet Point 5:</t>
  </si>
  <si>
    <t>Bullet Point 4:</t>
  </si>
  <si>
    <t>Product Description</t>
  </si>
  <si>
    <t>Warranty Message</t>
  </si>
  <si>
    <t>Bulgarian</t>
  </si>
  <si>
    <t>Czech</t>
  </si>
  <si>
    <t>bullet point 4: regular</t>
  </si>
  <si>
    <t>Danish</t>
  </si>
  <si>
    <t>language</t>
  </si>
  <si>
    <t>Marketplace</t>
  </si>
  <si>
    <t>EU</t>
  </si>
  <si>
    <t>🇩🇪</t>
  </si>
  <si>
    <t>English</t>
  </si>
  <si>
    <t>PartialUpdate</t>
  </si>
  <si>
    <t>Big</t>
  </si>
  <si>
    <t>🇫🇷</t>
  </si>
  <si>
    <t>Delete</t>
  </si>
  <si>
    <t>🇮🇹</t>
  </si>
  <si>
    <t>🇪🇸</t>
  </si>
  <si>
    <t>🇬🇧</t>
  </si>
  <si>
    <t>🇸🇪 🇫🇮 🇳🇴 🇩🇰</t>
  </si>
  <si>
    <t>🇧🇪</t>
  </si>
  <si>
    <t>🇧🇬</t>
  </si>
  <si>
    <t>Swedish</t>
  </si>
  <si>
    <t>🇩🇰</t>
  </si>
  <si>
    <t>Turkish</t>
  </si>
  <si>
    <t>🇳🇱</t>
  </si>
  <si>
    <t>🇳🇴</t>
  </si>
  <si>
    <t>🇵🇱</t>
  </si>
  <si>
    <t>🇵🇹</t>
  </si>
  <si>
    <t>🇸🇪 🇫🇮</t>
  </si>
  <si>
    <t>🇨🇭</t>
  </si>
  <si>
    <t>🇺🇸 with € symbol</t>
  </si>
  <si>
    <t>🇷🇺</t>
  </si>
  <si>
    <t>🇺🇸</t>
  </si>
  <si>
    <t>🇭🇺</t>
  </si>
  <si>
    <t>🇨🇿</t>
  </si>
  <si>
    <t>👉 REFURBISHED:  SAVE MONEY -  Replacement HP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</si>
  <si>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</si>
  <si>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</si>
  <si>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</si>
  <si>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</si>
  <si>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</si>
  <si>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</si>
  <si>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</si>
  <si>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</si>
  <si>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</si>
  <si>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</si>
  <si>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</si>
  <si>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</si>
  <si>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</si>
  <si>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</si>
  <si>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</si>
  <si>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</si>
  <si>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</si>
  <si>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</si>
  <si>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</si>
  <si>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</si>
  <si>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</si>
  <si>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</si>
  <si>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</si>
  <si>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</si>
  <si>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</si>
  <si>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</si>
  <si>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</si>
  <si>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</si>
  <si>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</si>
  <si>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</si>
  <si>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</si>
  <si>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</si>
  <si>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</si>
  <si>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</si>
  <si>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</si>
  <si>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</si>
  <si>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</si>
  <si>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</si>
  <si>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</si>
  <si>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</si>
  <si>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</si>
  <si>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</si>
  <si>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</si>
  <si>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</si>
  <si>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</si>
  <si>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</si>
  <si>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</si>
  <si>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</si>
  <si>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</si>
  <si>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</si>
  <si>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</si>
  <si>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</si>
  <si>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</si>
  <si>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</si>
  <si>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</si>
  <si>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</si>
  <si>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</si>
  <si>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</si>
  <si>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</si>
  <si>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</si>
  <si>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</si>
  <si>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</si>
  <si>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</si>
  <si>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</si>
  <si>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</si>
  <si>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</si>
  <si>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</si>
  <si>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</si>
  <si>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</si>
  <si>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</si>
  <si>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</si>
  <si>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</si>
  <si>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</si>
  <si>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</si>
  <si>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</si>
  <si>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</si>
  <si>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</si>
  <si>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</si>
  <si>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</si>
  <si>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</si>
  <si>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</si>
  <si>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</si>
  <si>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</si>
  <si>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</si>
  <si>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</si>
  <si>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</si>
  <si>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</si>
  <si>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</si>
  <si>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</si>
  <si>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</si>
  <si>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</si>
  <si>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</si>
  <si>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</si>
  <si>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</si>
  <si>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</si>
  <si>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</si>
  <si>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</si>
  <si>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</si>
  <si>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</si>
  <si>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</si>
  <si>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</si>
  <si>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</si>
  <si>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</si>
  <si>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</si>
  <si>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</si>
  <si>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</si>
  <si>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</si>
  <si>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</si>
  <si>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</si>
  <si>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</si>
  <si>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</si>
  <si>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</si>
  <si>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</si>
  <si>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</si>
  <si>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</si>
  <si>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</si>
  <si>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</si>
  <si>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</si>
  <si>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</si>
  <si>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</si>
  <si>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</si>
  <si>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</si>
  <si>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</si>
  <si>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</si>
  <si>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</si>
  <si>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</si>
  <si>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</si>
  <si>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</si>
  <si>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</si>
  <si>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</si>
  <si>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</si>
  <si>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</si>
  <si>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</si>
  <si>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</si>
  <si>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</si>
  <si>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</si>
  <si>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</si>
  <si>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</si>
  <si>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</si>
  <si>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</si>
  <si>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</si>
  <si>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</si>
  <si>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</si>
  <si>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</si>
  <si>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</si>
  <si>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</si>
  <si>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</si>
  <si>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</si>
  <si>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</si>
  <si>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</si>
  <si>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ODNOWIONY: OSZCZĘDZAJ PIENIĄDZE - Zamienna klawiatura laptopa HP,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</si>
  <si>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</si>
  <si>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</si>
  <si>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</si>
  <si>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HP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</si>
  <si>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</si>
  <si>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</si>
  <si>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xml:space="preserve">wymiana podświetlanej klawiatury {language} dla HP  </t>
  </si>
  <si>
    <t xml:space="preserve">wymiana niepodświetlanej klawiatury {language} dla HP  </t>
  </si>
  <si>
    <t>👉 LAYOUT - {flag} {language} BEZ podświetlenia.</t>
  </si>
  <si>
    <t>Niemiecki</t>
  </si>
  <si>
    <t>Francuski</t>
  </si>
  <si>
    <t>Włoski</t>
  </si>
  <si>
    <t>Hiszpański</t>
  </si>
  <si>
    <t>Wielka Brytania</t>
  </si>
  <si>
    <t>Skandynawski – nordycki</t>
  </si>
  <si>
    <t>Belgijski</t>
  </si>
  <si>
    <t>Bułgarski</t>
  </si>
  <si>
    <t>Duński</t>
  </si>
  <si>
    <t>Holenderski</t>
  </si>
  <si>
    <t>Norweski</t>
  </si>
  <si>
    <t>Polski</t>
  </si>
  <si>
    <t>Portugalski</t>
  </si>
  <si>
    <t>Szwedzki – fiński</t>
  </si>
  <si>
    <t>Szwajcarski</t>
  </si>
  <si>
    <t>Rosyjski</t>
  </si>
  <si>
    <t>Język węgierski</t>
  </si>
  <si>
    <t>👉 RENOVERAT: SPARA PENGAR - Ersättande HP-tangentbord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</si>
  <si>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</si>
  <si>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</si>
  <si>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</si>
  <si>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HP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</si>
  <si>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</si>
  <si>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</si>
  <si>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xml:space="preserve">ersättningsbakgrundsbelyst {language} tangentbord för HP  </t>
  </si>
  <si>
    <t xml:space="preserve">ersätter {language} icke-bakgrundsbelyst tangentbord för HP  </t>
  </si>
  <si>
    <t>👉 LAYOUT - {flag} {language} INGEN bakgrundsbelysning.</t>
  </si>
  <si>
    <t>Tysk</t>
  </si>
  <si>
    <t>Franska</t>
  </si>
  <si>
    <t>Italienska</t>
  </si>
  <si>
    <t>Spanska</t>
  </si>
  <si>
    <t>Storbritannien</t>
  </si>
  <si>
    <t>Skandinavisk – nordisk</t>
  </si>
  <si>
    <t>Belgiska</t>
  </si>
  <si>
    <t>Bulgariska</t>
  </si>
  <si>
    <t>Danska</t>
  </si>
  <si>
    <t>Holländska</t>
  </si>
  <si>
    <t>Norska</t>
  </si>
  <si>
    <t>Putsa</t>
  </si>
  <si>
    <t>Portugisiska</t>
  </si>
  <si>
    <t>Svenska – finska</t>
  </si>
  <si>
    <t>Schweiziska</t>
  </si>
  <si>
    <t>Ryska</t>
  </si>
  <si>
    <t>USA</t>
  </si>
  <si>
    <t>Ungerska</t>
  </si>
  <si>
    <t>Tjeckiska</t>
  </si>
  <si>
    <t>👉 YENİLENDİ: PARA TASARRUFU - Yedek HP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</si>
  <si>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</si>
  <si>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</si>
  <si>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</si>
  <si>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HP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</si>
  <si>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</si>
  <si>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</si>
  <si>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HP  için yedek {language} arkadan aydınlatmalı klavye</t>
  </si>
  <si>
    <t>HP  için yedek {language} arkadan aydınlatmasız klavye</t>
  </si>
  <si>
    <t>👉 DÜZEN - {flag} {language} Arkadan aydınlatma YOK.</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</si>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</sst>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0" fillId="0" borderId="0" xfId="0"/>
    <xf numFmtId="0" fontId="0" fillId="0" borderId="0" xfId="0" applyNumberFormat="1"/>
    <xf numFmtId="49" fontId="0" fillId="0" borderId="0" xfId="0" applyNumberFormat="1"/>
  </cellXfs>
  <cellStyles count="3">
    <cellStyle name="Normal" xfId="0" builtinId="0"/>
    <cellStyle name="Normal 2" xfId="2" xr:uid="{00000000-0005-0000-0000-000002000000}"/>
    <cellStyle name="Normal 3" xfId="1" xr:uid="{00000000-0005-0000-0000-000001000000}"/>
  </cellStyles>
  <dxfs count="535">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ustomWidth="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ustomWidth="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t="s">
        <v>160</v>
      </c>
    </row>
    <row r="3" spans="1:193" x14ac:dyDescent="0.2">
      <c r="A3" s="15" t="s">
        <v>161</v>
      </c>
      <c r="B3" s="16" t="s">
        <v>162</v>
      </c>
      <c r="C3" s="15" t="s">
        <v>163</v>
      </c>
      <c r="D3" s="16" t="s">
        <v>164</v>
      </c>
      <c r="E3" s="15" t="s">
        <v>165</v>
      </c>
      <c r="F3" s="15" t="s">
        <v>166</v>
      </c>
      <c r="G3" s="15" t="s">
        <v>167</v>
      </c>
      <c r="H3" s="15" t="s">
        <v>168</v>
      </c>
      <c r="I3" s="17" t="s">
        <v>169</v>
      </c>
      <c r="J3" s="15" t="s">
        <v>170</v>
      </c>
      <c r="K3" s="16" t="s">
        <v>171</v>
      </c>
      <c r="L3" s="15" t="s">
        <v>172</v>
      </c>
      <c r="M3" s="15" t="s">
        <v>173</v>
      </c>
      <c r="N3" s="18" t="s">
        <v>174</v>
      </c>
      <c r="O3" s="18" t="s">
        <v>175</v>
      </c>
      <c r="P3" s="18" t="s">
        <v>176</v>
      </c>
      <c r="Q3" s="18" t="s">
        <v>177</v>
      </c>
      <c r="R3" s="18" t="s">
        <v>178</v>
      </c>
      <c r="S3" s="18" t="s">
        <v>179</v>
      </c>
      <c r="T3" s="18" t="s">
        <v>180</v>
      </c>
      <c r="U3" s="18" t="s">
        <v>181</v>
      </c>
      <c r="V3" s="18" t="s">
        <v>182</v>
      </c>
      <c r="W3" s="19" t="s">
        <v>183</v>
      </c>
      <c r="X3" s="19" t="s">
        <v>184</v>
      </c>
      <c r="Y3" s="19" t="s">
        <v>185</v>
      </c>
      <c r="Z3" s="19" t="s">
        <v>186</v>
      </c>
      <c r="AA3" s="20" t="s">
        <v>187</v>
      </c>
      <c r="AB3" s="20" t="s">
        <v>188</v>
      </c>
      <c r="AC3" s="20" t="s">
        <v>189</v>
      </c>
      <c r="AD3" s="20" t="s">
        <v>190</v>
      </c>
      <c r="AE3" s="20" t="s">
        <v>191</v>
      </c>
      <c r="AF3" s="20" t="s">
        <v>192</v>
      </c>
      <c r="AG3" s="20" t="s">
        <v>193</v>
      </c>
      <c r="AH3" s="20" t="s">
        <v>194</v>
      </c>
      <c r="AI3" s="21" t="s">
        <v>195</v>
      </c>
      <c r="AJ3" s="21" t="s">
        <v>196</v>
      </c>
      <c r="AK3" s="21" t="s">
        <v>197</v>
      </c>
      <c r="AL3" s="21" t="s">
        <v>198</v>
      </c>
      <c r="AM3" s="21" t="s">
        <v>199</v>
      </c>
      <c r="AN3" s="21" t="s">
        <v>200</v>
      </c>
      <c r="AO3" s="21" t="s">
        <v>201</v>
      </c>
      <c r="AP3" s="21" t="s">
        <v>202</v>
      </c>
      <c r="AQ3" s="21" t="s">
        <v>203</v>
      </c>
      <c r="AR3" s="21" t="s">
        <v>204</v>
      </c>
      <c r="AS3" s="21" t="s">
        <v>205</v>
      </c>
      <c r="AT3" s="21" t="s">
        <v>206</v>
      </c>
      <c r="AU3" s="21" t="s">
        <v>207</v>
      </c>
      <c r="AV3" s="21" t="s">
        <v>208</v>
      </c>
      <c r="AW3" s="21" t="s">
        <v>209</v>
      </c>
      <c r="AX3" s="21" t="s">
        <v>210</v>
      </c>
      <c r="AY3" s="21" t="s">
        <v>211</v>
      </c>
      <c r="AZ3" s="21" t="s">
        <v>212</v>
      </c>
      <c r="BA3" s="21" t="s">
        <v>213</v>
      </c>
      <c r="BB3" s="21" t="s">
        <v>214</v>
      </c>
      <c r="BC3" s="21" t="s">
        <v>215</v>
      </c>
      <c r="BD3" s="21" t="s">
        <v>216</v>
      </c>
      <c r="BE3" s="21" t="s">
        <v>217</v>
      </c>
      <c r="BF3" s="21" t="s">
        <v>218</v>
      </c>
      <c r="BG3" s="21" t="s">
        <v>219</v>
      </c>
      <c r="BH3" s="21" t="s">
        <v>220</v>
      </c>
      <c r="BI3" s="21" t="s">
        <v>221</v>
      </c>
      <c r="BJ3" s="21" t="s">
        <v>222</v>
      </c>
      <c r="BK3" s="21" t="s">
        <v>223</v>
      </c>
      <c r="BL3" s="21" t="s">
        <v>224</v>
      </c>
      <c r="BM3" s="21" t="s">
        <v>225</v>
      </c>
      <c r="BN3" s="21" t="s">
        <v>226</v>
      </c>
      <c r="BO3" s="21" t="s">
        <v>227</v>
      </c>
      <c r="BP3" s="21" t="s">
        <v>228</v>
      </c>
      <c r="BQ3" s="21" t="s">
        <v>229</v>
      </c>
      <c r="BR3" s="21" t="s">
        <v>230</v>
      </c>
      <c r="BS3" s="21" t="s">
        <v>231</v>
      </c>
      <c r="BT3" s="21" t="s">
        <v>232</v>
      </c>
      <c r="BU3" s="21" t="s">
        <v>233</v>
      </c>
      <c r="BV3" s="21" t="s">
        <v>234</v>
      </c>
      <c r="BW3" s="21" t="s">
        <v>235</v>
      </c>
      <c r="BX3" s="21" t="s">
        <v>236</v>
      </c>
      <c r="BY3" s="21" t="s">
        <v>237</v>
      </c>
      <c r="BZ3" s="21" t="s">
        <v>238</v>
      </c>
      <c r="CA3" s="21" t="s">
        <v>239</v>
      </c>
      <c r="CB3" s="21" t="s">
        <v>240</v>
      </c>
      <c r="CC3" s="21" t="s">
        <v>241</v>
      </c>
      <c r="CD3" s="21" t="s">
        <v>242</v>
      </c>
      <c r="CE3" s="21" t="s">
        <v>243</v>
      </c>
      <c r="CF3" s="21" t="s">
        <v>244</v>
      </c>
      <c r="CG3" s="22" t="s">
        <v>245</v>
      </c>
      <c r="CH3" s="22" t="s">
        <v>246</v>
      </c>
      <c r="CI3" s="22" t="s">
        <v>247</v>
      </c>
      <c r="CJ3" s="22" t="s">
        <v>248</v>
      </c>
      <c r="CK3" s="22" t="s">
        <v>249</v>
      </c>
      <c r="CL3" s="22" t="s">
        <v>250</v>
      </c>
      <c r="CM3" s="22" t="s">
        <v>251</v>
      </c>
      <c r="CN3" s="22" t="s">
        <v>69</v>
      </c>
      <c r="CO3" s="23" t="s">
        <v>252</v>
      </c>
      <c r="CP3" s="23" t="s">
        <v>253</v>
      </c>
      <c r="CQ3" s="23" t="s">
        <v>254</v>
      </c>
      <c r="CR3" s="23" t="s">
        <v>255</v>
      </c>
      <c r="CS3" s="23" t="s">
        <v>256</v>
      </c>
      <c r="CT3" s="23" t="s">
        <v>257</v>
      </c>
      <c r="CU3" s="23" t="s">
        <v>258</v>
      </c>
      <c r="CV3" s="24" t="s">
        <v>259</v>
      </c>
      <c r="CW3" s="24" t="s">
        <v>260</v>
      </c>
      <c r="CX3" s="24" t="s">
        <v>261</v>
      </c>
      <c r="CY3" s="24" t="s">
        <v>262</v>
      </c>
      <c r="CZ3" s="24" t="s">
        <v>263</v>
      </c>
      <c r="DA3" s="24" t="s">
        <v>264</v>
      </c>
      <c r="DB3" s="24" t="s">
        <v>265</v>
      </c>
      <c r="DC3" s="24" t="s">
        <v>266</v>
      </c>
      <c r="DD3" s="24" t="s">
        <v>267</v>
      </c>
      <c r="DE3" s="24" t="s">
        <v>268</v>
      </c>
      <c r="DF3" s="24" t="s">
        <v>269</v>
      </c>
      <c r="DG3" s="24" t="s">
        <v>270</v>
      </c>
      <c r="DH3" s="24" t="s">
        <v>271</v>
      </c>
      <c r="DI3" s="24" t="s">
        <v>272</v>
      </c>
      <c r="DJ3" s="24" t="s">
        <v>273</v>
      </c>
      <c r="DK3" s="24" t="s">
        <v>274</v>
      </c>
      <c r="DL3" s="24" t="s">
        <v>275</v>
      </c>
      <c r="DM3" s="24" t="s">
        <v>276</v>
      </c>
      <c r="DN3" s="24" t="s">
        <v>277</v>
      </c>
      <c r="DO3" s="24" t="s">
        <v>278</v>
      </c>
      <c r="DP3" s="24" t="s">
        <v>279</v>
      </c>
      <c r="DQ3" s="24" t="s">
        <v>280</v>
      </c>
      <c r="DR3" s="24" t="s">
        <v>95</v>
      </c>
      <c r="DS3" s="24" t="s">
        <v>281</v>
      </c>
      <c r="DT3" s="24" t="s">
        <v>282</v>
      </c>
      <c r="DU3" s="24" t="s">
        <v>283</v>
      </c>
      <c r="DV3" s="24" t="s">
        <v>99</v>
      </c>
      <c r="DW3" s="24" t="s">
        <v>100</v>
      </c>
      <c r="DX3" s="24" t="s">
        <v>101</v>
      </c>
      <c r="DY3" s="24" t="s">
        <v>284</v>
      </c>
      <c r="DZ3" s="24" t="s">
        <v>285</v>
      </c>
      <c r="EA3" s="24" t="s">
        <v>286</v>
      </c>
      <c r="EB3" s="24" t="s">
        <v>287</v>
      </c>
      <c r="EC3" s="24" t="s">
        <v>288</v>
      </c>
      <c r="ED3" s="24" t="s">
        <v>289</v>
      </c>
      <c r="EE3" s="24" t="s">
        <v>290</v>
      </c>
      <c r="EF3" s="24" t="s">
        <v>291</v>
      </c>
      <c r="EG3" s="24" t="s">
        <v>106</v>
      </c>
      <c r="EH3" s="24" t="s">
        <v>292</v>
      </c>
      <c r="EI3" s="24" t="s">
        <v>108</v>
      </c>
      <c r="EJ3" s="24" t="s">
        <v>293</v>
      </c>
      <c r="EK3" s="24" t="s">
        <v>294</v>
      </c>
      <c r="EL3" s="24" t="s">
        <v>295</v>
      </c>
      <c r="EM3" s="24" t="s">
        <v>296</v>
      </c>
      <c r="EN3" s="24" t="s">
        <v>297</v>
      </c>
      <c r="EO3" s="24" t="s">
        <v>298</v>
      </c>
      <c r="EP3" s="24" t="s">
        <v>299</v>
      </c>
      <c r="EQ3" s="24" t="s">
        <v>300</v>
      </c>
      <c r="ER3" s="24" t="s">
        <v>301</v>
      </c>
      <c r="ES3" s="25" t="s">
        <v>302</v>
      </c>
      <c r="ET3" s="25" t="s">
        <v>303</v>
      </c>
      <c r="EU3" s="25" t="s">
        <v>304</v>
      </c>
      <c r="EV3" s="25" t="s">
        <v>305</v>
      </c>
      <c r="EW3" s="25" t="s">
        <v>306</v>
      </c>
      <c r="EX3" s="25" t="s">
        <v>307</v>
      </c>
      <c r="EY3" s="25" t="s">
        <v>308</v>
      </c>
      <c r="EZ3" s="25" t="s">
        <v>309</v>
      </c>
      <c r="FA3" s="25" t="s">
        <v>310</v>
      </c>
      <c r="FB3" s="25" t="s">
        <v>311</v>
      </c>
      <c r="FC3" s="25" t="s">
        <v>312</v>
      </c>
      <c r="FD3" s="25" t="s">
        <v>313</v>
      </c>
      <c r="FE3" s="25" t="s">
        <v>314</v>
      </c>
      <c r="FF3" s="25" t="s">
        <v>315</v>
      </c>
      <c r="FG3" s="25" t="s">
        <v>316</v>
      </c>
      <c r="FH3" s="25" t="s">
        <v>317</v>
      </c>
      <c r="FI3" s="25" t="s">
        <v>318</v>
      </c>
      <c r="FJ3" s="25" t="s">
        <v>319</v>
      </c>
      <c r="FK3" s="25" t="s">
        <v>320</v>
      </c>
      <c r="FL3" s="25" t="s">
        <v>321</v>
      </c>
      <c r="FM3" s="25" t="s">
        <v>322</v>
      </c>
      <c r="FN3" s="25" t="s">
        <v>323</v>
      </c>
      <c r="FO3" s="26" t="s">
        <v>324</v>
      </c>
      <c r="FP3" s="26" t="s">
        <v>325</v>
      </c>
      <c r="FQ3" s="26" t="s">
        <v>326</v>
      </c>
      <c r="FR3" s="26" t="s">
        <v>327</v>
      </c>
      <c r="FS3" s="26" t="s">
        <v>328</v>
      </c>
      <c r="FT3" s="26" t="s">
        <v>329</v>
      </c>
      <c r="FU3" s="26" t="s">
        <v>330</v>
      </c>
      <c r="FV3" s="26" t="s">
        <v>331</v>
      </c>
      <c r="FW3" s="26" t="s">
        <v>332</v>
      </c>
      <c r="FX3" s="26" t="s">
        <v>333</v>
      </c>
      <c r="FY3" s="26" t="s">
        <v>334</v>
      </c>
      <c r="FZ3" s="26" t="s">
        <v>335</v>
      </c>
      <c r="GA3" s="26" t="s">
        <v>336</v>
      </c>
      <c r="GB3" s="26" t="s">
        <v>337</v>
      </c>
      <c r="GC3" s="26" t="s">
        <v>338</v>
      </c>
      <c r="GD3" s="26" t="s">
        <v>339</v>
      </c>
      <c r="GE3" s="26" t="s">
        <v>340</v>
      </c>
      <c r="GF3" s="26" t="s">
        <v>341</v>
      </c>
      <c r="GG3" s="26" t="s">
        <v>342</v>
      </c>
      <c r="GH3" s="26" t="s">
        <v>343</v>
      </c>
      <c r="GI3" s="26" t="s">
        <v>344</v>
      </c>
      <c r="GJ3" s="26" t="s">
        <v>345</v>
      </c>
      <c r="GK3" t="s">
        <v>346</v>
      </c>
    </row>
    <row r="4" spans="1:193" ht="17" customHeight="1" x14ac:dyDescent="0.2">
      <c r="A4" s="1" t="str">
        <f>IF(ISBLANK(Values!E3),"",IF(Values!$B$37="EU","computercomponent","computer"))</f>
        <v>computercomponent</v>
      </c>
      <c r="B4" s="27" t="str">
        <f>Values!B13</f>
        <v>HP 640 black wo parent</v>
      </c>
      <c r="C4" s="27" t="s">
        <v>347</v>
      </c>
      <c r="D4" s="28">
        <f>Values!B14</f>
        <v>5714401676997</v>
      </c>
      <c r="E4" s="1" t="s">
        <v>348</v>
      </c>
      <c r="F4" s="27" t="str">
        <f>SUBSTITUTE(Values!B1, "{language}", "") &amp; " " &amp; Values!B3</f>
        <v>Teclado de respuesto  retroiluminado  para HP   640 G1, 645 G1</v>
      </c>
      <c r="G4" s="27" t="s">
        <v>347</v>
      </c>
      <c r="H4" s="1" t="str">
        <f>Values!B16</f>
        <v>computer-keyboards</v>
      </c>
      <c r="I4" s="1" t="str">
        <f>IF(ISBLANK(Values!E3),"","4730574031")</f>
        <v>4730574031</v>
      </c>
      <c r="J4" s="29" t="str">
        <f>Values!B13</f>
        <v>HP 640 black wo parent</v>
      </c>
      <c r="K4" s="30"/>
      <c r="L4" s="27"/>
      <c r="M4" s="27"/>
      <c r="W4" s="27" t="s">
        <v>349</v>
      </c>
      <c r="X4" s="27"/>
      <c r="Y4" s="31" t="s">
        <v>350</v>
      </c>
      <c r="Z4" s="27"/>
      <c r="AA4" s="1" t="str">
        <f>Values!B20</f>
        <v>Update</v>
      </c>
      <c r="DY4" s="32" t="s">
        <v>351</v>
      </c>
      <c r="DZ4" s="32" t="s">
        <v>351</v>
      </c>
      <c r="EA4" s="32" t="s">
        <v>351</v>
      </c>
      <c r="EB4" s="32" t="s">
        <v>351</v>
      </c>
      <c r="EC4" s="32" t="s">
        <v>351</v>
      </c>
      <c r="EV4" s="1" t="s">
        <v>352</v>
      </c>
      <c r="GK4" s="65">
        <f>K4</f>
        <v>0</v>
      </c>
    </row>
    <row r="5" spans="1:193" ht="48" customHeight="1" x14ac:dyDescent="0.2">
      <c r="A5" s="1" t="str">
        <f>IF(ISBLANK(Values!E4),"",IF(Values!$B$37="EU","computercomponent","computer"))</f>
        <v>computercomponent</v>
      </c>
      <c r="B5" s="33" t="str">
        <f>IF(ISBLANK(Values!E4),"",Values!F4)</f>
        <v>HP 640 G1 w.o.ps RG - DE</v>
      </c>
      <c r="C5" s="29" t="str">
        <f>IF(ISBLANK(Values!E4),"","TellusRem")</f>
        <v>TellusRem</v>
      </c>
      <c r="D5" s="28">
        <f>IF(ISBLANK(Values!E4),"",Values!E4)</f>
        <v>5714401676003</v>
      </c>
      <c r="E5" s="1" t="str">
        <f>IF(ISBLANK(Values!E4),"","EAN")</f>
        <v>EAN</v>
      </c>
      <c r="F5" s="27" t="str">
        <f>IF(ISBLANK(Values!E4),"",IF(Values!J4, SUBSTITUTE(Values!$B$1, "{language}", Values!H4) &amp; " " &amp;Values!$B$3, SUBSTITUTE(Values!$B$2, "{language}", Values!$H4) &amp; " " &amp;Values!$B$3))</f>
        <v>Teclado de respuesto Alemán sin retroiluminación  para HP   640 G1, 645 G1</v>
      </c>
      <c r="G5" s="29" t="str">
        <f>IF(ISBLANK(Values!E4),"","TellusRem")</f>
        <v>TellusRem</v>
      </c>
      <c r="H5" s="1" t="str">
        <f>IF(ISBLANK(Values!E4),"",Values!$B$16)</f>
        <v>computer-keyboards</v>
      </c>
      <c r="I5" s="1" t="str">
        <f>IF(ISBLANK(Values!E4),"","4730574031")</f>
        <v>4730574031</v>
      </c>
      <c r="J5" s="31" t="str">
        <f>IF(ISBLANK(Values!E4),"",Values!F4 )</f>
        <v>HP 640 G1 w.o.ps RG - DE</v>
      </c>
      <c r="K5" s="27">
        <f>IF(ISBLANK(Values!E4),"",IF(Values!J4, Values!$B$4, Values!$B$5))</f>
        <v>37.99</v>
      </c>
      <c r="L5" s="27" t="str">
        <f>IF(ISBLANK(Values!E4),"",IF($CO5="DEFAULT", Values!$B$18, ""))</f>
        <v/>
      </c>
      <c r="M5" s="27" t="str">
        <f>IF(ISBLANK(Values!E4),"",Values!$M4)</f>
        <v>https://raw.githubusercontent.com/PatrickVibild/TellusAmazonPictures/master/pictures/HP/W.O. PS./640 G1/RG/DE/1.jpg</v>
      </c>
      <c r="N5" s="27" t="str">
        <f>IF(ISBLANK(Values!$F4),"",Values!N4)</f>
        <v>https://raw.githubusercontent.com/PatrickVibild/TellusAmazonPictures/master/pictures/HP/W.O. PS./640 G1/RG/DE/2.jpg</v>
      </c>
      <c r="O5" s="27" t="str">
        <f>IF(ISBLANK(Values!$F4),"",Values!O4)</f>
        <v>https://raw.githubusercontent.com/PatrickVibild/TellusAmazonPictures/master/pictures/HP/W.O. PS./640 G1/RG/DE/3.jpg</v>
      </c>
      <c r="P5" s="27" t="str">
        <f>IF(ISBLANK(Values!$F4),"",Values!P4)</f>
        <v>https://raw.githubusercontent.com/PatrickVibild/TellusAmazonPictures/master/pictures/HP/W.O. PS./640 G1/RG/DE/4.jpg</v>
      </c>
      <c r="Q5" s="27" t="str">
        <f>IF(ISBLANK(Values!$F4),"",Values!Q4)</f>
        <v>https://raw.githubusercontent.com/PatrickVibild/TellusAmazonPictures/master/pictures/HP/W.O. PS./640 G1/RG/DE/5.jpg</v>
      </c>
      <c r="R5" s="27" t="str">
        <f>IF(ISBLANK(Values!$F4),"",Values!R4)</f>
        <v>https://raw.githubusercontent.com/PatrickVibild/TellusAmazonPictures/master/pictures/HP/W.O. PS./640 G1/RG/DE/6.jpg</v>
      </c>
      <c r="S5" s="27" t="str">
        <f>IF(ISBLANK(Values!$F4),"",Values!S4)</f>
        <v>https://raw.githubusercontent.com/PatrickVibild/TellusAmazonPictures/master/pictures/HP/W.O. PS./640 G1/RG/DE/7.jpg</v>
      </c>
      <c r="T5" s="27" t="str">
        <f>IF(ISBLANK(Values!$F4),"",Values!T4)</f>
        <v>https://raw.githubusercontent.com/PatrickVibild/TellusAmazonPictures/master/pictures/HP/W.O. PS./640 G1/RG/DE/8.jpg</v>
      </c>
      <c r="U5" s="27" t="str">
        <f>IF(ISBLANK(Values!$F4),"",Values!U4)</f>
        <v>https://raw.githubusercontent.com/PatrickVibild/TellusAmazonPictures/master/pictures/HP/W.O. PS./640 G1/RG/DE/9.jpg</v>
      </c>
      <c r="W5" s="29" t="str">
        <f>IF(ISBLANK(Values!E4),"","Child")</f>
        <v>Child</v>
      </c>
      <c r="X5" s="29" t="str">
        <f>IF(ISBLANK(Values!E4),"",Values!$B$13)</f>
        <v>HP 640 black wo parent</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640 G1, 645 G1</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HP 640 G1, 645 G1.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Non-Backlit</v>
      </c>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37.99</v>
      </c>
    </row>
    <row r="6" spans="1:193" ht="48" customHeight="1" x14ac:dyDescent="0.2">
      <c r="A6" s="1" t="str">
        <f>IF(ISBLANK(Values!E5),"",IF(Values!$B$37="EU","computercomponent","computer"))</f>
        <v>computercomponent</v>
      </c>
      <c r="B6" s="33" t="str">
        <f>IF(ISBLANK(Values!E5),"",Values!F5)</f>
        <v>HP 640 G1 w.o.ps RG - FR</v>
      </c>
      <c r="C6" s="29" t="str">
        <f>IF(ISBLANK(Values!E5),"","TellusRem")</f>
        <v>TellusRem</v>
      </c>
      <c r="D6" s="28">
        <f>IF(ISBLANK(Values!E5),"",Values!E5)</f>
        <v>5714401676010</v>
      </c>
      <c r="E6" s="1" t="str">
        <f>IF(ISBLANK(Values!E5),"","EAN")</f>
        <v>EAN</v>
      </c>
      <c r="F6" s="27" t="str">
        <f>IF(ISBLANK(Values!E5),"",IF(Values!J5, SUBSTITUTE(Values!$B$1, "{language}", Values!H5) &amp; " " &amp;Values!$B$3, SUBSTITUTE(Values!$B$2, "{language}", Values!$H5) &amp; " " &amp;Values!$B$3))</f>
        <v>Teclado de respuesto Francés sin retroiluminación  para HP   640 G1, 645 G1</v>
      </c>
      <c r="G6" s="29" t="str">
        <f>IF(ISBLANK(Values!E5),"","TellusRem")</f>
        <v>TellusRem</v>
      </c>
      <c r="H6" s="1" t="str">
        <f>IF(ISBLANK(Values!E5),"",Values!$B$16)</f>
        <v>computer-keyboards</v>
      </c>
      <c r="I6" s="1" t="str">
        <f>IF(ISBLANK(Values!E5),"","4730574031")</f>
        <v>4730574031</v>
      </c>
      <c r="J6" s="31" t="str">
        <f>IF(ISBLANK(Values!E5),"",Values!F5 )</f>
        <v>HP 640 G1 w.o.ps RG - FR</v>
      </c>
      <c r="K6" s="27">
        <f>IF(ISBLANK(Values!E5),"",IF(Values!J5, Values!$B$4, Values!$B$5))</f>
        <v>37.99</v>
      </c>
      <c r="L6" s="27" t="str">
        <f>IF(ISBLANK(Values!E5),"",IF($CO6="DEFAULT", Values!$B$18, ""))</f>
        <v/>
      </c>
      <c r="M6" s="27" t="str">
        <f>IF(ISBLANK(Values!E5),"",Values!$M5)</f>
        <v>https://raw.githubusercontent.com/PatrickVibild/TellusAmazonPictures/master/pictures/HP/W.O. PS./640 G1/RG/FR/1.jpg</v>
      </c>
      <c r="N6" s="27" t="str">
        <f>IF(ISBLANK(Values!$F5),"",Values!N5)</f>
        <v>https://raw.githubusercontent.com/PatrickVibild/TellusAmazonPictures/master/pictures/HP/W.O. PS./640 G1/RG/FR/2.jpg</v>
      </c>
      <c r="O6" s="27" t="str">
        <f>IF(ISBLANK(Values!$F5),"",Values!O5)</f>
        <v>https://raw.githubusercontent.com/PatrickVibild/TellusAmazonPictures/master/pictures/HP/W.O. PS./640 G1/RG/FR/3.jpg</v>
      </c>
      <c r="P6" s="27" t="str">
        <f>IF(ISBLANK(Values!$F5),"",Values!P5)</f>
        <v>https://raw.githubusercontent.com/PatrickVibild/TellusAmazonPictures/master/pictures/HP/W.O. PS./640 G1/RG/FR/4.jpg</v>
      </c>
      <c r="Q6" s="27" t="str">
        <f>IF(ISBLANK(Values!$F5),"",Values!Q5)</f>
        <v>https://raw.githubusercontent.com/PatrickVibild/TellusAmazonPictures/master/pictures/HP/W.O. PS./640 G1/RG/FR/5.jpg</v>
      </c>
      <c r="R6" s="27" t="str">
        <f>IF(ISBLANK(Values!$F5),"",Values!R5)</f>
        <v>https://raw.githubusercontent.com/PatrickVibild/TellusAmazonPictures/master/pictures/HP/W.O. PS./640 G1/RG/FR/6.jpg</v>
      </c>
      <c r="S6" s="27" t="str">
        <f>IF(ISBLANK(Values!$F5),"",Values!S5)</f>
        <v>https://raw.githubusercontent.com/PatrickVibild/TellusAmazonPictures/master/pictures/HP/W.O. PS./640 G1/RG/FR/7.jpg</v>
      </c>
      <c r="T6" s="27" t="str">
        <f>IF(ISBLANK(Values!$F5),"",Values!T5)</f>
        <v>https://raw.githubusercontent.com/PatrickVibild/TellusAmazonPictures/master/pictures/HP/W.O. PS./640 G1/RG/FR/8.jpg</v>
      </c>
      <c r="U6" s="27" t="str">
        <f>IF(ISBLANK(Values!$F5),"",Values!U5)</f>
        <v>https://raw.githubusercontent.com/PatrickVibild/TellusAmazonPictures/master/pictures/HP/W.O. PS./640 G1/RG/FR/9.jpg</v>
      </c>
      <c r="W6" s="29" t="str">
        <f>IF(ISBLANK(Values!E5),"","Child")</f>
        <v>Child</v>
      </c>
      <c r="X6" s="29" t="str">
        <f>IF(ISBLANK(Values!E5),"",Values!$B$13)</f>
        <v>HP 640 black wo parent</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640 G1, 645 G1</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HP 640 G1, 645 G1.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37.99</v>
      </c>
    </row>
    <row r="7" spans="1:193" ht="48" customHeight="1" x14ac:dyDescent="0.2">
      <c r="A7" s="1" t="str">
        <f>IF(ISBLANK(Values!E6),"",IF(Values!$B$37="EU","computercomponent","computer"))</f>
        <v>computercomponent</v>
      </c>
      <c r="B7" s="33" t="str">
        <f>IF(ISBLANK(Values!E6),"",Values!F6)</f>
        <v>HP 640 G1 w.o.ps RG - IT</v>
      </c>
      <c r="C7" s="29" t="str">
        <f>IF(ISBLANK(Values!E6),"","TellusRem")</f>
        <v>TellusRem</v>
      </c>
      <c r="D7" s="28">
        <f>IF(ISBLANK(Values!E6),"",Values!E6)</f>
        <v>5714401676027</v>
      </c>
      <c r="E7" s="1" t="str">
        <f>IF(ISBLANK(Values!E6),"","EAN")</f>
        <v>EAN</v>
      </c>
      <c r="F7" s="27" t="str">
        <f>IF(ISBLANK(Values!E6),"",IF(Values!J6, SUBSTITUTE(Values!$B$1, "{language}", Values!H6) &amp; " " &amp;Values!$B$3, SUBSTITUTE(Values!$B$2, "{language}", Values!$H6) &amp; " " &amp;Values!$B$3))</f>
        <v>Teclado de respuesto Italiano sin retroiluminación  para HP   640 G1, 645 G1</v>
      </c>
      <c r="G7" s="29" t="str">
        <f>IF(ISBLANK(Values!E6),"","TellusRem")</f>
        <v>TellusRem</v>
      </c>
      <c r="H7" s="1" t="str">
        <f>IF(ISBLANK(Values!E6),"",Values!$B$16)</f>
        <v>computer-keyboards</v>
      </c>
      <c r="I7" s="1" t="str">
        <f>IF(ISBLANK(Values!E6),"","4730574031")</f>
        <v>4730574031</v>
      </c>
      <c r="J7" s="31" t="str">
        <f>IF(ISBLANK(Values!E6),"",Values!F6 )</f>
        <v>HP 640 G1 w.o.ps RG - IT</v>
      </c>
      <c r="K7" s="27">
        <f>IF(ISBLANK(Values!E6),"",IF(Values!J6, Values!$B$4, Values!$B$5))</f>
        <v>37.99</v>
      </c>
      <c r="L7" s="27" t="str">
        <f>IF(ISBLANK(Values!E6),"",IF($CO7="DEFAULT", Values!$B$18, ""))</f>
        <v/>
      </c>
      <c r="M7" s="27" t="str">
        <f>IF(ISBLANK(Values!E6),"",Values!$M6)</f>
        <v>https://raw.githubusercontent.com/PatrickVibild/TellusAmazonPictures/master/pictures/HP/W.O. PS./640 G1/RG/IT/1.jpg</v>
      </c>
      <c r="N7" s="27" t="str">
        <f>IF(ISBLANK(Values!$F6),"",Values!N6)</f>
        <v>https://raw.githubusercontent.com/PatrickVibild/TellusAmazonPictures/master/pictures/HP/W.O. PS./640 G1/RG/IT/2.jpg</v>
      </c>
      <c r="O7" s="27" t="str">
        <f>IF(ISBLANK(Values!$F6),"",Values!O6)</f>
        <v>https://raw.githubusercontent.com/PatrickVibild/TellusAmazonPictures/master/pictures/HP/W.O. PS./640 G1/RG/IT/3.jpg</v>
      </c>
      <c r="P7" s="27" t="str">
        <f>IF(ISBLANK(Values!$F6),"",Values!P6)</f>
        <v>https://raw.githubusercontent.com/PatrickVibild/TellusAmazonPictures/master/pictures/HP/W.O. PS./640 G1/RG/IT/4.jpg</v>
      </c>
      <c r="Q7" s="27" t="str">
        <f>IF(ISBLANK(Values!$F6),"",Values!Q6)</f>
        <v>https://raw.githubusercontent.com/PatrickVibild/TellusAmazonPictures/master/pictures/HP/W.O. PS./640 G1/RG/IT/5.jpg</v>
      </c>
      <c r="R7" s="27" t="str">
        <f>IF(ISBLANK(Values!$F6),"",Values!R6)</f>
        <v>https://raw.githubusercontent.com/PatrickVibild/TellusAmazonPictures/master/pictures/HP/W.O. PS./640 G1/RG/IT/6.jpg</v>
      </c>
      <c r="S7" s="27" t="str">
        <f>IF(ISBLANK(Values!$F6),"",Values!S6)</f>
        <v>https://raw.githubusercontent.com/PatrickVibild/TellusAmazonPictures/master/pictures/HP/W.O. PS./640 G1/RG/IT/7.jpg</v>
      </c>
      <c r="T7" s="27" t="str">
        <f>IF(ISBLANK(Values!$F6),"",Values!T6)</f>
        <v>https://raw.githubusercontent.com/PatrickVibild/TellusAmazonPictures/master/pictures/HP/W.O. PS./640 G1/RG/IT/8.jpg</v>
      </c>
      <c r="U7" s="27" t="str">
        <f>IF(ISBLANK(Values!$F6),"",Values!U6)</f>
        <v>https://raw.githubusercontent.com/PatrickVibild/TellusAmazonPictures/master/pictures/HP/W.O. PS./640 G1/RG/IT/9.jpg</v>
      </c>
      <c r="W7" s="29" t="str">
        <f>IF(ISBLANK(Values!E6),"","Child")</f>
        <v>Child</v>
      </c>
      <c r="X7" s="29" t="str">
        <f>IF(ISBLANK(Values!E6),"",Values!$B$13)</f>
        <v>HP 640 black wo parent</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640 G1, 645 G1</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HP 640 G1, 645 G1.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37.99</v>
      </c>
    </row>
    <row r="8" spans="1:193" ht="48" customHeight="1" x14ac:dyDescent="0.2">
      <c r="A8" s="1" t="str">
        <f>IF(ISBLANK(Values!E7),"",IF(Values!$B$37="EU","computercomponent","computer"))</f>
        <v>computercomponent</v>
      </c>
      <c r="B8" s="33" t="str">
        <f>IF(ISBLANK(Values!E7),"",Values!F7)</f>
        <v>HP 640 G1 w.o.ps RG - ES</v>
      </c>
      <c r="C8" s="29" t="str">
        <f>IF(ISBLANK(Values!E7),"","TellusRem")</f>
        <v>TellusRem</v>
      </c>
      <c r="D8" s="28">
        <f>IF(ISBLANK(Values!E7),"",Values!E7)</f>
        <v>5714401676034</v>
      </c>
      <c r="E8" s="1" t="str">
        <f>IF(ISBLANK(Values!E7),"","EAN")</f>
        <v>EAN</v>
      </c>
      <c r="F8" s="27" t="str">
        <f>IF(ISBLANK(Values!E7),"",IF(Values!J7, SUBSTITUTE(Values!$B$1, "{language}", Values!H7) &amp; " " &amp;Values!$B$3, SUBSTITUTE(Values!$B$2, "{language}", Values!$H7) &amp; " " &amp;Values!$B$3))</f>
        <v>Teclado de respuesto Español sin retroiluminación  para HP   640 G1, 645 G1</v>
      </c>
      <c r="G8" s="29" t="str">
        <f>IF(ISBLANK(Values!E7),"","TellusRem")</f>
        <v>TellusRem</v>
      </c>
      <c r="H8" s="1" t="str">
        <f>IF(ISBLANK(Values!E7),"",Values!$B$16)</f>
        <v>computer-keyboards</v>
      </c>
      <c r="I8" s="1" t="str">
        <f>IF(ISBLANK(Values!E7),"","4730574031")</f>
        <v>4730574031</v>
      </c>
      <c r="J8" s="31" t="str">
        <f>IF(ISBLANK(Values!E7),"",Values!F7 )</f>
        <v>HP 640 G1 w.o.ps RG - ES</v>
      </c>
      <c r="K8" s="27">
        <f>IF(ISBLANK(Values!E7),"",IF(Values!J7, Values!$B$4, Values!$B$5))</f>
        <v>37.99</v>
      </c>
      <c r="L8" s="27" t="str">
        <f>IF(ISBLANK(Values!E7),"",IF($CO8="DEFAULT", Values!$B$18, ""))</f>
        <v/>
      </c>
      <c r="M8" s="27" t="str">
        <f>IF(ISBLANK(Values!E7),"",Values!$M7)</f>
        <v>https://raw.githubusercontent.com/PatrickVibild/TellusAmazonPictures/master/pictures/HP/W.O. PS./640 G1/RG/ES/1.jpg</v>
      </c>
      <c r="N8" s="27" t="str">
        <f>IF(ISBLANK(Values!$F7),"",Values!N7)</f>
        <v>https://raw.githubusercontent.com/PatrickVibild/TellusAmazonPictures/master/pictures/HP/W.O. PS./640 G1/RG/ES/2.jpg</v>
      </c>
      <c r="O8" s="27" t="str">
        <f>IF(ISBLANK(Values!$F7),"",Values!O7)</f>
        <v>https://raw.githubusercontent.com/PatrickVibild/TellusAmazonPictures/master/pictures/HP/W.O. PS./640 G1/RG/ES/3.jpg</v>
      </c>
      <c r="P8" s="27" t="str">
        <f>IF(ISBLANK(Values!$F7),"",Values!P7)</f>
        <v>https://raw.githubusercontent.com/PatrickVibild/TellusAmazonPictures/master/pictures/HP/W.O. PS./640 G1/RG/ES/4.jpg</v>
      </c>
      <c r="Q8" s="27" t="str">
        <f>IF(ISBLANK(Values!$F7),"",Values!Q7)</f>
        <v>https://raw.githubusercontent.com/PatrickVibild/TellusAmazonPictures/master/pictures/HP/W.O. PS./640 G1/RG/ES/5.jpg</v>
      </c>
      <c r="R8" s="27" t="str">
        <f>IF(ISBLANK(Values!$F7),"",Values!R7)</f>
        <v>https://raw.githubusercontent.com/PatrickVibild/TellusAmazonPictures/master/pictures/HP/W.O. PS./640 G1/RG/ES/6.jpg</v>
      </c>
      <c r="S8" s="27" t="str">
        <f>IF(ISBLANK(Values!$F7),"",Values!S7)</f>
        <v>https://raw.githubusercontent.com/PatrickVibild/TellusAmazonPictures/master/pictures/HP/W.O. PS./640 G1/RG/ES/7.jpg</v>
      </c>
      <c r="T8" s="27" t="str">
        <f>IF(ISBLANK(Values!$F7),"",Values!T7)</f>
        <v>https://raw.githubusercontent.com/PatrickVibild/TellusAmazonPictures/master/pictures/HP/W.O. PS./640 G1/RG/ES/8.jpg</v>
      </c>
      <c r="U8" s="27" t="str">
        <f>IF(ISBLANK(Values!$F7),"",Values!U7)</f>
        <v>https://raw.githubusercontent.com/PatrickVibild/TellusAmazonPictures/master/pictures/HP/W.O. PS./640 G1/RG/ES/9.jpg</v>
      </c>
      <c r="W8" s="29" t="str">
        <f>IF(ISBLANK(Values!E7),"","Child")</f>
        <v>Child</v>
      </c>
      <c r="X8" s="29" t="str">
        <f>IF(ISBLANK(Values!E7),"",Values!$B$13)</f>
        <v>HP 640 black wo parent</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640 G1, 645 G1</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HP 640 G1, 645 G1.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37.99</v>
      </c>
    </row>
    <row r="9" spans="1:193" ht="48" customHeight="1" x14ac:dyDescent="0.2">
      <c r="A9" s="1" t="str">
        <f>IF(ISBLANK(Values!E8),"",IF(Values!$B$37="EU","computercomponent","computer"))</f>
        <v>computercomponent</v>
      </c>
      <c r="B9" s="33" t="str">
        <f>IF(ISBLANK(Values!E8),"",Values!F8)</f>
        <v>HP 640 G1 w.o.ps RG - UK</v>
      </c>
      <c r="C9" s="29" t="str">
        <f>IF(ISBLANK(Values!E8),"","TellusRem")</f>
        <v>TellusRem</v>
      </c>
      <c r="D9" s="28">
        <f>IF(ISBLANK(Values!E8),"",Values!E8)</f>
        <v>5714401676041</v>
      </c>
      <c r="E9" s="1" t="str">
        <f>IF(ISBLANK(Values!E8),"","EAN")</f>
        <v>EAN</v>
      </c>
      <c r="F9" s="27" t="str">
        <f>IF(ISBLANK(Values!E8),"",IF(Values!J8, SUBSTITUTE(Values!$B$1, "{language}", Values!H8) &amp; " " &amp;Values!$B$3, SUBSTITUTE(Values!$B$2, "{language}", Values!$H8) &amp; " " &amp;Values!$B$3))</f>
        <v>Teclado de respuesto Ingles sin retroiluminación  para HP   640 G1, 645 G1</v>
      </c>
      <c r="G9" s="29" t="str">
        <f>IF(ISBLANK(Values!E8),"","TellusRem")</f>
        <v>TellusRem</v>
      </c>
      <c r="H9" s="1" t="str">
        <f>IF(ISBLANK(Values!E8),"",Values!$B$16)</f>
        <v>computer-keyboards</v>
      </c>
      <c r="I9" s="1" t="str">
        <f>IF(ISBLANK(Values!E8),"","4730574031")</f>
        <v>4730574031</v>
      </c>
      <c r="J9" s="31" t="str">
        <f>IF(ISBLANK(Values!E8),"",Values!F8 )</f>
        <v>HP 640 G1 w.o.ps RG - UK</v>
      </c>
      <c r="K9" s="27">
        <f>IF(ISBLANK(Values!E8),"",IF(Values!J8, Values!$B$4, Values!$B$5))</f>
        <v>37.99</v>
      </c>
      <c r="L9" s="27" t="str">
        <f>IF(ISBLANK(Values!E8),"",IF($CO9="DEFAULT", Values!$B$18, ""))</f>
        <v/>
      </c>
      <c r="M9" s="27" t="str">
        <f>IF(ISBLANK(Values!E8),"",Values!$M8)</f>
        <v>https://raw.githubusercontent.com/PatrickVibild/TellusAmazonPictures/master/pictures/HP/W.O. PS./640 G1/RG/UK/1.jpg</v>
      </c>
      <c r="N9" s="27" t="str">
        <f>IF(ISBLANK(Values!$F8),"",Values!N8)</f>
        <v>https://raw.githubusercontent.com/PatrickVibild/TellusAmazonPictures/master/pictures/HP/W.O. PS./640 G1/RG/UK/2.jpg</v>
      </c>
      <c r="O9" s="27" t="str">
        <f>IF(ISBLANK(Values!$F8),"",Values!O8)</f>
        <v>https://raw.githubusercontent.com/PatrickVibild/TellusAmazonPictures/master/pictures/HP/W.O. PS./640 G1/RG/UK/3.jpg</v>
      </c>
      <c r="P9" s="27" t="str">
        <f>IF(ISBLANK(Values!$F8),"",Values!P8)</f>
        <v>https://raw.githubusercontent.com/PatrickVibild/TellusAmazonPictures/master/pictures/HP/W.O. PS./640 G1/RG/UK/4.jpg</v>
      </c>
      <c r="Q9" s="27" t="str">
        <f>IF(ISBLANK(Values!$F8),"",Values!Q8)</f>
        <v>https://raw.githubusercontent.com/PatrickVibild/TellusAmazonPictures/master/pictures/HP/W.O. PS./640 G1/RG/UK/5.jpg</v>
      </c>
      <c r="R9" s="27" t="str">
        <f>IF(ISBLANK(Values!$F8),"",Values!R8)</f>
        <v>https://raw.githubusercontent.com/PatrickVibild/TellusAmazonPictures/master/pictures/HP/W.O. PS./640 G1/RG/UK/6.jpg</v>
      </c>
      <c r="S9" s="27" t="str">
        <f>IF(ISBLANK(Values!$F8),"",Values!S8)</f>
        <v>https://raw.githubusercontent.com/PatrickVibild/TellusAmazonPictures/master/pictures/HP/W.O. PS./640 G1/RG/UK/7.jpg</v>
      </c>
      <c r="T9" s="27" t="str">
        <f>IF(ISBLANK(Values!$F8),"",Values!T8)</f>
        <v>https://raw.githubusercontent.com/PatrickVibild/TellusAmazonPictures/master/pictures/HP/W.O. PS./640 G1/RG/UK/8.jpg</v>
      </c>
      <c r="U9" s="27" t="str">
        <f>IF(ISBLANK(Values!$F8),"",Values!U8)</f>
        <v>https://raw.githubusercontent.com/PatrickVibild/TellusAmazonPictures/master/pictures/HP/W.O. PS./640 G1/RG/UK/9.jpg</v>
      </c>
      <c r="W9" s="29" t="str">
        <f>IF(ISBLANK(Values!E8),"","Child")</f>
        <v>Child</v>
      </c>
      <c r="X9" s="29" t="str">
        <f>IF(ISBLANK(Values!E8),"",Values!$B$13)</f>
        <v>HP 640 black wo parent</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640 G1, 645 G1</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HP 640 G1, 645 G1.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37.99</v>
      </c>
    </row>
    <row r="10" spans="1:193" ht="48" customHeight="1" x14ac:dyDescent="0.2">
      <c r="A10" s="1" t="str">
        <f>IF(ISBLANK(Values!E9),"",IF(Values!$B$37="EU","computercomponent","computer"))</f>
        <v>computercomponent</v>
      </c>
      <c r="B10" s="33" t="str">
        <f>IF(ISBLANK(Values!E9),"",Values!F9)</f>
        <v>HP 640 G1 w.o.ps RG - NORDIC</v>
      </c>
      <c r="C10" s="29" t="str">
        <f>IF(ISBLANK(Values!E9),"","TellusRem")</f>
        <v>TellusRem</v>
      </c>
      <c r="D10" s="28">
        <f>IF(ISBLANK(Values!E9),"",Values!E9)</f>
        <v>5714401676058</v>
      </c>
      <c r="E10" s="1" t="str">
        <f>IF(ISBLANK(Values!E9),"","EAN")</f>
        <v>EAN</v>
      </c>
      <c r="F10" s="27" t="str">
        <f>IF(ISBLANK(Values!E9),"",IF(Values!J9, SUBSTITUTE(Values!$B$1, "{language}", Values!H9) &amp; " " &amp;Values!$B$3, SUBSTITUTE(Values!$B$2, "{language}", Values!$H9) &amp; " " &amp;Values!$B$3))</f>
        <v>Teclado de respuesto Escandinavo - nórdico sin retroiluminación  para HP   640 G1, 645 G1</v>
      </c>
      <c r="G10" s="29" t="str">
        <f>IF(ISBLANK(Values!E9),"","TellusRem")</f>
        <v>TellusRem</v>
      </c>
      <c r="H10" s="1" t="str">
        <f>IF(ISBLANK(Values!E9),"",Values!$B$16)</f>
        <v>computer-keyboards</v>
      </c>
      <c r="I10" s="1" t="str">
        <f>IF(ISBLANK(Values!E9),"","4730574031")</f>
        <v>4730574031</v>
      </c>
      <c r="J10" s="31" t="str">
        <f>IF(ISBLANK(Values!E9),"",Values!F9 )</f>
        <v>HP 640 G1 w.o.ps RG - NORDIC</v>
      </c>
      <c r="K10" s="27">
        <f>IF(ISBLANK(Values!E9),"",IF(Values!J9, Values!$B$4, Values!$B$5))</f>
        <v>37.99</v>
      </c>
      <c r="L10" s="27" t="str">
        <f>IF(ISBLANK(Values!E9),"",IF($CO10="DEFAULT", Values!$B$18, ""))</f>
        <v/>
      </c>
      <c r="M10" s="27" t="str">
        <f>IF(ISBLANK(Values!E9),"",Values!$M9)</f>
        <v>https://raw.githubusercontent.com/PatrickVibild/TellusAmazonPictures/master/pictures/HP/W.O. PS./640 G1/RG/DE/1.jpg</v>
      </c>
      <c r="N10" s="27" t="str">
        <f>IF(ISBLANK(Values!$F9),"",Values!N9)</f>
        <v>https://raw.githubusercontent.com/PatrickVibild/TellusAmazonPictures/master/pictures/HP/W.O. PS./640 G1/RG/DE/2.jpg</v>
      </c>
      <c r="O10" s="27" t="str">
        <f>IF(ISBLANK(Values!$F9),"",Values!O9)</f>
        <v>https://raw.githubusercontent.com/PatrickVibild/TellusAmazonPictures/master/pictures/HP/W.O. PS./640 G1/RG/DE/3.jpg</v>
      </c>
      <c r="P10" s="27" t="str">
        <f>IF(ISBLANK(Values!$F9),"",Values!P9)</f>
        <v>https://raw.githubusercontent.com/PatrickVibild/TellusAmazonPictures/master/pictures/HP/W.O. PS./640 G1/RG/DE/4.jpg</v>
      </c>
      <c r="Q10" s="27" t="str">
        <f>IF(ISBLANK(Values!$F9),"",Values!Q9)</f>
        <v>https://raw.githubusercontent.com/PatrickVibild/TellusAmazonPictures/master/pictures/HP/W.O. PS./640 G1/RG/DE/5.jpg</v>
      </c>
      <c r="R10" s="27" t="str">
        <f>IF(ISBLANK(Values!$F9),"",Values!R9)</f>
        <v>https://raw.githubusercontent.com/PatrickVibild/TellusAmazonPictures/master/pictures/HP/W.O. PS./640 G1/RG/DE/6.jpg</v>
      </c>
      <c r="S10" s="27" t="str">
        <f>IF(ISBLANK(Values!$F9),"",Values!S9)</f>
        <v>https://raw.githubusercontent.com/PatrickVibild/TellusAmazonPictures/master/pictures/HP/W.O. PS./640 G1/RG/DE/7.jpg</v>
      </c>
      <c r="T10" s="27" t="str">
        <f>IF(ISBLANK(Values!$F9),"",Values!T9)</f>
        <v>https://raw.githubusercontent.com/PatrickVibild/TellusAmazonPictures/master/pictures/HP/W.O. PS./640 G1/RG/DE/8.jpg</v>
      </c>
      <c r="U10" s="27" t="str">
        <f>IF(ISBLANK(Values!$F9),"",Values!U9)</f>
        <v>https://raw.githubusercontent.com/PatrickVibild/TellusAmazonPictures/master/pictures/HP/W.O. PS./640 G1/RG/DE/9.jpg</v>
      </c>
      <c r="W10" s="29" t="str">
        <f>IF(ISBLANK(Values!E9),"","Child")</f>
        <v>Child</v>
      </c>
      <c r="X10" s="29" t="str">
        <f>IF(ISBLANK(Values!E9),"",Values!$B$13)</f>
        <v>HP 640 black wo parent</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640 G1, 645 G1</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HP 640 G1, 645 G1.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Non-Backlit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37.99</v>
      </c>
    </row>
    <row r="11" spans="1:193" ht="48" customHeight="1" x14ac:dyDescent="0.2">
      <c r="A11" s="1" t="str">
        <f>IF(ISBLANK(Values!E10),"",IF(Values!$B$37="EU","computercomponent","computer"))</f>
        <v>computercomponent</v>
      </c>
      <c r="B11" s="33" t="str">
        <f>IF(ISBLANK(Values!E10),"",Values!F10)</f>
        <v>HP 640 G1 w.o.ps RG - BE</v>
      </c>
      <c r="C11" s="29" t="str">
        <f>IF(ISBLANK(Values!E10),"","TellusRem")</f>
        <v>TellusRem</v>
      </c>
      <c r="D11" s="28">
        <f>IF(ISBLANK(Values!E10),"",Values!E10)</f>
        <v>5714401676065</v>
      </c>
      <c r="E11" s="1" t="str">
        <f>IF(ISBLANK(Values!E10),"","EAN")</f>
        <v>EAN</v>
      </c>
      <c r="F11" s="27" t="str">
        <f>IF(ISBLANK(Values!E10),"",IF(Values!J10, SUBSTITUTE(Values!$B$1, "{language}", Values!H10) &amp; " " &amp;Values!$B$3, SUBSTITUTE(Values!$B$2, "{language}", Values!$H10) &amp; " " &amp;Values!$B$3))</f>
        <v>Teclado de respuesto Belga sin retroiluminación  para HP   640 G1, 645 G1</v>
      </c>
      <c r="G11" s="29" t="str">
        <f>IF(ISBLANK(Values!E10),"","TellusRem")</f>
        <v>TellusRem</v>
      </c>
      <c r="H11" s="1" t="str">
        <f>IF(ISBLANK(Values!E10),"",Values!$B$16)</f>
        <v>computer-keyboards</v>
      </c>
      <c r="I11" s="1" t="str">
        <f>IF(ISBLANK(Values!E10),"","4730574031")</f>
        <v>4730574031</v>
      </c>
      <c r="J11" s="31" t="str">
        <f>IF(ISBLANK(Values!E10),"",Values!F10 )</f>
        <v>HP 640 G1 w.o.ps RG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640 black wo parent</v>
      </c>
      <c r="Y11" s="31" t="str">
        <f>IF(ISBLANK(Values!E10),"","Size-Color")</f>
        <v>Size-Color</v>
      </c>
      <c r="Z11" s="29" t="str">
        <f>IF(ISBLANK(Values!E10),"","variation")</f>
        <v>variation</v>
      </c>
      <c r="AA11" s="1" t="str">
        <f>IF(ISBLANK(Values!E10),"",Values!$B$20)</f>
        <v>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HP,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640 G1, 645 G1</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sin retroiluminación.</v>
      </c>
      <c r="AM11" s="1" t="str">
        <f>SUBSTITUTE(IF(ISBLANK(Values!E10),"",Values!$B$27), "{model}", Values!$B$3)</f>
        <v>👉 COMPATIBLE CON: HP 640 G1, 645 G1. Por favor, revise la imagen y la descripción cuidadosamente antes de comprar cualquier teclado. Esto asegura que obtenga el teclado correcto para su portátil. Instalación fácil.</v>
      </c>
      <c r="AT11" s="27" t="str">
        <f>IF(ISBLANK(Values!E10),"",Values!H10)</f>
        <v>Belga</v>
      </c>
      <c r="AV11" s="1" t="str">
        <f>IF(ISBLANK(Values!E10),"",IF(Values!J10,"Backlit", "Non-Backlit"))</f>
        <v>Non-Backlit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4">
        <f>K11</f>
        <v>37.99</v>
      </c>
    </row>
    <row r="12" spans="1:193" ht="48" customHeight="1" x14ac:dyDescent="0.2">
      <c r="A12" s="1" t="str">
        <f>IF(ISBLANK(Values!E11),"",IF(Values!$B$37="EU","computercomponent","computer"))</f>
        <v>computercomponent</v>
      </c>
      <c r="B12" s="33" t="str">
        <f>IF(ISBLANK(Values!E11),"",Values!F11)</f>
        <v>HP 640 G1 w.o.ps RG - Swiss</v>
      </c>
      <c r="C12" s="29" t="str">
        <f>IF(ISBLANK(Values!E11),"","TellusRem")</f>
        <v>TellusRem</v>
      </c>
      <c r="D12" s="28">
        <f>IF(ISBLANK(Values!E11),"",Values!E11)</f>
        <v>5714401676072</v>
      </c>
      <c r="E12" s="1" t="str">
        <f>IF(ISBLANK(Values!E11),"","EAN")</f>
        <v>EAN</v>
      </c>
      <c r="F12" s="27" t="str">
        <f>IF(ISBLANK(Values!E11),"",IF(Values!J11, SUBSTITUTE(Values!$B$1, "{language}", Values!H11) &amp; " " &amp;Values!$B$3, SUBSTITUTE(Values!$B$2, "{language}", Values!$H11) &amp; " " &amp;Values!$B$3))</f>
        <v>Teclado de respuesto Suizo sin retroiluminación  para HP   640 G1, 645 G1</v>
      </c>
      <c r="G12" s="29" t="str">
        <f>IF(ISBLANK(Values!E11),"","TellusRem")</f>
        <v>TellusRem</v>
      </c>
      <c r="H12" s="1" t="str">
        <f>IF(ISBLANK(Values!E11),"",Values!$B$16)</f>
        <v>computer-keyboards</v>
      </c>
      <c r="I12" s="1" t="str">
        <f>IF(ISBLANK(Values!E11),"","4730574031")</f>
        <v>4730574031</v>
      </c>
      <c r="J12" s="31" t="str">
        <f>IF(ISBLANK(Values!E11),"",Values!F11 )</f>
        <v>HP 640 G1 w.o.ps RG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640 black wo parent</v>
      </c>
      <c r="Y12" s="31" t="str">
        <f>IF(ISBLANK(Values!E11),"","Size-Color")</f>
        <v>Size-Color</v>
      </c>
      <c r="Z12" s="29" t="str">
        <f>IF(ISBLANK(Values!E11),"","variation")</f>
        <v>variation</v>
      </c>
      <c r="AA12" s="1" t="str">
        <f>IF(ISBLANK(Values!E11),"",Values!$B$20)</f>
        <v>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HP,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640 G1, 645 G1</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Suizo sin retroiluminación.</v>
      </c>
      <c r="AM12" s="1" t="str">
        <f>SUBSTITUTE(IF(ISBLANK(Values!E11),"",Values!$B$27), "{model}", Values!$B$3)</f>
        <v>👉 COMPATIBLE CON: HP 640 G1, 645 G1. Por favor, revise la imagen y la descripción cuidadosamente antes de comprar cualquier teclado. Esto asegura que obtenga el teclado correcto para su portátil. Instalación fácil.</v>
      </c>
      <c r="AT12" s="27" t="str">
        <f>IF(ISBLANK(Values!E11),"",Values!H11)</f>
        <v>Suizo</v>
      </c>
      <c r="AV12" s="1" t="str">
        <f>IF(ISBLANK(Values!E11),"",IF(Values!J11,"Backlit", "Non-Backlit"))</f>
        <v>Non-Backlit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4">
        <f>K12</f>
        <v>37.99</v>
      </c>
    </row>
    <row r="13" spans="1:193" ht="48" customHeight="1" x14ac:dyDescent="0.2">
      <c r="A13" s="1" t="str">
        <f>IF(ISBLANK(Values!E12),"",IF(Values!$B$37="EU","computercomponent","computer"))</f>
        <v>computercomponent</v>
      </c>
      <c r="B13" s="33" t="str">
        <f>IF(ISBLANK(Values!E12),"",Values!F12)</f>
        <v>HP 640 G1 w.o.ps RG - US int</v>
      </c>
      <c r="C13" s="29" t="str">
        <f>IF(ISBLANK(Values!E12),"","TellusRem")</f>
        <v>TellusRem</v>
      </c>
      <c r="D13" s="28">
        <f>IF(ISBLANK(Values!E12),"",Values!E12)</f>
        <v>5714401676089</v>
      </c>
      <c r="E13" s="1" t="str">
        <f>IF(ISBLANK(Values!E12),"","EAN")</f>
        <v>EAN</v>
      </c>
      <c r="F13" s="27" t="str">
        <f>IF(ISBLANK(Values!E12),"",IF(Values!J12, SUBSTITUTE(Values!$B$1, "{language}", Values!H12) &amp; " " &amp;Values!$B$3, SUBSTITUTE(Values!$B$2, "{language}", Values!$H12) &amp; " " &amp;Values!$B$3))</f>
        <v>Teclado de respuesto US internacional sin retroiluminación  para HP   640 G1, 645 G1</v>
      </c>
      <c r="G13" s="29" t="str">
        <f>IF(ISBLANK(Values!E12),"","TellusRem")</f>
        <v>TellusRem</v>
      </c>
      <c r="H13" s="1" t="str">
        <f>IF(ISBLANK(Values!E12),"",Values!$B$16)</f>
        <v>computer-keyboards</v>
      </c>
      <c r="I13" s="1" t="str">
        <f>IF(ISBLANK(Values!E12),"","4730574031")</f>
        <v>4730574031</v>
      </c>
      <c r="J13" s="31" t="str">
        <f>IF(ISBLANK(Values!E12),"",Values!F12 )</f>
        <v>HP 640 G1 w.o.ps RG - US int</v>
      </c>
      <c r="K13" s="27">
        <f>IF(ISBLANK(Values!E12),"",IF(Values!J12, Values!$B$4, Values!$B$5))</f>
        <v>37.99</v>
      </c>
      <c r="L13" s="27" t="str">
        <f>IF(ISBLANK(Values!E12),"",IF($CO13="DEFAULT", Values!$B$18, ""))</f>
        <v/>
      </c>
      <c r="M13" s="27" t="str">
        <f>IF(ISBLANK(Values!E12),"",Values!$M12)</f>
        <v>https://raw.githubusercontent.com/PatrickVibild/TellusAmazonPictures/master/pictures/HP/W.O. PS./640 G1/RG/USI/1.jpg</v>
      </c>
      <c r="N13" s="27" t="str">
        <f>IF(ISBLANK(Values!$F12),"",Values!N12)</f>
        <v>https://raw.githubusercontent.com/PatrickVibild/TellusAmazonPictures/master/pictures/HP/W.O. PS./640 G1/RG/USI/2.jpg</v>
      </c>
      <c r="O13" s="27" t="str">
        <f>IF(ISBLANK(Values!$F12),"",Values!O12)</f>
        <v>https://raw.githubusercontent.com/PatrickVibild/TellusAmazonPictures/master/pictures/HP/W.O. PS./640 G1/RG/USI/3.jpg</v>
      </c>
      <c r="P13" s="27" t="str">
        <f>IF(ISBLANK(Values!$F12),"",Values!P12)</f>
        <v>https://raw.githubusercontent.com/PatrickVibild/TellusAmazonPictures/master/pictures/HP/W.O. PS./640 G1/RG/USI/4.jpg</v>
      </c>
      <c r="Q13" s="27" t="str">
        <f>IF(ISBLANK(Values!$F12),"",Values!Q12)</f>
        <v>https://raw.githubusercontent.com/PatrickVibild/TellusAmazonPictures/master/pictures/HP/W.O. PS./640 G1/RG/USI/5.jpg</v>
      </c>
      <c r="R13" s="27" t="str">
        <f>IF(ISBLANK(Values!$F12),"",Values!R12)</f>
        <v>https://raw.githubusercontent.com/PatrickVibild/TellusAmazonPictures/master/pictures/HP/W.O. PS./640 G1/RG/USI/6.jpg</v>
      </c>
      <c r="S13" s="27" t="str">
        <f>IF(ISBLANK(Values!$F12),"",Values!S12)</f>
        <v>https://raw.githubusercontent.com/PatrickVibild/TellusAmazonPictures/master/pictures/HP/W.O. PS./640 G1/RG/USI/7.jpg</v>
      </c>
      <c r="T13" s="27" t="str">
        <f>IF(ISBLANK(Values!$F12),"",Values!T12)</f>
        <v>https://raw.githubusercontent.com/PatrickVibild/TellusAmazonPictures/master/pictures/HP/W.O. PS./640 G1/RG/USI/8.jpg</v>
      </c>
      <c r="U13" s="27" t="str">
        <f>IF(ISBLANK(Values!$F12),"",Values!U12)</f>
        <v>https://raw.githubusercontent.com/PatrickVibild/TellusAmazonPictures/master/pictures/HP/W.O. PS./640 G1/RG/USI/9.jpg</v>
      </c>
      <c r="W13" s="29" t="str">
        <f>IF(ISBLANK(Values!E12),"","Child")</f>
        <v>Child</v>
      </c>
      <c r="X13" s="29" t="str">
        <f>IF(ISBLANK(Values!E12),"",Values!$B$13)</f>
        <v>HP 640 black wo parent</v>
      </c>
      <c r="Y13" s="31" t="str">
        <f>IF(ISBLANK(Values!E12),"","Size-Color")</f>
        <v>Size-Color</v>
      </c>
      <c r="Z13" s="29" t="str">
        <f>IF(ISBLANK(Values!E12),"","variation")</f>
        <v>variation</v>
      </c>
      <c r="AA13" s="1"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640 G1, 645 G1</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sin retroiluminación.</v>
      </c>
      <c r="AM13" s="1" t="str">
        <f>SUBSTITUTE(IF(ISBLANK(Values!E12),"",Values!$B$27), "{model}", Values!$B$3)</f>
        <v>👉 COMPATIBLE CON: HP 640 G1, 645 G1. Por favor, revise la imagen y la descripción cuidadosamente antes de comprar cualquier teclado. Esto asegura que obtenga el teclado correcto para su portátil. Instalación fácil.</v>
      </c>
      <c r="AT13" s="27" t="str">
        <f>IF(ISBLANK(Values!E12),"",Values!H12)</f>
        <v>US internacional</v>
      </c>
      <c r="AV13" s="1" t="str">
        <f>IF(ISBLANK(Values!E12),"",IF(Values!J12,"Backlit", "Non-Backlit"))</f>
        <v>Non-Backlit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37.99</v>
      </c>
    </row>
    <row r="14" spans="1:193" ht="48" customHeight="1" x14ac:dyDescent="0.2">
      <c r="A14" s="1" t="str">
        <f>IF(ISBLANK(Values!E13),"",IF(Values!$B$37="EU","computercomponent","computer"))</f>
        <v>computercomponent</v>
      </c>
      <c r="B14" s="33" t="str">
        <f>IF(ISBLANK(Values!E13),"",Values!F13)</f>
        <v>HP 640 G1 w.o.ps RG - US</v>
      </c>
      <c r="C14" s="29" t="str">
        <f>IF(ISBLANK(Values!E13),"","TellusRem")</f>
        <v>TellusRem</v>
      </c>
      <c r="D14" s="28">
        <f>IF(ISBLANK(Values!E13),"",Values!E13)</f>
        <v>5714401676096</v>
      </c>
      <c r="E14" s="1" t="str">
        <f>IF(ISBLANK(Values!E13),"","EAN")</f>
        <v>EAN</v>
      </c>
      <c r="F14" s="27" t="str">
        <f>IF(ISBLANK(Values!E13),"",IF(Values!J13, SUBSTITUTE(Values!$B$1, "{language}", Values!H13) &amp; " " &amp;Values!$B$3, SUBSTITUTE(Values!$B$2, "{language}", Values!$H13) &amp; " " &amp;Values!$B$3))</f>
        <v>Teclado de respuesto US sin retroiluminación  para HP   640 G1, 645 G1</v>
      </c>
      <c r="G14" s="29" t="str">
        <f>IF(ISBLANK(Values!E13),"","TellusRem")</f>
        <v>TellusRem</v>
      </c>
      <c r="H14" s="1" t="str">
        <f>IF(ISBLANK(Values!E13),"",Values!$B$16)</f>
        <v>computer-keyboards</v>
      </c>
      <c r="I14" s="1" t="str">
        <f>IF(ISBLANK(Values!E13),"","4730574031")</f>
        <v>4730574031</v>
      </c>
      <c r="J14" s="31" t="str">
        <f>IF(ISBLANK(Values!E13),"",Values!F13 )</f>
        <v>HP 640 G1 w.o.ps RG - US</v>
      </c>
      <c r="K14" s="27">
        <f>IF(ISBLANK(Values!E13),"",IF(Values!J13, Values!$B$4, Values!$B$5))</f>
        <v>37.99</v>
      </c>
      <c r="L14" s="27">
        <f>IF(ISBLANK(Values!E13),"",IF($CO14="DEFAULT", Values!$B$18, ""))</f>
        <v>5</v>
      </c>
      <c r="M14" s="27" t="str">
        <f>IF(ISBLANK(Values!E13),"",Values!$M13)</f>
        <v>https://raw.githubusercontent.com/PatrickVibild/TellusAmazonPictures/master/pictures/HP/W.O. PS./640 G1/RG/US/1.jpg</v>
      </c>
      <c r="N14" s="27" t="str">
        <f>IF(ISBLANK(Values!$F13),"",Values!N13)</f>
        <v>https://raw.githubusercontent.com/PatrickVibild/TellusAmazonPictures/master/pictures/HP/W.O. PS./640 G1/RG/US/2.jpg</v>
      </c>
      <c r="O14" s="27" t="str">
        <f>IF(ISBLANK(Values!$F13),"",Values!O13)</f>
        <v>https://raw.githubusercontent.com/PatrickVibild/TellusAmazonPictures/master/pictures/HP/W.O. PS./640 G1/RG/US/3.jpg</v>
      </c>
      <c r="P14" s="27" t="str">
        <f>IF(ISBLANK(Values!$F13),"",Values!P13)</f>
        <v>https://raw.githubusercontent.com/PatrickVibild/TellusAmazonPictures/master/pictures/HP/W.O. PS./640 G1/RG/US/4.jpg</v>
      </c>
      <c r="Q14" s="27" t="str">
        <f>IF(ISBLANK(Values!$F13),"",Values!Q13)</f>
        <v>https://raw.githubusercontent.com/PatrickVibild/TellusAmazonPictures/master/pictures/HP/W.O. PS./640 G1/RG/US/5.jpg</v>
      </c>
      <c r="R14" s="27" t="str">
        <f>IF(ISBLANK(Values!$F13),"",Values!R13)</f>
        <v>https://raw.githubusercontent.com/PatrickVibild/TellusAmazonPictures/master/pictures/HP/W.O. PS./640 G1/RG/US/6.jpg</v>
      </c>
      <c r="S14" s="27" t="str">
        <f>IF(ISBLANK(Values!$F13),"",Values!S13)</f>
        <v>https://raw.githubusercontent.com/PatrickVibild/TellusAmazonPictures/master/pictures/HP/W.O. PS./640 G1/RG/US/7.jpg</v>
      </c>
      <c r="T14" s="27" t="str">
        <f>IF(ISBLANK(Values!$F13),"",Values!T13)</f>
        <v>https://raw.githubusercontent.com/PatrickVibild/TellusAmazonPictures/master/pictures/HP/W.O. PS./640 G1/RG/US/8.jpg</v>
      </c>
      <c r="U14" s="27" t="str">
        <f>IF(ISBLANK(Values!$F13),"",Values!U13)</f>
        <v>https://raw.githubusercontent.com/PatrickVibild/TellusAmazonPictures/master/pictures/HP/W.O. PS./640 G1/RG/US/9.jpg</v>
      </c>
      <c r="W14" s="29" t="str">
        <f>IF(ISBLANK(Values!E13),"","Child")</f>
        <v>Child</v>
      </c>
      <c r="X14" s="29" t="str">
        <f>IF(ISBLANK(Values!E13),"",Values!$B$13)</f>
        <v>HP 640 black wo parent</v>
      </c>
      <c r="Y14" s="31" t="str">
        <f>IF(ISBLANK(Values!E13),"","Size-Color")</f>
        <v>Size-Color</v>
      </c>
      <c r="Z14" s="29" t="str">
        <f>IF(ISBLANK(Values!E13),"","variation")</f>
        <v>variation</v>
      </c>
      <c r="AA14" s="1"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640 G1, 645 G1</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sin retroiluminación.</v>
      </c>
      <c r="AM14" s="1" t="str">
        <f>SUBSTITUTE(IF(ISBLANK(Values!E13),"",Values!$B$27), "{model}", Values!$B$3)</f>
        <v>👉 COMPATIBLE CON: HP 640 G1, 645 G1. Por favor, revise la imagen y la descripción cuidadosamente antes de comprar cualquier teclado. Esto asegura que obtenga el teclado correcto para su portátil. Instalación fácil.</v>
      </c>
      <c r="AT14" s="27" t="str">
        <f>IF(ISBLANK(Values!E13),"",Values!H13)</f>
        <v>US</v>
      </c>
      <c r="AV14" s="1" t="str">
        <f>IF(ISBLANK(Values!E13),"",IF(Values!J13,"Backlit", "Non-Backlit"))</f>
        <v>Non-Backlit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37.99</v>
      </c>
    </row>
    <row r="15" spans="1:193" ht="17" customHeight="1"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customHeight="1"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customHeight="1"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customHeight="1"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customHeight="1"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customHeight="1"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customHeight="1"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customHeight="1"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customHeight="1"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customHeight="1"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customHeight="1"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customHeight="1"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customHeight="1"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customHeight="1"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customHeight="1"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customHeight="1"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customHeight="1"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customHeight="1"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customHeight="1"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customHeight="1"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customHeight="1"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customHeight="1"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customHeight="1"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customHeight="1"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customHeight="1"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customHeight="1"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customHeight="1"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customHeight="1"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customHeight="1"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customHeight="1"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customHeight="1"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customHeight="1"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customHeight="1"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customHeight="1"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customHeight="1"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customHeight="1"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c r="GK50" t="str">
        <f t="shared" ref="GK36:GK67" si="0">K50</f>
        <v/>
      </c>
    </row>
    <row r="51" spans="1:193" ht="17" customHeight="1"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c r="GK51" t="str">
        <f t="shared" si="0"/>
        <v/>
      </c>
    </row>
    <row r="52" spans="1:193" ht="17" customHeight="1"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c r="GK52" t="str">
        <f t="shared" si="0"/>
        <v/>
      </c>
    </row>
    <row r="53" spans="1:193" ht="17" customHeight="1"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c r="GK53" t="str">
        <f t="shared" si="0"/>
        <v/>
      </c>
    </row>
    <row r="54" spans="1:193" ht="17" customHeight="1"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c r="GK54" t="str">
        <f t="shared" si="0"/>
        <v/>
      </c>
    </row>
    <row r="55" spans="1:193" ht="17" customHeight="1"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c r="GK55" t="str">
        <f t="shared" si="0"/>
        <v/>
      </c>
    </row>
    <row r="56" spans="1:193" ht="17" customHeight="1"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c r="GK56" t="str">
        <f t="shared" si="0"/>
        <v/>
      </c>
    </row>
    <row r="57" spans="1:193" ht="17" customHeight="1"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c r="GK57" t="str">
        <f t="shared" si="0"/>
        <v/>
      </c>
    </row>
    <row r="58" spans="1:193" ht="17" customHeight="1"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c r="GK58" t="str">
        <f t="shared" si="0"/>
        <v/>
      </c>
    </row>
    <row r="59" spans="1:193" ht="17" customHeight="1"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c r="GK59" t="str">
        <f t="shared" si="0"/>
        <v/>
      </c>
    </row>
    <row r="60" spans="1:193" ht="17" customHeight="1"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c r="GK60" t="str">
        <f t="shared" si="0"/>
        <v/>
      </c>
    </row>
    <row r="61" spans="1:193" ht="17" customHeight="1"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c r="GK61" t="str">
        <f t="shared" si="0"/>
        <v/>
      </c>
    </row>
    <row r="62" spans="1:193" ht="17" customHeight="1"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c r="GK62" t="str">
        <f t="shared" si="0"/>
        <v/>
      </c>
    </row>
    <row r="63" spans="1:193" ht="17" customHeight="1"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c r="GK63" t="str">
        <f t="shared" si="0"/>
        <v/>
      </c>
    </row>
    <row r="64" spans="1:193" ht="17" customHeight="1"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c r="GK64" t="str">
        <f t="shared" si="0"/>
        <v/>
      </c>
    </row>
    <row r="65" spans="1:193" ht="17" customHeight="1"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c r="GK65" t="str">
        <f t="shared" si="0"/>
        <v/>
      </c>
    </row>
    <row r="66" spans="1:193" ht="17" customHeight="1"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c r="GK66" t="str">
        <f t="shared" si="0"/>
        <v/>
      </c>
    </row>
    <row r="67" spans="1:193" ht="17" customHeight="1"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c r="GK67" t="str">
        <f t="shared" si="0"/>
        <v/>
      </c>
    </row>
    <row r="68" spans="1:193" ht="17" customHeight="1"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c r="GK68" t="str">
        <f t="shared" ref="GK68:GK100" si="1">K68</f>
        <v/>
      </c>
    </row>
    <row r="69" spans="1:193" ht="17" customHeight="1"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c r="GK69" t="str">
        <f t="shared" si="1"/>
        <v/>
      </c>
    </row>
    <row r="70" spans="1:193" ht="17" customHeight="1"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c r="GK70" t="str">
        <f t="shared" si="1"/>
        <v/>
      </c>
    </row>
    <row r="71" spans="1:193" ht="17" customHeight="1"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c r="GK71" t="str">
        <f t="shared" si="1"/>
        <v/>
      </c>
    </row>
    <row r="72" spans="1:193" ht="17" customHeight="1"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c r="GK72" t="str">
        <f t="shared" si="1"/>
        <v/>
      </c>
    </row>
    <row r="73" spans="1:193" ht="17" customHeight="1"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c r="GK73" t="str">
        <f t="shared" si="1"/>
        <v/>
      </c>
    </row>
    <row r="74" spans="1:193" ht="17" customHeight="1"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c r="GK74" t="str">
        <f t="shared" si="1"/>
        <v/>
      </c>
    </row>
    <row r="75" spans="1:193" ht="17" customHeight="1"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c r="GK75" t="str">
        <f t="shared" si="1"/>
        <v/>
      </c>
    </row>
    <row r="76" spans="1:193" ht="17" customHeight="1"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c r="GK76" t="str">
        <f t="shared" si="1"/>
        <v/>
      </c>
    </row>
    <row r="77" spans="1:193" ht="17" customHeight="1"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c r="GK77" t="str">
        <f t="shared" si="1"/>
        <v/>
      </c>
    </row>
    <row r="78" spans="1:193" ht="17" customHeight="1"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c r="GK78" t="str">
        <f t="shared" si="1"/>
        <v/>
      </c>
    </row>
    <row r="79" spans="1:193" ht="17" customHeight="1"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c r="GK79" t="str">
        <f t="shared" si="1"/>
        <v/>
      </c>
    </row>
    <row r="80" spans="1:193" ht="17" customHeight="1"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c r="GK80" t="str">
        <f t="shared" si="1"/>
        <v/>
      </c>
    </row>
    <row r="81" spans="1:193" ht="17" customHeight="1"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c r="GK81" t="str">
        <f t="shared" si="1"/>
        <v/>
      </c>
    </row>
    <row r="82" spans="1:193" ht="17" customHeight="1"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c r="GK82" t="str">
        <f t="shared" si="1"/>
        <v/>
      </c>
    </row>
    <row r="83" spans="1:193" ht="17" customHeight="1"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c r="GK83" t="str">
        <f t="shared" si="1"/>
        <v/>
      </c>
    </row>
    <row r="84" spans="1:193" ht="17" customHeight="1"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c r="GK84" t="str">
        <f t="shared" si="1"/>
        <v/>
      </c>
    </row>
    <row r="85" spans="1:193" ht="17" customHeight="1"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c r="GK85" t="str">
        <f t="shared" si="1"/>
        <v/>
      </c>
    </row>
    <row r="86" spans="1:193" ht="17" customHeight="1"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c r="GK86" t="str">
        <f t="shared" si="1"/>
        <v/>
      </c>
    </row>
    <row r="87" spans="1:193" ht="17" customHeight="1"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c r="GK87" t="str">
        <f t="shared" si="1"/>
        <v/>
      </c>
    </row>
    <row r="88" spans="1:193" ht="17" customHeight="1"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c r="GK88" t="str">
        <f t="shared" si="1"/>
        <v/>
      </c>
    </row>
    <row r="89" spans="1:193" ht="17" customHeight="1"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c r="GK89" t="str">
        <f t="shared" si="1"/>
        <v/>
      </c>
    </row>
    <row r="90" spans="1:193" ht="17" customHeight="1"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c r="GK90" t="str">
        <f t="shared" si="1"/>
        <v/>
      </c>
    </row>
    <row r="91" spans="1:193" ht="17" customHeight="1"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c r="GK91" t="str">
        <f t="shared" si="1"/>
        <v/>
      </c>
    </row>
    <row r="92" spans="1:193" ht="17" customHeight="1"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c r="GK92" t="str">
        <f t="shared" si="1"/>
        <v/>
      </c>
    </row>
    <row r="93" spans="1:193" ht="17" customHeight="1"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c r="GK93" t="str">
        <f t="shared" si="1"/>
        <v/>
      </c>
    </row>
    <row r="94" spans="1:193" ht="17" customHeight="1"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c r="GK94" t="str">
        <f t="shared" si="1"/>
        <v/>
      </c>
    </row>
    <row r="95" spans="1:193" ht="17" customHeight="1"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c r="GK95" t="str">
        <f t="shared" si="1"/>
        <v/>
      </c>
    </row>
    <row r="96" spans="1:193" ht="17" customHeight="1"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c r="GK96" t="str">
        <f t="shared" si="1"/>
        <v/>
      </c>
    </row>
    <row r="97" spans="1:193" ht="17" customHeight="1"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c r="GK97" t="str">
        <f t="shared" si="1"/>
        <v/>
      </c>
    </row>
    <row r="98" spans="1:193" ht="17" customHeight="1"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c r="GK98" t="str">
        <f t="shared" si="1"/>
        <v/>
      </c>
    </row>
    <row r="99" spans="1:193" ht="17" customHeight="1"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c r="GK99" t="str">
        <f t="shared" si="1"/>
        <v/>
      </c>
    </row>
    <row r="100" spans="1:193" ht="17" customHeight="1"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c r="GK100" t="str">
        <f t="shared" si="1"/>
        <v/>
      </c>
    </row>
    <row r="101" spans="1:193" ht="17" customHeight="1"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93" ht="17" customHeight="1"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93" ht="17" customHeight="1"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93" ht="17" customHeight="1"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93" ht="17" customHeight="1"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93" ht="17" customHeight="1"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93" ht="17" customHeight="1"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93" ht="17" customHeight="1"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93" ht="17" customHeight="1"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93" ht="17" customHeight="1"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93" ht="17" customHeight="1"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93" ht="17" customHeight="1"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customHeight="1"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customHeight="1"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customHeight="1"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customHeight="1"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customHeight="1"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customHeight="1"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customHeight="1"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customHeight="1"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customHeight="1"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customHeight="1"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customHeight="1"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customHeight="1"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customHeight="1"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customHeight="1"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customHeight="1"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customHeight="1"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customHeight="1"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customHeight="1"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customHeight="1"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customHeight="1"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customHeight="1"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customHeight="1"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customHeight="1"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customHeight="1"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customHeight="1"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customHeight="1"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customHeight="1"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customHeight="1"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customHeight="1"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customHeight="1"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customHeight="1"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customHeight="1"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customHeight="1"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customHeight="1"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customHeight="1"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customHeight="1"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customHeight="1"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customHeight="1"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customHeight="1"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customHeight="1"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customHeight="1"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customHeight="1"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customHeight="1"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customHeight="1"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customHeight="1"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customHeight="1"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customHeight="1"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customHeight="1"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customHeight="1"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customHeight="1"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customHeight="1"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customHeight="1"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customHeight="1"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customHeight="1"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customHeight="1"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customHeight="1"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customHeight="1"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customHeight="1"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customHeight="1"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customHeight="1"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customHeight="1"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customHeight="1"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customHeight="1"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customHeight="1"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customHeight="1"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customHeight="1"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customHeight="1"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customHeight="1"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customHeight="1"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customHeight="1"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customHeight="1"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customHeight="1"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customHeight="1"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customHeight="1"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customHeight="1"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customHeight="1"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customHeight="1"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customHeight="1"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customHeight="1"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customHeight="1"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customHeight="1"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customHeight="1"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customHeight="1"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customHeight="1"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customHeight="1"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customHeight="1"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customHeight="1"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customHeight="1"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customHeight="1"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customHeight="1"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customHeight="1"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customHeight="1"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4:C4 B205:B1041 C5:C1041 D205:D1041 F4:G1041 J4:V4 J205:V1041 K5:V204 X4:X1041 AB4:AC4 AB5:AB1041 AC205:AC1041 AI4:AT4 AI5:AI1041 AJ222:AS1041 AK5:AS221 AT167:AT1041 AV4:AV166 AV205:AV1041 AX4:AZ1041 BC4:BD1041 BZ3 CF4:CG1041 CI4:CK1041 CN3 CP4:CS1041 CW4:CW1041 DE4:DH1041 DJ4:DN1041 DP5:DP1041 DQ4:DQ1041 DT4:DU1041 ED4:EF1041 EH4:EH1041 EI3:EI1041 ET4:EU1041 EW4:FA1041 FC4:FI1041 FE1042:FE1043 FJ5:FO204 FK4:FO4 FK205:FO1041 FQ4:FZ1041 GB4:GE1041 GG4:GJ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416</v>
      </c>
    </row>
    <row r="3" spans="1:2" x14ac:dyDescent="0.15">
      <c r="B3" s="40" t="s">
        <v>613</v>
      </c>
    </row>
    <row r="4" spans="1:2" x14ac:dyDescent="0.15">
      <c r="B4" s="40" t="s">
        <v>614</v>
      </c>
    </row>
    <row r="5" spans="1:2" x14ac:dyDescent="0.15">
      <c r="B5" s="40" t="s">
        <v>615</v>
      </c>
    </row>
    <row r="6" spans="1:2" x14ac:dyDescent="0.15">
      <c r="A6" t="s">
        <v>465</v>
      </c>
      <c r="B6" s="40" t="s">
        <v>616</v>
      </c>
    </row>
    <row r="7" spans="1:2" x14ac:dyDescent="0.15">
      <c r="B7" s="40" t="s">
        <v>617</v>
      </c>
    </row>
    <row r="8" spans="1:2" x14ac:dyDescent="0.15">
      <c r="A8" t="s">
        <v>40</v>
      </c>
      <c r="B8" s="40" t="s">
        <v>618</v>
      </c>
    </row>
    <row r="9" spans="1:2" x14ac:dyDescent="0.15">
      <c r="A9" t="s">
        <v>469</v>
      </c>
      <c r="B9" s="40" t="s">
        <v>619</v>
      </c>
    </row>
    <row r="10" spans="1:2" x14ac:dyDescent="0.15">
      <c r="B10" t="s">
        <v>620</v>
      </c>
    </row>
    <row r="11" spans="1:2" x14ac:dyDescent="0.15">
      <c r="B11" t="s">
        <v>621</v>
      </c>
    </row>
    <row r="14" spans="1:2" x14ac:dyDescent="0.15">
      <c r="B14" s="40" t="s">
        <v>622</v>
      </c>
    </row>
    <row r="20" spans="2:2" x14ac:dyDescent="0.15">
      <c r="B20" s="43" t="s">
        <v>623</v>
      </c>
    </row>
    <row r="21" spans="2:2" x14ac:dyDescent="0.15">
      <c r="B21" s="43" t="s">
        <v>624</v>
      </c>
    </row>
    <row r="22" spans="2:2" x14ac:dyDescent="0.15">
      <c r="B22" s="43" t="s">
        <v>625</v>
      </c>
    </row>
    <row r="23" spans="2:2" x14ac:dyDescent="0.15">
      <c r="B23" s="43" t="s">
        <v>626</v>
      </c>
    </row>
    <row r="24" spans="2:2" x14ac:dyDescent="0.15">
      <c r="B24" s="43" t="s">
        <v>627</v>
      </c>
    </row>
    <row r="25" spans="2:2" x14ac:dyDescent="0.15">
      <c r="B25" s="43" t="s">
        <v>628</v>
      </c>
    </row>
    <row r="26" spans="2:2" x14ac:dyDescent="0.15">
      <c r="B26" s="43" t="s">
        <v>629</v>
      </c>
    </row>
    <row r="27" spans="2:2" x14ac:dyDescent="0.15">
      <c r="B27" s="43" t="s">
        <v>630</v>
      </c>
    </row>
    <row r="28" spans="2:2" x14ac:dyDescent="0.15">
      <c r="B28" s="43" t="s">
        <v>631</v>
      </c>
    </row>
    <row r="29" spans="2:2" x14ac:dyDescent="0.15">
      <c r="B29" s="43" t="s">
        <v>632</v>
      </c>
    </row>
    <row r="30" spans="2:2" x14ac:dyDescent="0.15">
      <c r="B30" s="43" t="s">
        <v>633</v>
      </c>
    </row>
    <row r="31" spans="2:2" x14ac:dyDescent="0.15">
      <c r="B31" s="43" t="s">
        <v>634</v>
      </c>
    </row>
    <row r="32" spans="2:2" x14ac:dyDescent="0.15">
      <c r="B32" s="43" t="s">
        <v>635</v>
      </c>
    </row>
    <row r="33" spans="2:4" x14ac:dyDescent="0.15">
      <c r="B33" s="43" t="s">
        <v>636</v>
      </c>
    </row>
    <row r="34" spans="2:4" x14ac:dyDescent="0.15">
      <c r="B34" s="43" t="s">
        <v>637</v>
      </c>
      <c r="D34" s="40"/>
    </row>
    <row r="35" spans="2:4" x14ac:dyDescent="0.15">
      <c r="B35" s="43" t="s">
        <v>557</v>
      </c>
      <c r="D35" s="40"/>
    </row>
    <row r="36" spans="2:4" x14ac:dyDescent="0.15">
      <c r="B36" s="43" t="s">
        <v>638</v>
      </c>
      <c r="D36" s="40"/>
    </row>
    <row r="37" spans="2:4" x14ac:dyDescent="0.15">
      <c r="B37" s="43" t="s">
        <v>408</v>
      </c>
      <c r="D37" s="40"/>
    </row>
    <row r="38" spans="2:4" x14ac:dyDescent="0.15">
      <c r="B38" s="43" t="s">
        <v>639</v>
      </c>
      <c r="D38" s="40"/>
    </row>
    <row r="39" spans="2:4" x14ac:dyDescent="0.15">
      <c r="B39" s="43" t="s">
        <v>430</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448</v>
      </c>
    </row>
    <row r="3" spans="1:2" x14ac:dyDescent="0.15">
      <c r="B3" s="40" t="s">
        <v>640</v>
      </c>
    </row>
    <row r="4" spans="1:2" x14ac:dyDescent="0.15">
      <c r="B4" s="40" t="s">
        <v>641</v>
      </c>
    </row>
    <row r="5" spans="1:2" x14ac:dyDescent="0.15">
      <c r="B5" s="40" t="s">
        <v>642</v>
      </c>
    </row>
    <row r="6" spans="1:2" x14ac:dyDescent="0.15">
      <c r="A6" t="s">
        <v>465</v>
      </c>
      <c r="B6" s="40" t="s">
        <v>643</v>
      </c>
    </row>
    <row r="7" spans="1:2" x14ac:dyDescent="0.15">
      <c r="B7" s="40" t="s">
        <v>644</v>
      </c>
    </row>
    <row r="8" spans="1:2" x14ac:dyDescent="0.15">
      <c r="A8" t="s">
        <v>40</v>
      </c>
      <c r="B8" s="40" t="s">
        <v>645</v>
      </c>
    </row>
    <row r="9" spans="1:2" x14ac:dyDescent="0.15">
      <c r="A9" t="s">
        <v>469</v>
      </c>
      <c r="B9" s="40" t="s">
        <v>646</v>
      </c>
    </row>
    <row r="10" spans="1:2" x14ac:dyDescent="0.15">
      <c r="B10" t="s">
        <v>647</v>
      </c>
    </row>
    <row r="11" spans="1:2" x14ac:dyDescent="0.15">
      <c r="B11" t="s">
        <v>648</v>
      </c>
    </row>
    <row r="14" spans="1:2" x14ac:dyDescent="0.15">
      <c r="B14" s="40" t="s">
        <v>649</v>
      </c>
    </row>
    <row r="20" spans="2:2" x14ac:dyDescent="0.15">
      <c r="B20" s="59" t="s">
        <v>650</v>
      </c>
    </row>
    <row r="21" spans="2:2" x14ac:dyDescent="0.15">
      <c r="B21" s="59" t="s">
        <v>651</v>
      </c>
    </row>
    <row r="22" spans="2:2" x14ac:dyDescent="0.15">
      <c r="B22" s="59" t="s">
        <v>652</v>
      </c>
    </row>
    <row r="23" spans="2:2" x14ac:dyDescent="0.15">
      <c r="B23" s="59" t="s">
        <v>653</v>
      </c>
    </row>
    <row r="24" spans="2:2" x14ac:dyDescent="0.15">
      <c r="B24" s="59" t="s">
        <v>654</v>
      </c>
    </row>
    <row r="25" spans="2:2" x14ac:dyDescent="0.15">
      <c r="B25" s="59" t="s">
        <v>655</v>
      </c>
    </row>
    <row r="26" spans="2:2" x14ac:dyDescent="0.15">
      <c r="B26" s="59" t="s">
        <v>656</v>
      </c>
    </row>
    <row r="27" spans="2:2" x14ac:dyDescent="0.15">
      <c r="B27" s="59" t="s">
        <v>657</v>
      </c>
    </row>
    <row r="28" spans="2:2" x14ac:dyDescent="0.15">
      <c r="B28" s="59" t="s">
        <v>658</v>
      </c>
    </row>
    <row r="29" spans="2:2" x14ac:dyDescent="0.15">
      <c r="B29" s="59" t="s">
        <v>659</v>
      </c>
    </row>
    <row r="30" spans="2:2" x14ac:dyDescent="0.15">
      <c r="B30" s="59" t="s">
        <v>660</v>
      </c>
    </row>
    <row r="31" spans="2:2" x14ac:dyDescent="0.15">
      <c r="B31" s="59" t="s">
        <v>661</v>
      </c>
    </row>
    <row r="32" spans="2:2" x14ac:dyDescent="0.15">
      <c r="B32" s="59" t="s">
        <v>662</v>
      </c>
    </row>
    <row r="33" spans="2:4" x14ac:dyDescent="0.15">
      <c r="B33" s="59" t="s">
        <v>663</v>
      </c>
    </row>
    <row r="34" spans="2:4" x14ac:dyDescent="0.15">
      <c r="B34" s="59" t="s">
        <v>664</v>
      </c>
      <c r="D34" s="40"/>
    </row>
    <row r="35" spans="2:4" x14ac:dyDescent="0.15">
      <c r="B35" s="59" t="s">
        <v>403</v>
      </c>
      <c r="D35" s="40"/>
    </row>
    <row r="36" spans="2:4" x14ac:dyDescent="0.15">
      <c r="B36" s="59" t="s">
        <v>665</v>
      </c>
      <c r="D36" s="40"/>
    </row>
    <row r="37" spans="2:4" x14ac:dyDescent="0.15">
      <c r="B37" s="59" t="s">
        <v>666</v>
      </c>
      <c r="D37" s="40"/>
    </row>
    <row r="38" spans="2:4" x14ac:dyDescent="0.15">
      <c r="B38" s="59" t="s">
        <v>667</v>
      </c>
      <c r="D38" s="40"/>
    </row>
    <row r="39" spans="2:4" x14ac:dyDescent="0.15">
      <c r="B39" s="59" t="s">
        <v>668</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450</v>
      </c>
    </row>
    <row r="3" spans="1:2" x14ac:dyDescent="0.15">
      <c r="B3" s="40" t="s">
        <v>669</v>
      </c>
    </row>
    <row r="4" spans="1:2" x14ac:dyDescent="0.15">
      <c r="B4" s="40" t="s">
        <v>670</v>
      </c>
    </row>
    <row r="5" spans="1:2" x14ac:dyDescent="0.15">
      <c r="B5" s="40" t="s">
        <v>671</v>
      </c>
    </row>
    <row r="6" spans="1:2" x14ac:dyDescent="0.15">
      <c r="A6" t="s">
        <v>465</v>
      </c>
      <c r="B6" s="40" t="s">
        <v>672</v>
      </c>
    </row>
    <row r="7" spans="1:2" x14ac:dyDescent="0.15">
      <c r="B7" s="40" t="s">
        <v>673</v>
      </c>
    </row>
    <row r="8" spans="1:2" x14ac:dyDescent="0.15">
      <c r="A8" t="s">
        <v>40</v>
      </c>
      <c r="B8" s="40" t="s">
        <v>674</v>
      </c>
    </row>
    <row r="9" spans="1:2" x14ac:dyDescent="0.15">
      <c r="A9" t="s">
        <v>469</v>
      </c>
      <c r="B9" s="40" t="s">
        <v>675</v>
      </c>
    </row>
    <row r="10" spans="1:2" x14ac:dyDescent="0.15">
      <c r="B10" t="s">
        <v>676</v>
      </c>
    </row>
    <row r="11" spans="1:2" x14ac:dyDescent="0.15">
      <c r="B11" t="s">
        <v>677</v>
      </c>
    </row>
    <row r="14" spans="1:2" x14ac:dyDescent="0.15">
      <c r="B14" s="40" t="s">
        <v>678</v>
      </c>
    </row>
    <row r="20" spans="2:2" x14ac:dyDescent="0.15">
      <c r="B20" s="43" t="s">
        <v>679</v>
      </c>
    </row>
    <row r="21" spans="2:2" x14ac:dyDescent="0.15">
      <c r="B21" s="43" t="s">
        <v>680</v>
      </c>
    </row>
    <row r="22" spans="2:2" x14ac:dyDescent="0.15">
      <c r="B22" s="43" t="s">
        <v>681</v>
      </c>
    </row>
    <row r="23" spans="2:2" x14ac:dyDescent="0.15">
      <c r="B23" s="43" t="s">
        <v>682</v>
      </c>
    </row>
    <row r="24" spans="2:2" x14ac:dyDescent="0.15">
      <c r="B24" s="43" t="s">
        <v>683</v>
      </c>
    </row>
    <row r="25" spans="2:2" x14ac:dyDescent="0.15">
      <c r="B25" s="43" t="s">
        <v>684</v>
      </c>
    </row>
    <row r="26" spans="2:2" x14ac:dyDescent="0.15">
      <c r="B26" s="43" t="s">
        <v>685</v>
      </c>
    </row>
    <row r="27" spans="2:2" x14ac:dyDescent="0.15">
      <c r="B27" s="43" t="s">
        <v>686</v>
      </c>
    </row>
    <row r="28" spans="2:2" x14ac:dyDescent="0.15">
      <c r="B28" s="43" t="s">
        <v>687</v>
      </c>
    </row>
    <row r="29" spans="2:2" x14ac:dyDescent="0.15">
      <c r="B29" s="43" t="s">
        <v>688</v>
      </c>
    </row>
    <row r="30" spans="2:2" x14ac:dyDescent="0.15">
      <c r="B30" s="43" t="s">
        <v>689</v>
      </c>
    </row>
    <row r="31" spans="2:2" x14ac:dyDescent="0.15">
      <c r="B31" s="43" t="s">
        <v>690</v>
      </c>
    </row>
    <row r="32" spans="2:2" x14ac:dyDescent="0.15">
      <c r="B32" s="43" t="s">
        <v>691</v>
      </c>
    </row>
    <row r="33" spans="2:4" x14ac:dyDescent="0.15">
      <c r="B33" s="43" t="s">
        <v>692</v>
      </c>
    </row>
    <row r="34" spans="2:4" x14ac:dyDescent="0.15">
      <c r="B34" s="43" t="s">
        <v>693</v>
      </c>
      <c r="D34" s="40"/>
    </row>
    <row r="35" spans="2:4" x14ac:dyDescent="0.15">
      <c r="B35" s="43" t="s">
        <v>557</v>
      </c>
      <c r="D35" s="40"/>
    </row>
    <row r="36" spans="2:4" x14ac:dyDescent="0.15">
      <c r="B36" s="43" t="s">
        <v>694</v>
      </c>
      <c r="D36" s="40"/>
    </row>
    <row r="37" spans="2:4" x14ac:dyDescent="0.15">
      <c r="B37" s="43" t="s">
        <v>408</v>
      </c>
      <c r="D37" s="40"/>
    </row>
    <row r="38" spans="2:4" x14ac:dyDescent="0.15">
      <c r="B38" s="43" t="s">
        <v>695</v>
      </c>
      <c r="D38" s="40"/>
    </row>
    <row r="39" spans="2:4" x14ac:dyDescent="0.15">
      <c r="B39" s="43" t="s">
        <v>696</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K104"/>
  <sheetViews>
    <sheetView tabSelected="1" topLeftCell="A11" zoomScale="110" zoomScaleNormal="110" workbookViewId="0">
      <selection activeCell="E24" sqref="E2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193" ht="25" customHeight="1" x14ac:dyDescent="0.25">
      <c r="A1" s="37" t="s">
        <v>353</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62" t="s">
        <v>354</v>
      </c>
      <c r="F1" s="63"/>
      <c r="G1" s="63"/>
      <c r="H1" s="39"/>
      <c r="I1" s="39"/>
    </row>
    <row r="2" spans="1:193" ht="14" customHeight="1" x14ac:dyDescent="0.15">
      <c r="A2" s="37" t="s">
        <v>355</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c r="GK2" t="s">
        <v>160</v>
      </c>
    </row>
    <row r="3" spans="1:193" x14ac:dyDescent="0.15">
      <c r="A3" s="37" t="s">
        <v>356</v>
      </c>
      <c r="B3" s="60" t="s">
        <v>357</v>
      </c>
      <c r="C3" s="37" t="s">
        <v>358</v>
      </c>
      <c r="D3" s="37" t="s">
        <v>359</v>
      </c>
      <c r="E3" s="37" t="s">
        <v>360</v>
      </c>
      <c r="F3" s="37" t="s">
        <v>361</v>
      </c>
      <c r="G3" s="37" t="s">
        <v>362</v>
      </c>
      <c r="H3" s="37" t="s">
        <v>363</v>
      </c>
      <c r="I3" s="37" t="s">
        <v>364</v>
      </c>
      <c r="J3" s="37" t="s">
        <v>365</v>
      </c>
      <c r="K3" s="37" t="s">
        <v>366</v>
      </c>
      <c r="L3" s="37" t="s">
        <v>367</v>
      </c>
      <c r="M3" s="37" t="s">
        <v>368</v>
      </c>
      <c r="N3" s="37" t="s">
        <v>369</v>
      </c>
      <c r="O3" s="37" t="s">
        <v>370</v>
      </c>
      <c r="V3" t="s">
        <v>371</v>
      </c>
      <c r="GK3" t="s">
        <v>346</v>
      </c>
    </row>
    <row r="4" spans="1:193" ht="42" customHeight="1" x14ac:dyDescent="0.15">
      <c r="A4" s="37" t="s">
        <v>372</v>
      </c>
      <c r="B4" s="41">
        <v>42.99</v>
      </c>
      <c r="C4" s="42" t="b">
        <f>FALSE()</f>
        <v>0</v>
      </c>
      <c r="D4" s="42" t="b">
        <f>TRUE()</f>
        <v>1</v>
      </c>
      <c r="E4" s="61">
        <v>5714401676003</v>
      </c>
      <c r="F4" s="60" t="s">
        <v>373</v>
      </c>
      <c r="G4" s="43" t="s">
        <v>374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v>0</v>
      </c>
      <c r="K4" s="36" t="s">
        <v>375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PS./640 G1/RG/DE/1.jpg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PS./640 G1/RG/DE/2.jpg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PS./640 G1/RG/DE/3.jpg</v>
      </c>
      <c r="P4" t="str">
        <f t="shared" ref="P4:P35" si="3">IF(ISBLANK(K4),"",IF(L4, "https://raw.githubusercontent.com/PatrickVibild/TellusAmazonPictures/master/pictures/"&amp;K4&amp;"/4.jpg", ""))</f>
        <v>https://raw.githubusercontent.com/PatrickVibild/TellusAmazonPictures/master/pictures/HP/W.O. PS./640 G1/RG/DE/4.jpg</v>
      </c>
      <c r="Q4" t="str">
        <f t="shared" ref="Q4:Q35" si="4">IF(ISBLANK(K4),"",IF(L4, "https://raw.githubusercontent.com/PatrickVibild/TellusAmazonPictures/master/pictures/"&amp;K4&amp;"/5.jpg", ""))</f>
        <v>https://raw.githubusercontent.com/PatrickVibild/TellusAmazonPictures/master/pictures/HP/W.O. PS./640 G1/RG/DE/5.jpg</v>
      </c>
      <c r="R4" t="str">
        <f t="shared" ref="R4:R35" si="5">IF(ISBLANK(K4),"",IF(L4, "https://raw.githubusercontent.com/PatrickVibild/TellusAmazonPictures/master/pictures/"&amp;K4&amp;"/6.jpg", ""))</f>
        <v>https://raw.githubusercontent.com/PatrickVibild/TellusAmazonPictures/master/pictures/HP/W.O. PS./640 G1/RG/DE/6.jpg</v>
      </c>
      <c r="S4" t="str">
        <f t="shared" ref="S4:S35" si="6">IF(ISBLANK(K4),"",IF(L4, "https://raw.githubusercontent.com/PatrickVibild/TellusAmazonPictures/master/pictures/"&amp;K4&amp;"/7.jpg", ""))</f>
        <v>https://raw.githubusercontent.com/PatrickVibild/TellusAmazonPictures/master/pictures/HP/W.O. PS./640 G1/RG/DE/7.jpg</v>
      </c>
      <c r="T4" t="str">
        <f t="shared" ref="T4:T35" si="7">IF(ISBLANK(K4),"",IF(L4, "https://raw.githubusercontent.com/PatrickVibild/TellusAmazonPictures/master/pictures/"&amp;K4&amp;"/8.jpg",""))</f>
        <v>https://raw.githubusercontent.com/PatrickVibild/TellusAmazonPictures/master/pictures/HP/W.O. PS./640 G1/RG/DE/8.jpg</v>
      </c>
      <c r="U4" t="str">
        <f t="shared" ref="U4:U35" si="8">IF(ISBLANK(K4),"",IF(L4, "https://raw.githubusercontent.com/PatrickVibild/TellusAmazonPictures/master/pictures/"&amp;K4&amp;"/9.jpg", ""))</f>
        <v>https://raw.githubusercontent.com/PatrickVibild/TellusAmazonPictures/master/pictures/HP/W.O. PS./640 G1/RG/DE/9.jpg</v>
      </c>
      <c r="V4" s="43">
        <f>MATCH(G4,options!$D$1:$D$20,0)</f>
        <v>1</v>
      </c>
      <c r="GK4" t="str">
        <f t="shared" ref="GK4:GK35" si="9">K4</f>
        <v>HP/W.O. PS./640 G1/RG/DE</v>
      </c>
    </row>
    <row r="5" spans="1:193" ht="42" customHeight="1" x14ac:dyDescent="0.15">
      <c r="A5" s="37" t="s">
        <v>376</v>
      </c>
      <c r="B5" s="41">
        <v>37.99</v>
      </c>
      <c r="C5" s="42" t="b">
        <f>FALSE()</f>
        <v>0</v>
      </c>
      <c r="D5" s="42" t="b">
        <f>TRUE()</f>
        <v>1</v>
      </c>
      <c r="E5" s="61">
        <v>5714401676010</v>
      </c>
      <c r="F5" s="60" t="s">
        <v>377</v>
      </c>
      <c r="G5" s="43" t="s">
        <v>378</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v>0</v>
      </c>
      <c r="K5" s="36" t="s">
        <v>379</v>
      </c>
      <c r="L5" s="46" t="b">
        <v>1</v>
      </c>
      <c r="M5" s="47" t="str">
        <f t="shared" si="0"/>
        <v>https://raw.githubusercontent.com/PatrickVibild/TellusAmazonPictures/master/pictures/HP/W.O. PS./640 G1/RG/FR/1.jpg</v>
      </c>
      <c r="N5" s="47" t="str">
        <f t="shared" si="1"/>
        <v>https://raw.githubusercontent.com/PatrickVibild/TellusAmazonPictures/master/pictures/HP/W.O. PS./640 G1/RG/FR/2.jpg</v>
      </c>
      <c r="O5" s="48" t="str">
        <f t="shared" si="2"/>
        <v>https://raw.githubusercontent.com/PatrickVibild/TellusAmazonPictures/master/pictures/HP/W.O. PS./640 G1/RG/FR/3.jpg</v>
      </c>
      <c r="P5" t="str">
        <f t="shared" si="3"/>
        <v>https://raw.githubusercontent.com/PatrickVibild/TellusAmazonPictures/master/pictures/HP/W.O. PS./640 G1/RG/FR/4.jpg</v>
      </c>
      <c r="Q5" t="str">
        <f t="shared" si="4"/>
        <v>https://raw.githubusercontent.com/PatrickVibild/TellusAmazonPictures/master/pictures/HP/W.O. PS./640 G1/RG/FR/5.jpg</v>
      </c>
      <c r="R5" t="str">
        <f t="shared" si="5"/>
        <v>https://raw.githubusercontent.com/PatrickVibild/TellusAmazonPictures/master/pictures/HP/W.O. PS./640 G1/RG/FR/6.jpg</v>
      </c>
      <c r="S5" t="str">
        <f t="shared" si="6"/>
        <v>https://raw.githubusercontent.com/PatrickVibild/TellusAmazonPictures/master/pictures/HP/W.O. PS./640 G1/RG/FR/7.jpg</v>
      </c>
      <c r="T5" t="str">
        <f t="shared" si="7"/>
        <v>https://raw.githubusercontent.com/PatrickVibild/TellusAmazonPictures/master/pictures/HP/W.O. PS./640 G1/RG/FR/8.jpg</v>
      </c>
      <c r="U5" t="str">
        <f t="shared" si="8"/>
        <v>https://raw.githubusercontent.com/PatrickVibild/TellusAmazonPictures/master/pictures/HP/W.O. PS./640 G1/RG/FR/9.jpg</v>
      </c>
      <c r="V5" s="43">
        <f>MATCH(G5,options!$D$1:$D$20,0)</f>
        <v>2</v>
      </c>
      <c r="GK5" t="str">
        <f t="shared" si="9"/>
        <v>HP/W.O. PS./640 G1/RG/FR</v>
      </c>
    </row>
    <row r="6" spans="1:193" ht="42" customHeight="1" x14ac:dyDescent="0.15">
      <c r="A6" s="37" t="s">
        <v>380</v>
      </c>
      <c r="B6" s="49" t="s">
        <v>381</v>
      </c>
      <c r="C6" s="42" t="b">
        <f>FALSE()</f>
        <v>0</v>
      </c>
      <c r="D6" s="42" t="b">
        <f>TRUE()</f>
        <v>1</v>
      </c>
      <c r="E6" s="61">
        <v>5714401676027</v>
      </c>
      <c r="F6" s="60" t="s">
        <v>382</v>
      </c>
      <c r="G6" s="43" t="s">
        <v>383</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0</v>
      </c>
      <c r="K6" s="36" t="s">
        <v>384</v>
      </c>
      <c r="L6" s="46" t="b">
        <v>1</v>
      </c>
      <c r="M6" s="47" t="str">
        <f t="shared" si="0"/>
        <v>https://raw.githubusercontent.com/PatrickVibild/TellusAmazonPictures/master/pictures/HP/W.O. PS./640 G1/RG/IT/1.jpg</v>
      </c>
      <c r="N6" s="47" t="str">
        <f t="shared" si="1"/>
        <v>https://raw.githubusercontent.com/PatrickVibild/TellusAmazonPictures/master/pictures/HP/W.O. PS./640 G1/RG/IT/2.jpg</v>
      </c>
      <c r="O6" s="48" t="str">
        <f t="shared" si="2"/>
        <v>https://raw.githubusercontent.com/PatrickVibild/TellusAmazonPictures/master/pictures/HP/W.O. PS./640 G1/RG/IT/3.jpg</v>
      </c>
      <c r="P6" t="str">
        <f t="shared" si="3"/>
        <v>https://raw.githubusercontent.com/PatrickVibild/TellusAmazonPictures/master/pictures/HP/W.O. PS./640 G1/RG/IT/4.jpg</v>
      </c>
      <c r="Q6" t="str">
        <f t="shared" si="4"/>
        <v>https://raw.githubusercontent.com/PatrickVibild/TellusAmazonPictures/master/pictures/HP/W.O. PS./640 G1/RG/IT/5.jpg</v>
      </c>
      <c r="R6" t="str">
        <f t="shared" si="5"/>
        <v>https://raw.githubusercontent.com/PatrickVibild/TellusAmazonPictures/master/pictures/HP/W.O. PS./640 G1/RG/IT/6.jpg</v>
      </c>
      <c r="S6" t="str">
        <f t="shared" si="6"/>
        <v>https://raw.githubusercontent.com/PatrickVibild/TellusAmazonPictures/master/pictures/HP/W.O. PS./640 G1/RG/IT/7.jpg</v>
      </c>
      <c r="T6" t="str">
        <f t="shared" si="7"/>
        <v>https://raw.githubusercontent.com/PatrickVibild/TellusAmazonPictures/master/pictures/HP/W.O. PS./640 G1/RG/IT/8.jpg</v>
      </c>
      <c r="U6" t="str">
        <f t="shared" si="8"/>
        <v>https://raw.githubusercontent.com/PatrickVibild/TellusAmazonPictures/master/pictures/HP/W.O. PS./640 G1/RG/IT/9.jpg</v>
      </c>
      <c r="V6" s="43">
        <f>MATCH(G6,options!$D$1:$D$20,0)</f>
        <v>3</v>
      </c>
      <c r="GK6" t="str">
        <f t="shared" si="9"/>
        <v>HP/W.O. PS./640 G1/RG/IT</v>
      </c>
    </row>
    <row r="7" spans="1:193" ht="42" customHeight="1" x14ac:dyDescent="0.15">
      <c r="A7" s="37" t="s">
        <v>385</v>
      </c>
      <c r="B7" s="50" t="str">
        <f>IF(B6=options!C1,"32","41")</f>
        <v>32</v>
      </c>
      <c r="C7" s="42" t="b">
        <f>FALSE()</f>
        <v>0</v>
      </c>
      <c r="D7" s="42" t="b">
        <f>TRUE()</f>
        <v>1</v>
      </c>
      <c r="E7" s="61">
        <v>5714401676034</v>
      </c>
      <c r="F7" s="60" t="s">
        <v>386</v>
      </c>
      <c r="G7" s="43" t="s">
        <v>387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v>0</v>
      </c>
      <c r="K7" s="36" t="s">
        <v>388</v>
      </c>
      <c r="L7" s="46" t="b">
        <v>1</v>
      </c>
      <c r="M7" s="47" t="str">
        <f t="shared" si="0"/>
        <v>https://raw.githubusercontent.com/PatrickVibild/TellusAmazonPictures/master/pictures/HP/W.O. PS./640 G1/RG/ES/1.jpg</v>
      </c>
      <c r="N7" s="47" t="str">
        <f t="shared" si="1"/>
        <v>https://raw.githubusercontent.com/PatrickVibild/TellusAmazonPictures/master/pictures/HP/W.O. PS./640 G1/RG/ES/2.jpg</v>
      </c>
      <c r="O7" s="48" t="str">
        <f t="shared" si="2"/>
        <v>https://raw.githubusercontent.com/PatrickVibild/TellusAmazonPictures/master/pictures/HP/W.O. PS./640 G1/RG/ES/3.jpg</v>
      </c>
      <c r="P7" t="str">
        <f t="shared" si="3"/>
        <v>https://raw.githubusercontent.com/PatrickVibild/TellusAmazonPictures/master/pictures/HP/W.O. PS./640 G1/RG/ES/4.jpg</v>
      </c>
      <c r="Q7" t="str">
        <f t="shared" si="4"/>
        <v>https://raw.githubusercontent.com/PatrickVibild/TellusAmazonPictures/master/pictures/HP/W.O. PS./640 G1/RG/ES/5.jpg</v>
      </c>
      <c r="R7" t="str">
        <f t="shared" si="5"/>
        <v>https://raw.githubusercontent.com/PatrickVibild/TellusAmazonPictures/master/pictures/HP/W.O. PS./640 G1/RG/ES/6.jpg</v>
      </c>
      <c r="S7" t="str">
        <f t="shared" si="6"/>
        <v>https://raw.githubusercontent.com/PatrickVibild/TellusAmazonPictures/master/pictures/HP/W.O. PS./640 G1/RG/ES/7.jpg</v>
      </c>
      <c r="T7" t="str">
        <f t="shared" si="7"/>
        <v>https://raw.githubusercontent.com/PatrickVibild/TellusAmazonPictures/master/pictures/HP/W.O. PS./640 G1/RG/ES/8.jpg</v>
      </c>
      <c r="U7" t="str">
        <f t="shared" si="8"/>
        <v>https://raw.githubusercontent.com/PatrickVibild/TellusAmazonPictures/master/pictures/HP/W.O. PS./640 G1/RG/ES/9.jpg</v>
      </c>
      <c r="V7" s="43">
        <f>MATCH(G7,options!$D$1:$D$20,0)</f>
        <v>4</v>
      </c>
      <c r="GK7" t="str">
        <f t="shared" si="9"/>
        <v>HP/W.O. PS./640 G1/RG/ES</v>
      </c>
    </row>
    <row r="8" spans="1:193" ht="42" customHeight="1" x14ac:dyDescent="0.15">
      <c r="A8" s="37" t="s">
        <v>389</v>
      </c>
      <c r="B8" s="50" t="str">
        <f>IF(B6=options!C1,"18","17")</f>
        <v>18</v>
      </c>
      <c r="C8" s="42" t="b">
        <f>FALSE()</f>
        <v>0</v>
      </c>
      <c r="D8" s="42" t="b">
        <f>TRUE()</f>
        <v>1</v>
      </c>
      <c r="E8" s="61">
        <v>5714401676041</v>
      </c>
      <c r="F8" s="60" t="s">
        <v>390</v>
      </c>
      <c r="G8" s="43" t="s">
        <v>391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v>0</v>
      </c>
      <c r="K8" s="36" t="s">
        <v>392</v>
      </c>
      <c r="L8" s="46" t="b">
        <v>1</v>
      </c>
      <c r="M8" s="47" t="str">
        <f t="shared" si="0"/>
        <v>https://raw.githubusercontent.com/PatrickVibild/TellusAmazonPictures/master/pictures/HP/W.O. PS./640 G1/RG/UK/1.jpg</v>
      </c>
      <c r="N8" s="47" t="str">
        <f t="shared" si="1"/>
        <v>https://raw.githubusercontent.com/PatrickVibild/TellusAmazonPictures/master/pictures/HP/W.O. PS./640 G1/RG/UK/2.jpg</v>
      </c>
      <c r="O8" s="48" t="str">
        <f t="shared" si="2"/>
        <v>https://raw.githubusercontent.com/PatrickVibild/TellusAmazonPictures/master/pictures/HP/W.O. PS./640 G1/RG/UK/3.jpg</v>
      </c>
      <c r="P8" t="str">
        <f t="shared" si="3"/>
        <v>https://raw.githubusercontent.com/PatrickVibild/TellusAmazonPictures/master/pictures/HP/W.O. PS./640 G1/RG/UK/4.jpg</v>
      </c>
      <c r="Q8" t="str">
        <f t="shared" si="4"/>
        <v>https://raw.githubusercontent.com/PatrickVibild/TellusAmazonPictures/master/pictures/HP/W.O. PS./640 G1/RG/UK/5.jpg</v>
      </c>
      <c r="R8" t="str">
        <f t="shared" si="5"/>
        <v>https://raw.githubusercontent.com/PatrickVibild/TellusAmazonPictures/master/pictures/HP/W.O. PS./640 G1/RG/UK/6.jpg</v>
      </c>
      <c r="S8" t="str">
        <f t="shared" si="6"/>
        <v>https://raw.githubusercontent.com/PatrickVibild/TellusAmazonPictures/master/pictures/HP/W.O. PS./640 G1/RG/UK/7.jpg</v>
      </c>
      <c r="T8" t="str">
        <f t="shared" si="7"/>
        <v>https://raw.githubusercontent.com/PatrickVibild/TellusAmazonPictures/master/pictures/HP/W.O. PS./640 G1/RG/UK/8.jpg</v>
      </c>
      <c r="U8" t="str">
        <f t="shared" si="8"/>
        <v>https://raw.githubusercontent.com/PatrickVibild/TellusAmazonPictures/master/pictures/HP/W.O. PS./640 G1/RG/UK/9.jpg</v>
      </c>
      <c r="V8" s="43">
        <f>MATCH(G8,options!$D$1:$D$20,0)</f>
        <v>5</v>
      </c>
      <c r="GK8" t="str">
        <f t="shared" si="9"/>
        <v>HP/W.O. PS./640 G1/RG/UK</v>
      </c>
    </row>
    <row r="9" spans="1:193" ht="42" customHeight="1" x14ac:dyDescent="0.15">
      <c r="A9" s="37" t="s">
        <v>393</v>
      </c>
      <c r="B9" s="50" t="str">
        <f>IF(B6=options!C1,"2","5")</f>
        <v>2</v>
      </c>
      <c r="C9" s="42" t="b">
        <f>FALSE()</f>
        <v>0</v>
      </c>
      <c r="D9" s="42" t="b">
        <f>TRUE()</f>
        <v>1</v>
      </c>
      <c r="E9" s="61">
        <v>5714401676058</v>
      </c>
      <c r="F9" s="60" t="s">
        <v>394</v>
      </c>
      <c r="G9" s="43" t="s">
        <v>395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v>0</v>
      </c>
      <c r="K9" s="36" t="s">
        <v>375</v>
      </c>
      <c r="L9" s="46" t="b">
        <v>1</v>
      </c>
      <c r="M9" s="47" t="str">
        <f t="shared" si="0"/>
        <v>https://raw.githubusercontent.com/PatrickVibild/TellusAmazonPictures/master/pictures/HP/W.O. PS./640 G1/RG/DE/1.jpg</v>
      </c>
      <c r="N9" s="47" t="str">
        <f t="shared" si="1"/>
        <v>https://raw.githubusercontent.com/PatrickVibild/TellusAmazonPictures/master/pictures/HP/W.O. PS./640 G1/RG/DE/2.jpg</v>
      </c>
      <c r="O9" s="48" t="str">
        <f t="shared" si="2"/>
        <v>https://raw.githubusercontent.com/PatrickVibild/TellusAmazonPictures/master/pictures/HP/W.O. PS./640 G1/RG/DE/3.jpg</v>
      </c>
      <c r="P9" t="str">
        <f t="shared" si="3"/>
        <v>https://raw.githubusercontent.com/PatrickVibild/TellusAmazonPictures/master/pictures/HP/W.O. PS./640 G1/RG/DE/4.jpg</v>
      </c>
      <c r="Q9" t="str">
        <f t="shared" si="4"/>
        <v>https://raw.githubusercontent.com/PatrickVibild/TellusAmazonPictures/master/pictures/HP/W.O. PS./640 G1/RG/DE/5.jpg</v>
      </c>
      <c r="R9" t="str">
        <f t="shared" si="5"/>
        <v>https://raw.githubusercontent.com/PatrickVibild/TellusAmazonPictures/master/pictures/HP/W.O. PS./640 G1/RG/DE/6.jpg</v>
      </c>
      <c r="S9" t="str">
        <f t="shared" si="6"/>
        <v>https://raw.githubusercontent.com/PatrickVibild/TellusAmazonPictures/master/pictures/HP/W.O. PS./640 G1/RG/DE/7.jpg</v>
      </c>
      <c r="T9" t="str">
        <f t="shared" si="7"/>
        <v>https://raw.githubusercontent.com/PatrickVibild/TellusAmazonPictures/master/pictures/HP/W.O. PS./640 G1/RG/DE/8.jpg</v>
      </c>
      <c r="U9" t="str">
        <f t="shared" si="8"/>
        <v>https://raw.githubusercontent.com/PatrickVibild/TellusAmazonPictures/master/pictures/HP/W.O. PS./640 G1/RG/DE/9.jpg</v>
      </c>
      <c r="V9" s="43">
        <f>MATCH(G9,options!$D$1:$D$20,0)</f>
        <v>6</v>
      </c>
      <c r="GK9" t="str">
        <f t="shared" si="9"/>
        <v>HP/W.O. PS./640 G1/RG/DE</v>
      </c>
    </row>
    <row r="10" spans="1:193" ht="14" customHeight="1" x14ac:dyDescent="0.15">
      <c r="A10" t="s">
        <v>396</v>
      </c>
      <c r="B10" s="51"/>
      <c r="C10" s="42"/>
      <c r="D10" s="42"/>
      <c r="E10" s="61">
        <v>5714401676065</v>
      </c>
      <c r="F10" s="60" t="s">
        <v>397</v>
      </c>
      <c r="G10" s="43"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c r="GK10">
        <f t="shared" si="9"/>
        <v>0</v>
      </c>
    </row>
    <row r="11" spans="1:193" ht="14" customHeight="1" x14ac:dyDescent="0.15">
      <c r="A11" s="37" t="s">
        <v>399</v>
      </c>
      <c r="B11" s="52">
        <v>150</v>
      </c>
      <c r="C11" s="42"/>
      <c r="D11" s="42"/>
      <c r="E11" s="61">
        <v>5714401676072</v>
      </c>
      <c r="F11" s="60" t="s">
        <v>400</v>
      </c>
      <c r="G11" s="43" t="s">
        <v>401</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c r="GK11">
        <f t="shared" si="9"/>
        <v>0</v>
      </c>
    </row>
    <row r="12" spans="1:193" ht="42" customHeight="1" x14ac:dyDescent="0.15">
      <c r="B12" s="51"/>
      <c r="C12" s="42" t="b">
        <f>FALSE()</f>
        <v>0</v>
      </c>
      <c r="D12" s="42" t="b">
        <v>1</v>
      </c>
      <c r="E12" s="61">
        <v>5714401676089</v>
      </c>
      <c r="F12" s="60" t="s">
        <v>402</v>
      </c>
      <c r="G12" s="43" t="s">
        <v>403</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44" t="b">
        <f>TRUE()</f>
        <v>1</v>
      </c>
      <c r="J12" s="45" t="b">
        <v>0</v>
      </c>
      <c r="K12" s="36" t="s">
        <v>404</v>
      </c>
      <c r="L12" s="46" t="b">
        <v>1</v>
      </c>
      <c r="M12" s="47" t="str">
        <f t="shared" si="0"/>
        <v>https://raw.githubusercontent.com/PatrickVibild/TellusAmazonPictures/master/pictures/HP/W.O. PS./640 G1/RG/USI/1.jpg</v>
      </c>
      <c r="N12" s="47" t="str">
        <f t="shared" si="1"/>
        <v>https://raw.githubusercontent.com/PatrickVibild/TellusAmazonPictures/master/pictures/HP/W.O. PS./640 G1/RG/USI/2.jpg</v>
      </c>
      <c r="O12" s="48" t="str">
        <f t="shared" si="2"/>
        <v>https://raw.githubusercontent.com/PatrickVibild/TellusAmazonPictures/master/pictures/HP/W.O. PS./640 G1/RG/USI/3.jpg</v>
      </c>
      <c r="P12" t="str">
        <f t="shared" si="3"/>
        <v>https://raw.githubusercontent.com/PatrickVibild/TellusAmazonPictures/master/pictures/HP/W.O. PS./640 G1/RG/USI/4.jpg</v>
      </c>
      <c r="Q12" t="str">
        <f t="shared" si="4"/>
        <v>https://raw.githubusercontent.com/PatrickVibild/TellusAmazonPictures/master/pictures/HP/W.O. PS./640 G1/RG/USI/5.jpg</v>
      </c>
      <c r="R12" t="str">
        <f t="shared" si="5"/>
        <v>https://raw.githubusercontent.com/PatrickVibild/TellusAmazonPictures/master/pictures/HP/W.O. PS./640 G1/RG/USI/6.jpg</v>
      </c>
      <c r="S12" t="str">
        <f t="shared" si="6"/>
        <v>https://raw.githubusercontent.com/PatrickVibild/TellusAmazonPictures/master/pictures/HP/W.O. PS./640 G1/RG/USI/7.jpg</v>
      </c>
      <c r="T12" t="str">
        <f t="shared" si="7"/>
        <v>https://raw.githubusercontent.com/PatrickVibild/TellusAmazonPictures/master/pictures/HP/W.O. PS./640 G1/RG/USI/8.jpg</v>
      </c>
      <c r="U12" t="str">
        <f t="shared" si="8"/>
        <v>https://raw.githubusercontent.com/PatrickVibild/TellusAmazonPictures/master/pictures/HP/W.O. PS./640 G1/RG/USI/9.jpg</v>
      </c>
      <c r="V12" s="43">
        <f>MATCH(G12,options!$D$1:$D$20,0)</f>
        <v>16</v>
      </c>
      <c r="GK12" t="str">
        <f t="shared" si="9"/>
        <v>HP/W.O. PS./640 G1/RG/USI</v>
      </c>
    </row>
    <row r="13" spans="1:193" ht="42" customHeight="1" x14ac:dyDescent="0.15">
      <c r="A13" s="37" t="s">
        <v>405</v>
      </c>
      <c r="B13" s="60" t="s">
        <v>406</v>
      </c>
      <c r="C13" s="42" t="b">
        <v>1</v>
      </c>
      <c r="D13" s="42" t="b">
        <f>FALSE()</f>
        <v>0</v>
      </c>
      <c r="E13" s="61">
        <v>5714401676096</v>
      </c>
      <c r="F13" s="60" t="s">
        <v>407</v>
      </c>
      <c r="G13" s="43" t="s">
        <v>408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409</v>
      </c>
      <c r="L13" s="46" t="b">
        <v>1</v>
      </c>
      <c r="M13" s="47" t="str">
        <f t="shared" si="0"/>
        <v>https://raw.githubusercontent.com/PatrickVibild/TellusAmazonPictures/master/pictures/HP/W.O. PS./640 G1/RG/US/1.jpg</v>
      </c>
      <c r="N13" s="47" t="str">
        <f t="shared" si="1"/>
        <v>https://raw.githubusercontent.com/PatrickVibild/TellusAmazonPictures/master/pictures/HP/W.O. PS./640 G1/RG/US/2.jpg</v>
      </c>
      <c r="O13" s="48" t="str">
        <f t="shared" si="2"/>
        <v>https://raw.githubusercontent.com/PatrickVibild/TellusAmazonPictures/master/pictures/HP/W.O. PS./640 G1/RG/US/3.jpg</v>
      </c>
      <c r="P13" t="str">
        <f t="shared" si="3"/>
        <v>https://raw.githubusercontent.com/PatrickVibild/TellusAmazonPictures/master/pictures/HP/W.O. PS./640 G1/RG/US/4.jpg</v>
      </c>
      <c r="Q13" t="str">
        <f t="shared" si="4"/>
        <v>https://raw.githubusercontent.com/PatrickVibild/TellusAmazonPictures/master/pictures/HP/W.O. PS./640 G1/RG/US/5.jpg</v>
      </c>
      <c r="R13" t="str">
        <f t="shared" si="5"/>
        <v>https://raw.githubusercontent.com/PatrickVibild/TellusAmazonPictures/master/pictures/HP/W.O. PS./640 G1/RG/US/6.jpg</v>
      </c>
      <c r="S13" t="str">
        <f t="shared" si="6"/>
        <v>https://raw.githubusercontent.com/PatrickVibild/TellusAmazonPictures/master/pictures/HP/W.O. PS./640 G1/RG/US/7.jpg</v>
      </c>
      <c r="T13" t="str">
        <f t="shared" si="7"/>
        <v>https://raw.githubusercontent.com/PatrickVibild/TellusAmazonPictures/master/pictures/HP/W.O. PS./640 G1/RG/US/8.jpg</v>
      </c>
      <c r="U13" t="str">
        <f t="shared" si="8"/>
        <v>https://raw.githubusercontent.com/PatrickVibild/TellusAmazonPictures/master/pictures/HP/W.O. PS./640 G1/RG/US/9.jpg</v>
      </c>
      <c r="V13" s="43">
        <f>MATCH(G13,options!$D$1:$D$20,0)</f>
        <v>18</v>
      </c>
      <c r="GK13" t="str">
        <f t="shared" si="9"/>
        <v>HP/W.O. PS./640 G1/RG/US</v>
      </c>
    </row>
    <row r="14" spans="1:193" x14ac:dyDescent="0.15">
      <c r="A14" s="37" t="s">
        <v>410</v>
      </c>
      <c r="B14" s="60">
        <v>5714401676997</v>
      </c>
      <c r="C14" s="42"/>
      <c r="D14" s="42"/>
      <c r="E14" s="36"/>
      <c r="F14" s="36"/>
      <c r="G14" s="43" t="s">
        <v>411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c r="GK14">
        <f t="shared" si="9"/>
        <v>0</v>
      </c>
    </row>
    <row r="15" spans="1:193" x14ac:dyDescent="0.15">
      <c r="B15" s="51"/>
      <c r="C15" s="42"/>
      <c r="D15" s="42"/>
      <c r="E15" s="36"/>
      <c r="F15" s="36"/>
      <c r="G15" s="43" t="s">
        <v>412</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c r="GK15">
        <f t="shared" si="9"/>
        <v>0</v>
      </c>
    </row>
    <row r="16" spans="1:193" ht="14" customHeight="1" x14ac:dyDescent="0.15">
      <c r="A16" s="37" t="s">
        <v>413</v>
      </c>
      <c r="B16" s="38" t="s">
        <v>414</v>
      </c>
      <c r="C16" s="42"/>
      <c r="D16" s="42"/>
      <c r="E16" s="36"/>
      <c r="F16" s="36"/>
      <c r="G16" s="43" t="s">
        <v>415</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c r="GK16">
        <f t="shared" si="9"/>
        <v>0</v>
      </c>
    </row>
    <row r="17" spans="1:193" x14ac:dyDescent="0.15">
      <c r="B17" s="51"/>
      <c r="C17" s="42"/>
      <c r="D17" s="42"/>
      <c r="E17" s="36"/>
      <c r="F17" s="36"/>
      <c r="G17" s="43" t="s">
        <v>416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c r="GK17">
        <f t="shared" si="9"/>
        <v>0</v>
      </c>
    </row>
    <row r="18" spans="1:193" x14ac:dyDescent="0.15">
      <c r="A18" s="37" t="s">
        <v>417</v>
      </c>
      <c r="B18" s="52">
        <v>5</v>
      </c>
      <c r="C18" s="42"/>
      <c r="D18" s="42"/>
      <c r="E18" s="36"/>
      <c r="F18" s="36"/>
      <c r="G18" s="43" t="s">
        <v>418</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c r="GK18">
        <f t="shared" si="9"/>
        <v>0</v>
      </c>
    </row>
    <row r="19" spans="1:193" x14ac:dyDescent="0.15">
      <c r="B19" s="51"/>
      <c r="C19" s="42"/>
      <c r="D19" s="42"/>
      <c r="E19" s="36"/>
      <c r="F19" s="36"/>
      <c r="G19" s="43" t="s">
        <v>419</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c r="GK19">
        <f t="shared" si="9"/>
        <v>0</v>
      </c>
    </row>
    <row r="20" spans="1:193" ht="14" customHeight="1" x14ac:dyDescent="0.15">
      <c r="A20" s="37" t="s">
        <v>420</v>
      </c>
      <c r="B20" s="53" t="s">
        <v>421</v>
      </c>
      <c r="C20" s="42"/>
      <c r="D20" s="42"/>
      <c r="E20" s="36"/>
      <c r="F20" s="36"/>
      <c r="G20" s="43"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c r="GK20">
        <f t="shared" si="9"/>
        <v>0</v>
      </c>
    </row>
    <row r="21" spans="1:193" x14ac:dyDescent="0.15">
      <c r="B21" s="51"/>
      <c r="C21" s="42"/>
      <c r="D21" s="42"/>
      <c r="E21" s="36"/>
      <c r="F21" s="36"/>
      <c r="G21" s="43" t="s">
        <v>403</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c r="GK21">
        <f t="shared" si="9"/>
        <v>0</v>
      </c>
    </row>
    <row r="22" spans="1:193" x14ac:dyDescent="0.15">
      <c r="B22" s="51"/>
      <c r="C22" s="42"/>
      <c r="D22" s="42"/>
      <c r="E22" s="36"/>
      <c r="F22" s="36"/>
      <c r="G22" s="43" t="s">
        <v>422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c r="GK22">
        <f t="shared" si="9"/>
        <v>0</v>
      </c>
    </row>
    <row r="23" spans="1:193" ht="42" customHeight="1" x14ac:dyDescent="0.15">
      <c r="A23" s="37" t="s">
        <v>423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42"/>
      <c r="D23" s="42"/>
      <c r="E23" s="36"/>
      <c r="F23" s="36"/>
      <c r="G23" s="43" t="s">
        <v>408</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c r="GK23">
        <f t="shared" si="9"/>
        <v>0</v>
      </c>
    </row>
    <row r="24" spans="1:193" ht="56" customHeight="1" x14ac:dyDescent="0.15">
      <c r="A24" s="37" t="s">
        <v>424</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c r="GK24">
        <f t="shared" si="9"/>
        <v>0</v>
      </c>
    </row>
    <row r="25" spans="1:193" ht="42" customHeight="1" x14ac:dyDescent="0.15">
      <c r="A25" s="37" t="s">
        <v>425</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378</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c r="GK25">
        <f t="shared" si="9"/>
        <v>0</v>
      </c>
    </row>
    <row r="26" spans="1:193" ht="14" customHeight="1" x14ac:dyDescent="0.15">
      <c r="A26" s="37" t="s">
        <v>426</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c r="GK26">
        <f t="shared" si="9"/>
        <v>0</v>
      </c>
    </row>
    <row r="27" spans="1:193" ht="42" customHeight="1" x14ac:dyDescent="0.15">
      <c r="A27" s="37" t="s">
        <v>425</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42"/>
      <c r="D27" s="42"/>
      <c r="E27" s="36"/>
      <c r="F27" s="36"/>
      <c r="G27" s="43" t="s">
        <v>387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c r="GK27">
        <f t="shared" si="9"/>
        <v>0</v>
      </c>
    </row>
    <row r="28" spans="1:193" x14ac:dyDescent="0.15">
      <c r="B28" s="54"/>
      <c r="C28" s="42"/>
      <c r="D28" s="42"/>
      <c r="E28" s="36"/>
      <c r="F28" s="36"/>
      <c r="G28" s="43" t="s">
        <v>391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c r="GK28">
        <f t="shared" si="9"/>
        <v>0</v>
      </c>
    </row>
    <row r="29" spans="1:193" ht="42" customHeight="1" x14ac:dyDescent="0.15">
      <c r="A29" s="37" t="s">
        <v>427</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395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c r="GK29">
        <f t="shared" si="9"/>
        <v>0</v>
      </c>
    </row>
    <row r="30" spans="1:193" x14ac:dyDescent="0.15">
      <c r="B30" s="54"/>
      <c r="C30" s="42"/>
      <c r="D30" s="42"/>
      <c r="E30" s="36"/>
      <c r="F30" s="36"/>
      <c r="G30" s="43" t="s">
        <v>398</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c r="GK30">
        <f t="shared" si="9"/>
        <v>0</v>
      </c>
    </row>
    <row r="31" spans="1:193" ht="42" customHeight="1" x14ac:dyDescent="0.15">
      <c r="A31" s="37" t="s">
        <v>428</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429</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c r="GK31">
        <f t="shared" si="9"/>
        <v>0</v>
      </c>
    </row>
    <row r="32" spans="1:193" x14ac:dyDescent="0.15">
      <c r="C32" s="42"/>
      <c r="D32" s="42"/>
      <c r="E32" s="36"/>
      <c r="F32" s="36"/>
      <c r="G32" s="43" t="s">
        <v>430</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c r="GK32">
        <f t="shared" si="9"/>
        <v>0</v>
      </c>
    </row>
    <row r="33" spans="1:193" ht="14" customHeight="1" x14ac:dyDescent="0.15">
      <c r="A33" s="37" t="s">
        <v>431</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432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c r="GK33">
        <f t="shared" si="9"/>
        <v>0</v>
      </c>
    </row>
    <row r="34" spans="1:193" x14ac:dyDescent="0.15">
      <c r="C34" s="42"/>
      <c r="D34" s="42"/>
      <c r="E34" s="36"/>
      <c r="F34" s="36"/>
      <c r="G34" s="43" t="s">
        <v>411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c r="GK34">
        <f t="shared" si="9"/>
        <v>0</v>
      </c>
    </row>
    <row r="35" spans="1:193" x14ac:dyDescent="0.15">
      <c r="C35" s="42"/>
      <c r="D35" s="42"/>
      <c r="E35" s="36"/>
      <c r="F35" s="36"/>
      <c r="G35" s="43" t="s">
        <v>412</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c r="GK35">
        <f t="shared" si="9"/>
        <v>0</v>
      </c>
    </row>
    <row r="36" spans="1:193" ht="14" customHeight="1" x14ac:dyDescent="0.15">
      <c r="A36" s="37" t="s">
        <v>433</v>
      </c>
      <c r="B36" s="53" t="s">
        <v>387</v>
      </c>
      <c r="C36" s="42"/>
      <c r="D36" s="42"/>
      <c r="E36" s="36"/>
      <c r="F36" s="36"/>
      <c r="G36" s="43" t="s">
        <v>415</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c r="K36" s="36"/>
      <c r="L36" s="46"/>
      <c r="M36" s="47" t="str">
        <f t="shared" ref="M36:M67" si="10">IF(ISBLANK(K36),"",IF(L36, "https://raw.githubusercontent.com/PatrickVibild/TellusAmazonPictures/master/pictures/"&amp;K36&amp;"/1.jpg","https://download.lenovo.com/Images/Parts/"&amp;K36&amp;"/"&amp;K36&amp;"_A.jpg"))</f>
        <v/>
      </c>
      <c r="N36" s="47" t="str">
        <f t="shared" ref="N36:N67" si="11">IF(ISBLANK(K36),"",IF(L36, "https://raw.githubusercontent.com/PatrickVibild/TellusAmazonPictures/master/pictures/"&amp;K36&amp;"/2.jpg","https://download.lenovo.com/Images/Parts/"&amp;K36&amp;"/"&amp;K36&amp;"_B.jpg"))</f>
        <v/>
      </c>
      <c r="O36" s="48" t="str">
        <f t="shared" ref="O36:O67" si="12">IF(ISBLANK(K36),"",IF(L36, "https://raw.githubusercontent.com/PatrickVibild/TellusAmazonPictures/master/pictures/"&amp;K36&amp;"/3.jpg","https://download.lenovo.com/Images/Parts/"&amp;K36&amp;"/"&amp;K36&amp;"_details.jpg"))</f>
        <v/>
      </c>
      <c r="P36" t="str">
        <f t="shared" ref="P36:P67" si="13">IF(ISBLANK(K36),"",IF(L36, "https://raw.githubusercontent.com/PatrickVibild/TellusAmazonPictures/master/pictures/"&amp;K36&amp;"/4.jpg", ""))</f>
        <v/>
      </c>
      <c r="Q36" t="str">
        <f t="shared" ref="Q36:Q67" si="14">IF(ISBLANK(K36),"",IF(L36, "https://raw.githubusercontent.com/PatrickVibild/TellusAmazonPictures/master/pictures/"&amp;K36&amp;"/5.jpg", ""))</f>
        <v/>
      </c>
      <c r="R36" t="str">
        <f t="shared" ref="R36:R67" si="15">IF(ISBLANK(K36),"",IF(L36, "https://raw.githubusercontent.com/PatrickVibild/TellusAmazonPictures/master/pictures/"&amp;K36&amp;"/6.jpg", ""))</f>
        <v/>
      </c>
      <c r="S36" t="str">
        <f t="shared" ref="S36:S67" si="16">IF(ISBLANK(K36),"",IF(L36, "https://raw.githubusercontent.com/PatrickVibild/TellusAmazonPictures/master/pictures/"&amp;K36&amp;"/7.jpg", ""))</f>
        <v/>
      </c>
      <c r="T36" t="str">
        <f t="shared" ref="T36:T67" si="17">IF(ISBLANK(K36),"",IF(L36, "https://raw.githubusercontent.com/PatrickVibild/TellusAmazonPictures/master/pictures/"&amp;K36&amp;"/8.jpg",""))</f>
        <v/>
      </c>
      <c r="U36" t="str">
        <f t="shared" ref="U36:U67" si="18">IF(ISBLANK(K36),"",IF(L36, "https://raw.githubusercontent.com/PatrickVibild/TellusAmazonPictures/master/pictures/"&amp;K36&amp;"/9.jpg", ""))</f>
        <v/>
      </c>
      <c r="V36" s="43">
        <f>MATCH(G36,options!$D$1:$D$20,0)</f>
        <v>11</v>
      </c>
      <c r="GK36">
        <f t="shared" ref="GK36:GK67" si="19">K36</f>
        <v>0</v>
      </c>
    </row>
    <row r="37" spans="1:193" ht="14" customHeight="1" x14ac:dyDescent="0.15">
      <c r="A37" t="s">
        <v>434</v>
      </c>
      <c r="B37" s="53" t="s">
        <v>435</v>
      </c>
      <c r="C37" s="42"/>
      <c r="D37" s="42"/>
      <c r="E37" s="36"/>
      <c r="F37" s="36"/>
      <c r="G37" s="43" t="s">
        <v>416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c r="K37" s="36"/>
      <c r="L37" s="46"/>
      <c r="M37" s="47" t="str">
        <f t="shared" si="10"/>
        <v/>
      </c>
      <c r="N37" s="47" t="str">
        <f t="shared" si="11"/>
        <v/>
      </c>
      <c r="O37" s="48" t="str">
        <f t="shared" si="12"/>
        <v/>
      </c>
      <c r="P37" t="str">
        <f t="shared" si="13"/>
        <v/>
      </c>
      <c r="Q37" t="str">
        <f t="shared" si="14"/>
        <v/>
      </c>
      <c r="R37" t="str">
        <f t="shared" si="15"/>
        <v/>
      </c>
      <c r="S37" t="str">
        <f t="shared" si="16"/>
        <v/>
      </c>
      <c r="T37" t="str">
        <f t="shared" si="17"/>
        <v/>
      </c>
      <c r="U37" t="str">
        <f t="shared" si="18"/>
        <v/>
      </c>
      <c r="V37" s="43">
        <f>MATCH(G37,options!$D$1:$D$20,0)</f>
        <v>12</v>
      </c>
      <c r="GK37">
        <f t="shared" si="19"/>
        <v>0</v>
      </c>
    </row>
    <row r="38" spans="1:193" x14ac:dyDescent="0.15">
      <c r="C38" s="42"/>
      <c r="D38" s="42"/>
      <c r="E38" s="36"/>
      <c r="F38" s="36"/>
      <c r="G38" s="43" t="s">
        <v>418</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c r="K38" s="36"/>
      <c r="L38" s="46"/>
      <c r="M38" s="47" t="str">
        <f t="shared" si="10"/>
        <v/>
      </c>
      <c r="N38" s="47" t="str">
        <f t="shared" si="11"/>
        <v/>
      </c>
      <c r="O38" s="48" t="str">
        <f t="shared" si="12"/>
        <v/>
      </c>
      <c r="P38" t="str">
        <f t="shared" si="13"/>
        <v/>
      </c>
      <c r="Q38" t="str">
        <f t="shared" si="14"/>
        <v/>
      </c>
      <c r="R38" t="str">
        <f t="shared" si="15"/>
        <v/>
      </c>
      <c r="S38" t="str">
        <f t="shared" si="16"/>
        <v/>
      </c>
      <c r="T38" t="str">
        <f t="shared" si="17"/>
        <v/>
      </c>
      <c r="U38" t="str">
        <f t="shared" si="18"/>
        <v/>
      </c>
      <c r="V38" s="43">
        <f>MATCH(G38,options!$D$1:$D$20,0)</f>
        <v>13</v>
      </c>
      <c r="GK38">
        <f t="shared" si="19"/>
        <v>0</v>
      </c>
    </row>
    <row r="39" spans="1:193" x14ac:dyDescent="0.15">
      <c r="C39" s="42"/>
      <c r="D39" s="42"/>
      <c r="E39" s="36"/>
      <c r="F39" s="36"/>
      <c r="G39" s="43" t="s">
        <v>419</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c r="K39" s="36"/>
      <c r="L39" s="46"/>
      <c r="M39" s="47" t="str">
        <f t="shared" si="10"/>
        <v/>
      </c>
      <c r="N39" s="47" t="str">
        <f t="shared" si="11"/>
        <v/>
      </c>
      <c r="O39" s="48" t="str">
        <f t="shared" si="12"/>
        <v/>
      </c>
      <c r="P39" t="str">
        <f t="shared" si="13"/>
        <v/>
      </c>
      <c r="Q39" t="str">
        <f t="shared" si="14"/>
        <v/>
      </c>
      <c r="R39" t="str">
        <f t="shared" si="15"/>
        <v/>
      </c>
      <c r="S39" t="str">
        <f t="shared" si="16"/>
        <v/>
      </c>
      <c r="T39" t="str">
        <f t="shared" si="17"/>
        <v/>
      </c>
      <c r="U39" t="str">
        <f t="shared" si="18"/>
        <v/>
      </c>
      <c r="V39" s="43">
        <f>MATCH(G39,options!$D$1:$D$20,0)</f>
        <v>14</v>
      </c>
      <c r="GK39">
        <f t="shared" si="19"/>
        <v>0</v>
      </c>
    </row>
    <row r="40" spans="1:193" x14ac:dyDescent="0.15">
      <c r="C40" s="42"/>
      <c r="D40" s="42"/>
      <c r="E40" s="36"/>
      <c r="F40" s="36"/>
      <c r="G40" s="43"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c r="K40" s="36"/>
      <c r="L40" s="46"/>
      <c r="M40" s="47" t="str">
        <f t="shared" si="10"/>
        <v/>
      </c>
      <c r="N40" s="47" t="str">
        <f t="shared" si="11"/>
        <v/>
      </c>
      <c r="O40" s="48" t="str">
        <f t="shared" si="12"/>
        <v/>
      </c>
      <c r="P40" t="str">
        <f t="shared" si="13"/>
        <v/>
      </c>
      <c r="Q40" t="str">
        <f t="shared" si="14"/>
        <v/>
      </c>
      <c r="R40" t="str">
        <f t="shared" si="15"/>
        <v/>
      </c>
      <c r="S40" t="str">
        <f t="shared" si="16"/>
        <v/>
      </c>
      <c r="T40" t="str">
        <f t="shared" si="17"/>
        <v/>
      </c>
      <c r="U40" t="str">
        <f t="shared" si="18"/>
        <v/>
      </c>
      <c r="V40" s="43">
        <f>MATCH(G40,options!$D$1:$D$20,0)</f>
        <v>15</v>
      </c>
      <c r="GK40">
        <f t="shared" si="19"/>
        <v>0</v>
      </c>
    </row>
    <row r="41" spans="1:193" x14ac:dyDescent="0.15">
      <c r="C41" s="42"/>
      <c r="D41" s="42"/>
      <c r="E41" s="36"/>
      <c r="F41" s="36"/>
      <c r="G41" s="43" t="s">
        <v>403</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c r="K41" s="36"/>
      <c r="L41" s="46"/>
      <c r="M41" s="47" t="str">
        <f t="shared" si="10"/>
        <v/>
      </c>
      <c r="N41" s="47" t="str">
        <f t="shared" si="11"/>
        <v/>
      </c>
      <c r="O41" s="48" t="str">
        <f t="shared" si="12"/>
        <v/>
      </c>
      <c r="P41" t="str">
        <f t="shared" si="13"/>
        <v/>
      </c>
      <c r="Q41" t="str">
        <f t="shared" si="14"/>
        <v/>
      </c>
      <c r="R41" t="str">
        <f t="shared" si="15"/>
        <v/>
      </c>
      <c r="S41" t="str">
        <f t="shared" si="16"/>
        <v/>
      </c>
      <c r="T41" t="str">
        <f t="shared" si="17"/>
        <v/>
      </c>
      <c r="U41" t="str">
        <f t="shared" si="18"/>
        <v/>
      </c>
      <c r="V41" s="43">
        <f>MATCH(G41,options!$D$1:$D$20,0)</f>
        <v>16</v>
      </c>
      <c r="GK41">
        <f t="shared" si="19"/>
        <v>0</v>
      </c>
    </row>
    <row r="42" spans="1:193" x14ac:dyDescent="0.15">
      <c r="C42" s="42"/>
      <c r="D42" s="42"/>
      <c r="E42" s="36"/>
      <c r="F42" s="36"/>
      <c r="G42" s="43" t="s">
        <v>422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c r="K42" s="36"/>
      <c r="L42" s="46"/>
      <c r="M42" s="47" t="str">
        <f t="shared" si="10"/>
        <v/>
      </c>
      <c r="N42" s="47" t="str">
        <f t="shared" si="11"/>
        <v/>
      </c>
      <c r="O42" s="48" t="str">
        <f t="shared" si="12"/>
        <v/>
      </c>
      <c r="P42" t="str">
        <f t="shared" si="13"/>
        <v/>
      </c>
      <c r="Q42" t="str">
        <f t="shared" si="14"/>
        <v/>
      </c>
      <c r="R42" t="str">
        <f t="shared" si="15"/>
        <v/>
      </c>
      <c r="S42" t="str">
        <f t="shared" si="16"/>
        <v/>
      </c>
      <c r="T42" t="str">
        <f t="shared" si="17"/>
        <v/>
      </c>
      <c r="U42" t="str">
        <f t="shared" si="18"/>
        <v/>
      </c>
      <c r="V42" s="43">
        <f>MATCH(G42,options!$D$1:$D$20,0)</f>
        <v>17</v>
      </c>
      <c r="GK42">
        <f t="shared" si="19"/>
        <v>0</v>
      </c>
    </row>
    <row r="43" spans="1:193" x14ac:dyDescent="0.15">
      <c r="C43" s="42"/>
      <c r="D43" s="42"/>
      <c r="E43" s="36"/>
      <c r="F43" s="36"/>
      <c r="G43" s="43" t="s">
        <v>408</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10"/>
        <v/>
      </c>
      <c r="N43" s="47" t="str">
        <f t="shared" si="11"/>
        <v/>
      </c>
      <c r="O43" s="48" t="str">
        <f t="shared" si="12"/>
        <v/>
      </c>
      <c r="P43" t="str">
        <f t="shared" si="13"/>
        <v/>
      </c>
      <c r="Q43" t="str">
        <f t="shared" si="14"/>
        <v/>
      </c>
      <c r="R43" t="str">
        <f t="shared" si="15"/>
        <v/>
      </c>
      <c r="S43" t="str">
        <f t="shared" si="16"/>
        <v/>
      </c>
      <c r="T43" t="str">
        <f t="shared" si="17"/>
        <v/>
      </c>
      <c r="U43" t="str">
        <f t="shared" si="18"/>
        <v/>
      </c>
      <c r="V43" s="43">
        <f>MATCH(G43,options!$D$1:$D$20,0)</f>
        <v>18</v>
      </c>
      <c r="GK43">
        <f t="shared" si="19"/>
        <v>0</v>
      </c>
    </row>
    <row r="44" spans="1:193"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10"/>
        <v/>
      </c>
      <c r="N44" s="47" t="str">
        <f t="shared" si="11"/>
        <v/>
      </c>
      <c r="O44" s="48" t="str">
        <f t="shared" si="12"/>
        <v/>
      </c>
      <c r="P44" t="str">
        <f t="shared" si="13"/>
        <v/>
      </c>
      <c r="Q44" t="str">
        <f t="shared" si="14"/>
        <v/>
      </c>
      <c r="R44" t="str">
        <f t="shared" si="15"/>
        <v/>
      </c>
      <c r="S44" t="str">
        <f t="shared" si="16"/>
        <v/>
      </c>
      <c r="T44" t="str">
        <f t="shared" si="17"/>
        <v/>
      </c>
      <c r="U44" t="str">
        <f t="shared" si="18"/>
        <v/>
      </c>
      <c r="V44" s="43" t="e">
        <f>MATCH(G44,options!$D$1:$D$20,0)</f>
        <v>#N/A</v>
      </c>
      <c r="GK44">
        <f t="shared" si="19"/>
        <v>0</v>
      </c>
    </row>
    <row r="45" spans="1:193"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10"/>
        <v/>
      </c>
      <c r="N45" s="47" t="str">
        <f t="shared" si="11"/>
        <v/>
      </c>
      <c r="O45" s="48" t="str">
        <f t="shared" si="12"/>
        <v/>
      </c>
      <c r="P45" t="str">
        <f t="shared" si="13"/>
        <v/>
      </c>
      <c r="Q45" t="str">
        <f t="shared" si="14"/>
        <v/>
      </c>
      <c r="R45" t="str">
        <f t="shared" si="15"/>
        <v/>
      </c>
      <c r="S45" t="str">
        <f t="shared" si="16"/>
        <v/>
      </c>
      <c r="T45" t="str">
        <f t="shared" si="17"/>
        <v/>
      </c>
      <c r="U45" t="str">
        <f t="shared" si="18"/>
        <v/>
      </c>
      <c r="V45" s="43" t="e">
        <f>MATCH(G45,options!$D$1:$D$20,0)</f>
        <v>#N/A</v>
      </c>
      <c r="GK45">
        <f t="shared" si="19"/>
        <v>0</v>
      </c>
    </row>
    <row r="46" spans="1:193"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10"/>
        <v/>
      </c>
      <c r="N46" s="47" t="str">
        <f t="shared" si="11"/>
        <v/>
      </c>
      <c r="O46" s="48" t="str">
        <f t="shared" si="12"/>
        <v/>
      </c>
      <c r="P46" t="str">
        <f t="shared" si="13"/>
        <v/>
      </c>
      <c r="Q46" t="str">
        <f t="shared" si="14"/>
        <v/>
      </c>
      <c r="R46" t="str">
        <f t="shared" si="15"/>
        <v/>
      </c>
      <c r="S46" t="str">
        <f t="shared" si="16"/>
        <v/>
      </c>
      <c r="T46" t="str">
        <f t="shared" si="17"/>
        <v/>
      </c>
      <c r="U46" t="str">
        <f t="shared" si="18"/>
        <v/>
      </c>
      <c r="V46" s="43" t="e">
        <f>MATCH(G46,options!$D$1:$D$20,0)</f>
        <v>#N/A</v>
      </c>
      <c r="GK46">
        <f t="shared" si="19"/>
        <v>0</v>
      </c>
    </row>
    <row r="47" spans="1:193"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10"/>
        <v/>
      </c>
      <c r="N47" s="47" t="str">
        <f t="shared" si="11"/>
        <v/>
      </c>
      <c r="O47" s="48" t="str">
        <f t="shared" si="12"/>
        <v/>
      </c>
      <c r="P47" t="str">
        <f t="shared" si="13"/>
        <v/>
      </c>
      <c r="Q47" t="str">
        <f t="shared" si="14"/>
        <v/>
      </c>
      <c r="R47" t="str">
        <f t="shared" si="15"/>
        <v/>
      </c>
      <c r="S47" t="str">
        <f t="shared" si="16"/>
        <v/>
      </c>
      <c r="T47" t="str">
        <f t="shared" si="17"/>
        <v/>
      </c>
      <c r="U47" t="str">
        <f t="shared" si="18"/>
        <v/>
      </c>
      <c r="V47" s="43" t="e">
        <f>MATCH(G47,options!$D$1:$D$20,0)</f>
        <v>#N/A</v>
      </c>
      <c r="GK47">
        <f t="shared" si="19"/>
        <v>0</v>
      </c>
    </row>
    <row r="48" spans="1:193"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10"/>
        <v/>
      </c>
      <c r="N48" s="47" t="str">
        <f t="shared" si="11"/>
        <v/>
      </c>
      <c r="O48" s="48" t="str">
        <f t="shared" si="12"/>
        <v/>
      </c>
      <c r="P48" t="str">
        <f t="shared" si="13"/>
        <v/>
      </c>
      <c r="Q48" t="str">
        <f t="shared" si="14"/>
        <v/>
      </c>
      <c r="R48" t="str">
        <f t="shared" si="15"/>
        <v/>
      </c>
      <c r="S48" t="str">
        <f t="shared" si="16"/>
        <v/>
      </c>
      <c r="T48" t="str">
        <f t="shared" si="17"/>
        <v/>
      </c>
      <c r="U48" t="str">
        <f t="shared" si="18"/>
        <v/>
      </c>
      <c r="V48" s="43" t="e">
        <f>MATCH(G48,options!$D$1:$D$20,0)</f>
        <v>#N/A</v>
      </c>
      <c r="GK48">
        <f t="shared" si="19"/>
        <v>0</v>
      </c>
    </row>
    <row r="49" spans="5:193"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10"/>
        <v/>
      </c>
      <c r="N49" s="47" t="str">
        <f t="shared" si="11"/>
        <v/>
      </c>
      <c r="O49" s="48" t="str">
        <f t="shared" si="12"/>
        <v/>
      </c>
      <c r="P49" t="str">
        <f t="shared" si="13"/>
        <v/>
      </c>
      <c r="Q49" t="str">
        <f t="shared" si="14"/>
        <v/>
      </c>
      <c r="R49" t="str">
        <f t="shared" si="15"/>
        <v/>
      </c>
      <c r="S49" t="str">
        <f t="shared" si="16"/>
        <v/>
      </c>
      <c r="T49" t="str">
        <f t="shared" si="17"/>
        <v/>
      </c>
      <c r="U49" t="str">
        <f t="shared" si="18"/>
        <v/>
      </c>
      <c r="V49" s="43" t="e">
        <f>MATCH(G49,options!$D$1:$D$20,0)</f>
        <v>#N/A</v>
      </c>
      <c r="GK49">
        <f t="shared" si="19"/>
        <v>0</v>
      </c>
    </row>
    <row r="50" spans="5:193"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10"/>
        <v/>
      </c>
      <c r="N50" s="47" t="str">
        <f t="shared" si="11"/>
        <v/>
      </c>
      <c r="O50" s="48" t="str">
        <f t="shared" si="12"/>
        <v/>
      </c>
      <c r="P50" t="str">
        <f t="shared" si="13"/>
        <v/>
      </c>
      <c r="Q50" t="str">
        <f t="shared" si="14"/>
        <v/>
      </c>
      <c r="R50" t="str">
        <f t="shared" si="15"/>
        <v/>
      </c>
      <c r="S50" t="str">
        <f t="shared" si="16"/>
        <v/>
      </c>
      <c r="T50" t="str">
        <f t="shared" si="17"/>
        <v/>
      </c>
      <c r="U50" t="str">
        <f t="shared" si="18"/>
        <v/>
      </c>
      <c r="V50" s="43" t="e">
        <f>MATCH(G50,options!$D$1:$D$20,0)</f>
        <v>#N/A</v>
      </c>
      <c r="GK50">
        <f t="shared" si="19"/>
        <v>0</v>
      </c>
    </row>
    <row r="51" spans="5:193"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10"/>
        <v/>
      </c>
      <c r="N51" s="47" t="str">
        <f t="shared" si="11"/>
        <v/>
      </c>
      <c r="O51" s="48" t="str">
        <f t="shared" si="12"/>
        <v/>
      </c>
      <c r="P51" t="str">
        <f t="shared" si="13"/>
        <v/>
      </c>
      <c r="Q51" t="str">
        <f t="shared" si="14"/>
        <v/>
      </c>
      <c r="R51" t="str">
        <f t="shared" si="15"/>
        <v/>
      </c>
      <c r="S51" t="str">
        <f t="shared" si="16"/>
        <v/>
      </c>
      <c r="T51" t="str">
        <f t="shared" si="17"/>
        <v/>
      </c>
      <c r="U51" t="str">
        <f t="shared" si="18"/>
        <v/>
      </c>
      <c r="V51" s="43" t="e">
        <f>MATCH(G51,options!$D$1:$D$20,0)</f>
        <v>#N/A</v>
      </c>
      <c r="GK51">
        <f t="shared" si="19"/>
        <v>0</v>
      </c>
    </row>
    <row r="52" spans="5:193"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10"/>
        <v/>
      </c>
      <c r="N52" s="47" t="str">
        <f t="shared" si="11"/>
        <v/>
      </c>
      <c r="O52" s="48" t="str">
        <f t="shared" si="12"/>
        <v/>
      </c>
      <c r="P52" t="str">
        <f t="shared" si="13"/>
        <v/>
      </c>
      <c r="Q52" t="str">
        <f t="shared" si="14"/>
        <v/>
      </c>
      <c r="R52" t="str">
        <f t="shared" si="15"/>
        <v/>
      </c>
      <c r="S52" t="str">
        <f t="shared" si="16"/>
        <v/>
      </c>
      <c r="T52" t="str">
        <f t="shared" si="17"/>
        <v/>
      </c>
      <c r="U52" t="str">
        <f t="shared" si="18"/>
        <v/>
      </c>
      <c r="V52" s="43" t="e">
        <f>MATCH(G52,options!$D$1:$D$20,0)</f>
        <v>#N/A</v>
      </c>
      <c r="GK52">
        <f t="shared" si="19"/>
        <v>0</v>
      </c>
    </row>
    <row r="53" spans="5:193"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10"/>
        <v/>
      </c>
      <c r="N53" s="47" t="str">
        <f t="shared" si="11"/>
        <v/>
      </c>
      <c r="O53" s="48" t="str">
        <f t="shared" si="12"/>
        <v/>
      </c>
      <c r="P53" t="str">
        <f t="shared" si="13"/>
        <v/>
      </c>
      <c r="Q53" t="str">
        <f t="shared" si="14"/>
        <v/>
      </c>
      <c r="R53" t="str">
        <f t="shared" si="15"/>
        <v/>
      </c>
      <c r="S53" t="str">
        <f t="shared" si="16"/>
        <v/>
      </c>
      <c r="T53" t="str">
        <f t="shared" si="17"/>
        <v/>
      </c>
      <c r="U53" t="str">
        <f t="shared" si="18"/>
        <v/>
      </c>
      <c r="V53" s="43" t="e">
        <f>MATCH(G53,options!$D$1:$D$20,0)</f>
        <v>#N/A</v>
      </c>
      <c r="GK53">
        <f t="shared" si="19"/>
        <v>0</v>
      </c>
    </row>
    <row r="54" spans="5:193"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10"/>
        <v/>
      </c>
      <c r="N54" s="47" t="str">
        <f t="shared" si="11"/>
        <v/>
      </c>
      <c r="O54" s="48" t="str">
        <f t="shared" si="12"/>
        <v/>
      </c>
      <c r="P54" t="str">
        <f t="shared" si="13"/>
        <v/>
      </c>
      <c r="Q54" t="str">
        <f t="shared" si="14"/>
        <v/>
      </c>
      <c r="R54" t="str">
        <f t="shared" si="15"/>
        <v/>
      </c>
      <c r="S54" t="str">
        <f t="shared" si="16"/>
        <v/>
      </c>
      <c r="T54" t="str">
        <f t="shared" si="17"/>
        <v/>
      </c>
      <c r="U54" t="str">
        <f t="shared" si="18"/>
        <v/>
      </c>
      <c r="V54" s="43" t="e">
        <f>MATCH(G54,options!$D$1:$D$20,0)</f>
        <v>#N/A</v>
      </c>
      <c r="GK54">
        <f t="shared" si="19"/>
        <v>0</v>
      </c>
    </row>
    <row r="55" spans="5:193"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10"/>
        <v/>
      </c>
      <c r="N55" s="47" t="str">
        <f t="shared" si="11"/>
        <v/>
      </c>
      <c r="O55" s="48" t="str">
        <f t="shared" si="12"/>
        <v/>
      </c>
      <c r="P55" t="str">
        <f t="shared" si="13"/>
        <v/>
      </c>
      <c r="Q55" t="str">
        <f t="shared" si="14"/>
        <v/>
      </c>
      <c r="R55" t="str">
        <f t="shared" si="15"/>
        <v/>
      </c>
      <c r="S55" t="str">
        <f t="shared" si="16"/>
        <v/>
      </c>
      <c r="T55" t="str">
        <f t="shared" si="17"/>
        <v/>
      </c>
      <c r="U55" t="str">
        <f t="shared" si="18"/>
        <v/>
      </c>
      <c r="V55" s="43" t="e">
        <f>MATCH(G55,options!$D$1:$D$20,0)</f>
        <v>#N/A</v>
      </c>
      <c r="GK55">
        <f t="shared" si="19"/>
        <v>0</v>
      </c>
    </row>
    <row r="56" spans="5:193"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10"/>
        <v/>
      </c>
      <c r="N56" s="47" t="str">
        <f t="shared" si="11"/>
        <v/>
      </c>
      <c r="O56" s="48" t="str">
        <f t="shared" si="12"/>
        <v/>
      </c>
      <c r="P56" t="str">
        <f t="shared" si="13"/>
        <v/>
      </c>
      <c r="Q56" t="str">
        <f t="shared" si="14"/>
        <v/>
      </c>
      <c r="R56" t="str">
        <f t="shared" si="15"/>
        <v/>
      </c>
      <c r="S56" t="str">
        <f t="shared" si="16"/>
        <v/>
      </c>
      <c r="T56" t="str">
        <f t="shared" si="17"/>
        <v/>
      </c>
      <c r="U56" t="str">
        <f t="shared" si="18"/>
        <v/>
      </c>
      <c r="V56" s="43" t="e">
        <f>MATCH(G56,options!$D$1:$D$20,0)</f>
        <v>#N/A</v>
      </c>
      <c r="GK56">
        <f t="shared" si="19"/>
        <v>0</v>
      </c>
    </row>
    <row r="57" spans="5:193"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10"/>
        <v/>
      </c>
      <c r="N57" s="47" t="str">
        <f t="shared" si="11"/>
        <v/>
      </c>
      <c r="O57" s="48" t="str">
        <f t="shared" si="12"/>
        <v/>
      </c>
      <c r="P57" t="str">
        <f t="shared" si="13"/>
        <v/>
      </c>
      <c r="Q57" t="str">
        <f t="shared" si="14"/>
        <v/>
      </c>
      <c r="R57" t="str">
        <f t="shared" si="15"/>
        <v/>
      </c>
      <c r="S57" t="str">
        <f t="shared" si="16"/>
        <v/>
      </c>
      <c r="T57" t="str">
        <f t="shared" si="17"/>
        <v/>
      </c>
      <c r="U57" t="str">
        <f t="shared" si="18"/>
        <v/>
      </c>
      <c r="V57" s="43" t="e">
        <f>MATCH(G57,options!$D$1:$D$20,0)</f>
        <v>#N/A</v>
      </c>
      <c r="GK57">
        <f t="shared" si="19"/>
        <v>0</v>
      </c>
    </row>
    <row r="58" spans="5:193"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10"/>
        <v/>
      </c>
      <c r="N58" s="47" t="str">
        <f t="shared" si="11"/>
        <v/>
      </c>
      <c r="O58" s="48" t="str">
        <f t="shared" si="12"/>
        <v/>
      </c>
      <c r="P58" t="str">
        <f t="shared" si="13"/>
        <v/>
      </c>
      <c r="Q58" t="str">
        <f t="shared" si="14"/>
        <v/>
      </c>
      <c r="R58" t="str">
        <f t="shared" si="15"/>
        <v/>
      </c>
      <c r="S58" t="str">
        <f t="shared" si="16"/>
        <v/>
      </c>
      <c r="T58" t="str">
        <f t="shared" si="17"/>
        <v/>
      </c>
      <c r="U58" t="str">
        <f t="shared" si="18"/>
        <v/>
      </c>
      <c r="V58" s="43" t="e">
        <f>MATCH(G58,options!$D$1:$D$20,0)</f>
        <v>#N/A</v>
      </c>
      <c r="GK58">
        <f t="shared" si="19"/>
        <v>0</v>
      </c>
    </row>
    <row r="59" spans="5:193"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10"/>
        <v/>
      </c>
      <c r="N59" s="47" t="str">
        <f t="shared" si="11"/>
        <v/>
      </c>
      <c r="O59" s="48" t="str">
        <f t="shared" si="12"/>
        <v/>
      </c>
      <c r="P59" t="str">
        <f t="shared" si="13"/>
        <v/>
      </c>
      <c r="Q59" t="str">
        <f t="shared" si="14"/>
        <v/>
      </c>
      <c r="R59" t="str">
        <f t="shared" si="15"/>
        <v/>
      </c>
      <c r="S59" t="str">
        <f t="shared" si="16"/>
        <v/>
      </c>
      <c r="T59" t="str">
        <f t="shared" si="17"/>
        <v/>
      </c>
      <c r="U59" t="str">
        <f t="shared" si="18"/>
        <v/>
      </c>
      <c r="V59" s="43" t="e">
        <f>MATCH(G59,options!$D$1:$D$20,0)</f>
        <v>#N/A</v>
      </c>
      <c r="GK59">
        <f t="shared" si="19"/>
        <v>0</v>
      </c>
    </row>
    <row r="60" spans="5:193"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10"/>
        <v/>
      </c>
      <c r="N60" s="47" t="str">
        <f t="shared" si="11"/>
        <v/>
      </c>
      <c r="O60" s="48" t="str">
        <f t="shared" si="12"/>
        <v/>
      </c>
      <c r="P60" t="str">
        <f t="shared" si="13"/>
        <v/>
      </c>
      <c r="Q60" t="str">
        <f t="shared" si="14"/>
        <v/>
      </c>
      <c r="R60" t="str">
        <f t="shared" si="15"/>
        <v/>
      </c>
      <c r="S60" t="str">
        <f t="shared" si="16"/>
        <v/>
      </c>
      <c r="T60" t="str">
        <f t="shared" si="17"/>
        <v/>
      </c>
      <c r="U60" t="str">
        <f t="shared" si="18"/>
        <v/>
      </c>
      <c r="V60" s="43" t="e">
        <f>MATCH(G60,options!$D$1:$D$20,0)</f>
        <v>#N/A</v>
      </c>
      <c r="GK60">
        <f t="shared" si="19"/>
        <v>0</v>
      </c>
    </row>
    <row r="61" spans="5:193"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10"/>
        <v/>
      </c>
      <c r="N61" s="47" t="str">
        <f t="shared" si="11"/>
        <v/>
      </c>
      <c r="O61" s="48" t="str">
        <f t="shared" si="12"/>
        <v/>
      </c>
      <c r="P61" t="str">
        <f t="shared" si="13"/>
        <v/>
      </c>
      <c r="Q61" t="str">
        <f t="shared" si="14"/>
        <v/>
      </c>
      <c r="R61" t="str">
        <f t="shared" si="15"/>
        <v/>
      </c>
      <c r="S61" t="str">
        <f t="shared" si="16"/>
        <v/>
      </c>
      <c r="T61" t="str">
        <f t="shared" si="17"/>
        <v/>
      </c>
      <c r="U61" t="str">
        <f t="shared" si="18"/>
        <v/>
      </c>
      <c r="V61" s="43" t="e">
        <f>MATCH(G61,options!$D$1:$D$20,0)</f>
        <v>#N/A</v>
      </c>
      <c r="GK61">
        <f t="shared" si="19"/>
        <v>0</v>
      </c>
    </row>
    <row r="62" spans="5:193"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10"/>
        <v/>
      </c>
      <c r="N62" s="47" t="str">
        <f t="shared" si="11"/>
        <v/>
      </c>
      <c r="O62" s="48" t="str">
        <f t="shared" si="12"/>
        <v/>
      </c>
      <c r="P62" t="str">
        <f t="shared" si="13"/>
        <v/>
      </c>
      <c r="Q62" t="str">
        <f t="shared" si="14"/>
        <v/>
      </c>
      <c r="R62" t="str">
        <f t="shared" si="15"/>
        <v/>
      </c>
      <c r="S62" t="str">
        <f t="shared" si="16"/>
        <v/>
      </c>
      <c r="T62" t="str">
        <f t="shared" si="17"/>
        <v/>
      </c>
      <c r="U62" t="str">
        <f t="shared" si="18"/>
        <v/>
      </c>
      <c r="V62" s="43" t="e">
        <f>MATCH(G62,options!$D$1:$D$20,0)</f>
        <v>#N/A</v>
      </c>
      <c r="GK62">
        <f t="shared" si="19"/>
        <v>0</v>
      </c>
    </row>
    <row r="63" spans="5:193"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10"/>
        <v/>
      </c>
      <c r="N63" s="47" t="str">
        <f t="shared" si="11"/>
        <v/>
      </c>
      <c r="O63" s="48" t="str">
        <f t="shared" si="12"/>
        <v/>
      </c>
      <c r="P63" t="str">
        <f t="shared" si="13"/>
        <v/>
      </c>
      <c r="Q63" t="str">
        <f t="shared" si="14"/>
        <v/>
      </c>
      <c r="R63" t="str">
        <f t="shared" si="15"/>
        <v/>
      </c>
      <c r="S63" t="str">
        <f t="shared" si="16"/>
        <v/>
      </c>
      <c r="T63" t="str">
        <f t="shared" si="17"/>
        <v/>
      </c>
      <c r="U63" t="str">
        <f t="shared" si="18"/>
        <v/>
      </c>
      <c r="V63" s="43" t="e">
        <f>MATCH(G63,options!$D$1:$D$20,0)</f>
        <v>#N/A</v>
      </c>
      <c r="GK63">
        <f t="shared" si="19"/>
        <v>0</v>
      </c>
    </row>
    <row r="64" spans="5:193"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10"/>
        <v/>
      </c>
      <c r="N64" s="47" t="str">
        <f t="shared" si="11"/>
        <v/>
      </c>
      <c r="O64" s="48" t="str">
        <f t="shared" si="12"/>
        <v/>
      </c>
      <c r="P64" t="str">
        <f t="shared" si="13"/>
        <v/>
      </c>
      <c r="Q64" t="str">
        <f t="shared" si="14"/>
        <v/>
      </c>
      <c r="R64" t="str">
        <f t="shared" si="15"/>
        <v/>
      </c>
      <c r="S64" t="str">
        <f t="shared" si="16"/>
        <v/>
      </c>
      <c r="T64" t="str">
        <f t="shared" si="17"/>
        <v/>
      </c>
      <c r="U64" t="str">
        <f t="shared" si="18"/>
        <v/>
      </c>
      <c r="V64" s="43" t="e">
        <f>MATCH(G64,options!$D$1:$D$20,0)</f>
        <v>#N/A</v>
      </c>
      <c r="GK64">
        <f t="shared" si="19"/>
        <v>0</v>
      </c>
    </row>
    <row r="65" spans="5:193"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10"/>
        <v/>
      </c>
      <c r="N65" s="47" t="str">
        <f t="shared" si="11"/>
        <v/>
      </c>
      <c r="O65" s="48" t="str">
        <f t="shared" si="12"/>
        <v/>
      </c>
      <c r="P65" t="str">
        <f t="shared" si="13"/>
        <v/>
      </c>
      <c r="Q65" t="str">
        <f t="shared" si="14"/>
        <v/>
      </c>
      <c r="R65" t="str">
        <f t="shared" si="15"/>
        <v/>
      </c>
      <c r="S65" t="str">
        <f t="shared" si="16"/>
        <v/>
      </c>
      <c r="T65" t="str">
        <f t="shared" si="17"/>
        <v/>
      </c>
      <c r="U65" t="str">
        <f t="shared" si="18"/>
        <v/>
      </c>
      <c r="V65" s="43" t="e">
        <f>MATCH(G65,options!$D$1:$D$20,0)</f>
        <v>#N/A</v>
      </c>
      <c r="GK65">
        <f t="shared" si="19"/>
        <v>0</v>
      </c>
    </row>
    <row r="66" spans="5:193"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10"/>
        <v/>
      </c>
      <c r="N66" s="47" t="str">
        <f t="shared" si="11"/>
        <v/>
      </c>
      <c r="O66" s="48" t="str">
        <f t="shared" si="12"/>
        <v/>
      </c>
      <c r="P66" t="str">
        <f t="shared" si="13"/>
        <v/>
      </c>
      <c r="Q66" t="str">
        <f t="shared" si="14"/>
        <v/>
      </c>
      <c r="R66" t="str">
        <f t="shared" si="15"/>
        <v/>
      </c>
      <c r="S66" t="str">
        <f t="shared" si="16"/>
        <v/>
      </c>
      <c r="T66" t="str">
        <f t="shared" si="17"/>
        <v/>
      </c>
      <c r="U66" t="str">
        <f t="shared" si="18"/>
        <v/>
      </c>
      <c r="V66" s="43" t="e">
        <f>MATCH(G66,options!$D$1:$D$20,0)</f>
        <v>#N/A</v>
      </c>
      <c r="GK66">
        <f t="shared" si="19"/>
        <v>0</v>
      </c>
    </row>
    <row r="67" spans="5:193"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10"/>
        <v/>
      </c>
      <c r="N67" s="47" t="str">
        <f t="shared" si="11"/>
        <v/>
      </c>
      <c r="O67" s="48" t="str">
        <f t="shared" si="12"/>
        <v/>
      </c>
      <c r="P67" t="str">
        <f t="shared" si="13"/>
        <v/>
      </c>
      <c r="Q67" t="str">
        <f t="shared" si="14"/>
        <v/>
      </c>
      <c r="R67" t="str">
        <f t="shared" si="15"/>
        <v/>
      </c>
      <c r="S67" t="str">
        <f t="shared" si="16"/>
        <v/>
      </c>
      <c r="T67" t="str">
        <f t="shared" si="17"/>
        <v/>
      </c>
      <c r="U67" t="str">
        <f t="shared" si="18"/>
        <v/>
      </c>
      <c r="V67" s="43" t="e">
        <f>MATCH(G67,options!$D$1:$D$20,0)</f>
        <v>#N/A</v>
      </c>
      <c r="GK67">
        <f t="shared" si="19"/>
        <v>0</v>
      </c>
    </row>
    <row r="68" spans="5:193"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c r="GK68">
        <f t="shared" ref="GK68:GK100" si="29">K68</f>
        <v>0</v>
      </c>
    </row>
    <row r="69" spans="5:193"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c r="GK69">
        <f t="shared" si="29"/>
        <v>0</v>
      </c>
    </row>
    <row r="70" spans="5:193"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c r="GK70">
        <f t="shared" si="29"/>
        <v>0</v>
      </c>
    </row>
    <row r="71" spans="5:193"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c r="GK71">
        <f t="shared" si="29"/>
        <v>0</v>
      </c>
    </row>
    <row r="72" spans="5:193"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c r="GK72">
        <f t="shared" si="29"/>
        <v>0</v>
      </c>
    </row>
    <row r="73" spans="5:193"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c r="GK73">
        <f t="shared" si="29"/>
        <v>0</v>
      </c>
    </row>
    <row r="74" spans="5:193"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c r="GK74">
        <f t="shared" si="29"/>
        <v>0</v>
      </c>
    </row>
    <row r="75" spans="5:193"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c r="GK75">
        <f t="shared" si="29"/>
        <v>0</v>
      </c>
    </row>
    <row r="76" spans="5:193"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c r="GK76">
        <f t="shared" si="29"/>
        <v>0</v>
      </c>
    </row>
    <row r="77" spans="5:193"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c r="GK77">
        <f t="shared" si="29"/>
        <v>0</v>
      </c>
    </row>
    <row r="78" spans="5:193"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c r="GK78">
        <f t="shared" si="29"/>
        <v>0</v>
      </c>
    </row>
    <row r="79" spans="5:193"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c r="GK79">
        <f t="shared" si="29"/>
        <v>0</v>
      </c>
    </row>
    <row r="80" spans="5:193"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c r="GK80">
        <f t="shared" si="29"/>
        <v>0</v>
      </c>
    </row>
    <row r="81" spans="5:193"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c r="GK81">
        <f t="shared" si="29"/>
        <v>0</v>
      </c>
    </row>
    <row r="82" spans="5:193"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c r="GK82">
        <f t="shared" si="29"/>
        <v>0</v>
      </c>
    </row>
    <row r="83" spans="5:193"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c r="GK83">
        <f t="shared" si="29"/>
        <v>0</v>
      </c>
    </row>
    <row r="84" spans="5:193"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c r="GK84">
        <f t="shared" si="29"/>
        <v>0</v>
      </c>
    </row>
    <row r="85" spans="5:193"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c r="GK85">
        <f t="shared" si="29"/>
        <v>0</v>
      </c>
    </row>
    <row r="86" spans="5:193"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c r="GK86">
        <f t="shared" si="29"/>
        <v>0</v>
      </c>
    </row>
    <row r="87" spans="5:193"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c r="GK87">
        <f t="shared" si="29"/>
        <v>0</v>
      </c>
    </row>
    <row r="88" spans="5:193"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c r="GK88">
        <f t="shared" si="29"/>
        <v>0</v>
      </c>
    </row>
    <row r="89" spans="5:193"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c r="GK89">
        <f t="shared" si="29"/>
        <v>0</v>
      </c>
    </row>
    <row r="90" spans="5:193"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c r="GK90">
        <f t="shared" si="29"/>
        <v>0</v>
      </c>
    </row>
    <row r="91" spans="5:193"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c r="GK91">
        <f t="shared" si="29"/>
        <v>0</v>
      </c>
    </row>
    <row r="92" spans="5:193"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c r="GK92">
        <f t="shared" si="29"/>
        <v>0</v>
      </c>
    </row>
    <row r="93" spans="5:193"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c r="GK93">
        <f t="shared" si="29"/>
        <v>0</v>
      </c>
    </row>
    <row r="94" spans="5:193"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c r="GK94">
        <f t="shared" si="29"/>
        <v>0</v>
      </c>
    </row>
    <row r="95" spans="5:193"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c r="GK95">
        <f t="shared" si="29"/>
        <v>0</v>
      </c>
    </row>
    <row r="96" spans="5:193"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c r="GK96">
        <f t="shared" si="29"/>
        <v>0</v>
      </c>
    </row>
    <row r="97" spans="5:193"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c r="GK97">
        <f t="shared" si="29"/>
        <v>0</v>
      </c>
    </row>
    <row r="98" spans="5:193"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c r="GK98">
        <f t="shared" si="29"/>
        <v>0</v>
      </c>
    </row>
    <row r="99" spans="5:193"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c r="GK99">
        <f t="shared" si="29"/>
        <v>0</v>
      </c>
    </row>
    <row r="100" spans="5:193"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30">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c r="GK100">
        <f t="shared" si="29"/>
        <v>0</v>
      </c>
    </row>
    <row r="101" spans="5:193"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30"/>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193"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30"/>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193"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30"/>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193"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421</v>
      </c>
      <c r="B1" s="42" t="b">
        <f>TRUE()</f>
        <v>1</v>
      </c>
      <c r="C1" t="s">
        <v>381</v>
      </c>
      <c r="D1" s="43" t="s">
        <v>374</v>
      </c>
      <c r="E1" t="s">
        <v>436</v>
      </c>
      <c r="F1" t="s">
        <v>437</v>
      </c>
      <c r="G1" t="s">
        <v>435</v>
      </c>
    </row>
    <row r="2" spans="1:7" x14ac:dyDescent="0.15">
      <c r="A2" t="s">
        <v>438</v>
      </c>
      <c r="B2" s="42" t="b">
        <f>FALSE()</f>
        <v>0</v>
      </c>
      <c r="C2" t="s">
        <v>439</v>
      </c>
      <c r="D2" s="43" t="s">
        <v>378</v>
      </c>
      <c r="E2" t="s">
        <v>440</v>
      </c>
      <c r="F2" t="s">
        <v>378</v>
      </c>
      <c r="G2" t="s">
        <v>408</v>
      </c>
    </row>
    <row r="3" spans="1:7" x14ac:dyDescent="0.15">
      <c r="A3" t="s">
        <v>441</v>
      </c>
      <c r="D3" s="43" t="s">
        <v>383</v>
      </c>
      <c r="E3" t="s">
        <v>442</v>
      </c>
      <c r="F3" t="s">
        <v>374</v>
      </c>
    </row>
    <row r="4" spans="1:7" x14ac:dyDescent="0.15">
      <c r="D4" s="43" t="s">
        <v>387</v>
      </c>
      <c r="E4" t="s">
        <v>443</v>
      </c>
      <c r="F4" t="s">
        <v>383</v>
      </c>
    </row>
    <row r="5" spans="1:7" x14ac:dyDescent="0.15">
      <c r="D5" s="43" t="s">
        <v>391</v>
      </c>
      <c r="E5" t="s">
        <v>444</v>
      </c>
      <c r="F5" t="s">
        <v>387</v>
      </c>
    </row>
    <row r="6" spans="1:7" x14ac:dyDescent="0.15">
      <c r="D6" s="43" t="s">
        <v>395</v>
      </c>
      <c r="E6" t="s">
        <v>445</v>
      </c>
      <c r="F6" t="s">
        <v>412</v>
      </c>
    </row>
    <row r="7" spans="1:7" x14ac:dyDescent="0.15">
      <c r="D7" s="43" t="s">
        <v>398</v>
      </c>
      <c r="E7" t="s">
        <v>446</v>
      </c>
      <c r="F7" t="s">
        <v>416</v>
      </c>
    </row>
    <row r="8" spans="1:7" x14ac:dyDescent="0.15">
      <c r="D8" s="43" t="s">
        <v>429</v>
      </c>
      <c r="E8" t="s">
        <v>447</v>
      </c>
      <c r="F8" t="s">
        <v>448</v>
      </c>
    </row>
    <row r="9" spans="1:7" x14ac:dyDescent="0.15">
      <c r="D9" s="43" t="s">
        <v>432</v>
      </c>
      <c r="E9" t="s">
        <v>449</v>
      </c>
      <c r="F9" t="s">
        <v>450</v>
      </c>
    </row>
    <row r="10" spans="1:7" x14ac:dyDescent="0.15">
      <c r="D10" s="43" t="s">
        <v>412</v>
      </c>
      <c r="E10" t="s">
        <v>451</v>
      </c>
    </row>
    <row r="11" spans="1:7" x14ac:dyDescent="0.15">
      <c r="D11" s="43" t="s">
        <v>415</v>
      </c>
      <c r="E11" t="s">
        <v>452</v>
      </c>
    </row>
    <row r="12" spans="1:7" x14ac:dyDescent="0.15">
      <c r="D12" s="43" t="s">
        <v>416</v>
      </c>
      <c r="E12" t="s">
        <v>453</v>
      </c>
    </row>
    <row r="13" spans="1:7" x14ac:dyDescent="0.15">
      <c r="D13" s="43" t="s">
        <v>418</v>
      </c>
      <c r="E13" t="s">
        <v>454</v>
      </c>
    </row>
    <row r="14" spans="1:7" x14ac:dyDescent="0.15">
      <c r="D14" s="43" t="s">
        <v>419</v>
      </c>
      <c r="E14" t="s">
        <v>455</v>
      </c>
    </row>
    <row r="15" spans="1:7" x14ac:dyDescent="0.15">
      <c r="D15" s="43" t="s">
        <v>401</v>
      </c>
      <c r="E15" t="s">
        <v>456</v>
      </c>
    </row>
    <row r="16" spans="1:7" x14ac:dyDescent="0.15">
      <c r="D16" s="43" t="s">
        <v>403</v>
      </c>
      <c r="E16" s="57" t="s">
        <v>457</v>
      </c>
    </row>
    <row r="17" spans="4:5" x14ac:dyDescent="0.15">
      <c r="D17" s="43" t="s">
        <v>422</v>
      </c>
      <c r="E17" t="s">
        <v>458</v>
      </c>
    </row>
    <row r="18" spans="4:5" x14ac:dyDescent="0.15">
      <c r="D18" s="43" t="s">
        <v>408</v>
      </c>
      <c r="E18" t="s">
        <v>459</v>
      </c>
    </row>
    <row r="19" spans="4:5" x14ac:dyDescent="0.15">
      <c r="D19" s="43" t="s">
        <v>411</v>
      </c>
      <c r="E19" t="s">
        <v>460</v>
      </c>
    </row>
    <row r="20" spans="4:5" x14ac:dyDescent="0.15">
      <c r="D20" s="43" t="s">
        <v>430</v>
      </c>
      <c r="E20" t="s">
        <v>461</v>
      </c>
    </row>
    <row r="50" spans="2:2" ht="16" customHeight="1" x14ac:dyDescent="0.2">
      <c r="B50" s="58"/>
    </row>
    <row r="51" spans="2:2" ht="16" customHeight="1"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437</v>
      </c>
    </row>
    <row r="3" spans="1:2" x14ac:dyDescent="0.15">
      <c r="B3" s="40" t="s">
        <v>462</v>
      </c>
    </row>
    <row r="4" spans="1:2" x14ac:dyDescent="0.15">
      <c r="B4" s="40" t="s">
        <v>463</v>
      </c>
    </row>
    <row r="5" spans="1:2" x14ac:dyDescent="0.15">
      <c r="B5" s="40" t="s">
        <v>464</v>
      </c>
    </row>
    <row r="6" spans="1:2" x14ac:dyDescent="0.15">
      <c r="A6" t="s">
        <v>465</v>
      </c>
      <c r="B6" s="40" t="s">
        <v>466</v>
      </c>
    </row>
    <row r="7" spans="1:2" x14ac:dyDescent="0.15">
      <c r="B7" s="40" t="s">
        <v>467</v>
      </c>
    </row>
    <row r="8" spans="1:2" x14ac:dyDescent="0.15">
      <c r="A8" t="s">
        <v>40</v>
      </c>
      <c r="B8" s="40" t="s">
        <v>468</v>
      </c>
    </row>
    <row r="9" spans="1:2" x14ac:dyDescent="0.15">
      <c r="A9" t="s">
        <v>469</v>
      </c>
      <c r="B9" s="40" t="s">
        <v>470</v>
      </c>
    </row>
    <row r="10" spans="1:2" x14ac:dyDescent="0.15">
      <c r="B10" t="s">
        <v>471</v>
      </c>
    </row>
    <row r="11" spans="1:2" x14ac:dyDescent="0.15">
      <c r="B11" t="s">
        <v>472</v>
      </c>
    </row>
    <row r="14" spans="1:2" x14ac:dyDescent="0.15">
      <c r="B14" s="40" t="s">
        <v>473</v>
      </c>
    </row>
    <row r="20" spans="2:2" x14ac:dyDescent="0.15">
      <c r="B20" s="43" t="s">
        <v>374</v>
      </c>
    </row>
    <row r="21" spans="2:2" x14ac:dyDescent="0.15">
      <c r="B21" s="43" t="s">
        <v>378</v>
      </c>
    </row>
    <row r="22" spans="2:2" x14ac:dyDescent="0.15">
      <c r="B22" s="43" t="s">
        <v>383</v>
      </c>
    </row>
    <row r="23" spans="2:2" x14ac:dyDescent="0.15">
      <c r="B23" s="43" t="s">
        <v>387</v>
      </c>
    </row>
    <row r="24" spans="2:2" x14ac:dyDescent="0.15">
      <c r="B24" s="43" t="s">
        <v>391</v>
      </c>
    </row>
    <row r="25" spans="2:2" x14ac:dyDescent="0.15">
      <c r="B25" s="43" t="s">
        <v>395</v>
      </c>
    </row>
    <row r="26" spans="2:2" x14ac:dyDescent="0.15">
      <c r="B26" s="43" t="s">
        <v>398</v>
      </c>
    </row>
    <row r="27" spans="2:2" x14ac:dyDescent="0.15">
      <c r="B27" s="43" t="s">
        <v>429</v>
      </c>
    </row>
    <row r="28" spans="2:2" x14ac:dyDescent="0.15">
      <c r="B28" s="43" t="s">
        <v>432</v>
      </c>
    </row>
    <row r="29" spans="2:2" x14ac:dyDescent="0.15">
      <c r="B29" s="43" t="s">
        <v>412</v>
      </c>
    </row>
    <row r="30" spans="2:2" x14ac:dyDescent="0.15">
      <c r="B30" s="43" t="s">
        <v>415</v>
      </c>
    </row>
    <row r="31" spans="2:2" x14ac:dyDescent="0.15">
      <c r="B31" s="43" t="s">
        <v>416</v>
      </c>
    </row>
    <row r="32" spans="2:2" x14ac:dyDescent="0.15">
      <c r="B32" s="43" t="s">
        <v>418</v>
      </c>
    </row>
    <row r="33" spans="2:4" x14ac:dyDescent="0.15">
      <c r="B33" s="43" t="s">
        <v>419</v>
      </c>
    </row>
    <row r="34" spans="2:4" x14ac:dyDescent="0.15">
      <c r="B34" s="43" t="s">
        <v>401</v>
      </c>
      <c r="D34" s="40"/>
    </row>
    <row r="35" spans="2:4" x14ac:dyDescent="0.15">
      <c r="B35" s="43" t="s">
        <v>403</v>
      </c>
      <c r="D35" s="40"/>
    </row>
    <row r="36" spans="2:4" x14ac:dyDescent="0.15">
      <c r="B36" s="43" t="s">
        <v>422</v>
      </c>
      <c r="D36" s="40"/>
    </row>
    <row r="37" spans="2:4" x14ac:dyDescent="0.15">
      <c r="B37" s="43" t="s">
        <v>408</v>
      </c>
      <c r="D37" s="40"/>
    </row>
    <row r="38" spans="2:4" x14ac:dyDescent="0.15">
      <c r="B38" s="43" t="s">
        <v>411</v>
      </c>
      <c r="D38" s="40"/>
    </row>
    <row r="39" spans="2:4" x14ac:dyDescent="0.15">
      <c r="B39" s="43" t="s">
        <v>430</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customHeight="1" x14ac:dyDescent="0.2">
      <c r="B3" s="58" t="s">
        <v>474</v>
      </c>
    </row>
    <row r="4" spans="1:2" ht="16" customHeight="1" x14ac:dyDescent="0.2">
      <c r="B4" s="58" t="s">
        <v>475</v>
      </c>
    </row>
    <row r="5" spans="1:2" ht="16" customHeight="1" x14ac:dyDescent="0.2">
      <c r="B5" s="58" t="s">
        <v>476</v>
      </c>
    </row>
    <row r="6" spans="1:2" ht="16" customHeight="1" x14ac:dyDescent="0.2">
      <c r="B6" s="58" t="s">
        <v>477</v>
      </c>
    </row>
    <row r="7" spans="1:2" ht="16" customHeight="1" x14ac:dyDescent="0.2">
      <c r="B7" s="58" t="s">
        <v>478</v>
      </c>
    </row>
    <row r="8" spans="1:2" x14ac:dyDescent="0.15">
      <c r="A8" t="s">
        <v>479</v>
      </c>
      <c r="B8" t="s">
        <v>480</v>
      </c>
    </row>
    <row r="9" spans="1:2" x14ac:dyDescent="0.15">
      <c r="A9" t="s">
        <v>481</v>
      </c>
      <c r="B9" t="s">
        <v>482</v>
      </c>
    </row>
    <row r="10" spans="1:2" x14ac:dyDescent="0.15">
      <c r="B10" t="s">
        <v>483</v>
      </c>
    </row>
    <row r="11" spans="1:2" x14ac:dyDescent="0.15">
      <c r="B11" t="s">
        <v>484</v>
      </c>
    </row>
    <row r="14" spans="1:2" x14ac:dyDescent="0.15">
      <c r="B14" t="s">
        <v>485</v>
      </c>
    </row>
    <row r="20" spans="2:2" x14ac:dyDescent="0.15">
      <c r="B20" t="s">
        <v>486</v>
      </c>
    </row>
    <row r="21" spans="2:2" x14ac:dyDescent="0.15">
      <c r="B21" t="s">
        <v>487</v>
      </c>
    </row>
    <row r="22" spans="2:2" x14ac:dyDescent="0.15">
      <c r="B22" t="s">
        <v>488</v>
      </c>
    </row>
    <row r="23" spans="2:2" x14ac:dyDescent="0.15">
      <c r="B23" t="s">
        <v>489</v>
      </c>
    </row>
    <row r="24" spans="2:2" x14ac:dyDescent="0.15">
      <c r="B24" t="s">
        <v>391</v>
      </c>
    </row>
    <row r="25" spans="2:2" x14ac:dyDescent="0.15">
      <c r="B25" t="s">
        <v>490</v>
      </c>
    </row>
    <row r="26" spans="2:2" x14ac:dyDescent="0.15">
      <c r="B26" t="s">
        <v>491</v>
      </c>
    </row>
    <row r="27" spans="2:2" x14ac:dyDescent="0.15">
      <c r="B27" t="s">
        <v>492</v>
      </c>
    </row>
    <row r="28" spans="2:2" x14ac:dyDescent="0.15">
      <c r="B28" t="s">
        <v>493</v>
      </c>
    </row>
    <row r="29" spans="2:2" x14ac:dyDescent="0.15">
      <c r="B29" t="s">
        <v>494</v>
      </c>
    </row>
    <row r="30" spans="2:2" x14ac:dyDescent="0.15">
      <c r="B30" t="s">
        <v>495</v>
      </c>
    </row>
    <row r="31" spans="2:2" x14ac:dyDescent="0.15">
      <c r="B31" t="s">
        <v>496</v>
      </c>
    </row>
    <row r="32" spans="2:2" x14ac:dyDescent="0.15">
      <c r="B32" t="s">
        <v>497</v>
      </c>
    </row>
    <row r="33" spans="2:2" x14ac:dyDescent="0.15">
      <c r="B33" t="s">
        <v>498</v>
      </c>
    </row>
    <row r="34" spans="2:2" x14ac:dyDescent="0.15">
      <c r="B34" t="s">
        <v>499</v>
      </c>
    </row>
    <row r="35" spans="2:2" x14ac:dyDescent="0.15">
      <c r="B35" t="s">
        <v>403</v>
      </c>
    </row>
    <row r="36" spans="2:2" x14ac:dyDescent="0.15">
      <c r="B36" t="s">
        <v>500</v>
      </c>
    </row>
    <row r="37" spans="2:2" x14ac:dyDescent="0.15">
      <c r="B37" t="s">
        <v>501</v>
      </c>
    </row>
    <row r="38" spans="2:2" x14ac:dyDescent="0.15">
      <c r="B38" t="s">
        <v>502</v>
      </c>
    </row>
    <row r="39" spans="2:2" x14ac:dyDescent="0.15">
      <c r="B39" t="s">
        <v>503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387</v>
      </c>
    </row>
    <row r="3" spans="1:2" x14ac:dyDescent="0.15">
      <c r="B3" s="40" t="s">
        <v>504</v>
      </c>
    </row>
    <row r="4" spans="1:2" x14ac:dyDescent="0.15">
      <c r="B4" s="40" t="s">
        <v>505</v>
      </c>
    </row>
    <row r="5" spans="1:2" x14ac:dyDescent="0.15">
      <c r="B5" s="40" t="s">
        <v>506</v>
      </c>
    </row>
    <row r="6" spans="1:2" x14ac:dyDescent="0.15">
      <c r="B6" s="40" t="s">
        <v>507</v>
      </c>
    </row>
    <row r="7" spans="1:2" x14ac:dyDescent="0.15">
      <c r="B7" s="40" t="s">
        <v>508</v>
      </c>
    </row>
    <row r="8" spans="1:2" x14ac:dyDescent="0.15">
      <c r="A8" t="s">
        <v>479</v>
      </c>
      <c r="B8" s="40" t="s">
        <v>509</v>
      </c>
    </row>
    <row r="9" spans="1:2" x14ac:dyDescent="0.15">
      <c r="A9" t="s">
        <v>481</v>
      </c>
      <c r="B9" s="40" t="s">
        <v>510</v>
      </c>
    </row>
    <row r="10" spans="1:2" x14ac:dyDescent="0.15">
      <c r="B10" s="40" t="s">
        <v>511</v>
      </c>
    </row>
    <row r="11" spans="1:2" x14ac:dyDescent="0.15">
      <c r="B11" s="40" t="s">
        <v>512</v>
      </c>
    </row>
    <row r="12" spans="1:2" x14ac:dyDescent="0.15">
      <c r="B12" s="40"/>
    </row>
    <row r="13" spans="1:2" x14ac:dyDescent="0.15">
      <c r="B13" s="40"/>
    </row>
    <row r="14" spans="1:2" x14ac:dyDescent="0.15">
      <c r="B14" s="40" t="s">
        <v>513</v>
      </c>
    </row>
    <row r="15" spans="1:2" x14ac:dyDescent="0.15">
      <c r="B15" s="40"/>
    </row>
    <row r="20" spans="2:2" x14ac:dyDescent="0.15">
      <c r="B20" t="s">
        <v>514</v>
      </c>
    </row>
    <row r="21" spans="2:2" x14ac:dyDescent="0.15">
      <c r="B21" t="s">
        <v>515</v>
      </c>
    </row>
    <row r="22" spans="2:2" x14ac:dyDescent="0.15">
      <c r="B22" t="s">
        <v>516</v>
      </c>
    </row>
    <row r="23" spans="2:2" x14ac:dyDescent="0.15">
      <c r="B23" t="s">
        <v>517</v>
      </c>
    </row>
    <row r="24" spans="2:2" x14ac:dyDescent="0.15">
      <c r="B24" t="s">
        <v>518</v>
      </c>
    </row>
    <row r="25" spans="2:2" x14ac:dyDescent="0.15">
      <c r="B25" t="s">
        <v>519</v>
      </c>
    </row>
    <row r="26" spans="2:2" x14ac:dyDescent="0.15">
      <c r="B26" t="s">
        <v>520</v>
      </c>
    </row>
    <row r="27" spans="2:2" x14ac:dyDescent="0.15">
      <c r="B27" t="s">
        <v>521</v>
      </c>
    </row>
    <row r="28" spans="2:2" x14ac:dyDescent="0.15">
      <c r="B28" t="s">
        <v>522</v>
      </c>
    </row>
    <row r="29" spans="2:2" x14ac:dyDescent="0.15">
      <c r="B29" t="s">
        <v>523</v>
      </c>
    </row>
    <row r="30" spans="2:2" x14ac:dyDescent="0.15">
      <c r="B30" t="s">
        <v>524</v>
      </c>
    </row>
    <row r="31" spans="2:2" x14ac:dyDescent="0.15">
      <c r="B31" t="s">
        <v>525</v>
      </c>
    </row>
    <row r="32" spans="2:2" x14ac:dyDescent="0.15">
      <c r="B32" t="s">
        <v>526</v>
      </c>
    </row>
    <row r="33" spans="2:2" x14ac:dyDescent="0.15">
      <c r="B33" t="s">
        <v>527</v>
      </c>
    </row>
    <row r="34" spans="2:2" x14ac:dyDescent="0.15">
      <c r="B34" t="s">
        <v>528</v>
      </c>
    </row>
    <row r="35" spans="2:2" x14ac:dyDescent="0.15">
      <c r="B35" t="s">
        <v>529</v>
      </c>
    </row>
    <row r="36" spans="2:2" x14ac:dyDescent="0.15">
      <c r="B36" t="s">
        <v>530</v>
      </c>
    </row>
    <row r="37" spans="2:2" x14ac:dyDescent="0.15">
      <c r="B37" t="s">
        <v>408</v>
      </c>
    </row>
    <row r="38" spans="2:2" x14ac:dyDescent="0.15">
      <c r="B38" t="s">
        <v>531</v>
      </c>
    </row>
    <row r="39" spans="2:2" x14ac:dyDescent="0.15">
      <c r="B39" t="s">
        <v>532</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533</v>
      </c>
    </row>
    <row r="4" spans="2:2" x14ac:dyDescent="0.15">
      <c r="B4" t="s">
        <v>534</v>
      </c>
    </row>
    <row r="5" spans="2:2" x14ac:dyDescent="0.15">
      <c r="B5" t="s">
        <v>535</v>
      </c>
    </row>
    <row r="6" spans="2:2" x14ac:dyDescent="0.15">
      <c r="B6" t="s">
        <v>536</v>
      </c>
    </row>
    <row r="7" spans="2:2" x14ac:dyDescent="0.15">
      <c r="B7" t="s">
        <v>537</v>
      </c>
    </row>
    <row r="8" spans="2:2" ht="16" customHeight="1" x14ac:dyDescent="0.2">
      <c r="B8" s="58" t="s">
        <v>538</v>
      </c>
    </row>
    <row r="9" spans="2:2" x14ac:dyDescent="0.15">
      <c r="B9" t="s">
        <v>539</v>
      </c>
    </row>
    <row r="10" spans="2:2" x14ac:dyDescent="0.15">
      <c r="B10" s="40" t="s">
        <v>540</v>
      </c>
    </row>
    <row r="11" spans="2:2" x14ac:dyDescent="0.15">
      <c r="B11" s="40" t="s">
        <v>541</v>
      </c>
    </row>
    <row r="14" spans="2:2" x14ac:dyDescent="0.15">
      <c r="B14" t="s">
        <v>542</v>
      </c>
    </row>
    <row r="20" spans="2:2" x14ac:dyDescent="0.15">
      <c r="B20" t="s">
        <v>543</v>
      </c>
    </row>
    <row r="21" spans="2:2" x14ac:dyDescent="0.15">
      <c r="B21" t="s">
        <v>544</v>
      </c>
    </row>
    <row r="22" spans="2:2" x14ac:dyDescent="0.15">
      <c r="B22" t="s">
        <v>545</v>
      </c>
    </row>
    <row r="23" spans="2:2" x14ac:dyDescent="0.15">
      <c r="B23" t="s">
        <v>546</v>
      </c>
    </row>
    <row r="24" spans="2:2" x14ac:dyDescent="0.15">
      <c r="B24" t="s">
        <v>391</v>
      </c>
    </row>
    <row r="25" spans="2:2" x14ac:dyDescent="0.15">
      <c r="B25" t="s">
        <v>547</v>
      </c>
    </row>
    <row r="26" spans="2:2" x14ac:dyDescent="0.15">
      <c r="B26" t="s">
        <v>548</v>
      </c>
    </row>
    <row r="27" spans="2:2" x14ac:dyDescent="0.15">
      <c r="B27" t="s">
        <v>549</v>
      </c>
    </row>
    <row r="28" spans="2:2" x14ac:dyDescent="0.15">
      <c r="B28" t="s">
        <v>550</v>
      </c>
    </row>
    <row r="29" spans="2:2" x14ac:dyDescent="0.15">
      <c r="B29" t="s">
        <v>551</v>
      </c>
    </row>
    <row r="30" spans="2:2" x14ac:dyDescent="0.15">
      <c r="B30" t="s">
        <v>552</v>
      </c>
    </row>
    <row r="31" spans="2:2" x14ac:dyDescent="0.15">
      <c r="B31" t="s">
        <v>553</v>
      </c>
    </row>
    <row r="32" spans="2:2" x14ac:dyDescent="0.15">
      <c r="B32" t="s">
        <v>554</v>
      </c>
    </row>
    <row r="33" spans="2:2" x14ac:dyDescent="0.15">
      <c r="B33" t="s">
        <v>555</v>
      </c>
    </row>
    <row r="34" spans="2:2" x14ac:dyDescent="0.15">
      <c r="B34" t="s">
        <v>556</v>
      </c>
    </row>
    <row r="35" spans="2:2" x14ac:dyDescent="0.15">
      <c r="B35" t="s">
        <v>557</v>
      </c>
    </row>
    <row r="36" spans="2:2" x14ac:dyDescent="0.15">
      <c r="B36" t="s">
        <v>558</v>
      </c>
    </row>
    <row r="37" spans="2:2" x14ac:dyDescent="0.15">
      <c r="B37" t="s">
        <v>408</v>
      </c>
    </row>
    <row r="38" spans="2:2" x14ac:dyDescent="0.15">
      <c r="B38" t="s">
        <v>559</v>
      </c>
    </row>
    <row r="39" spans="2:2" x14ac:dyDescent="0.15">
      <c r="B39" t="s">
        <v>560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383</v>
      </c>
    </row>
    <row r="3" spans="2:2" ht="16" customHeight="1" x14ac:dyDescent="0.2">
      <c r="B3" s="58" t="s">
        <v>561</v>
      </c>
    </row>
    <row r="4" spans="2:2" ht="16" customHeight="1" x14ac:dyDescent="0.2">
      <c r="B4" s="58" t="s">
        <v>562</v>
      </c>
    </row>
    <row r="5" spans="2:2" x14ac:dyDescent="0.15">
      <c r="B5" t="s">
        <v>563</v>
      </c>
    </row>
    <row r="6" spans="2:2" ht="16" customHeight="1" x14ac:dyDescent="0.2">
      <c r="B6" s="58" t="s">
        <v>564</v>
      </c>
    </row>
    <row r="7" spans="2:2" ht="16" customHeight="1" x14ac:dyDescent="0.2">
      <c r="B7" s="58" t="s">
        <v>565</v>
      </c>
    </row>
    <row r="8" spans="2:2" x14ac:dyDescent="0.15">
      <c r="B8" t="s">
        <v>566</v>
      </c>
    </row>
    <row r="9" spans="2:2" x14ac:dyDescent="0.15">
      <c r="B9" t="s">
        <v>567</v>
      </c>
    </row>
    <row r="10" spans="2:2" x14ac:dyDescent="0.15">
      <c r="B10" t="s">
        <v>568</v>
      </c>
    </row>
    <row r="11" spans="2:2" x14ac:dyDescent="0.15">
      <c r="B11" t="s">
        <v>569</v>
      </c>
    </row>
    <row r="14" spans="2:2" ht="16" customHeight="1" x14ac:dyDescent="0.2">
      <c r="B14" s="58" t="s">
        <v>570</v>
      </c>
    </row>
    <row r="20" spans="2:2" x14ac:dyDescent="0.15">
      <c r="B20" t="s">
        <v>571</v>
      </c>
    </row>
    <row r="21" spans="2:2" x14ac:dyDescent="0.15">
      <c r="B21" t="s">
        <v>572</v>
      </c>
    </row>
    <row r="22" spans="2:2" x14ac:dyDescent="0.15">
      <c r="B22" t="s">
        <v>516</v>
      </c>
    </row>
    <row r="23" spans="2:2" x14ac:dyDescent="0.15">
      <c r="B23" t="s">
        <v>573</v>
      </c>
    </row>
    <row r="24" spans="2:2" x14ac:dyDescent="0.15">
      <c r="B24" t="s">
        <v>391</v>
      </c>
    </row>
    <row r="25" spans="2:2" x14ac:dyDescent="0.15">
      <c r="B25" t="s">
        <v>574</v>
      </c>
    </row>
    <row r="26" spans="2:2" x14ac:dyDescent="0.15">
      <c r="B26" t="s">
        <v>520</v>
      </c>
    </row>
    <row r="27" spans="2:2" x14ac:dyDescent="0.15">
      <c r="B27" t="s">
        <v>575</v>
      </c>
    </row>
    <row r="28" spans="2:2" x14ac:dyDescent="0.15">
      <c r="B28" t="s">
        <v>576</v>
      </c>
    </row>
    <row r="29" spans="2:2" x14ac:dyDescent="0.15">
      <c r="B29" t="s">
        <v>577</v>
      </c>
    </row>
    <row r="30" spans="2:2" x14ac:dyDescent="0.15">
      <c r="B30" t="s">
        <v>578</v>
      </c>
    </row>
    <row r="31" spans="2:2" x14ac:dyDescent="0.15">
      <c r="B31" t="s">
        <v>579</v>
      </c>
    </row>
    <row r="32" spans="2:2" x14ac:dyDescent="0.15">
      <c r="B32" t="s">
        <v>580</v>
      </c>
    </row>
    <row r="33" spans="2:2" x14ac:dyDescent="0.15">
      <c r="B33" t="s">
        <v>581</v>
      </c>
    </row>
    <row r="34" spans="2:2" x14ac:dyDescent="0.15">
      <c r="B34" t="s">
        <v>582</v>
      </c>
    </row>
    <row r="35" spans="2:2" x14ac:dyDescent="0.15">
      <c r="B35" t="s">
        <v>557</v>
      </c>
    </row>
    <row r="36" spans="2:2" x14ac:dyDescent="0.15">
      <c r="B36" t="s">
        <v>583</v>
      </c>
    </row>
    <row r="37" spans="2:2" x14ac:dyDescent="0.15">
      <c r="B37" t="s">
        <v>501</v>
      </c>
    </row>
    <row r="38" spans="2:2" x14ac:dyDescent="0.15">
      <c r="B38" t="s">
        <v>584</v>
      </c>
    </row>
    <row r="39" spans="2:2" x14ac:dyDescent="0.15">
      <c r="B39" t="s">
        <v>585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412</v>
      </c>
    </row>
    <row r="3" spans="2:2" x14ac:dyDescent="0.15">
      <c r="B3" t="s">
        <v>586</v>
      </c>
    </row>
    <row r="4" spans="2:2" x14ac:dyDescent="0.15">
      <c r="B4" t="s">
        <v>587</v>
      </c>
    </row>
    <row r="5" spans="2:2" x14ac:dyDescent="0.15">
      <c r="B5" t="s">
        <v>588</v>
      </c>
    </row>
    <row r="6" spans="2:2" x14ac:dyDescent="0.15">
      <c r="B6" t="s">
        <v>589</v>
      </c>
    </row>
    <row r="7" spans="2:2" x14ac:dyDescent="0.15">
      <c r="B7" t="s">
        <v>590</v>
      </c>
    </row>
    <row r="8" spans="2:2" x14ac:dyDescent="0.15">
      <c r="B8" t="s">
        <v>591</v>
      </c>
    </row>
    <row r="9" spans="2:2" x14ac:dyDescent="0.15">
      <c r="B9" t="s">
        <v>592</v>
      </c>
    </row>
    <row r="10" spans="2:2" x14ac:dyDescent="0.15">
      <c r="B10" t="s">
        <v>593</v>
      </c>
    </row>
    <row r="11" spans="2:2" x14ac:dyDescent="0.15">
      <c r="B11" t="s">
        <v>594</v>
      </c>
    </row>
    <row r="14" spans="2:2" x14ac:dyDescent="0.15">
      <c r="B14" t="s">
        <v>595</v>
      </c>
    </row>
    <row r="20" spans="2:2" x14ac:dyDescent="0.15">
      <c r="B20" t="s">
        <v>596</v>
      </c>
    </row>
    <row r="21" spans="2:2" x14ac:dyDescent="0.15">
      <c r="B21" t="s">
        <v>597</v>
      </c>
    </row>
    <row r="22" spans="2:2" x14ac:dyDescent="0.15">
      <c r="B22" t="s">
        <v>598</v>
      </c>
    </row>
    <row r="23" spans="2:2" x14ac:dyDescent="0.15">
      <c r="B23" t="s">
        <v>599</v>
      </c>
    </row>
    <row r="24" spans="2:2" x14ac:dyDescent="0.15">
      <c r="B24" t="s">
        <v>391</v>
      </c>
    </row>
    <row r="25" spans="2:2" x14ac:dyDescent="0.15">
      <c r="B25" t="s">
        <v>600</v>
      </c>
    </row>
    <row r="26" spans="2:2" x14ac:dyDescent="0.15">
      <c r="B26" t="s">
        <v>601</v>
      </c>
    </row>
    <row r="27" spans="2:2" x14ac:dyDescent="0.15">
      <c r="B27" t="s">
        <v>602</v>
      </c>
    </row>
    <row r="28" spans="2:2" x14ac:dyDescent="0.15">
      <c r="B28" t="s">
        <v>603</v>
      </c>
    </row>
    <row r="29" spans="2:2" x14ac:dyDescent="0.15">
      <c r="B29" t="s">
        <v>604</v>
      </c>
    </row>
    <row r="30" spans="2:2" x14ac:dyDescent="0.15">
      <c r="B30" t="s">
        <v>605</v>
      </c>
    </row>
    <row r="31" spans="2:2" x14ac:dyDescent="0.15">
      <c r="B31" t="s">
        <v>606</v>
      </c>
    </row>
    <row r="32" spans="2:2" x14ac:dyDescent="0.15">
      <c r="B32" t="s">
        <v>607</v>
      </c>
    </row>
    <row r="33" spans="2:2" x14ac:dyDescent="0.15">
      <c r="B33" t="s">
        <v>608</v>
      </c>
    </row>
    <row r="34" spans="2:2" x14ac:dyDescent="0.15">
      <c r="B34" t="s">
        <v>609</v>
      </c>
    </row>
    <row r="35" spans="2:2" x14ac:dyDescent="0.15">
      <c r="B35" t="s">
        <v>610</v>
      </c>
    </row>
    <row r="36" spans="2:2" x14ac:dyDescent="0.15">
      <c r="B36" t="s">
        <v>500</v>
      </c>
    </row>
    <row r="37" spans="2:2" x14ac:dyDescent="0.15">
      <c r="B37" t="s">
        <v>408</v>
      </c>
    </row>
    <row r="38" spans="2:2" x14ac:dyDescent="0.15">
      <c r="B38" t="s">
        <v>611</v>
      </c>
    </row>
    <row r="39" spans="2:2" x14ac:dyDescent="0.15">
      <c r="B39" t="s">
        <v>612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Patrick Dominique Vibild</cp:lastModifiedBy>
  <cp:revision>196</cp:revision>
  <dcterms:created xsi:type="dcterms:W3CDTF">2020-07-27T15:42:24Z</dcterms:created>
  <dcterms:modified xsi:type="dcterms:W3CDTF">2024-07-25T01:53:35Z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