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13/RG/"/>
    </mc:Choice>
  </mc:AlternateContent>
  <xr:revisionPtr revIDLastSave="0" documentId="13_ncr:1_{F3BCBECB-DFD6-B14E-87B1-287CEE9B8CE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14" i="2"/>
  <c r="D14" i="2"/>
  <c r="C15" i="2"/>
  <c r="D15" i="2"/>
  <c r="C16" i="2"/>
  <c r="D16" i="2"/>
  <c r="C17" i="2"/>
  <c r="D17" i="2"/>
  <c r="C18" i="2"/>
  <c r="D18" i="2"/>
  <c r="C19" i="2"/>
  <c r="D19" i="2"/>
  <c r="C20" i="2"/>
  <c r="D20" i="2"/>
  <c r="C21" i="2"/>
  <c r="D21" i="2"/>
  <c r="C22" i="2"/>
  <c r="D22" i="2"/>
  <c r="C23" i="2"/>
  <c r="D23" i="2"/>
  <c r="C4" i="2" l="1"/>
  <c r="D4" i="2"/>
  <c r="C5" i="2"/>
  <c r="D5" i="2"/>
  <c r="C6" i="2"/>
  <c r="D6" i="2"/>
  <c r="C7" i="2"/>
  <c r="CO8" i="1" s="1"/>
  <c r="FE8" i="1" s="1"/>
  <c r="D7" i="2"/>
  <c r="C8" i="2"/>
  <c r="CO9" i="1" s="1"/>
  <c r="FE9" i="1" s="1"/>
  <c r="D8" i="2"/>
  <c r="C9" i="2"/>
  <c r="D9" i="2"/>
  <c r="C10" i="2"/>
  <c r="D10" i="2"/>
  <c r="C11" i="2"/>
  <c r="D11" i="2"/>
  <c r="C12" i="2"/>
  <c r="CO13" i="1" s="1"/>
  <c r="D12" i="2"/>
  <c r="C13" i="2"/>
  <c r="D13" i="2"/>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B23" i="2"/>
  <c r="AI8" i="1" s="1"/>
  <c r="W22" i="2"/>
  <c r="V22" i="2"/>
  <c r="U22" i="2"/>
  <c r="T22" i="2"/>
  <c r="S22" i="2"/>
  <c r="R22" i="2"/>
  <c r="Q22" i="2"/>
  <c r="P22" i="2"/>
  <c r="M22" i="2"/>
  <c r="N22" i="2" s="1"/>
  <c r="M23" i="1" s="1"/>
  <c r="K22" i="2"/>
  <c r="J22" i="2"/>
  <c r="I22" i="2"/>
  <c r="W21" i="2"/>
  <c r="I21" i="2" s="1"/>
  <c r="V21" i="2"/>
  <c r="R21" i="2"/>
  <c r="M21" i="2"/>
  <c r="T21" i="2" s="1"/>
  <c r="S22" i="1" s="1"/>
  <c r="K21" i="2"/>
  <c r="J21" i="2"/>
  <c r="W20" i="2"/>
  <c r="I20" i="2" s="1"/>
  <c r="S20" i="2"/>
  <c r="R20" i="2"/>
  <c r="N20" i="2"/>
  <c r="M20" i="2"/>
  <c r="P20" i="2" s="1"/>
  <c r="O21" i="1" s="1"/>
  <c r="K20" i="2"/>
  <c r="J20" i="2"/>
  <c r="W19" i="2"/>
  <c r="T19" i="2"/>
  <c r="S19" i="2"/>
  <c r="R19" i="2"/>
  <c r="Q19" i="2"/>
  <c r="P19" i="2"/>
  <c r="O19" i="2"/>
  <c r="N19" i="2"/>
  <c r="M20" i="1" s="1"/>
  <c r="V19" i="2"/>
  <c r="U20" i="1" s="1"/>
  <c r="K19" i="2"/>
  <c r="J19" i="2"/>
  <c r="I19" i="2"/>
  <c r="W18" i="2"/>
  <c r="V18" i="2"/>
  <c r="U18" i="2"/>
  <c r="T18" i="2"/>
  <c r="S19" i="1" s="1"/>
  <c r="P18" i="2"/>
  <c r="O19" i="1" s="1"/>
  <c r="O18" i="2"/>
  <c r="N19" i="1" s="1"/>
  <c r="N18" i="2"/>
  <c r="R18" i="2"/>
  <c r="Q19" i="1" s="1"/>
  <c r="K18" i="2"/>
  <c r="J18" i="2"/>
  <c r="I18" i="2"/>
  <c r="W17" i="2"/>
  <c r="V17" i="2"/>
  <c r="U17" i="2"/>
  <c r="T17" i="2"/>
  <c r="S17" i="2"/>
  <c r="R17" i="2"/>
  <c r="Q17" i="2"/>
  <c r="P17" i="2"/>
  <c r="M17" i="2"/>
  <c r="N17" i="2" s="1"/>
  <c r="M18" i="1" s="1"/>
  <c r="K17" i="2"/>
  <c r="J17" i="2"/>
  <c r="I17" i="2"/>
  <c r="AT18" i="1" s="1"/>
  <c r="W16" i="2"/>
  <c r="I16" i="2" s="1"/>
  <c r="V16" i="2"/>
  <c r="R16" i="2"/>
  <c r="T16" i="2"/>
  <c r="S17" i="1" s="1"/>
  <c r="K16" i="2"/>
  <c r="J16" i="2"/>
  <c r="W15" i="2"/>
  <c r="I15" i="2" s="1"/>
  <c r="S15" i="2"/>
  <c r="R15" i="2"/>
  <c r="N15" i="2"/>
  <c r="P15" i="2"/>
  <c r="O16" i="1" s="1"/>
  <c r="K15" i="2"/>
  <c r="J15" i="2"/>
  <c r="W14" i="2"/>
  <c r="T14" i="2"/>
  <c r="S14" i="2"/>
  <c r="R14" i="2"/>
  <c r="Q14" i="2"/>
  <c r="P14" i="2"/>
  <c r="O14" i="2"/>
  <c r="N14" i="2"/>
  <c r="V14" i="2"/>
  <c r="U15" i="1" s="1"/>
  <c r="K14" i="2"/>
  <c r="J14" i="2"/>
  <c r="I14" i="2"/>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AT13" i="1" s="1"/>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F2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A23" i="1"/>
  <c r="Z23" i="1"/>
  <c r="Y23" i="1"/>
  <c r="X23" i="1"/>
  <c r="W23" i="1"/>
  <c r="U23" i="1"/>
  <c r="T23" i="1"/>
  <c r="S23" i="1"/>
  <c r="R23" i="1"/>
  <c r="Q23" i="1"/>
  <c r="P23" i="1"/>
  <c r="O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J22" i="1"/>
  <c r="AA22" i="1"/>
  <c r="Z22" i="1"/>
  <c r="Y22" i="1"/>
  <c r="X22" i="1"/>
  <c r="W22" i="1"/>
  <c r="U22" i="1"/>
  <c r="Q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I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L13" i="1"/>
  <c r="CK13" i="1"/>
  <c r="CJ13" i="1"/>
  <c r="CI13" i="1"/>
  <c r="CH13" i="1"/>
  <c r="CG13" i="1"/>
  <c r="BH13" i="1"/>
  <c r="BG13" i="1"/>
  <c r="BF13" i="1"/>
  <c r="BE13" i="1"/>
  <c r="AV13" i="1"/>
  <c r="AM13" i="1"/>
  <c r="AK13" i="1"/>
  <c r="AI13" i="1"/>
  <c r="AB13" i="1"/>
  <c r="AA13" i="1"/>
  <c r="Z13" i="1"/>
  <c r="Y13" i="1"/>
  <c r="X13" i="1"/>
  <c r="W13" i="1"/>
  <c r="U13" i="1"/>
  <c r="T13" i="1"/>
  <c r="S13" i="1"/>
  <c r="R13" i="1"/>
  <c r="Q13" i="1"/>
  <c r="P13" i="1"/>
  <c r="O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I10" i="1"/>
  <c r="AB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L9" i="1"/>
  <c r="CK9" i="1"/>
  <c r="CJ9" i="1"/>
  <c r="CI9" i="1"/>
  <c r="CH9" i="1"/>
  <c r="CG9" i="1"/>
  <c r="BH9" i="1"/>
  <c r="BG9" i="1"/>
  <c r="BF9" i="1"/>
  <c r="BE9" i="1"/>
  <c r="AV9" i="1"/>
  <c r="AM9" i="1"/>
  <c r="AK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L8" i="1"/>
  <c r="CK8" i="1"/>
  <c r="CJ8" i="1"/>
  <c r="CI8" i="1"/>
  <c r="CH8" i="1"/>
  <c r="CG8" i="1"/>
  <c r="BH8" i="1"/>
  <c r="BG8" i="1"/>
  <c r="BF8" i="1"/>
  <c r="BE8" i="1"/>
  <c r="AV8" i="1"/>
  <c r="AM8" i="1"/>
  <c r="AK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I5" i="1"/>
  <c r="AA5" i="1"/>
  <c r="Z5" i="1"/>
  <c r="Y5" i="1"/>
  <c r="X5" i="1"/>
  <c r="W5" i="1"/>
  <c r="P5" i="1"/>
  <c r="L5" i="1"/>
  <c r="K5" i="1"/>
  <c r="J5" i="1"/>
  <c r="I5" i="1"/>
  <c r="H5" i="1"/>
  <c r="G5" i="1"/>
  <c r="E5" i="1"/>
  <c r="D5" i="1"/>
  <c r="C5" i="1"/>
  <c r="B5" i="1"/>
  <c r="A5" i="1"/>
  <c r="AA4" i="1"/>
  <c r="J4" i="1"/>
  <c r="I4" i="1"/>
  <c r="H4" i="1"/>
  <c r="D4" i="1"/>
  <c r="B4" i="1"/>
  <c r="A4" i="1"/>
  <c r="FE13" i="1" l="1"/>
  <c r="L13" i="1"/>
  <c r="AJ6" i="1"/>
  <c r="AJ9" i="1"/>
  <c r="AJ14" i="1"/>
  <c r="F15" i="1"/>
  <c r="F4" i="1"/>
  <c r="AJ13" i="1"/>
  <c r="AJ7" i="1"/>
  <c r="AJ10" i="1"/>
  <c r="AJ12" i="1"/>
  <c r="AL13" i="1"/>
  <c r="AJ15" i="1"/>
  <c r="AJ16" i="1"/>
  <c r="AJ17" i="1"/>
  <c r="AJ23" i="1"/>
  <c r="AJ5" i="1"/>
  <c r="AJ8" i="1"/>
  <c r="AJ11" i="1"/>
  <c r="F19" i="1"/>
  <c r="AJ20" i="1"/>
  <c r="F23" i="1"/>
  <c r="L23" i="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<sst xmlns="http://schemas.openxmlformats.org/spreadsheetml/2006/main" count="806" uniqueCount="650">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</sst>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0">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13/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648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649</v>
      </c>
    </row>
    <row r="4" spans="1:193"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clavier de remplacement  rétroéclairé pour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64"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clavier de remplacement Allemand non rétroéclairé pour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IF(ISBLANK(Values!F4),"",IF(Values!J4,Values!$B$23,Values!$B$33))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3" t="str">
        <f>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5" s="2" t="str">
        <f>IF(ISBLANK(Values!F4),"",Values!$B$25)</f>
        <v xml:space="preserve">♻️ PRODUIT ÉCOLOGIQUE - Achetez remis à neuf, ACHETEZ VERT! Réduisez plus de 80% de dioxyde de carbone en achetant nos claviers remis à neuf, par rapport à l'achat d'un nouveau clavier! </v>
      </c>
      <c r="AL5" s="2" t="str">
        <f>IF(ISBLANK(Values!F4),"",SUBSTITUTE(SUBSTITUTE(IF(Values!$K4, Values!$B$26, Values!$B$33), "{language}", Values!$I4), "{flag}", INDEX(options!$E$1:$E$20, Values!$W4)))</f>
        <v>👉  DISPOSITION - 🇩🇪 Allemand non rétroéclairé.</v>
      </c>
      <c r="AM5" s="2" t="str">
        <f>SUBSTITUTE(IF(ISBLANK(Values!F4),"",Values!$B$27),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5" s="28" t="str">
        <f>IF(ISBLANK(Values!F4),"",Values!I4)</f>
        <v>Allemand</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Danemark</v>
      </c>
      <c r="CZ5" s="2" t="str">
        <f>IF(ISBLANK(Values!F4),"","No")</f>
        <v>No</v>
      </c>
      <c r="DA5" s="2" t="str">
        <f>IF(ISBLANK(Values!F4),"","No")</f>
        <v>No</v>
      </c>
      <c r="DO5" s="2" t="str">
        <f>IF(ISBLANK(Values!F4),"","Parts")</f>
        <v>Parts</v>
      </c>
      <c r="DP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IF(ISBLANK(Values!$F4), "", "not_applicable")</f>
        <v>not_applicable</v>
      </c>
      <c r="EI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2">
        <f>K5</f>
        <v>34.950000000000003</v>
      </c>
    </row>
    <row r="6" spans="1:193" ht="64"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clavier de remplacement Français non rétroéclairé pour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IF(ISBLANK(Values!F5),"",IF(Values!J5,Values!$B$23,Values!$B$33))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3" t="str">
        <f>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6" s="2" t="str">
        <f>IF(ISBLANK(Values!F5),"",Values!$B$25)</f>
        <v xml:space="preserve">♻️ PRODUIT ÉCOLOGIQUE - Achetez remis à neuf, ACHETEZ VERT! Réduisez plus de 80% de dioxyde de carbone en achetant nos claviers remis à neuf, par rapport à l'achat d'un nouveau clavier! </v>
      </c>
      <c r="AL6" s="2" t="str">
        <f>IF(ISBLANK(Values!F5),"",SUBSTITUTE(SUBSTITUTE(IF(Values!$K5, Values!$B$26, Values!$B$33), "{language}", Values!$I5), "{flag}", INDEX(options!$E$1:$E$20, Values!$W5)))</f>
        <v>👉  DISPOSITION - 🇫🇷 Français non rétroéclairé.</v>
      </c>
      <c r="AM6" s="2" t="str">
        <f>SUBSTITUTE(IF(ISBLANK(Values!F5),"",Values!$B$27),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6" s="28" t="str">
        <f>IF(ISBLANK(Values!F5),"",Values!I5)</f>
        <v>Français</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Danemark</v>
      </c>
      <c r="CZ6" s="2" t="str">
        <f>IF(ISBLANK(Values!F5),"","No")</f>
        <v>No</v>
      </c>
      <c r="DA6" s="2" t="str">
        <f>IF(ISBLANK(Values!F5),"","No")</f>
        <v>No</v>
      </c>
      <c r="DO6" s="2" t="str">
        <f>IF(ISBLANK(Values!F5),"","Parts")</f>
        <v>Parts</v>
      </c>
      <c r="DP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IF(ISBLANK(Values!$F5), "", "not_applicable")</f>
        <v>not_applicable</v>
      </c>
      <c r="EI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2">
        <f>K6</f>
        <v>34.950000000000003</v>
      </c>
    </row>
    <row r="7" spans="1:193" ht="64"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clavier de remplacement Italien non rétroéclairé pour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IF(ISBLANK(Values!F6),"",IF(Values!J6,Values!$B$23,Values!$B$33))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3" t="str">
        <f>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7" s="2" t="str">
        <f>IF(ISBLANK(Values!F6),"",Values!$B$25)</f>
        <v xml:space="preserve">♻️ PRODUIT ÉCOLOGIQUE - Achetez remis à neuf, ACHETEZ VERT! Réduisez plus de 80% de dioxyde de carbone en achetant nos claviers remis à neuf, par rapport à l'achat d'un nouveau clavier! </v>
      </c>
      <c r="AL7" s="2" t="str">
        <f>IF(ISBLANK(Values!F6),"",SUBSTITUTE(SUBSTITUTE(IF(Values!$K6, Values!$B$26, Values!$B$33), "{language}", Values!$I6), "{flag}", INDEX(options!$E$1:$E$20, Values!$W6)))</f>
        <v>👉  DISPOSITION - 🇮🇹 Italien non rétroéclairé.</v>
      </c>
      <c r="AM7" s="2" t="str">
        <f>SUBSTITUTE(IF(ISBLANK(Values!F6),"",Values!$B$27),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7" s="28" t="str">
        <f>IF(ISBLANK(Values!F6),"",Values!I6)</f>
        <v>Italien</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Danemark</v>
      </c>
      <c r="CZ7" s="2" t="str">
        <f>IF(ISBLANK(Values!F6),"","No")</f>
        <v>No</v>
      </c>
      <c r="DA7" s="2" t="str">
        <f>IF(ISBLANK(Values!F6),"","No")</f>
        <v>No</v>
      </c>
      <c r="DO7" s="2" t="str">
        <f>IF(ISBLANK(Values!F6),"","Parts")</f>
        <v>Parts</v>
      </c>
      <c r="DP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IF(ISBLANK(Values!$F6), "", "not_applicable")</f>
        <v>not_applicable</v>
      </c>
      <c r="EI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2">
        <f>K7</f>
        <v>34.950000000000003</v>
      </c>
    </row>
    <row r="8" spans="1:193" ht="64"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clavier de remplacement Espagnol non rétroéclairé pour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IF(ISBLANK(Values!F7),"",IF(Values!J7,Values!$B$23,Values!$B$33))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3" t="str">
        <f>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8" s="2" t="str">
        <f>IF(ISBLANK(Values!F7),"",Values!$B$25)</f>
        <v xml:space="preserve">♻️ PRODUIT ÉCOLOGIQUE - Achetez remis à neuf, ACHETEZ VERT! Réduisez plus de 80% de dioxyde de carbone en achetant nos claviers remis à neuf, par rapport à l'achat d'un nouveau clavier! </v>
      </c>
      <c r="AL8" s="2" t="str">
        <f>IF(ISBLANK(Values!F7),"",SUBSTITUTE(SUBSTITUTE(IF(Values!$K7, Values!$B$26, Values!$B$33), "{language}", Values!$I7), "{flag}", INDEX(options!$E$1:$E$20, Values!$W7)))</f>
        <v>👉  DISPOSITION - 🇪🇸 Espagnol non rétroéclairé.</v>
      </c>
      <c r="AM8" s="2" t="str">
        <f>SUBSTITUTE(IF(ISBLANK(Values!F7),"",Values!$B$27),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8" s="28" t="str">
        <f>IF(ISBLANK(Values!F7),"",Values!I7)</f>
        <v>Espagnol</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Danemark</v>
      </c>
      <c r="CZ8" s="2" t="str">
        <f>IF(ISBLANK(Values!F7),"","No")</f>
        <v>No</v>
      </c>
      <c r="DA8" s="2" t="str">
        <f>IF(ISBLANK(Values!F7),"","No")</f>
        <v>No</v>
      </c>
      <c r="DO8" s="2" t="str">
        <f>IF(ISBLANK(Values!F7),"","Parts")</f>
        <v>Parts</v>
      </c>
      <c r="DP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IF(ISBLANK(Values!$F7), "", "not_applicable")</f>
        <v>not_applicable</v>
      </c>
      <c r="EI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2">
        <f>K8</f>
        <v>34.950000000000003</v>
      </c>
    </row>
    <row r="9" spans="1:193" ht="64"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clavier de remplacement UK non rétroéclairé pour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IF(ISBLANK(Values!F8),"",IF(Values!J8,Values!$B$23,Values!$B$33))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3" t="str">
        <f>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9" s="2" t="str">
        <f>IF(ISBLANK(Values!F8),"",Values!$B$25)</f>
        <v xml:space="preserve">♻️ PRODUIT ÉCOLOGIQUE - Achetez remis à neuf, ACHETEZ VERT! Réduisez plus de 80% de dioxyde de carbone en achetant nos claviers remis à neuf, par rapport à l'achat d'un nouveau clavier! </v>
      </c>
      <c r="AL9" s="2" t="str">
        <f>IF(ISBLANK(Values!F8),"",SUBSTITUTE(SUBSTITUTE(IF(Values!$K8, Values!$B$26, Values!$B$33), "{language}", Values!$I8), "{flag}", INDEX(options!$E$1:$E$20, Values!$W8)))</f>
        <v>👉  DISPOSITION - 🇬🇧 UK non rétroéclairé.</v>
      </c>
      <c r="AM9" s="2" t="str">
        <f>SUBSTITUTE(IF(ISBLANK(Values!F8),"",Values!$B$27),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Danemark</v>
      </c>
      <c r="CZ9" s="2" t="str">
        <f>IF(ISBLANK(Values!F8),"","No")</f>
        <v>No</v>
      </c>
      <c r="DA9" s="2" t="str">
        <f>IF(ISBLANK(Values!F8),"","No")</f>
        <v>No</v>
      </c>
      <c r="DO9" s="2" t="str">
        <f>IF(ISBLANK(Values!F8),"","Parts")</f>
        <v>Parts</v>
      </c>
      <c r="DP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IF(ISBLANK(Values!$F8), "", "not_applicable")</f>
        <v>not_applicable</v>
      </c>
      <c r="EI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2">
        <f>K9</f>
        <v>34.950000000000003</v>
      </c>
    </row>
    <row r="10" spans="1:193" ht="64"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clavier de remplacement Scandinave - nordique non rétroéclairé pour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IF(ISBLANK(Values!F9),"",IF(Values!J9,Values!$B$23,Values!$B$33))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3" t="str">
        <f>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0" s="2" t="str">
        <f>IF(ISBLANK(Values!F9),"",Values!$B$25)</f>
        <v xml:space="preserve">♻️ PRODUIT ÉCOLOGIQUE - Achetez remis à neuf, ACHETEZ VERT! Réduisez plus de 80% de dioxyde de carbone en achetant nos claviers remis à neuf, par rapport à l'achat d'un nouveau clavier! </v>
      </c>
      <c r="AL10" s="2" t="str">
        <f>IF(ISBLANK(Values!F9),"",SUBSTITUTE(SUBSTITUTE(IF(Values!$K9, Values!$B$26, Values!$B$33), "{language}", Values!$I9), "{flag}", INDEX(options!$E$1:$E$20, Values!$W9)))</f>
        <v>👉  DISPOSITION - 🇸🇪 🇫🇮 🇳🇴 🇩🇰 Scandinave - nordique non rétroéclairé.</v>
      </c>
      <c r="AM10" s="2" t="str">
        <f>SUBSTITUTE(IF(ISBLANK(Values!F9),"",Values!$B$27),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0" s="28" t="str">
        <f>IF(ISBLANK(Values!F9),"",Values!I9)</f>
        <v>Scandinave - nordique</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Danemark</v>
      </c>
      <c r="CZ10" s="2" t="str">
        <f>IF(ISBLANK(Values!F9),"","No")</f>
        <v>No</v>
      </c>
      <c r="DA10" s="2" t="str">
        <f>IF(ISBLANK(Values!F9),"","No")</f>
        <v>No</v>
      </c>
      <c r="DO10" s="2" t="str">
        <f>IF(ISBLANK(Values!F9),"","Parts")</f>
        <v>Parts</v>
      </c>
      <c r="DP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IF(ISBLANK(Values!$F9), "", "not_applicable")</f>
        <v>not_applicable</v>
      </c>
      <c r="EI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2">
        <f>K10</f>
        <v>34.950000000000003</v>
      </c>
    </row>
    <row r="11" spans="1:193" ht="64"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clavier de remplacement Belge non rétroéclairé pour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IF(ISBLANK(Values!F10),"",IF(Values!J10,Values!$B$23,Values!$B$33))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3" t="str">
        <f>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1" s="2" t="str">
        <f>IF(ISBLANK(Values!F10),"",Values!$B$25)</f>
        <v xml:space="preserve">♻️ PRODUIT ÉCOLOGIQUE - Achetez remis à neuf, ACHETEZ VERT! Réduisez plus de 80% de dioxyde de carbone en achetant nos claviers remis à neuf, par rapport à l'achat d'un nouveau clavier! </v>
      </c>
      <c r="AL11" s="2" t="str">
        <f>IF(ISBLANK(Values!F10),"",SUBSTITUTE(SUBSTITUTE(IF(Values!$K10, Values!$B$26, Values!$B$33), "{language}", Values!$I10), "{flag}", INDEX(options!$E$1:$E$20, Values!$W10)))</f>
        <v>👉  DISPOSITION - 🇧🇪 Belge non rétroéclairé.</v>
      </c>
      <c r="AM11" s="2" t="str">
        <f>SUBSTITUTE(IF(ISBLANK(Values!F10),"",Values!$B$27),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1" s="28" t="str">
        <f>IF(ISBLANK(Values!F10),"",Values!I10)</f>
        <v>Belge</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Danemark</v>
      </c>
      <c r="CZ11" s="2" t="str">
        <f>IF(ISBLANK(Values!F10),"","No")</f>
        <v>No</v>
      </c>
      <c r="DA11" s="2" t="str">
        <f>IF(ISBLANK(Values!F10),"","No")</f>
        <v>No</v>
      </c>
      <c r="DO11" s="2" t="str">
        <f>IF(ISBLANK(Values!F10),"","Parts")</f>
        <v>Parts</v>
      </c>
      <c r="DP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IF(ISBLANK(Values!$F10), "", "not_applicable")</f>
        <v>not_applicable</v>
      </c>
      <c r="EI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2">
        <f>K11</f>
        <v>34.950000000000003</v>
      </c>
    </row>
    <row r="12" spans="1:193" ht="64"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clavier de remplacement Suisse non rétroéclairé pour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IF(ISBLANK(Values!F11),"",IF(Values!J11,Values!$B$23,Values!$B$33))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3" t="str">
        <f>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2" s="2" t="str">
        <f>IF(ISBLANK(Values!F11),"",Values!$B$25)</f>
        <v xml:space="preserve">♻️ PRODUIT ÉCOLOGIQUE - Achetez remis à neuf, ACHETEZ VERT! Réduisez plus de 80% de dioxyde de carbone en achetant nos claviers remis à neuf, par rapport à l'achat d'un nouveau clavier! </v>
      </c>
      <c r="AL12" s="2" t="str">
        <f>IF(ISBLANK(Values!F11),"",SUBSTITUTE(SUBSTITUTE(IF(Values!$K11, Values!$B$26, Values!$B$33), "{language}", Values!$I11), "{flag}", INDEX(options!$E$1:$E$20, Values!$W11)))</f>
        <v>👉  DISPOSITION - 🇨🇭 Suisse non rétroéclairé.</v>
      </c>
      <c r="AM12" s="2" t="str">
        <f>SUBSTITUTE(IF(ISBLANK(Values!F11),"",Values!$B$27),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2" s="28" t="str">
        <f>IF(ISBLANK(Values!F11),"",Values!I11)</f>
        <v>Suisse</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Danemark</v>
      </c>
      <c r="CZ12" s="2" t="str">
        <f>IF(ISBLANK(Values!F11),"","No")</f>
        <v>No</v>
      </c>
      <c r="DA12" s="2" t="str">
        <f>IF(ISBLANK(Values!F11),"","No")</f>
        <v>No</v>
      </c>
      <c r="DO12" s="2" t="str">
        <f>IF(ISBLANK(Values!F11),"","Parts")</f>
        <v>Parts</v>
      </c>
      <c r="DP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IF(ISBLANK(Values!$F11), "", "not_applicable")</f>
        <v>not_applicable</v>
      </c>
      <c r="EI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2">
        <f>K12</f>
        <v>34.950000000000003</v>
      </c>
    </row>
    <row r="13" spans="1:193" ht="64"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clavier de remplacement US international non rétroéclairé pour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IF(ISBLANK(Values!F12),"",IF(Values!J12,Values!$B$23,Values!$B$33))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3" t="str">
        <f>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3" s="2" t="str">
        <f>IF(ISBLANK(Values!F12),"",Values!$B$25)</f>
        <v xml:space="preserve">♻️ PRODUIT ÉCOLOGIQUE - Achetez remis à neuf, ACHETEZ VERT! Réduisez plus de 80% de dioxyde de carbone en achetant nos claviers remis à neuf, par rapport à l'achat d'un nouveau clavier! </v>
      </c>
      <c r="AL13" s="2" t="str">
        <f>IF(ISBLANK(Values!F12),"",SUBSTITUTE(SUBSTITUTE(IF(Values!$K12, Values!$B$26, Values!$B$33), "{language}", Values!$I12), "{flag}", INDEX(options!$E$1:$E$20, Values!$W12)))</f>
        <v>👉  DISPOSITION - 🇺🇸 with € symbol US international non rétroéclairé.</v>
      </c>
      <c r="AM13" s="2" t="str">
        <f>SUBSTITUTE(IF(ISBLANK(Values!F12),"",Values!$B$27),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Danemark</v>
      </c>
      <c r="CZ13" s="2" t="str">
        <f>IF(ISBLANK(Values!F12),"","No")</f>
        <v>No</v>
      </c>
      <c r="DA13" s="2" t="str">
        <f>IF(ISBLANK(Values!F12),"","No")</f>
        <v>No</v>
      </c>
      <c r="DO13" s="2" t="str">
        <f>IF(ISBLANK(Values!F12),"","Parts")</f>
        <v>Parts</v>
      </c>
      <c r="DP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IF(ISBLANK(Values!$F12), "", "not_applicable")</f>
        <v>not_applicable</v>
      </c>
      <c r="EI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2">
        <f>K13</f>
        <v>34.950000000000003</v>
      </c>
    </row>
    <row r="14" spans="1:193" ht="64"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clavier de remplacement US non rétroéclairé pour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IF(ISBLANK(Values!F13),"",IF(Values!J13,Values!$B$23,Values!$B$33))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3" t="str">
        <f>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4" s="2" t="str">
        <f>IF(ISBLANK(Values!F13),"",Values!$B$25)</f>
        <v xml:space="preserve">♻️ PRODUIT ÉCOLOGIQUE - Achetez remis à neuf, ACHETEZ VERT! Réduisez plus de 80% de dioxyde de carbone en achetant nos claviers remis à neuf, par rapport à l'achat d'un nouveau clavier! </v>
      </c>
      <c r="AL14" s="2" t="str">
        <f>IF(ISBLANK(Values!F13),"",SUBSTITUTE(SUBSTITUTE(IF(Values!$K13, Values!$B$26, Values!$B$33), "{language}", Values!$I13), "{flag}", INDEX(options!$E$1:$E$20, Values!$W13)))</f>
        <v>👉  DISPOSITION - 🇺🇸 US non rétroéclairé.</v>
      </c>
      <c r="AM14" s="2" t="str">
        <f>SUBSTITUTE(IF(ISBLANK(Values!F13),"",Values!$B$27),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Danemark</v>
      </c>
      <c r="CZ14" s="2" t="str">
        <f>IF(ISBLANK(Values!F13),"","No")</f>
        <v>No</v>
      </c>
      <c r="DA14" s="2" t="str">
        <f>IF(ISBLANK(Values!F13),"","No")</f>
        <v>No</v>
      </c>
      <c r="DO14" s="2" t="str">
        <f>IF(ISBLANK(Values!F13),"","Parts")</f>
        <v>Parts</v>
      </c>
      <c r="DP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IF(ISBLANK(Values!$F13), "", "not_applicable")</f>
        <v>not_applicable</v>
      </c>
      <c r="EI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2">
        <f>K14</f>
        <v>34.950000000000003</v>
      </c>
    </row>
    <row r="15" spans="1:193" ht="64"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clavier de remplacement Allemand rétroéclairé pour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35" t="str">
        <f>IF(ISBLANK(Values!F14),"",IF(Values!J14,Values!$B$23,Values!$B$33))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3" t="str">
        <f>IF(ISBLANK(Values!F14),"",Values!$B$24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5" s="2" t="str">
        <f>IF(ISBLANK(Values!F14),"",Values!$B$25)</f>
        <v xml:space="preserve">♻️ PRODUIT ÉCOLOGIQUE - Achetez remis à neuf, ACHETEZ VERT! Réduisez plus de 80% de dioxyde de carbone en achetant nos claviers remis à neuf, par rapport à l'achat d'un nouveau clavier! </v>
      </c>
      <c r="AL15" s="2" t="str">
        <f>IF(ISBLANK(Values!F14),"",SUBSTITUTE(SUBSTITUTE(IF(Values!$K14, Values!$B$26, Values!$B$33), "{language}", Values!$I14), "{flag}", INDEX(options!$E$1:$E$20, Values!$W14)))</f>
        <v>👉  DISPOSITION - 🇩🇪 Allemand rétroéclairé.</v>
      </c>
      <c r="AM15" s="2" t="str">
        <f>SUBSTITUTE(IF(ISBLANK(Values!F14),"",Values!$B$27),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5" s="28" t="str">
        <f>IF(ISBLANK(Values!F14),"",Values!I14)</f>
        <v>Allemand</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Danemark</v>
      </c>
      <c r="CZ15" s="2" t="str">
        <f>IF(ISBLANK(Values!F14),"","No")</f>
        <v>No</v>
      </c>
      <c r="DA15" s="2" t="str">
        <f>IF(ISBLANK(Values!F14),"","No")</f>
        <v>No</v>
      </c>
      <c r="DO15" s="2" t="str">
        <f>IF(ISBLANK(Values!F14),"","Parts")</f>
        <v>Parts</v>
      </c>
      <c r="DP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IF(ISBLANK(Values!$F14), "", "not_applicable")</f>
        <v>not_applicable</v>
      </c>
      <c r="EI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2">
        <f>K15</f>
        <v>44.95</v>
      </c>
    </row>
    <row r="16" spans="1:193" ht="64"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clavier de remplacement Français rétroéclairé pour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35" t="str">
        <f>IF(ISBLANK(Values!F15),"",IF(Values!J15,Values!$B$23,Values!$B$33))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3" t="str">
        <f>IF(ISBLANK(Values!F15),"",Values!$B$24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6" s="2" t="str">
        <f>IF(ISBLANK(Values!F15),"",Values!$B$25)</f>
        <v xml:space="preserve">♻️ PRODUIT ÉCOLOGIQUE - Achetez remis à neuf, ACHETEZ VERT! Réduisez plus de 80% de dioxyde de carbone en achetant nos claviers remis à neuf, par rapport à l'achat d'un nouveau clavier! </v>
      </c>
      <c r="AL16" s="2" t="str">
        <f>IF(ISBLANK(Values!F15),"",SUBSTITUTE(SUBSTITUTE(IF(Values!$K15, Values!$B$26, Values!$B$33), "{language}", Values!$I15), "{flag}", INDEX(options!$E$1:$E$20, Values!$W15)))</f>
        <v>👉  DISPOSITION - 🇫🇷 Français rétroéclairé.</v>
      </c>
      <c r="AM16" s="2" t="str">
        <f>SUBSTITUTE(IF(ISBLANK(Values!F15),"",Values!$B$27),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6" s="28" t="str">
        <f>IF(ISBLANK(Values!F15),"",Values!I15)</f>
        <v>Français</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Danemark</v>
      </c>
      <c r="CZ16" s="2" t="str">
        <f>IF(ISBLANK(Values!F15),"","No")</f>
        <v>No</v>
      </c>
      <c r="DA16" s="2" t="str">
        <f>IF(ISBLANK(Values!F15),"","No")</f>
        <v>No</v>
      </c>
      <c r="DO16" s="2" t="str">
        <f>IF(ISBLANK(Values!F15),"","Parts")</f>
        <v>Parts</v>
      </c>
      <c r="DP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IF(ISBLANK(Values!$F15), "", "not_applicable")</f>
        <v>not_applicable</v>
      </c>
      <c r="EI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2">
        <f>K16</f>
        <v>44.95</v>
      </c>
    </row>
    <row r="17" spans="1:193" ht="64"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clavier de remplacement Italien rétroéclairé pour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35" t="str">
        <f>IF(ISBLANK(Values!F16),"",IF(Values!J16,Values!$B$23,Values!$B$33))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3" t="str">
        <f>IF(ISBLANK(Values!F16),"",Values!$B$24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7" s="2" t="str">
        <f>IF(ISBLANK(Values!F16),"",Values!$B$25)</f>
        <v xml:space="preserve">♻️ PRODUIT ÉCOLOGIQUE - Achetez remis à neuf, ACHETEZ VERT! Réduisez plus de 80% de dioxyde de carbone en achetant nos claviers remis à neuf, par rapport à l'achat d'un nouveau clavier! </v>
      </c>
      <c r="AL17" s="2" t="str">
        <f>IF(ISBLANK(Values!F16),"",SUBSTITUTE(SUBSTITUTE(IF(Values!$K16, Values!$B$26, Values!$B$33), "{language}", Values!$I16), "{flag}", INDEX(options!$E$1:$E$20, Values!$W16)))</f>
        <v>👉  DISPOSITION - 🇮🇹 Italien rétroéclairé.</v>
      </c>
      <c r="AM17" s="2" t="str">
        <f>SUBSTITUTE(IF(ISBLANK(Values!F16),"",Values!$B$27),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7" s="28" t="str">
        <f>IF(ISBLANK(Values!F16),"",Values!I16)</f>
        <v>Italien</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Danemark</v>
      </c>
      <c r="CZ17" s="2" t="str">
        <f>IF(ISBLANK(Values!F16),"","No")</f>
        <v>No</v>
      </c>
      <c r="DA17" s="2" t="str">
        <f>IF(ISBLANK(Values!F16),"","No")</f>
        <v>No</v>
      </c>
      <c r="DO17" s="2" t="str">
        <f>IF(ISBLANK(Values!F16),"","Parts")</f>
        <v>Parts</v>
      </c>
      <c r="DP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IF(ISBLANK(Values!$F16), "", "not_applicable")</f>
        <v>not_applicable</v>
      </c>
      <c r="EI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2">
        <f>K17</f>
        <v>44.95</v>
      </c>
    </row>
    <row r="18" spans="1:193" ht="64"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clavier de remplacement Espagnol rétroéclairé pour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35" t="str">
        <f>IF(ISBLANK(Values!F17),"",IF(Values!J17,Values!$B$23,Values!$B$33))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3" t="str">
        <f>IF(ISBLANK(Values!F17),"",Values!$B$24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8" s="2" t="str">
        <f>IF(ISBLANK(Values!F17),"",Values!$B$25)</f>
        <v xml:space="preserve">♻️ PRODUIT ÉCOLOGIQUE - Achetez remis à neuf, ACHETEZ VERT! Réduisez plus de 80% de dioxyde de carbone en achetant nos claviers remis à neuf, par rapport à l'achat d'un nouveau clavier! </v>
      </c>
      <c r="AL18" s="2" t="str">
        <f>IF(ISBLANK(Values!F17),"",SUBSTITUTE(SUBSTITUTE(IF(Values!$K17, Values!$B$26, Values!$B$33), "{language}", Values!$I17), "{flag}", INDEX(options!$E$1:$E$20, Values!$W17)))</f>
        <v>👉  DISPOSITION - 🇪🇸 Espagnol rétroéclairé.</v>
      </c>
      <c r="AM18" s="2" t="str">
        <f>SUBSTITUTE(IF(ISBLANK(Values!F17),"",Values!$B$27),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8" s="28" t="str">
        <f>IF(ISBLANK(Values!F17),"",Values!I17)</f>
        <v>Espagnol</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Danemark</v>
      </c>
      <c r="CZ18" s="2" t="str">
        <f>IF(ISBLANK(Values!F17),"","No")</f>
        <v>No</v>
      </c>
      <c r="DA18" s="2" t="str">
        <f>IF(ISBLANK(Values!F17),"","No")</f>
        <v>No</v>
      </c>
      <c r="DO18" s="2" t="str">
        <f>IF(ISBLANK(Values!F17),"","Parts")</f>
        <v>Parts</v>
      </c>
      <c r="DP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IF(ISBLANK(Values!$F17), "", "not_applicable")</f>
        <v>not_applicable</v>
      </c>
      <c r="EI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2">
        <f>K18</f>
        <v>44.95</v>
      </c>
    </row>
    <row r="19" spans="1:193" ht="64"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clavier de remplacement UK rétroéclairé pour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35" t="str">
        <f>IF(ISBLANK(Values!F18),"",IF(Values!J18,Values!$B$23,Values!$B$33))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3" t="str">
        <f>IF(ISBLANK(Values!F18),"",Values!$B$24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9" s="2" t="str">
        <f>IF(ISBLANK(Values!F18),"",Values!$B$25)</f>
        <v xml:space="preserve">♻️ PRODUIT ÉCOLOGIQUE - Achetez remis à neuf, ACHETEZ VERT! Réduisez plus de 80% de dioxyde de carbone en achetant nos claviers remis à neuf, par rapport à l'achat d'un nouveau clavier! </v>
      </c>
      <c r="AL19" s="2" t="str">
        <f>IF(ISBLANK(Values!F18),"",SUBSTITUTE(SUBSTITUTE(IF(Values!$K18, Values!$B$26, Values!$B$33), "{language}", Values!$I18), "{flag}", INDEX(options!$E$1:$E$20, Values!$W18)))</f>
        <v>👉  DISPOSITION - 🇬🇧 UK rétroéclairé.</v>
      </c>
      <c r="AM19" s="2" t="str">
        <f>SUBSTITUTE(IF(ISBLANK(Values!F18),"",Values!$B$27),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Danemark</v>
      </c>
      <c r="CZ19" s="2" t="str">
        <f>IF(ISBLANK(Values!F18),"","No")</f>
        <v>No</v>
      </c>
      <c r="DA19" s="2" t="str">
        <f>IF(ISBLANK(Values!F18),"","No")</f>
        <v>No</v>
      </c>
      <c r="DO19" s="2" t="str">
        <f>IF(ISBLANK(Values!F18),"","Parts")</f>
        <v>Parts</v>
      </c>
      <c r="DP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IF(ISBLANK(Values!$F18), "", "not_applicable")</f>
        <v>not_applicable</v>
      </c>
      <c r="EI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2">
        <f>K19</f>
        <v>44.95</v>
      </c>
    </row>
    <row r="20" spans="1:193" ht="64"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clavier de remplacement Scandinave - nordique rétroéclairé pour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35" t="str">
        <f>IF(ISBLANK(Values!F19),"",IF(Values!J19,Values!$B$23,Values!$B$33))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3" t="str">
        <f>IF(ISBLANK(Values!F19),"",Values!$B$24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0" s="2" t="str">
        <f>IF(ISBLANK(Values!F19),"",Values!$B$25)</f>
        <v xml:space="preserve">♻️ PRODUIT ÉCOLOGIQUE - Achetez remis à neuf, ACHETEZ VERT! Réduisez plus de 80% de dioxyde de carbone en achetant nos claviers remis à neuf, par rapport à l'achat d'un nouveau clavier! </v>
      </c>
      <c r="AL20" s="2" t="str">
        <f>IF(ISBLANK(Values!F19),"",SUBSTITUTE(SUBSTITUTE(IF(Values!$K19, Values!$B$26, Values!$B$33), "{language}", Values!$I19), "{flag}", INDEX(options!$E$1:$E$20, Values!$W19)))</f>
        <v>👉  DISPOSITION - 🇸🇪 🇫🇮 🇳🇴 🇩🇰 Scandinave - nordique rétroéclairé.</v>
      </c>
      <c r="AM20" s="2" t="str">
        <f>SUBSTITUTE(IF(ISBLANK(Values!F19),"",Values!$B$27),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0" s="28" t="str">
        <f>IF(ISBLANK(Values!F19),"",Values!I19)</f>
        <v>Scandinave - nordique</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Danemark</v>
      </c>
      <c r="CZ20" s="2" t="str">
        <f>IF(ISBLANK(Values!F19),"","No")</f>
        <v>No</v>
      </c>
      <c r="DA20" s="2" t="str">
        <f>IF(ISBLANK(Values!F19),"","No")</f>
        <v>No</v>
      </c>
      <c r="DO20" s="2" t="str">
        <f>IF(ISBLANK(Values!F19),"","Parts")</f>
        <v>Parts</v>
      </c>
      <c r="DP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IF(ISBLANK(Values!$F19), "", "not_applicable")</f>
        <v>not_applicable</v>
      </c>
      <c r="EI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2">
        <f>K20</f>
        <v>44.95</v>
      </c>
    </row>
    <row r="21" spans="1:193" ht="64"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clavier de remplacement Belge rétroéclairé pour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35" t="str">
        <f>IF(ISBLANK(Values!F20),"",IF(Values!J20,Values!$B$23,Values!$B$33))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3" t="str">
        <f>IF(ISBLANK(Values!F20),"",Values!$B$24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1" s="2" t="str">
        <f>IF(ISBLANK(Values!F20),"",Values!$B$25)</f>
        <v xml:space="preserve">♻️ PRODUIT ÉCOLOGIQUE - Achetez remis à neuf, ACHETEZ VERT! Réduisez plus de 80% de dioxyde de carbone en achetant nos claviers remis à neuf, par rapport à l'achat d'un nouveau clavier! </v>
      </c>
      <c r="AL21" s="2" t="str">
        <f>IF(ISBLANK(Values!F20),"",SUBSTITUTE(SUBSTITUTE(IF(Values!$K20, Values!$B$26, Values!$B$33), "{language}", Values!$I20), "{flag}", INDEX(options!$E$1:$E$20, Values!$W20)))</f>
        <v>👉  DISPOSITION - 🇧🇪 Belge rétroéclairé.</v>
      </c>
      <c r="AM21" s="2" t="str">
        <f>SUBSTITUTE(IF(ISBLANK(Values!F20),"",Values!$B$27),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1" s="28" t="str">
        <f>IF(ISBLANK(Values!F20),"",Values!I20)</f>
        <v>Belge</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Danemark</v>
      </c>
      <c r="CZ21" s="2" t="str">
        <f>IF(ISBLANK(Values!F20),"","No")</f>
        <v>No</v>
      </c>
      <c r="DA21" s="2" t="str">
        <f>IF(ISBLANK(Values!F20),"","No")</f>
        <v>No</v>
      </c>
      <c r="DO21" s="2" t="str">
        <f>IF(ISBLANK(Values!F20),"","Parts")</f>
        <v>Parts</v>
      </c>
      <c r="DP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IF(ISBLANK(Values!$F20), "", "not_applicable")</f>
        <v>not_applicable</v>
      </c>
      <c r="EI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2">
        <f>K21</f>
        <v>44.95</v>
      </c>
    </row>
    <row r="22" spans="1:193" ht="64"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clavier de remplacement Suisse rétroéclairé pour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35" t="str">
        <f>IF(ISBLANK(Values!F21),"",IF(Values!J21,Values!$B$23,Values!$B$33))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3" t="str">
        <f>IF(ISBLANK(Values!F21),"",Values!$B$24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2" s="2" t="str">
        <f>IF(ISBLANK(Values!F21),"",Values!$B$25)</f>
        <v xml:space="preserve">♻️ PRODUIT ÉCOLOGIQUE - Achetez remis à neuf, ACHETEZ VERT! Réduisez plus de 80% de dioxyde de carbone en achetant nos claviers remis à neuf, par rapport à l'achat d'un nouveau clavier! </v>
      </c>
      <c r="AL22" s="2" t="str">
        <f>IF(ISBLANK(Values!F21),"",SUBSTITUTE(SUBSTITUTE(IF(Values!$K21, Values!$B$26, Values!$B$33), "{language}", Values!$I21), "{flag}", INDEX(options!$E$1:$E$20, Values!$W21)))</f>
        <v>👉  DISPOSITION - 🇨🇭 Suisse rétroéclairé.</v>
      </c>
      <c r="AM22" s="2" t="str">
        <f>SUBSTITUTE(IF(ISBLANK(Values!F21),"",Values!$B$27),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2" s="28" t="str">
        <f>IF(ISBLANK(Values!F21),"",Values!I21)</f>
        <v>Suisse</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Danemark</v>
      </c>
      <c r="CZ22" s="2" t="str">
        <f>IF(ISBLANK(Values!F21),"","No")</f>
        <v>No</v>
      </c>
      <c r="DA22" s="2" t="str">
        <f>IF(ISBLANK(Values!F21),"","No")</f>
        <v>No</v>
      </c>
      <c r="DO22" s="2" t="str">
        <f>IF(ISBLANK(Values!F21),"","Parts")</f>
        <v>Parts</v>
      </c>
      <c r="DP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IF(ISBLANK(Values!$F21), "", "not_applicable")</f>
        <v>not_applicable</v>
      </c>
      <c r="EI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2">
        <f>K22</f>
        <v>44.95</v>
      </c>
    </row>
    <row r="23" spans="1:193" s="36" customFormat="1" ht="64"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clavier de remplacement US international rétroéclairé pour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35" t="str">
        <f>IF(ISBLANK(Values!F22),"",IF(Values!J22,Values!$B$23,Values!$B$33))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3" t="str">
        <f>IF(ISBLANK(Values!F22),"",Values!$B$24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3" s="2" t="str">
        <f>IF(ISBLANK(Values!F22),"",Values!$B$25)</f>
        <v xml:space="preserve">♻️ PRODUIT ÉCOLOGIQUE - Achetez remis à neuf, ACHETEZ VERT! Réduisez plus de 80% de dioxyde de carbone en achetant nos claviers remis à neuf, par rapport à l'achat d'un nouveau clavier! </v>
      </c>
      <c r="AL23" s="2" t="str">
        <f>IF(ISBLANK(Values!F22),"",SUBSTITUTE(SUBSTITUTE(IF(Values!$K22, Values!$B$26, Values!$B$33), "{language}", Values!$I22), "{flag}", INDEX(options!$E$1:$E$20, Values!$W22)))</f>
        <v>👉  DISPOSITION - 🇺🇸 with € symbol US international rétroéclairé.</v>
      </c>
      <c r="AM23" s="2" t="str">
        <f>SUBSTITUTE(IF(ISBLANK(Values!F22),"",Values!$B$27),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Danemark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3">
        <f>K23</f>
        <v>44.95</v>
      </c>
    </row>
    <row r="24" spans="1:193" s="36" customFormat="1" ht="64"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clavier de remplacement US rétroéclairé pour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35" t="str">
        <f>IF(ISBLANK(Values!F23),"",IF(Values!J23,Values!$B$23,Values!$B$33))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3" t="str">
        <f>IF(ISBLANK(Values!F23),"",Values!$B$24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4" s="2" t="str">
        <f>IF(ISBLANK(Values!F23),"",Values!$B$25)</f>
        <v xml:space="preserve">♻️ PRODUIT ÉCOLOGIQUE - Achetez remis à neuf, ACHETEZ VERT! Réduisez plus de 80% de dioxyde de carbone en achetant nos claviers remis à neuf, par rapport à l'achat d'un nouveau clavier! </v>
      </c>
      <c r="AL24" s="2" t="str">
        <f>IF(ISBLANK(Values!F23),"",SUBSTITUTE(SUBSTITUTE(IF(Values!$K23, Values!$B$26, Values!$B$33), "{language}", Values!$I23), "{flag}", INDEX(options!$E$1:$E$20, Values!$W23)))</f>
        <v>👉  DISPOSITION - 🇺🇸 US rétroéclairé.</v>
      </c>
      <c r="AM24" s="2" t="str">
        <f>SUBSTITUTE(IF(ISBLANK(Values!F23),"",Values!$B$27),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Danemark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c r="GK24" s="63">
        <f>K24</f>
        <v>44.95</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3" t="str">
        <f>K32</f>
        <v/>
      </c>
    </row>
    <row r="33" spans="1:193"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3">
        <f>K33</f>
        <v>0</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3"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2"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2"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2"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2"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2"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2"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2"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2"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9" priority="8">
      <formula>IF(LEN(A4)&gt;0,1,0)</formula>
    </cfRule>
    <cfRule type="expression" dxfId="528" priority="9">
      <formula>IF(VLOOKUP($A$3,#NAME?,MATCH($A4,#NAME?,0)+1,0)&gt;0,1,0)</formula>
    </cfRule>
    <cfRule type="expression" dxfId="527" priority="12">
      <formula>AND(IF(IFERROR(VLOOKUP($A$3,#NAME?,MATCH($A4,#NAME?,0)+1,0),0)&gt;0,0,1),IF(IFERROR(VLOOKUP($A$3,#NAME?,MATCH($A4,#NAME?,0)+1,0),0)&gt;0,0,1),IF(IFERROR(VLOOKUP($A$3,#NAME?,MATCH($A4,#NAME?,0)+1,0),0)&gt;0,0,1),IF(IFERROR(MATCH($A4,#NAME?,0),0)&gt;0,1,0))</formula>
    </cfRule>
  </conditionalFormatting>
  <conditionalFormatting sqref="B4">
    <cfRule type="expression" dxfId="526" priority="990">
      <formula>IF(LEN(B4)&gt;0,1,0)</formula>
    </cfRule>
    <cfRule type="expression" dxfId="525" priority="991">
      <formula>IF(VLOOKUP($B$3,#NAME?,MATCH($A4,#NAME?,0)+1,0)&gt;0,1,0)</formula>
    </cfRule>
    <cfRule type="expression" dxfId="524"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3" priority="17">
      <formula>AND(IF(IFERROR(VLOOKUP($B$3,#NAME?,MATCH($A4,#NAME?,0)+1,0),0)&gt;0,0,1),IF(IFERROR(VLOOKUP($B$3,#NAME?,MATCH($A4,#NAME?,0)+1,0),0)&gt;0,0,1),IF(IFERROR(VLOOKUP($B$3,#NAME?,MATCH($A4,#NAME?,0)+1,0),0)&gt;0,0,1),IF(IFERROR(MATCH($A4,#NAME?,0),0)&gt;0,1,0))</formula>
    </cfRule>
    <cfRule type="expression" dxfId="522" priority="13">
      <formula>IF(LEN(B4)&gt;0,1,0)</formula>
    </cfRule>
    <cfRule type="expression" dxfId="521" priority="14">
      <formula>IF(VLOOKUP($B$3,#NAME?,MATCH($A4,#NAME?,0)+1,0)&gt;0,1,0)</formula>
    </cfRule>
  </conditionalFormatting>
  <conditionalFormatting sqref="C4:C204">
    <cfRule type="expression" dxfId="520" priority="999">
      <formula>AND(IF(IFERROR(VLOOKUP($C$3,#NAME?,MATCH($A4,#NAME?,0)+1,0),0)&gt;0,0,1),IF(IFERROR(VLOOKUP($C$3,#NAME?,MATCH($A4,#NAME?,0)+1,0),0)&gt;0,0,1),IF(IFERROR(VLOOKUP($C$3,#NAME?,MATCH($A4,#NAME?,0)+1,0),0)&gt;0,0,1),IF(IFERROR(MATCH($A4,#NAME?,0),0)&gt;0,1,0))</formula>
    </cfRule>
    <cfRule type="expression" dxfId="519" priority="996">
      <formula>IF(VLOOKUP($C$3,#NAME?,MATCH($A4,#NAME?,0)+1,0)&gt;0,1,0)</formula>
    </cfRule>
    <cfRule type="expression" dxfId="518" priority="995">
      <formula>IF(LEN(C4)&gt;0,1,0)</formula>
    </cfRule>
  </conditionalFormatting>
  <conditionalFormatting sqref="C5:C1048576">
    <cfRule type="expression" dxfId="517" priority="18">
      <formula>IF(LEN(C5)&gt;0,1,0)</formula>
    </cfRule>
    <cfRule type="expression" dxfId="516" priority="19">
      <formula>IF(VLOOKUP($C$3,#NAME?,MATCH($A5,#NAME?,0)+1,0)&gt;0,1,0)</formula>
    </cfRule>
    <cfRule type="expression" dxfId="515" priority="22">
      <formula>AND(IF(IFERROR(VLOOKUP($C$3,#NAME?,MATCH($A5,#NAME?,0)+1,0),0)&gt;0,0,1),IF(IFERROR(VLOOKUP($C$3,#NAME?,MATCH($A5,#NAME?,0)+1,0),0)&gt;0,0,1),IF(IFERROR(VLOOKUP($C$3,#NAME?,MATCH($A5,#NAME?,0)+1,0),0)&gt;0,0,1),IF(IFERROR(MATCH($A5,#NAME?,0),0)&gt;0,1,0))</formula>
    </cfRule>
  </conditionalFormatting>
  <conditionalFormatting sqref="D4:D1048576">
    <cfRule type="expression" dxfId="514" priority="24">
      <formula>IF(VLOOKUP($D$3,#NAME?,MATCH($A4,#NAME?,0)+1,0)&gt;0,1,0)</formula>
    </cfRule>
    <cfRule type="expression" dxfId="513" priority="27">
      <formula>AND(IF(IFERROR(VLOOKUP($D$3,#NAME?,MATCH($A4,#NAME?,0)+1,0),0)&gt;0,0,1),IF(IFERROR(VLOOKUP($D$3,#NAME?,MATCH($A4,#NAME?,0)+1,0),0)&gt;0,0,1),IF(IFERROR(VLOOKUP($D$3,#NAME?,MATCH($A4,#NAME?,0)+1,0),0)&gt;0,0,1),IF(IFERROR(MATCH($A4,#NAME?,0),0)&gt;0,1,0))</formula>
    </cfRule>
  </conditionalFormatting>
  <conditionalFormatting sqref="D4:E1048576">
    <cfRule type="expression" dxfId="512" priority="23">
      <formula>IF(LEN(D4)&gt;0,1,0)</formula>
    </cfRule>
  </conditionalFormatting>
  <conditionalFormatting sqref="E4:E1048576">
    <cfRule type="expression" dxfId="511" priority="32">
      <formula>AND(IF(IFERROR(VLOOKUP($E$3,#NAME?,MATCH($A4,#NAME?,0)+1,0),0)&gt;0,0,1),IF(IFERROR(VLOOKUP($E$3,#NAME?,MATCH($A4,#NAME?,0)+1,0),0)&gt;0,0,1),IF(IFERROR(VLOOKUP($E$3,#NAME?,MATCH($A4,#NAME?,0)+1,0),0)&gt;0,0,1),IF(IFERROR(MATCH($A4,#NAME?,0),0)&gt;0,1,0))</formula>
    </cfRule>
    <cfRule type="expression" dxfId="510" priority="29">
      <formula>IF(VLOOKUP($E$3,#NAME?,MATCH($A4,#NAME?,0)+1,0)&gt;0,1,0)</formula>
    </cfRule>
  </conditionalFormatting>
  <conditionalFormatting sqref="F4:F243">
    <cfRule type="expression" dxfId="509" priority="1014">
      <formula>AND(IF(IFERROR(VLOOKUP($F$3,#NAME?,MATCH($A4,#NAME?,0)+1,0),0)&gt;0,0,1),IF(IFERROR(VLOOKUP($F$3,#NAME?,MATCH($A4,#NAME?,0)+1,0),0)&gt;0,0,1),IF(IFERROR(VLOOKUP($F$3,#NAME?,MATCH($A4,#NAME?,0)+1,0),0)&gt;0,0,1),IF(IFERROR(MATCH($A4,#NAME?,0),0)&gt;0,1,0))</formula>
    </cfRule>
    <cfRule type="expression" dxfId="508" priority="1011">
      <formula>IF(VLOOKUP($F$3,#NAME?,MATCH($A4,#NAME?,0)+1,0)&gt;0,1,0)</formula>
    </cfRule>
    <cfRule type="expression" dxfId="507" priority="1010">
      <formula>IF(LEN(F4)&gt;0,1,0)</formula>
    </cfRule>
  </conditionalFormatting>
  <conditionalFormatting sqref="F5:F1048576">
    <cfRule type="expression" dxfId="506" priority="33">
      <formula>IF(LEN(F5)&gt;0,1,0)</formula>
    </cfRule>
    <cfRule type="expression" dxfId="505" priority="34">
      <formula>IF(VLOOKUP($F$3,#NAME?,MATCH($A5,#NAME?,0)+1,0)&gt;0,1,0)</formula>
    </cfRule>
    <cfRule type="expression" dxfId="504" priority="37">
      <formula>AND(IF(IFERROR(VLOOKUP($F$3,#NAME?,MATCH($A5,#NAME?,0)+1,0),0)&gt;0,0,1),IF(IFERROR(VLOOKUP($F$3,#NAME?,MATCH($A5,#NAME?,0)+1,0),0)&gt;0,0,1),IF(IFERROR(VLOOKUP($F$3,#NAME?,MATCH($A5,#NAME?,0)+1,0),0)&gt;0,0,1),IF(IFERROR(MATCH($A5,#NAME?,0),0)&gt;0,1,0))</formula>
    </cfRule>
  </conditionalFormatting>
  <conditionalFormatting sqref="G4:G23">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fRule type="expression" dxfId="501" priority="1015">
      <formula>IF(LEN(G4)&gt;0,1,0)</formula>
    </cfRule>
  </conditionalFormatting>
  <conditionalFormatting sqref="G5:G23 G25:G1048576">
    <cfRule type="expression" dxfId="500" priority="38">
      <formula>IF(LEN(G5)&gt;0,1,0)</formula>
    </cfRule>
    <cfRule type="expression" dxfId="499" priority="39">
      <formula>IF(VLOOKUP($G$3,#NAME?,MATCH($A5,#NAME?,0)+1,0)&gt;0,1,0)</formula>
    </cfRule>
    <cfRule type="expression" dxfId="498" priority="42">
      <formula>AND(IF(IFERROR(VLOOKUP($G$3,#NAME?,MATCH($A5,#NAME?,0)+1,0),0)&gt;0,0,1),IF(IFERROR(VLOOKUP($G$3,#NAME?,MATCH($A5,#NAME?,0)+1,0),0)&gt;0,0,1),IF(IFERROR(VLOOKUP($G$3,#NAME?,MATCH($A5,#NAME?,0)+1,0),0)&gt;0,0,1),IF(IFERROR(MATCH($A5,#NAME?,0),0)&gt;0,1,0))</formula>
    </cfRule>
  </conditionalFormatting>
  <conditionalFormatting sqref="G25:G204">
    <cfRule type="expression" dxfId="497" priority="1021">
      <formula>IF(VLOOKUP($G$3,#NAME?,MATCH($A25,#NAME?,0)+1,0)&gt;0,1,0)</formula>
    </cfRule>
    <cfRule type="expression" dxfId="496" priority="1020">
      <formula>IF(LEN(G25)&gt;0,1,0)</formula>
    </cfRule>
    <cfRule type="expression" dxfId="495"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4" priority="47">
      <formula>AND(IF(IFERROR(VLOOKUP($H$3,#NAME?,MATCH($A4,#NAME?,0)+1,0),0)&gt;0,0,1),IF(IFERROR(VLOOKUP($H$3,#NAME?,MATCH($A4,#NAME?,0)+1,0),0)&gt;0,0,1),IF(IFERROR(VLOOKUP($H$3,#NAME?,MATCH($A4,#NAME?,0)+1,0),0)&gt;0,0,1),IF(IFERROR(MATCH($A4,#NAME?,0),0)&gt;0,1,0))</formula>
    </cfRule>
    <cfRule type="expression" dxfId="493" priority="44">
      <formula>IF(VLOOKUP($H$3,#NAME?,MATCH($A4,#NAME?,0)+1,0)&gt;0,1,0)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52">
      <formula>AND(IF(IFERROR(VLOOKUP($J$3,#NAME?,MATCH($A5,#NAME?,0)+1,0),0)&gt;0,0,1),IF(IFERROR(VLOOKUP($J$3,#NAME?,MATCH($A5,#NAME?,0)+1,0),0)&gt;0,0,1),IF(IFERROR(VLOOKUP($J$3,#NAME?,MATCH($A5,#NAME?,0)+1,0),0)&gt;0,0,1),IF(IFERROR(MATCH($A5,#NAME?,0),0)&gt;0,1,0))</formula>
    </cfRule>
    <cfRule type="expression" dxfId="488" priority="49">
      <formula>IF(VLOOKUP($J$3,#NAME?,MATCH($A5,#NAME?,0)+1,0)&gt;0,1,0)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6">
      <formula>IF(VLOOKUP($L$3,#NAME?,MATCH($A4,#NAME?,0)+1,0)&gt;0,1,0)</formula>
    </cfRule>
    <cfRule type="expression" dxfId="48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fRule type="expression" dxfId="482" priority="58">
      <formula>IF(LEN(L6)&gt;0,1,0)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fRule type="expression" dxfId="478" priority="63">
      <formula>IF(LEN(M5)&gt;0,1,0)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7">
      <formula>AND(IF(IFERROR(VLOOKUP($W$3,#NAME?,MATCH($A5,#NAME?,0)+1,0),0)&gt;0,0,1),IF(IFERROR(VLOOKUP($W$3,#NAME?,MATCH($A5,#NAME?,0)+1,0),0)&gt;0,0,1),IF(IFERROR(VLOOKUP($W$3,#NAME?,MATCH($A5,#NAME?,0)+1,0),0)&gt;0,0,1),IF(IFERROR(MATCH($A5,#NAME?,0),0)&gt;0,1,0))</formula>
    </cfRule>
    <cfRule type="expression" dxfId="451" priority="114">
      <formula>IF(VLOOKUP($W$3,#NAME?,MATCH($A5,#NAME?,0)+1,0)&gt;0,1,0)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6">
      <formula>IF(VLOOKUP($B$3,#NAME?,MATCH($A5,#NAME?,0)+1,0)&gt;0,1,0)</formula>
    </cfRule>
    <cfRule type="expression" dxfId="445"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4" priority="122">
      <formula>AND(IF(IFERROR(VLOOKUP($X$3,#NAME?,MATCH($A5,#NAME?,0)+1,0),0)&gt;0,0,1),IF(IFERROR(VLOOKUP($X$3,#NAME?,MATCH($A5,#NAME?,0)+1,0),0)&gt;0,0,1),IF(IFERROR(VLOOKUP($X$3,#NAME?,MATCH($A5,#NAME?,0)+1,0),0)&gt;0,0,1),IF(IFERROR(MATCH($A5,#NAME?,0),0)&gt;0,1,0))</formula>
    </cfRule>
    <cfRule type="expression" dxfId="443" priority="119">
      <formula>IF(VLOOKUP($X$3,#NAME?,MATCH($A5,#NAME?,0)+1,0)&gt;0,1,0)</formula>
    </cfRule>
  </conditionalFormatting>
  <conditionalFormatting sqref="Y5:Y1048576">
    <cfRule type="expression" dxfId="442" priority="127">
      <formula>AND(IF(IFERROR(VLOOKUP($Y$3,#NAME?,MATCH($A5,#NAME?,0)+1,0),0)&gt;0,0,1),IF(IFERROR(VLOOKUP($Y$3,#NAME?,MATCH($A5,#NAME?,0)+1,0),0)&gt;0,0,1),IF(IFERROR(VLOOKUP($Y$3,#NAME?,MATCH($A5,#NAME?,0)+1,0),0)&gt;0,0,1),IF(IFERROR(MATCH($A5,#NAME?,0),0)&gt;0,1,0))</formula>
    </cfRule>
    <cfRule type="expression" dxfId="441" priority="124">
      <formula>IF(VLOOKUP($Y$3,#NAME?,MATCH($A5,#NAME?,0)+1,0)&gt;0,1,0)</formula>
    </cfRule>
  </conditionalFormatting>
  <conditionalFormatting sqref="Z4:Z204">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fRule type="expression" dxfId="438" priority="1060">
      <formula>IF(LEN(Z4)&gt;0,1,0)</formula>
    </cfRule>
  </conditionalFormatting>
  <conditionalFormatting sqref="Z5:Z1048576">
    <cfRule type="expression" dxfId="437" priority="132">
      <formula>AND(IF(IFERROR(VLOOKUP($Z$3,#NAME?,MATCH($A5,#NAME?,0)+1,0),0)&gt;0,0,1),IF(IFERROR(VLOOKUP($Z$3,#NAME?,MATCH($A5,#NAME?,0)+1,0),0)&gt;0,0,1),IF(IFERROR(VLOOKUP($Z$3,#NAME?,MATCH($A5,#NAME?,0)+1,0),0)&gt;0,0,1),IF(IFERROR(MATCH($A5,#NAME?,0),0)&gt;0,1,0))</formula>
    </cfRule>
    <cfRule type="expression" dxfId="436" priority="129">
      <formula>IF(VLOOKUP($Z$3,#NAME?,MATCH($A5,#NAME?,0)+1,0)&gt;0,1,0)</formula>
    </cfRule>
  </conditionalFormatting>
  <conditionalFormatting sqref="AA4:AA1048576">
    <cfRule type="expression" dxfId="435" priority="137">
      <formula>AND(IF(IFERROR(VLOOKUP($AA$3,#NAME?,MATCH($A4,#NAME?,0)+1,0),0)&gt;0,0,1),IF(IFERROR(VLOOKUP($AA$3,#NAME?,MATCH($A4,#NAME?,0)+1,0),0)&gt;0,0,1),IF(IFERROR(VLOOKUP($AA$3,#NAME?,MATCH($A4,#NAME?,0)+1,0),0)&gt;0,0,1),IF(IFERROR(MATCH($A4,#NAME?,0),0)&gt;0,1,0))</formula>
    </cfRule>
    <cfRule type="expression" dxfId="434" priority="134">
      <formula>IF(VLOOKUP($AA$3,#NAME?,MATCH($A4,#NAME?,0)+1,0)&gt;0,1,0)</formula>
    </cfRule>
    <cfRule type="expression" dxfId="433" priority="133">
      <formula>IF(LEN(AA4)&gt;0,1,0)</formula>
    </cfRule>
  </conditionalFormatting>
  <conditionalFormatting sqref="AB4 AB7:AB1048576">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fRule type="expression" dxfId="430" priority="138">
      <formula>IF(LEN(AB4)&gt;0,1,0)</formula>
    </cfRule>
  </conditionalFormatting>
  <conditionalFormatting sqref="AB5:AB204 AC4 AC7:AC1048576">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08">
      <formula>AND(AND(OR(AND(AND(OR(NOT(CZ4="Yes"),CZ4="")))),A4&lt;&gt;""))</formula>
    </cfRule>
    <cfRule type="expression" dxfId="263" priority="509">
      <formula>IF(LEN(CY4)&gt;0,1,0)</formula>
    </cfRule>
    <cfRule type="expression" dxfId="262" priority="510">
      <formula>IF(VLOOKUP($CY$3,#NAME?,MATCH($A4,#NAME?,0)+1,0)&gt;0,1,0)</formula>
    </cfRule>
  </conditionalFormatting>
  <conditionalFormatting sqref="CZ4:CZ1048576">
    <cfRule type="expression" dxfId="261" priority="514">
      <formula>AND(AND(OR(AND(AND(OR(NOT(DA4="Yes"),DA4="")))),A4&lt;&gt;""))</formula>
    </cfRule>
    <cfRule type="expression" dxfId="260" priority="515">
      <formula>IF(LEN(CZ4)&gt;0,1,0)</formula>
    </cfRule>
    <cfRule type="expression" dxfId="259" priority="519">
      <formula>AND(IF(IFERROR(VLOOKUP($CZ$3,#NAME?,MATCH($A4,#NAME?,0)+1,0),0)&gt;0,0,1),IF(IFERROR(VLOOKUP($CZ$3,#NAME?,MATCH($A4,#NAME?,0)+1,0),0)&gt;0,0,1),IF(IFERROR(VLOOKUP($CZ$3,#NAME?,MATCH($A4,#NAME?,0)+1,0),0)&gt;0,0,1),IF(IFERROR(MATCH($A4,#NAME?,0),0)&gt;0,1,0))</formula>
    </cfRule>
    <cfRule type="expression" dxfId="258" priority="516">
      <formula>IF(VLOOKUP($CZ$3,#NAME?,MATCH($A4,#NAME?,0)+1,0)&gt;0,1,0)</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3">
      <formula>IF(LEN(DQ4)&gt;0,1,0)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20">
      <formula>IF(VLOOKUP($DR$3,#NAME?,MATCH($A4,#NAME?,0)+1,0)&gt;0,1,0)</formula>
    </cfRule>
    <cfRule type="expression" dxfId="194" priority="619">
      <formula>IF(LEN(DR4)&gt;0,1,0)</formula>
    </cfRule>
    <cfRule type="expression" dxfId="193"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5">
      <formula>IF(LEN(DU4)&gt;0,1,0)</formula>
    </cfRule>
    <cfRule type="expression" dxfId="185" priority="639">
      <formula>AND(IF(IFERROR(VLOOKUP($DU$3,#NAME?,MATCH($A4,#NAME?,0)+1,0),0)&gt;0,0,1),IF(IFERROR(VLOOKUP($DU$3,#NAME?,MATCH($A4,#NAME?,0)+1,0),0)&gt;0,0,1),IF(IFERROR(VLOOKUP($DU$3,#NAME?,MATCH($A4,#NAME?,0)+1,0),0)&gt;0,0,1),IF(IFERROR(MATCH($A4,#NAME?,0),0)&gt;0,1,0))</formula>
    </cfRule>
    <cfRule type="expression" dxfId="18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36">
      <formula>IF(VLOOKUP($DU$3,#NAME?,MATCH($A4,#NAME?,0)+1,0)&gt;0,1,0)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63">
      <formula>AND(IF(IFERROR(VLOOKUP($DY$3,#NAME?,MATCH($A4,#NAME?,0)+1,0),0)&gt;0,0,1),IF(IFERROR(VLOOKUP($DY$3,#NAME?,MATCH($A4,#NAME?,0)+1,0),0)&gt;0,0,1),IF(IFERROR(VLOOKUP($DY$3,#NAME?,MATCH($A4,#NAME?,0)+1,0),0)&gt;0,0,1),IF(IFERROR(MATCH($A4,#NAME?,0),0)&gt;0,1,0))</formula>
    </cfRule>
    <cfRule type="expression" dxfId="169" priority="660">
      <formula>IF(VLOOKUP($DY$3,#NAME?,MATCH($A4,#NAME?,0)+1,0)&gt;0,1,0)</formula>
    </cfRule>
    <cfRule type="expression" dxfId="168" priority="659">
      <formula>IF(LEN(DY4)&gt;0,1,0)</formula>
    </cfRule>
    <cfRule type="expression" dxfId="167" priority="658">
      <formula>AND(AND(OR(AND(OR(OR(NOT(CO4&lt;&gt;"DEFAULT"),CO4="")))),A4&lt;&gt;""))</formula>
    </cfRule>
  </conditionalFormatting>
  <conditionalFormatting sqref="DZ5:DZ1048576">
    <cfRule type="expression" dxfId="166" priority="669">
      <formula>AND(IF(IFERROR(VLOOKUP($DZ$3,#NAME?,MATCH($A4,#NAME?,0)+1,0),0)&gt;0,0,1),IF(IFERROR(VLOOKUP($DZ$3,#NAME?,MATCH($A4,#NAME?,0)+1,0),0)&gt;0,0,1),IF(IFERROR(VLOOKUP($DZ$3,#NAME?,MATCH($A4,#NAME?,0)+1,0),0)&gt;0,0,1),IF(IFERROR(MATCH($A4,#NAME?,0),0)&gt;0,1,0))</formula>
    </cfRule>
    <cfRule type="expression" dxfId="165" priority="665">
      <formula>IF(LEN(DZ4)&gt;0,1,0)</formula>
    </cfRule>
    <cfRule type="expression" dxfId="164" priority="664">
      <formula>AND(AND(OR(AND(OR(OR(NOT(CO4&lt;&gt;"DEFAULT"),CO4="")))),A4&lt;&gt;""))</formula>
    </cfRule>
    <cfRule type="expression" dxfId="163" priority="666">
      <formula>IF(VLOOKUP($DZ$3,#NAME?,MATCH($A4,#NAME?,0)+1,0)&gt;0,1,0)</formula>
    </cfRule>
  </conditionalFormatting>
  <conditionalFormatting sqref="EA5: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5:EB1048576">
    <cfRule type="expression" dxfId="158" priority="678">
      <formula>IF(VLOOKUP($EB$3,#NAME?,MATCH($A4,#NAME?,0)+1,0)&gt;0,1,0)</formula>
    </cfRule>
    <cfRule type="expression" dxfId="157" priority="676">
      <formula>AND(AND(OR(AND(OR(OR(NOT(CO4&lt;&gt;"DEFAULT"),CO4="")))),A4&lt;&gt;""))</formula>
    </cfRule>
    <cfRule type="expression" dxfId="156" priority="677">
      <formula>IF(LEN(EB4)&gt;0,1,0)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3">
      <formula>IF(LEN(EC4)&gt;0,1,0)</formula>
    </cfRule>
    <cfRule type="expression" dxfId="152" priority="682">
      <formula>AND(AND(OR(AND(OR(OR(NOT(CO4&lt;&gt;"DEFAULT"),CO4="")))),A4&lt;&gt;""))</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6">
      <formula>AND(IF(IFERROR(VLOOKUP($EH$3,#NAME?,MATCH($A4,#NAME?,0)+1,0),0)&gt;0,0,1),IF(IFERROR(VLOOKUP($EH$3,#NAME?,MATCH($A4,#NAME?,0)+1,0),0)&gt;0,0,1),IF(IFERROR(VLOOKUP($EH$3,#NAME?,MATCH($A4,#NAME?,0)+1,0),0)&gt;0,0,1),IF(IFERROR(MATCH($A4,#NAME?,0),0)&gt;0,1,0))</formula>
    </cfRule>
    <cfRule type="expression" dxfId="133" priority="713">
      <formula>IF(VLOOKUP($EH$3,#NAME?,MATCH($A4,#NAME?,0)+1,0)&gt;0,1,0)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C14" sqref="C14:G2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t="b">
        <f>FALSE()</f>
        <v>0</v>
      </c>
      <c r="D14" s="44" t="b">
        <f>TRUE()</f>
        <v>1</v>
      </c>
      <c r="E14" s="44"/>
      <c r="F14" s="39">
        <v>5714401131007</v>
      </c>
      <c r="G14" s="39" t="s">
        <v>414</v>
      </c>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46" t="b">
        <f>TRUE()</f>
        <v>1</v>
      </c>
      <c r="K14" s="47" t="b">
        <f>TRUE()</f>
        <v>1</v>
      </c>
      <c r="L14" s="39" t="s">
        <v>643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415</v>
      </c>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46" t="b">
        <f>TRUE()</f>
        <v>1</v>
      </c>
      <c r="K15" s="47" t="b">
        <f>TRUE()</f>
        <v>1</v>
      </c>
      <c r="L15" s="39" t="s">
        <v>647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416</v>
      </c>
      <c r="B16" s="41" t="s">
        <v>417</v>
      </c>
      <c r="C16" s="44" t="b">
        <f>FALSE()</f>
        <v>0</v>
      </c>
      <c r="D16" s="44" t="b">
        <f>TRUE()</f>
        <v>1</v>
      </c>
      <c r="E16" s="44"/>
      <c r="F16" s="39">
        <v>5714401131021</v>
      </c>
      <c r="G16" s="39" t="s">
        <v>418</v>
      </c>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46" t="b">
        <f>TRUE()</f>
        <v>1</v>
      </c>
      <c r="K16" s="47" t="b">
        <f>TRUE()</f>
        <v>1</v>
      </c>
      <c r="L16" s="39" t="s">
        <v>644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419</v>
      </c>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420</v>
      </c>
      <c r="B18" s="43">
        <v>5</v>
      </c>
      <c r="C18" s="44" t="b">
        <f>FALSE()</f>
        <v>0</v>
      </c>
      <c r="D18" s="44" t="b">
        <f>TRUE()</f>
        <v>1</v>
      </c>
      <c r="E18" s="44"/>
      <c r="F18" s="39">
        <v>5714401131045</v>
      </c>
      <c r="G18" s="39" t="s">
        <v>421</v>
      </c>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645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422</v>
      </c>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46" t="b">
        <f>TRUE()</f>
        <v>1</v>
      </c>
      <c r="K19" s="47" t="b">
        <f>TRUE()</f>
        <v>1</v>
      </c>
      <c r="L19" s="39" t="s">
        <v>646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423</v>
      </c>
      <c r="B20" s="55" t="s">
        <v>424</v>
      </c>
      <c r="C20" s="44" t="b">
        <f>FALSE()</f>
        <v>0</v>
      </c>
      <c r="D20" s="44" t="b">
        <f>TRUE()</f>
        <v>1</v>
      </c>
      <c r="E20" s="44"/>
      <c r="F20" s="39">
        <v>5714401131069</v>
      </c>
      <c r="G20" s="39" t="s">
        <v>425</v>
      </c>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Belge</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426</v>
      </c>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Suisse</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427</v>
      </c>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4" t="b">
        <f>TRUE()</f>
        <v>1</v>
      </c>
      <c r="D23" s="44" t="b">
        <f>FALSE()</f>
        <v>0</v>
      </c>
      <c r="E23" s="44"/>
      <c r="F23" s="39">
        <v>5714401131090</v>
      </c>
      <c r="G23" s="39" t="s">
        <v>429</v>
      </c>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56" x14ac:dyDescent="0.15">
      <c r="A24" s="40" t="s">
        <v>430</v>
      </c>
      <c r="B24" s="41"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46" t="b">
        <f>TRUE()</f>
        <v>1</v>
      </c>
      <c r="K24" s="47" t="b">
        <f>TRUE()</f>
        <v>1</v>
      </c>
      <c r="L24" s="39" t="s">
        <v>431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46" t="b">
        <f>TRUE()</f>
        <v>1</v>
      </c>
      <c r="K25" s="47" t="b">
        <f>TRUE()</f>
        <v>1</v>
      </c>
      <c r="L25" s="39" t="s">
        <v>433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DISPOSITION - {flag} {language} rétroéclairé.</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46" t="b">
        <f>TRUE()</f>
        <v>1</v>
      </c>
      <c r="K26" s="47" t="b">
        <f>TRUE()</f>
        <v>1</v>
      </c>
      <c r="L26" s="39" t="s">
        <v>435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46" t="b">
        <f>TRUE()</f>
        <v>1</v>
      </c>
      <c r="K27" s="47" t="b">
        <f>TRUE()</f>
        <v>1</v>
      </c>
      <c r="L27" s="39" t="s">
        <v>436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437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46" t="b">
        <f>TRUE()</f>
        <v>1</v>
      </c>
      <c r="K29" s="47" t="b">
        <f>TRUE()</f>
        <v>1</v>
      </c>
      <c r="L29" s="39" t="s">
        <v>439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46" t="b">
        <f>TRUE()</f>
        <v>1</v>
      </c>
      <c r="K30" s="47" t="b">
        <f>TRUE()</f>
        <v>1</v>
      </c>
      <c r="L30" s="39" t="s">
        <v>440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4"/>
      <c r="D31" s="44"/>
      <c r="E31" s="44"/>
      <c r="F31" s="39"/>
      <c r="G31" s="39"/>
      <c r="H31" s="45"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46" t="b">
        <f>TRUE()</f>
        <v>1</v>
      </c>
      <c r="K31" s="47" t="b">
        <f>TRUE()</f>
        <v>1</v>
      </c>
      <c r="L31" s="39" t="s">
        <v>443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46" t="b">
        <f>TRUE()</f>
        <v>1</v>
      </c>
      <c r="K32" s="47" t="b">
        <f>TRUE()</f>
        <v>1</v>
      </c>
      <c r="L32" s="39" t="s">
        <v>445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4"/>
      <c r="D33" s="44"/>
      <c r="E33" s="44"/>
      <c r="F33" s="39"/>
      <c r="G33" s="39"/>
      <c r="H33" s="45"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46" t="b">
        <f>TRUE()</f>
        <v>1</v>
      </c>
      <c r="K33" s="47" t="b">
        <f>TRUE()</f>
        <v>1</v>
      </c>
      <c r="L33" s="39" t="s">
        <v>448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46" t="b">
        <f>TRUE()</f>
        <v>1</v>
      </c>
      <c r="K34" s="47" t="b">
        <f>TRUE()</f>
        <v>1</v>
      </c>
      <c r="L34" s="39" t="s">
        <v>450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46" t="b">
        <f>TRUE()</f>
        <v>1</v>
      </c>
      <c r="K35" s="47" t="b">
        <f>TRUE()</f>
        <v>1</v>
      </c>
      <c r="L35" s="39" t="s">
        <v>452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453</v>
      </c>
      <c r="B36" s="55" t="s">
        <v>378</v>
      </c>
      <c r="C36" s="44"/>
      <c r="D36" s="44"/>
      <c r="E36" s="44"/>
      <c r="F36" s="39"/>
      <c r="G36" s="39"/>
      <c r="H36" s="45"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46" t="b">
        <f>TRUE()</f>
        <v>1</v>
      </c>
      <c r="K36" s="47" t="b">
        <f>TRUE()</f>
        <v>1</v>
      </c>
      <c r="L36" s="39" t="s">
        <v>455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456</v>
      </c>
      <c r="B37" s="55" t="s">
        <v>457</v>
      </c>
      <c r="C37" s="44"/>
      <c r="D37" s="44"/>
      <c r="E37" s="44"/>
      <c r="F37" s="39"/>
      <c r="G37" s="39"/>
      <c r="H37" s="45"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46" t="b">
        <f>TRUE()</f>
        <v>1</v>
      </c>
      <c r="K38" s="47" t="b">
        <f>TRUE()</f>
        <v>1</v>
      </c>
      <c r="L38" s="39" t="s">
        <v>460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46" t="b">
        <f>TRUE()</f>
        <v>1</v>
      </c>
      <c r="K39" s="47" t="b">
        <f>TRUE()</f>
        <v>1</v>
      </c>
      <c r="L39" s="39" t="s">
        <v>462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46" t="b">
        <f>TRUE()</f>
        <v>1</v>
      </c>
      <c r="K40" s="47" t="b">
        <f>TRUE()</f>
        <v>1</v>
      </c>
      <c r="L40" s="39" t="s">
        <v>463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464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46" t="b">
        <f>TRUE()</f>
        <v>1</v>
      </c>
      <c r="K42" s="47" t="b">
        <f>TRUE()</f>
        <v>1</v>
      </c>
      <c r="L42" s="39" t="s">
        <v>466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467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4" t="b">
        <f>TRUE()</f>
        <v>1</v>
      </c>
      <c r="C1" t="s">
        <v>469</v>
      </c>
      <c r="D1" s="45" t="s">
        <v>374</v>
      </c>
      <c r="E1" t="s">
        <v>470</v>
      </c>
      <c r="F1" t="s">
        <v>471</v>
      </c>
      <c r="G1" t="s">
        <v>457</v>
      </c>
    </row>
    <row r="2" spans="1:7" x14ac:dyDescent="0.15">
      <c r="A2" t="s">
        <v>424</v>
      </c>
      <c r="B2" s="44" t="b">
        <f>FALSE()</f>
        <v>0</v>
      </c>
      <c r="C2" t="s">
        <v>381</v>
      </c>
      <c r="D2" s="45" t="s">
        <v>378</v>
      </c>
      <c r="E2" t="s">
        <v>472</v>
      </c>
      <c r="F2" t="s">
        <v>378</v>
      </c>
      <c r="G2" t="s">
        <v>411</v>
      </c>
    </row>
    <row r="3" spans="1:7" x14ac:dyDescent="0.15">
      <c r="A3" t="s">
        <v>473</v>
      </c>
      <c r="D3" s="45" t="s">
        <v>383</v>
      </c>
      <c r="E3" t="s">
        <v>474</v>
      </c>
      <c r="F3" t="s">
        <v>374</v>
      </c>
    </row>
    <row r="4" spans="1:7" x14ac:dyDescent="0.15">
      <c r="D4" s="45" t="s">
        <v>387</v>
      </c>
      <c r="E4" t="s">
        <v>475</v>
      </c>
      <c r="F4" t="s">
        <v>383</v>
      </c>
    </row>
    <row r="5" spans="1:7" x14ac:dyDescent="0.15">
      <c r="D5" s="45" t="s">
        <v>391</v>
      </c>
      <c r="E5" t="s">
        <v>476</v>
      </c>
      <c r="F5" t="s">
        <v>387</v>
      </c>
    </row>
    <row r="6" spans="1:7" x14ac:dyDescent="0.15">
      <c r="D6" s="45" t="s">
        <v>395</v>
      </c>
      <c r="E6" t="s">
        <v>477</v>
      </c>
      <c r="F6" t="s">
        <v>451</v>
      </c>
    </row>
    <row r="7" spans="1:7" x14ac:dyDescent="0.15">
      <c r="D7" s="45" t="s">
        <v>399</v>
      </c>
      <c r="E7" t="s">
        <v>478</v>
      </c>
    </row>
    <row r="8" spans="1:7" x14ac:dyDescent="0.15">
      <c r="D8" s="45" t="s">
        <v>442</v>
      </c>
      <c r="E8" t="s">
        <v>479</v>
      </c>
    </row>
    <row r="9" spans="1:7" x14ac:dyDescent="0.15">
      <c r="D9" s="45" t="s">
        <v>447</v>
      </c>
      <c r="E9" t="s">
        <v>480</v>
      </c>
    </row>
    <row r="10" spans="1:7" x14ac:dyDescent="0.15">
      <c r="D10" s="45" t="s">
        <v>451</v>
      </c>
      <c r="E10" t="s">
        <v>481</v>
      </c>
    </row>
    <row r="11" spans="1:7" x14ac:dyDescent="0.15">
      <c r="D11" s="45" t="s">
        <v>454</v>
      </c>
      <c r="E11" t="s">
        <v>482</v>
      </c>
    </row>
    <row r="12" spans="1:7" x14ac:dyDescent="0.15">
      <c r="D12" s="45" t="s">
        <v>458</v>
      </c>
      <c r="E12" t="s">
        <v>483</v>
      </c>
    </row>
    <row r="13" spans="1:7" x14ac:dyDescent="0.15">
      <c r="D13" s="45" t="s">
        <v>459</v>
      </c>
      <c r="E13" t="s">
        <v>484</v>
      </c>
    </row>
    <row r="14" spans="1:7" x14ac:dyDescent="0.15">
      <c r="D14" s="45" t="s">
        <v>461</v>
      </c>
      <c r="E14" t="s">
        <v>485</v>
      </c>
    </row>
    <row r="15" spans="1:7" x14ac:dyDescent="0.15">
      <c r="D15" s="45" t="s">
        <v>403</v>
      </c>
      <c r="E15" t="s">
        <v>486</v>
      </c>
    </row>
    <row r="16" spans="1:7" x14ac:dyDescent="0.15">
      <c r="D16" s="45" t="s">
        <v>406</v>
      </c>
      <c r="E16" s="59" t="s">
        <v>487</v>
      </c>
    </row>
    <row r="17" spans="4:5" x14ac:dyDescent="0.15">
      <c r="D17" s="45" t="s">
        <v>465</v>
      </c>
      <c r="E17" t="s">
        <v>488</v>
      </c>
    </row>
    <row r="18" spans="4:5" x14ac:dyDescent="0.15">
      <c r="D18" s="45" t="s">
        <v>411</v>
      </c>
      <c r="E18" t="s">
        <v>489</v>
      </c>
    </row>
    <row r="19" spans="4:5" x14ac:dyDescent="0.15">
      <c r="D19" s="45" t="s">
        <v>449</v>
      </c>
      <c r="E19" t="s">
        <v>490</v>
      </c>
    </row>
    <row r="20" spans="4:5" x14ac:dyDescent="0.15">
      <c r="D20" s="45" t="s">
        <v>444</v>
      </c>
      <c r="E20" t="s">
        <v>491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2" t="s">
        <v>492</v>
      </c>
    </row>
    <row r="4" spans="1:2" x14ac:dyDescent="0.15">
      <c r="B4" s="42" t="s">
        <v>493</v>
      </c>
    </row>
    <row r="5" spans="1:2" x14ac:dyDescent="0.15">
      <c r="B5" s="42" t="s">
        <v>494</v>
      </c>
    </row>
    <row r="6" spans="1:2" x14ac:dyDescent="0.15">
      <c r="A6" t="s">
        <v>495</v>
      </c>
      <c r="B6" s="42" t="s">
        <v>496</v>
      </c>
    </row>
    <row r="7" spans="1:2" x14ac:dyDescent="0.15">
      <c r="B7" s="42" t="s">
        <v>497</v>
      </c>
    </row>
    <row r="8" spans="1:2" x14ac:dyDescent="0.15">
      <c r="A8" t="s">
        <v>40</v>
      </c>
      <c r="B8" s="42" t="s">
        <v>498</v>
      </c>
    </row>
    <row r="9" spans="1:2" x14ac:dyDescent="0.15">
      <c r="A9" t="s">
        <v>499</v>
      </c>
      <c r="B9" s="42" t="s">
        <v>500</v>
      </c>
    </row>
    <row r="10" spans="1:2" x14ac:dyDescent="0.15">
      <c r="B10" t="s">
        <v>501</v>
      </c>
    </row>
    <row r="11" spans="1:2" x14ac:dyDescent="0.15">
      <c r="B11" t="s">
        <v>502</v>
      </c>
    </row>
    <row r="14" spans="1:2" x14ac:dyDescent="0.15">
      <c r="B14" s="42" t="s">
        <v>503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442</v>
      </c>
    </row>
    <row r="28" spans="2:2" x14ac:dyDescent="0.15">
      <c r="B28" s="45" t="s">
        <v>447</v>
      </c>
    </row>
    <row r="29" spans="2:2" x14ac:dyDescent="0.15">
      <c r="B29" s="45" t="s">
        <v>451</v>
      </c>
    </row>
    <row r="30" spans="2:2" x14ac:dyDescent="0.15">
      <c r="B30" s="45" t="s">
        <v>454</v>
      </c>
    </row>
    <row r="31" spans="2:2" x14ac:dyDescent="0.15">
      <c r="B31" s="45" t="s">
        <v>458</v>
      </c>
    </row>
    <row r="32" spans="2:2" x14ac:dyDescent="0.15">
      <c r="B32" s="45" t="s">
        <v>459</v>
      </c>
    </row>
    <row r="33" spans="2:4" x14ac:dyDescent="0.15">
      <c r="B33" s="45" t="s">
        <v>461</v>
      </c>
    </row>
    <row r="34" spans="2:4" x14ac:dyDescent="0.15">
      <c r="B34" s="45" t="s">
        <v>403</v>
      </c>
      <c r="D34" s="42"/>
    </row>
    <row r="35" spans="2:4" x14ac:dyDescent="0.15">
      <c r="B35" s="45" t="s">
        <v>406</v>
      </c>
      <c r="D35" s="42"/>
    </row>
    <row r="36" spans="2:4" x14ac:dyDescent="0.15">
      <c r="B36" s="45" t="s">
        <v>465</v>
      </c>
      <c r="D36" s="42"/>
    </row>
    <row r="37" spans="2:4" x14ac:dyDescent="0.15">
      <c r="B37" s="45" t="s">
        <v>411</v>
      </c>
      <c r="D37" s="42"/>
    </row>
    <row r="38" spans="2:4" x14ac:dyDescent="0.15">
      <c r="B38" s="45" t="s">
        <v>449</v>
      </c>
      <c r="D38" s="42"/>
    </row>
    <row r="39" spans="2:4" x14ac:dyDescent="0.15">
      <c r="B39" s="45" t="s">
        <v>444</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504</v>
      </c>
    </row>
    <row r="4" spans="1:2" ht="16" x14ac:dyDescent="0.2">
      <c r="B4" s="60" t="s">
        <v>505</v>
      </c>
    </row>
    <row r="5" spans="1:2" ht="16" x14ac:dyDescent="0.2">
      <c r="B5" s="60" t="s">
        <v>506</v>
      </c>
    </row>
    <row r="6" spans="1:2" ht="16" x14ac:dyDescent="0.2">
      <c r="B6" s="60" t="s">
        <v>507</v>
      </c>
    </row>
    <row r="7" spans="1:2" ht="16" x14ac:dyDescent="0.2">
      <c r="B7" s="60"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534</v>
      </c>
    </row>
    <row r="4" spans="1:2" x14ac:dyDescent="0.15">
      <c r="B4" s="42" t="s">
        <v>535</v>
      </c>
    </row>
    <row r="5" spans="1:2" x14ac:dyDescent="0.15">
      <c r="B5" s="42" t="s">
        <v>536</v>
      </c>
    </row>
    <row r="6" spans="1:2" x14ac:dyDescent="0.15">
      <c r="B6" s="42" t="s">
        <v>537</v>
      </c>
    </row>
    <row r="7" spans="1:2" x14ac:dyDescent="0.15">
      <c r="B7" s="42" t="s">
        <v>538</v>
      </c>
    </row>
    <row r="8" spans="1:2" x14ac:dyDescent="0.15">
      <c r="A8" t="s">
        <v>509</v>
      </c>
      <c r="B8" s="42" t="s">
        <v>539</v>
      </c>
    </row>
    <row r="9" spans="1:2" x14ac:dyDescent="0.15">
      <c r="A9" t="s">
        <v>511</v>
      </c>
      <c r="B9" s="42" t="s">
        <v>540</v>
      </c>
    </row>
    <row r="10" spans="1:2" x14ac:dyDescent="0.15">
      <c r="B10" s="42" t="s">
        <v>541</v>
      </c>
    </row>
    <row r="11" spans="1:2" x14ac:dyDescent="0.15">
      <c r="B11" s="42" t="s">
        <v>542</v>
      </c>
    </row>
    <row r="12" spans="1:2" x14ac:dyDescent="0.15">
      <c r="B12" s="42"/>
    </row>
    <row r="13" spans="1:2" x14ac:dyDescent="0.15">
      <c r="B13" s="42"/>
    </row>
    <row r="14" spans="1:2" x14ac:dyDescent="0.15">
      <c r="B14" s="42" t="s">
        <v>543</v>
      </c>
    </row>
    <row r="15" spans="1:2" x14ac:dyDescent="0.15">
      <c r="B15" s="42"/>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0" t="s">
        <v>568</v>
      </c>
    </row>
    <row r="9" spans="2:2" x14ac:dyDescent="0.15">
      <c r="B9" t="s">
        <v>569</v>
      </c>
    </row>
    <row r="10" spans="2:2" x14ac:dyDescent="0.15">
      <c r="B10" s="42" t="s">
        <v>570</v>
      </c>
    </row>
    <row r="11" spans="2:2" x14ac:dyDescent="0.15">
      <c r="B11" s="42"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591</v>
      </c>
    </row>
    <row r="4" spans="2:2" ht="16" x14ac:dyDescent="0.2">
      <c r="B4" s="60" t="s">
        <v>592</v>
      </c>
    </row>
    <row r="5" spans="2:2" x14ac:dyDescent="0.15">
      <c r="B5" t="s">
        <v>593</v>
      </c>
    </row>
    <row r="6" spans="2:2" ht="16" x14ac:dyDescent="0.2">
      <c r="B6" s="60" t="s">
        <v>594</v>
      </c>
    </row>
    <row r="7" spans="2:2" ht="16" x14ac:dyDescent="0.2">
      <c r="B7" s="60"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0"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2024-07-24T21:46:48Z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