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13/"/>
    </mc:Choice>
  </mc:AlternateContent>
  <xr:revisionPtr revIDLastSave="0" documentId="13_ncr:1_{831E76DF-222E-6242-86B5-A4CFAB1AC7CF}"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Q43" i="2"/>
  <c r="M43" i="2"/>
  <c r="T43" i="2" s="1"/>
  <c r="K43" i="2"/>
  <c r="J43" i="2"/>
  <c r="W42" i="2"/>
  <c r="V42" i="2"/>
  <c r="U42" i="2"/>
  <c r="T42" i="2"/>
  <c r="S42" i="2"/>
  <c r="R42" i="2"/>
  <c r="Q42" i="2"/>
  <c r="P42" i="2"/>
  <c r="O42" i="2"/>
  <c r="N42" i="2"/>
  <c r="M42" i="2"/>
  <c r="K42" i="2"/>
  <c r="J42" i="2"/>
  <c r="I42" i="2"/>
  <c r="W41" i="2"/>
  <c r="V41" i="2"/>
  <c r="U41" i="2"/>
  <c r="T41" i="2"/>
  <c r="S41" i="2"/>
  <c r="R41" i="2"/>
  <c r="P41" i="2"/>
  <c r="O41" i="2"/>
  <c r="N41" i="2"/>
  <c r="M41" i="2"/>
  <c r="Q41" i="2" s="1"/>
  <c r="K41" i="2"/>
  <c r="J41" i="2"/>
  <c r="I41" i="2"/>
  <c r="W40" i="2"/>
  <c r="I40" i="2" s="1"/>
  <c r="V40" i="2"/>
  <c r="S40" i="2"/>
  <c r="O40" i="2"/>
  <c r="M40" i="2"/>
  <c r="U40" i="2" s="1"/>
  <c r="K40" i="2"/>
  <c r="J40" i="2"/>
  <c r="W39" i="2"/>
  <c r="I39" i="2" s="1"/>
  <c r="M39" i="2"/>
  <c r="P39" i="2" s="1"/>
  <c r="K39" i="2"/>
  <c r="J39" i="2"/>
  <c r="W38" i="2"/>
  <c r="I38" i="2" s="1"/>
  <c r="Q38" i="2"/>
  <c r="M38" i="2"/>
  <c r="T38" i="2" s="1"/>
  <c r="K38" i="2"/>
  <c r="J38" i="2"/>
  <c r="W37" i="2"/>
  <c r="V37" i="2"/>
  <c r="U37" i="2"/>
  <c r="T37" i="2"/>
  <c r="S37" i="2"/>
  <c r="R37" i="2"/>
  <c r="Q37" i="2"/>
  <c r="P37" i="2"/>
  <c r="O37" i="2"/>
  <c r="N37" i="2"/>
  <c r="M37" i="2"/>
  <c r="K37" i="2"/>
  <c r="J37" i="2"/>
  <c r="I37" i="2"/>
  <c r="W36" i="2"/>
  <c r="V36" i="2"/>
  <c r="U36" i="2"/>
  <c r="T36" i="2"/>
  <c r="S36" i="2"/>
  <c r="R36" i="2"/>
  <c r="P36" i="2"/>
  <c r="O36" i="2"/>
  <c r="N36" i="2"/>
  <c r="M36" i="2"/>
  <c r="Q36" i="2" s="1"/>
  <c r="K36" i="2"/>
  <c r="J36" i="2"/>
  <c r="I36" i="2"/>
  <c r="W35" i="2"/>
  <c r="I35" i="2" s="1"/>
  <c r="V35" i="2"/>
  <c r="S35" i="2"/>
  <c r="O35" i="2"/>
  <c r="M35" i="2"/>
  <c r="U35" i="2" s="1"/>
  <c r="K35" i="2"/>
  <c r="J35" i="2"/>
  <c r="W34" i="2"/>
  <c r="I34" i="2" s="1"/>
  <c r="M34" i="2"/>
  <c r="P34" i="2" s="1"/>
  <c r="K34" i="2"/>
  <c r="J34" i="2"/>
  <c r="W33" i="2"/>
  <c r="I33" i="2" s="1"/>
  <c r="Q33" i="2"/>
  <c r="M33" i="2"/>
  <c r="T33" i="2" s="1"/>
  <c r="K33" i="2"/>
  <c r="J33" i="2"/>
  <c r="B33" i="2"/>
  <c r="W32" i="2"/>
  <c r="I32" i="2" s="1"/>
  <c r="V32" i="2"/>
  <c r="R32" i="2"/>
  <c r="Q32" i="2"/>
  <c r="P32" i="2"/>
  <c r="O32" i="2"/>
  <c r="M32" i="2"/>
  <c r="N32" i="2" s="1"/>
  <c r="K32" i="2"/>
  <c r="J32" i="2"/>
  <c r="W31" i="2"/>
  <c r="V31" i="2"/>
  <c r="U31" i="2"/>
  <c r="T31" i="2"/>
  <c r="S31" i="2"/>
  <c r="Q31" i="2"/>
  <c r="P31" i="2"/>
  <c r="O31" i="2"/>
  <c r="M31" i="2"/>
  <c r="R31" i="2" s="1"/>
  <c r="K31" i="2"/>
  <c r="J31" i="2"/>
  <c r="I31" i="2"/>
  <c r="B31" i="2"/>
  <c r="W30" i="2"/>
  <c r="V30" i="2"/>
  <c r="U30" i="2"/>
  <c r="T30" i="2"/>
  <c r="S30" i="2"/>
  <c r="R30" i="2"/>
  <c r="Q30" i="2"/>
  <c r="P30" i="2"/>
  <c r="O30" i="2"/>
  <c r="N30" i="2"/>
  <c r="M30" i="2"/>
  <c r="K30" i="2"/>
  <c r="J30" i="2"/>
  <c r="I30" i="2"/>
  <c r="W29" i="2"/>
  <c r="V29" i="2"/>
  <c r="U29" i="2"/>
  <c r="T29" i="2"/>
  <c r="S29" i="2"/>
  <c r="R29" i="2"/>
  <c r="P29" i="2"/>
  <c r="O29" i="2"/>
  <c r="N29" i="2"/>
  <c r="M29" i="2"/>
  <c r="Q29" i="2" s="1"/>
  <c r="K29" i="2"/>
  <c r="J29" i="2"/>
  <c r="I29" i="2"/>
  <c r="B29" i="2"/>
  <c r="W28" i="2"/>
  <c r="T28" i="2"/>
  <c r="P28" i="2"/>
  <c r="M28" i="2"/>
  <c r="V28" i="2" s="1"/>
  <c r="K28" i="2"/>
  <c r="J28" i="2"/>
  <c r="I28" i="2"/>
  <c r="W27" i="2"/>
  <c r="T27" i="2"/>
  <c r="S27" i="2"/>
  <c r="R27" i="2"/>
  <c r="Q27" i="2"/>
  <c r="N27" i="2"/>
  <c r="M27" i="2"/>
  <c r="P27" i="2" s="1"/>
  <c r="K27" i="2"/>
  <c r="J27" i="2"/>
  <c r="I27" i="2"/>
  <c r="B27" i="2"/>
  <c r="W26" i="2"/>
  <c r="I26" i="2" s="1"/>
  <c r="V26" i="2"/>
  <c r="S26" i="2"/>
  <c r="O26" i="2"/>
  <c r="M26" i="2"/>
  <c r="U26" i="2" s="1"/>
  <c r="K26" i="2"/>
  <c r="J26" i="2"/>
  <c r="B26" i="2"/>
  <c r="W25" i="2"/>
  <c r="T25" i="2"/>
  <c r="S25" i="2"/>
  <c r="R25" i="2"/>
  <c r="Q25" i="2"/>
  <c r="N25" i="2"/>
  <c r="M25" i="2"/>
  <c r="P25" i="2" s="1"/>
  <c r="K25" i="2"/>
  <c r="J25" i="2"/>
  <c r="I25" i="2"/>
  <c r="B25" i="2"/>
  <c r="W24" i="2"/>
  <c r="I24" i="2" s="1"/>
  <c r="V24" i="2"/>
  <c r="S24" i="2"/>
  <c r="O24" i="2"/>
  <c r="M24" i="2"/>
  <c r="U24" i="2" s="1"/>
  <c r="K24" i="2"/>
  <c r="J24" i="2"/>
  <c r="B24" i="2"/>
  <c r="W23" i="2"/>
  <c r="T23" i="2"/>
  <c r="S23" i="2"/>
  <c r="R23" i="2"/>
  <c r="Q23" i="2"/>
  <c r="N23" i="2"/>
  <c r="M23" i="2"/>
  <c r="P23" i="2" s="1"/>
  <c r="O24" i="1" s="1"/>
  <c r="K23" i="2"/>
  <c r="J23" i="2"/>
  <c r="I23" i="2"/>
  <c r="D23" i="2"/>
  <c r="C23" i="2"/>
  <c r="B23" i="2"/>
  <c r="W22" i="2"/>
  <c r="V22" i="2"/>
  <c r="U22" i="2"/>
  <c r="T22" i="2"/>
  <c r="S22" i="2"/>
  <c r="R22" i="2"/>
  <c r="Q22" i="2"/>
  <c r="P22" i="2"/>
  <c r="O22" i="2"/>
  <c r="N22" i="2"/>
  <c r="M22" i="2"/>
  <c r="K22" i="2"/>
  <c r="J22" i="2"/>
  <c r="I22" i="2"/>
  <c r="D22" i="2"/>
  <c r="C22" i="2"/>
  <c r="W21" i="2"/>
  <c r="I21" i="2" s="1"/>
  <c r="Q21" i="2"/>
  <c r="M21" i="2"/>
  <c r="T21" i="2" s="1"/>
  <c r="S22" i="1" s="1"/>
  <c r="K21" i="2"/>
  <c r="J21" i="2"/>
  <c r="D21" i="2"/>
  <c r="C21" i="2"/>
  <c r="W20" i="2"/>
  <c r="I20" i="2" s="1"/>
  <c r="M20" i="2"/>
  <c r="P20" i="2" s="1"/>
  <c r="O21" i="1" s="1"/>
  <c r="K20" i="2"/>
  <c r="J20" i="2"/>
  <c r="D20" i="2"/>
  <c r="C20" i="2"/>
  <c r="W19" i="2"/>
  <c r="I19" i="2" s="1"/>
  <c r="V19" i="2"/>
  <c r="S19" i="2"/>
  <c r="O19" i="2"/>
  <c r="M19" i="2"/>
  <c r="U19" i="2" s="1"/>
  <c r="T20" i="1" s="1"/>
  <c r="K19" i="2"/>
  <c r="J19" i="2"/>
  <c r="D19" i="2"/>
  <c r="C19" i="2"/>
  <c r="W18" i="2"/>
  <c r="V18" i="2"/>
  <c r="U18" i="2"/>
  <c r="T18" i="2"/>
  <c r="S18" i="2"/>
  <c r="R18" i="2"/>
  <c r="P18" i="2"/>
  <c r="O18" i="2"/>
  <c r="N18" i="2"/>
  <c r="M18" i="2"/>
  <c r="Q18" i="2" s="1"/>
  <c r="P19" i="1" s="1"/>
  <c r="K18" i="2"/>
  <c r="J18" i="2"/>
  <c r="I18" i="2"/>
  <c r="D18" i="2"/>
  <c r="C18" i="2"/>
  <c r="W17" i="2"/>
  <c r="V17" i="2"/>
  <c r="U17" i="2"/>
  <c r="T17" i="2"/>
  <c r="S17" i="2"/>
  <c r="R17" i="2"/>
  <c r="Q17" i="2"/>
  <c r="P17" i="2"/>
  <c r="O17" i="2"/>
  <c r="N17" i="2"/>
  <c r="M17" i="2"/>
  <c r="K17" i="2"/>
  <c r="J17" i="2"/>
  <c r="I17" i="2"/>
  <c r="D17" i="2"/>
  <c r="C17" i="2"/>
  <c r="W16" i="2"/>
  <c r="I16" i="2" s="1"/>
  <c r="Q16" i="2"/>
  <c r="M16" i="2"/>
  <c r="T16" i="2" s="1"/>
  <c r="S17" i="1" s="1"/>
  <c r="K16" i="2"/>
  <c r="J16" i="2"/>
  <c r="D16" i="2"/>
  <c r="C16" i="2"/>
  <c r="W15" i="2"/>
  <c r="I15" i="2" s="1"/>
  <c r="M15" i="2"/>
  <c r="P15" i="2" s="1"/>
  <c r="O16" i="1" s="1"/>
  <c r="K15" i="2"/>
  <c r="J15" i="2"/>
  <c r="D15" i="2"/>
  <c r="C15" i="2"/>
  <c r="W14" i="2"/>
  <c r="I14" i="2" s="1"/>
  <c r="V14" i="2"/>
  <c r="S14" i="2"/>
  <c r="O14" i="2"/>
  <c r="M14" i="2"/>
  <c r="U14" i="2" s="1"/>
  <c r="T15" i="1" s="1"/>
  <c r="K14" i="2"/>
  <c r="J14" i="2"/>
  <c r="D14" i="2"/>
  <c r="C14" i="2"/>
  <c r="W13" i="2"/>
  <c r="U13" i="2"/>
  <c r="T13" i="2"/>
  <c r="S13" i="2"/>
  <c r="R13" i="2"/>
  <c r="P13" i="2"/>
  <c r="O13" i="2"/>
  <c r="N13" i="2"/>
  <c r="M13" i="2"/>
  <c r="Q13" i="2" s="1"/>
  <c r="P14" i="1" s="1"/>
  <c r="K13" i="2"/>
  <c r="J13" i="2"/>
  <c r="I13" i="2"/>
  <c r="D13" i="2"/>
  <c r="C13" i="2"/>
  <c r="W12" i="2"/>
  <c r="V12" i="2"/>
  <c r="U12" i="2"/>
  <c r="T12" i="2"/>
  <c r="S12" i="2"/>
  <c r="R12" i="2"/>
  <c r="Q12" i="2"/>
  <c r="P12" i="2"/>
  <c r="O12" i="2"/>
  <c r="N12" i="2"/>
  <c r="M12" i="2"/>
  <c r="K12" i="2"/>
  <c r="J12" i="2"/>
  <c r="I12" i="2"/>
  <c r="D12" i="2"/>
  <c r="C12" i="2"/>
  <c r="W11" i="2"/>
  <c r="I11" i="2" s="1"/>
  <c r="Q11" i="2"/>
  <c r="M11" i="2"/>
  <c r="T11" i="2" s="1"/>
  <c r="S12" i="1" s="1"/>
  <c r="K11" i="2"/>
  <c r="J11" i="2"/>
  <c r="D11" i="2"/>
  <c r="C11" i="2"/>
  <c r="W10" i="2"/>
  <c r="I10" i="2" s="1"/>
  <c r="M10" i="2"/>
  <c r="P10" i="2" s="1"/>
  <c r="O11" i="1" s="1"/>
  <c r="K10" i="2"/>
  <c r="J10" i="2"/>
  <c r="D10" i="2"/>
  <c r="C10" i="2"/>
  <c r="W9" i="2"/>
  <c r="I9" i="2" s="1"/>
  <c r="V9" i="2"/>
  <c r="S9" i="2"/>
  <c r="O9" i="2"/>
  <c r="M9" i="2"/>
  <c r="U9" i="2" s="1"/>
  <c r="T10" i="1" s="1"/>
  <c r="K9" i="2"/>
  <c r="J9" i="2"/>
  <c r="D9" i="2"/>
  <c r="C9" i="2"/>
  <c r="B9" i="2"/>
  <c r="W8" i="2"/>
  <c r="V8" i="2"/>
  <c r="U8" i="2"/>
  <c r="T8" i="2"/>
  <c r="S8" i="2"/>
  <c r="Q8" i="2"/>
  <c r="P8" i="2"/>
  <c r="O8" i="2"/>
  <c r="N8" i="2"/>
  <c r="M8" i="2"/>
  <c r="R8" i="2" s="1"/>
  <c r="Q9" i="1" s="1"/>
  <c r="K8" i="2"/>
  <c r="J8" i="2"/>
  <c r="I8" i="2"/>
  <c r="D8" i="2"/>
  <c r="C8" i="2"/>
  <c r="B8" i="2"/>
  <c r="W7" i="2"/>
  <c r="I7" i="2" s="1"/>
  <c r="M7" i="2"/>
  <c r="P7" i="2" s="1"/>
  <c r="O8" i="1" s="1"/>
  <c r="K7" i="2"/>
  <c r="J7" i="2"/>
  <c r="D7" i="2"/>
  <c r="C7" i="2"/>
  <c r="B7" i="2"/>
  <c r="W6" i="2"/>
  <c r="T6" i="2"/>
  <c r="M6" i="2"/>
  <c r="V6" i="2" s="1"/>
  <c r="U7" i="1" s="1"/>
  <c r="K6" i="2"/>
  <c r="J6" i="2"/>
  <c r="I6" i="2"/>
  <c r="D6" i="2"/>
  <c r="C6" i="2"/>
  <c r="W5" i="2"/>
  <c r="V5" i="2"/>
  <c r="U5" i="2"/>
  <c r="T5" i="2"/>
  <c r="S5" i="2"/>
  <c r="Q5" i="2"/>
  <c r="P5" i="2"/>
  <c r="O5" i="2"/>
  <c r="N5" i="2"/>
  <c r="M5" i="2"/>
  <c r="R5" i="2" s="1"/>
  <c r="Q6" i="1" s="1"/>
  <c r="K5" i="2"/>
  <c r="J5" i="2"/>
  <c r="I5" i="2"/>
  <c r="D5" i="2"/>
  <c r="C5" i="2"/>
  <c r="W4" i="2"/>
  <c r="I4" i="2" s="1"/>
  <c r="V4" i="2"/>
  <c r="U4" i="2"/>
  <c r="R4" i="2"/>
  <c r="Q4" i="2"/>
  <c r="P4" i="2"/>
  <c r="O4" i="2"/>
  <c r="M4" i="2"/>
  <c r="N4" i="2" s="1"/>
  <c r="M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S24" i="1"/>
  <c r="R24" i="1"/>
  <c r="Q24" i="1"/>
  <c r="P24" i="1"/>
  <c r="M24" i="1"/>
  <c r="L24" i="1"/>
  <c r="K24" i="1"/>
  <c r="J24" i="1"/>
  <c r="I24" i="1"/>
  <c r="H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P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FE21" i="1" s="1"/>
  <c r="CL21" i="1"/>
  <c r="CK21" i="1"/>
  <c r="CJ21" i="1"/>
  <c r="CI21" i="1"/>
  <c r="CH21" i="1"/>
  <c r="CG21" i="1"/>
  <c r="BH21" i="1"/>
  <c r="BG21" i="1"/>
  <c r="BF21" i="1"/>
  <c r="BE21" i="1"/>
  <c r="AV21" i="1"/>
  <c r="AM21" i="1"/>
  <c r="AK21" i="1"/>
  <c r="AJ21" i="1"/>
  <c r="AI21" i="1"/>
  <c r="AB21" i="1"/>
  <c r="AA21" i="1"/>
  <c r="Z21" i="1"/>
  <c r="Y21" i="1"/>
  <c r="X21" i="1"/>
  <c r="W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M20" i="1"/>
  <c r="AK20" i="1"/>
  <c r="AJ20" i="1"/>
  <c r="AI20" i="1"/>
  <c r="AB20" i="1"/>
  <c r="AA20" i="1"/>
  <c r="Z20" i="1"/>
  <c r="Y20" i="1"/>
  <c r="X20" i="1"/>
  <c r="W20" i="1"/>
  <c r="U20" i="1"/>
  <c r="R20" i="1"/>
  <c r="N20" i="1"/>
  <c r="L20" i="1"/>
  <c r="K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O19" i="1"/>
  <c r="N19" i="1"/>
  <c r="M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L17" i="1" s="1"/>
  <c r="CL17" i="1"/>
  <c r="CK17" i="1"/>
  <c r="CJ17" i="1"/>
  <c r="CI17" i="1"/>
  <c r="CH17" i="1"/>
  <c r="CG17" i="1"/>
  <c r="BH17" i="1"/>
  <c r="BG17" i="1"/>
  <c r="BF17" i="1"/>
  <c r="BE17" i="1"/>
  <c r="AV17" i="1"/>
  <c r="AM17" i="1"/>
  <c r="AK17" i="1"/>
  <c r="AJ17" i="1"/>
  <c r="AI17" i="1"/>
  <c r="AB17" i="1"/>
  <c r="AA17" i="1"/>
  <c r="Z17" i="1"/>
  <c r="Y17" i="1"/>
  <c r="X17" i="1"/>
  <c r="W17" i="1"/>
  <c r="P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I16" i="1"/>
  <c r="AB16" i="1"/>
  <c r="AA16" i="1"/>
  <c r="Z16" i="1"/>
  <c r="Y16" i="1"/>
  <c r="X16" i="1"/>
  <c r="W16" i="1"/>
  <c r="K16" i="1"/>
  <c r="J16" i="1"/>
  <c r="I16" i="1"/>
  <c r="H16" i="1"/>
  <c r="G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M15" i="1"/>
  <c r="AK15" i="1"/>
  <c r="AJ15" i="1"/>
  <c r="AI15" i="1"/>
  <c r="AB15" i="1"/>
  <c r="AA15" i="1"/>
  <c r="Z15" i="1"/>
  <c r="Y15" i="1"/>
  <c r="X15" i="1"/>
  <c r="W15" i="1"/>
  <c r="U15" i="1"/>
  <c r="R15" i="1"/>
  <c r="N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T14" i="1"/>
  <c r="AM14" i="1"/>
  <c r="AL14" i="1"/>
  <c r="AK14" i="1"/>
  <c r="AJ14" i="1"/>
  <c r="AI14" i="1"/>
  <c r="AB14" i="1"/>
  <c r="AA14" i="1"/>
  <c r="Z14" i="1"/>
  <c r="Y14" i="1"/>
  <c r="X14" i="1"/>
  <c r="W14" i="1"/>
  <c r="T14" i="1"/>
  <c r="S14" i="1"/>
  <c r="R14" i="1"/>
  <c r="Q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I12" i="1"/>
  <c r="AB12" i="1"/>
  <c r="AA12" i="1"/>
  <c r="Z12" i="1"/>
  <c r="Y12" i="1"/>
  <c r="X12" i="1"/>
  <c r="W12" i="1"/>
  <c r="P12" i="1"/>
  <c r="L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I10" i="1"/>
  <c r="AB10" i="1"/>
  <c r="AA10" i="1"/>
  <c r="Z10" i="1"/>
  <c r="Y10" i="1"/>
  <c r="X10" i="1"/>
  <c r="W10" i="1"/>
  <c r="U10" i="1"/>
  <c r="R10" i="1"/>
  <c r="N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J9" i="1"/>
  <c r="AI9" i="1"/>
  <c r="AB9" i="1"/>
  <c r="AA9" i="1"/>
  <c r="Z9" i="1"/>
  <c r="Y9" i="1"/>
  <c r="X9" i="1"/>
  <c r="W9" i="1"/>
  <c r="U9" i="1"/>
  <c r="T9" i="1"/>
  <c r="S9" i="1"/>
  <c r="R9" i="1"/>
  <c r="P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S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I6" i="1"/>
  <c r="AB6" i="1"/>
  <c r="AA6" i="1"/>
  <c r="Z6" i="1"/>
  <c r="Y6" i="1"/>
  <c r="X6" i="1"/>
  <c r="W6" i="1"/>
  <c r="U6" i="1"/>
  <c r="T6" i="1"/>
  <c r="S6" i="1"/>
  <c r="R6" i="1"/>
  <c r="P6" i="1"/>
  <c r="O6" i="1"/>
  <c r="N6" i="1"/>
  <c r="M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U5" i="1"/>
  <c r="T5" i="1"/>
  <c r="Q5" i="1"/>
  <c r="P5" i="1"/>
  <c r="O5" i="1"/>
  <c r="N5" i="1"/>
  <c r="L5" i="1"/>
  <c r="K5" i="1"/>
  <c r="J5" i="1"/>
  <c r="I5" i="1"/>
  <c r="H5" i="1"/>
  <c r="G5" i="1"/>
  <c r="E5" i="1"/>
  <c r="D5" i="1"/>
  <c r="C5" i="1"/>
  <c r="B5" i="1"/>
  <c r="A5" i="1"/>
  <c r="AA4" i="1"/>
  <c r="J4" i="1"/>
  <c r="I4" i="1"/>
  <c r="H4" i="1"/>
  <c r="F4" i="1"/>
  <c r="D4" i="1"/>
  <c r="B4" i="1"/>
  <c r="A4" i="1"/>
  <c r="AL21" i="1" l="1"/>
  <c r="F21" i="1"/>
  <c r="AT21" i="1"/>
  <c r="F15" i="1"/>
  <c r="AT15" i="1"/>
  <c r="AL15" i="1"/>
  <c r="AT12" i="1"/>
  <c r="AL12" i="1"/>
  <c r="F12" i="1"/>
  <c r="F5" i="1"/>
  <c r="AT5" i="1"/>
  <c r="AL5" i="1"/>
  <c r="F8" i="1"/>
  <c r="AT8" i="1"/>
  <c r="AL8" i="1"/>
  <c r="AT17" i="1"/>
  <c r="F17" i="1"/>
  <c r="AL17" i="1"/>
  <c r="AT20" i="1"/>
  <c r="AL20" i="1"/>
  <c r="F20" i="1"/>
  <c r="AL11" i="1"/>
  <c r="F11" i="1"/>
  <c r="AT11" i="1"/>
  <c r="F16" i="1"/>
  <c r="AT16" i="1"/>
  <c r="AL16" i="1"/>
  <c r="F22" i="1"/>
  <c r="AT22" i="1"/>
  <c r="AL22" i="1"/>
  <c r="AT10" i="1"/>
  <c r="AL10" i="1"/>
  <c r="F10" i="1"/>
  <c r="L11" i="1"/>
  <c r="N6" i="2"/>
  <c r="M7" i="1" s="1"/>
  <c r="Q7" i="2"/>
  <c r="P8" i="1" s="1"/>
  <c r="Q10" i="2"/>
  <c r="P11" i="1" s="1"/>
  <c r="U11" i="2"/>
  <c r="T12" i="1" s="1"/>
  <c r="Q15" i="2"/>
  <c r="P16" i="1" s="1"/>
  <c r="U16" i="2"/>
  <c r="T17" i="1" s="1"/>
  <c r="Q20" i="2"/>
  <c r="P21" i="1" s="1"/>
  <c r="U21" i="2"/>
  <c r="T22" i="1" s="1"/>
  <c r="N28" i="2"/>
  <c r="U33" i="2"/>
  <c r="Q34" i="2"/>
  <c r="U38" i="2"/>
  <c r="Q39" i="2"/>
  <c r="U43" i="2"/>
  <c r="L21" i="1"/>
  <c r="O6" i="2"/>
  <c r="N7" i="1" s="1"/>
  <c r="R7" i="2"/>
  <c r="Q8" i="1" s="1"/>
  <c r="N9" i="2"/>
  <c r="M10" i="1" s="1"/>
  <c r="R10" i="2"/>
  <c r="Q11" i="1" s="1"/>
  <c r="V11" i="2"/>
  <c r="U12" i="1" s="1"/>
  <c r="N14" i="2"/>
  <c r="M15" i="1" s="1"/>
  <c r="R15" i="2"/>
  <c r="Q16" i="1" s="1"/>
  <c r="V16" i="2"/>
  <c r="U17" i="1" s="1"/>
  <c r="N19" i="2"/>
  <c r="M20" i="1" s="1"/>
  <c r="R20" i="2"/>
  <c r="Q21" i="1" s="1"/>
  <c r="V21" i="2"/>
  <c r="U22" i="1" s="1"/>
  <c r="N24" i="2"/>
  <c r="N26" i="2"/>
  <c r="O28" i="2"/>
  <c r="V33" i="2"/>
  <c r="R34" i="2"/>
  <c r="N35" i="2"/>
  <c r="V38" i="2"/>
  <c r="R39" i="2"/>
  <c r="N40" i="2"/>
  <c r="V43" i="2"/>
  <c r="FE19" i="1"/>
  <c r="P6" i="2"/>
  <c r="O7" i="1" s="1"/>
  <c r="S7" i="2"/>
  <c r="R8" i="1" s="1"/>
  <c r="S10" i="2"/>
  <c r="R11" i="1" s="1"/>
  <c r="S15" i="2"/>
  <c r="R16" i="1" s="1"/>
  <c r="S20" i="2"/>
  <c r="R21" i="1" s="1"/>
  <c r="S34" i="2"/>
  <c r="S39" i="2"/>
  <c r="FE9" i="1"/>
  <c r="FE6" i="1"/>
  <c r="FE16" i="1"/>
  <c r="S4" i="2"/>
  <c r="R5" i="1" s="1"/>
  <c r="Q6" i="2"/>
  <c r="P7" i="1" s="1"/>
  <c r="T7" i="2"/>
  <c r="S8" i="1" s="1"/>
  <c r="P9" i="2"/>
  <c r="O10" i="1" s="1"/>
  <c r="T10" i="2"/>
  <c r="S11" i="1" s="1"/>
  <c r="N11" i="2"/>
  <c r="M12" i="1" s="1"/>
  <c r="V13" i="2"/>
  <c r="U14" i="1" s="1"/>
  <c r="P14" i="2"/>
  <c r="O15" i="1" s="1"/>
  <c r="T15" i="2"/>
  <c r="S16" i="1" s="1"/>
  <c r="N16" i="2"/>
  <c r="M17" i="1" s="1"/>
  <c r="P19" i="2"/>
  <c r="O20" i="1" s="1"/>
  <c r="T20" i="2"/>
  <c r="S21" i="1" s="1"/>
  <c r="N21" i="2"/>
  <c r="M22" i="1" s="1"/>
  <c r="U23" i="2"/>
  <c r="T24" i="1" s="1"/>
  <c r="P24" i="2"/>
  <c r="U25" i="2"/>
  <c r="P26" i="2"/>
  <c r="U27" i="2"/>
  <c r="Q28" i="2"/>
  <c r="S32" i="2"/>
  <c r="N33" i="2"/>
  <c r="T34" i="2"/>
  <c r="P35" i="2"/>
  <c r="N38" i="2"/>
  <c r="T39" i="2"/>
  <c r="P40" i="2"/>
  <c r="N43" i="2"/>
  <c r="T4" i="2"/>
  <c r="S5" i="1" s="1"/>
  <c r="R6" i="2"/>
  <c r="Q7" i="1" s="1"/>
  <c r="U7" i="2"/>
  <c r="T8" i="1" s="1"/>
  <c r="Q9" i="2"/>
  <c r="P10" i="1" s="1"/>
  <c r="U10" i="2"/>
  <c r="T11" i="1" s="1"/>
  <c r="O11" i="2"/>
  <c r="N12" i="1" s="1"/>
  <c r="Q14" i="2"/>
  <c r="P15" i="1" s="1"/>
  <c r="U15" i="2"/>
  <c r="T16" i="1" s="1"/>
  <c r="O16" i="2"/>
  <c r="N17" i="1" s="1"/>
  <c r="Q19" i="2"/>
  <c r="P20" i="1" s="1"/>
  <c r="U20" i="2"/>
  <c r="T21" i="1" s="1"/>
  <c r="O21" i="2"/>
  <c r="N22" i="1" s="1"/>
  <c r="V23" i="2"/>
  <c r="U24" i="1" s="1"/>
  <c r="Q24" i="2"/>
  <c r="V25" i="2"/>
  <c r="Q26" i="2"/>
  <c r="V27" i="2"/>
  <c r="R28" i="2"/>
  <c r="N31" i="2"/>
  <c r="T32" i="2"/>
  <c r="O33" i="2"/>
  <c r="U34" i="2"/>
  <c r="Q35" i="2"/>
  <c r="O38" i="2"/>
  <c r="U39" i="2"/>
  <c r="Q40" i="2"/>
  <c r="O43" i="2"/>
  <c r="S6" i="2"/>
  <c r="R7" i="1" s="1"/>
  <c r="V7" i="2"/>
  <c r="U8" i="1" s="1"/>
  <c r="R9" i="2"/>
  <c r="Q10" i="1" s="1"/>
  <c r="V10" i="2"/>
  <c r="U11" i="1" s="1"/>
  <c r="P11" i="2"/>
  <c r="O12" i="1" s="1"/>
  <c r="R14" i="2"/>
  <c r="Q15" i="1" s="1"/>
  <c r="V15" i="2"/>
  <c r="U16" i="1" s="1"/>
  <c r="P16" i="2"/>
  <c r="O17" i="1" s="1"/>
  <c r="R19" i="2"/>
  <c r="Q20" i="1" s="1"/>
  <c r="V20" i="2"/>
  <c r="U21" i="1" s="1"/>
  <c r="P21" i="2"/>
  <c r="O22" i="1" s="1"/>
  <c r="R24" i="2"/>
  <c r="R26" i="2"/>
  <c r="S28" i="2"/>
  <c r="U32" i="2"/>
  <c r="P33" i="2"/>
  <c r="V34" i="2"/>
  <c r="R35" i="2"/>
  <c r="P38" i="2"/>
  <c r="V39" i="2"/>
  <c r="R40" i="2"/>
  <c r="P43" i="2"/>
  <c r="U6" i="2"/>
  <c r="T7" i="1" s="1"/>
  <c r="N7" i="2"/>
  <c r="M8" i="1" s="1"/>
  <c r="T9" i="2"/>
  <c r="S10" i="1" s="1"/>
  <c r="N10" i="2"/>
  <c r="M11" i="1" s="1"/>
  <c r="R11" i="2"/>
  <c r="Q12" i="1" s="1"/>
  <c r="T14" i="2"/>
  <c r="S15" i="1" s="1"/>
  <c r="N15" i="2"/>
  <c r="M16" i="1" s="1"/>
  <c r="R16" i="2"/>
  <c r="Q17" i="1" s="1"/>
  <c r="T19" i="2"/>
  <c r="S20" i="1" s="1"/>
  <c r="N20" i="2"/>
  <c r="M21" i="1" s="1"/>
  <c r="R21" i="2"/>
  <c r="Q22" i="1" s="1"/>
  <c r="O23" i="2"/>
  <c r="N24" i="1" s="1"/>
  <c r="T24" i="2"/>
  <c r="O25" i="2"/>
  <c r="T26" i="2"/>
  <c r="O27" i="2"/>
  <c r="U28" i="2"/>
  <c r="R33" i="2"/>
  <c r="N34" i="2"/>
  <c r="T35" i="2"/>
  <c r="R38" i="2"/>
  <c r="N39" i="2"/>
  <c r="T40" i="2"/>
  <c r="R43" i="2"/>
  <c r="O7" i="2"/>
  <c r="N8" i="1" s="1"/>
  <c r="O10" i="2"/>
  <c r="N11" i="1" s="1"/>
  <c r="S11" i="2"/>
  <c r="R12" i="1" s="1"/>
  <c r="O15" i="2"/>
  <c r="N16" i="1" s="1"/>
  <c r="S16" i="2"/>
  <c r="R17" i="1" s="1"/>
  <c r="O20" i="2"/>
  <c r="N21" i="1" s="1"/>
  <c r="S21" i="2"/>
  <c r="R22" i="1" s="1"/>
  <c r="S33" i="2"/>
  <c r="O34" i="2"/>
  <c r="S38" i="2"/>
  <c r="O39" i="2"/>
  <c r="S43" i="2"/>
</calcChain>
</file>

<file path=xl/sharedStrings.xml><?xml version="1.0" encoding="utf-8"?>
<sst xmlns="http://schemas.openxmlformats.org/spreadsheetml/2006/main" count="806" uniqueCount="645">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</sst>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CDE8D7" TargetMode="External"/><Relationship Id="rId1" Type="http://schemas.openxmlformats.org/officeDocument/2006/relationships/externalLinkPath" Target="file:///FCCDE8D7/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643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644</v>
      </c>
    </row>
    <row r="4" spans="1:193"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replacement  backlit keyboard for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replacement German non-backlit keyboard for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Lenovo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NO backlit.</v>
      </c>
      <c r="AM5" s="2" t="str">
        <f>SUBSTITUTE(IF(ISBLANK(Values!F4),"",Values!$B$27), "{model}", Values!$B$3)</f>
        <v>👉 COMPATIBLE WITH - Lenovo Thinkpad 13 Gen 2, T460s, T470s.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2">
        <f>K5</f>
        <v>34.950000000000003</v>
      </c>
    </row>
    <row r="6" spans="1:193"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replacement French non-backlit keyboard for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Lenovo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NO backlit.</v>
      </c>
      <c r="AM6" s="2" t="str">
        <f>SUBSTITUTE(IF(ISBLANK(Values!F5),"",Values!$B$27), "{model}", Values!$B$3)</f>
        <v>👉 COMPATIBLE WITH - Lenovo Thinkpad 13 Gen 2, T460s, T470s.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2">
        <f>K6</f>
        <v>34.950000000000003</v>
      </c>
    </row>
    <row r="7" spans="1:193"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replacement Italian non-backlit keyboard for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Lenovo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NO backlit.</v>
      </c>
      <c r="AM7" s="2" t="str">
        <f>SUBSTITUTE(IF(ISBLANK(Values!F6),"",Values!$B$27), "{model}", Values!$B$3)</f>
        <v>👉 COMPATIBLE WITH - Lenovo Thinkpad 13 Gen 2, T460s, T470s.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2">
        <f>K7</f>
        <v>34.950000000000003</v>
      </c>
    </row>
    <row r="8" spans="1:193"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replacement Spanish non-backlit keyboard for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Lenovo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NO backlit.</v>
      </c>
      <c r="AM8" s="2" t="str">
        <f>SUBSTITUTE(IF(ISBLANK(Values!F7),"",Values!$B$27), "{model}", Values!$B$3)</f>
        <v>👉 COMPATIBLE WITH - Lenovo Thinkpad 13 Gen 2, T460s, T470s.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2">
        <f>K8</f>
        <v>34.950000000000003</v>
      </c>
    </row>
    <row r="9" spans="1:193"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replacement UK non-backlit keyboard for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Lenovo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NO backlit.</v>
      </c>
      <c r="AM9" s="2" t="str">
        <f>SUBSTITUTE(IF(ISBLANK(Values!F8),"",Values!$B$27), "{model}", Values!$B$3)</f>
        <v>👉 COMPATIBLE WITH - Lenovo Thinkpad 13 Gen 2, T460s, T470s.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2">
        <f>K9</f>
        <v>34.950000000000003</v>
      </c>
    </row>
    <row r="10" spans="1:193"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replacement Scandinavian – Nordic non-backlit keyboard for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Lenovo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NO backlit.</v>
      </c>
      <c r="AM10" s="2" t="str">
        <f>SUBSTITUTE(IF(ISBLANK(Values!F9),"",Values!$B$27), "{model}", Values!$B$3)</f>
        <v>👉 COMPATIBLE WITH - Lenovo Thinkpad 13 Gen 2, T460s, T470s.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2">
        <f>K10</f>
        <v>34.950000000000003</v>
      </c>
    </row>
    <row r="11" spans="1:193"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replacement Belgian non-backlit keyboard for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Lenovo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NO backlit.</v>
      </c>
      <c r="AM11" s="2" t="str">
        <f>SUBSTITUTE(IF(ISBLANK(Values!F10),"",Values!$B$27), "{model}", Values!$B$3)</f>
        <v>👉 COMPATIBLE WITH - Lenovo Thinkpad 13 Gen 2, T460s, T470s.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2">
        <f>K11</f>
        <v>34.950000000000003</v>
      </c>
    </row>
    <row r="12" spans="1:193"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replacement Swiss non-backlit keyboard for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Lenovo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NO backlit.</v>
      </c>
      <c r="AM12" s="2" t="str">
        <f>SUBSTITUTE(IF(ISBLANK(Values!F11),"",Values!$B$27), "{model}", Values!$B$3)</f>
        <v>👉 COMPATIBLE WITH - Lenovo Thinkpad 13 Gen 2, T460s, T470s.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2">
        <f>K12</f>
        <v>34.950000000000003</v>
      </c>
    </row>
    <row r="13" spans="1:193"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replacement US International non-backlit keyboard for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Lenovo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NO backlit.</v>
      </c>
      <c r="AM13" s="2" t="str">
        <f>SUBSTITUTE(IF(ISBLANK(Values!F12),"",Values!$B$27), "{model}", Values!$B$3)</f>
        <v>👉 COMPATIBLE WITH - Lenovo Thinkpad 13 Gen 2, T460s, T470s.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2">
        <f>K13</f>
        <v>34.950000000000003</v>
      </c>
    </row>
    <row r="14" spans="1:193"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replacement US non-backlit keyboard for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Lenovo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NO backlit.</v>
      </c>
      <c r="AM14" s="2" t="str">
        <f>SUBSTITUTE(IF(ISBLANK(Values!F13),"",Values!$B$27), "{model}", Values!$B$3)</f>
        <v>👉 COMPATIBLE WITH - Lenovo Thinkpad 13 Gen 2, T460s, T470s.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2">
        <f>K14</f>
        <v>34.950000000000003</v>
      </c>
    </row>
    <row r="15" spans="1:193"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replacement German backlit keyboard for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https://download.lenovo.com/Images/Parts/01EN776/01EN776_A.jpg</v>
      </c>
      <c r="N15" s="28" t="str">
        <f>IF(ISBLANK(Values!$G14),"",Values!O14)</f>
        <v>https://download.lenovo.com/Images/Parts/01EN776/01EN776_B.jpg</v>
      </c>
      <c r="O15" s="28" t="str">
        <f>IF(ISBLANK(Values!$G14),"",Values!P14)</f>
        <v>https://download.lenovo.com/Images/Parts/01EN776/01EN776_details.jpg</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IF(ISBLANK(Values!F14),"",IF(Values!J14,Values!$B$23,Values!$B$33))</f>
        <v>👉 REFURBISHED:  SAVE MONEY -  Replacement Lenovo laptop keyboard, same quality as OEM keyboards. TellusRem is the Leading keyboards distributor in the world since 2011. Perfect replacement keyboard, easy to replace and install.</v>
      </c>
      <c r="AJ15" s="33" t="str">
        <f>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5" s="2" t="str">
        <f>IF(ISBLANK(Values!F14),"",Values!$B$25)</f>
        <v>♻️ ECOFRIENDLY PRODUCT - Buy refurbished, BUY GREEN! Reduce more than 80% carbon dioxide by buying our refurbished keyboards, compared to getting a new keyboard! Perfect OEM replacement part for your keyboard.</v>
      </c>
      <c r="AL15" s="2" t="str">
        <f>IF(ISBLANK(Values!F14),"",SUBSTITUTE(SUBSTITUTE(IF(Values!$K14, Values!$B$26, Values!$B$33), "{language}", Values!$I14), "{flag}", INDEX(options!$E$1:$E$20, Values!$W14)))</f>
        <v>👉 LAYOUT – 🇩🇪 German backlit.</v>
      </c>
      <c r="AM15" s="2" t="str">
        <f>SUBSTITUTE(IF(ISBLANK(Values!F14),"",Values!$B$27), "{model}", Values!$B$3)</f>
        <v>👉 COMPATIBLE WITH - Lenovo Thinkpad 13 Gen 2, T460s, T470s. Please check the picture and description carefully before purchasing any keyboard. This ensures that you get the correct laptop keyboard for your computer. Super easy installation.</v>
      </c>
      <c r="AT15" s="28" t="str">
        <f>IF(ISBLANK(Values!F14),"",Values!I14)</f>
        <v>German</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Denmark</v>
      </c>
      <c r="CZ15" s="2" t="str">
        <f>IF(ISBLANK(Values!F14),"","No")</f>
        <v>No</v>
      </c>
      <c r="DA15" s="2" t="str">
        <f>IF(ISBLANK(Values!F14),"","No")</f>
        <v>No</v>
      </c>
      <c r="DO15" s="2" t="str">
        <f>IF(ISBLANK(Values!F14),"","Parts")</f>
        <v>Parts</v>
      </c>
      <c r="DP15" s="2" t="str">
        <f>IF(ISBLANK(Values!F14),"",Values!$B$31)</f>
        <v>6 month warranty after the delivery date. In case of any malfunction of the keyboard a new unit or a spare part for the keyboard of the product will be sent. In case of shortage of stock a full refund is issued.</v>
      </c>
      <c r="DY15" t="str">
        <f>IF(ISBLANK(Values!$F14), "", "not_applicable")</f>
        <v>not_applicable</v>
      </c>
      <c r="EI15" s="2" t="str">
        <f>IF(ISBLANK(Values!F14),"",Values!$B$31)</f>
        <v>6 month warranty after the delivery date. In case of any malfunction of the keyboard a new unit or a spare part for the keyboard of the product will be sent. In case of shortage of stock a full refund is issued.</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2">
        <f>K15</f>
        <v>44.95</v>
      </c>
    </row>
    <row r="16" spans="1:193"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replacement French backlit keyboard for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https://download.lenovo.com/Images/Parts/01EN807/01EN807_A.jpg</v>
      </c>
      <c r="N16" s="28" t="str">
        <f>IF(ISBLANK(Values!$G15),"",Values!O15)</f>
        <v>https://download.lenovo.com/Images/Parts/01EN807/01EN807_B.jpg</v>
      </c>
      <c r="O16" s="28" t="str">
        <f>IF(ISBLANK(Values!$G15),"",Values!P15)</f>
        <v>https://download.lenovo.com/Images/Parts/01EN807/01EN807_details.jpg</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IF(ISBLANK(Values!F15),"",IF(Values!J15,Values!$B$23,Values!$B$33))</f>
        <v>👉 REFURBISHED:  SAVE MONEY -  Replacement Lenovo laptop keyboard, same quality as OEM keyboards. TellusRem is the Leading keyboards distributor in the world since 2011. Perfect replacement keyboard, easy to replace and install.</v>
      </c>
      <c r="AJ16" s="33" t="str">
        <f>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6" s="2" t="str">
        <f>IF(ISBLANK(Values!F15),"",Values!$B$25)</f>
        <v>♻️ ECOFRIENDLY PRODUCT - Buy refurbished, BUY GREEN! Reduce more than 80% carbon dioxide by buying our refurbished keyboards, compared to getting a new keyboard! Perfect OEM replacement part for your keyboard.</v>
      </c>
      <c r="AL16" s="2" t="str">
        <f>IF(ISBLANK(Values!F15),"",SUBSTITUTE(SUBSTITUTE(IF(Values!$K15, Values!$B$26, Values!$B$33), "{language}", Values!$I15), "{flag}", INDEX(options!$E$1:$E$20, Values!$W15)))</f>
        <v>👉 LAYOUT – 🇫🇷 French backlit.</v>
      </c>
      <c r="AM16" s="2" t="str">
        <f>SUBSTITUTE(IF(ISBLANK(Values!F15),"",Values!$B$27), "{model}", Values!$B$3)</f>
        <v>👉 COMPATIBLE WITH - Lenovo Thinkpad 13 Gen 2, T460s, T470s. Please check the picture and description carefully before purchasing any keyboard. This ensures that you get the correct laptop keyboard for your computer. Super easy installation.</v>
      </c>
      <c r="AT16" s="28" t="str">
        <f>IF(ISBLANK(Values!F15),"",Values!I15)</f>
        <v>French</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Denmark</v>
      </c>
      <c r="CZ16" s="2" t="str">
        <f>IF(ISBLANK(Values!F15),"","No")</f>
        <v>No</v>
      </c>
      <c r="DA16" s="2" t="str">
        <f>IF(ISBLANK(Values!F15),"","No")</f>
        <v>No</v>
      </c>
      <c r="DO16" s="2" t="str">
        <f>IF(ISBLANK(Values!F15),"","Parts")</f>
        <v>Parts</v>
      </c>
      <c r="DP16" s="2" t="str">
        <f>IF(ISBLANK(Values!F15),"",Values!$B$31)</f>
        <v>6 month warranty after the delivery date. In case of any malfunction of the keyboard a new unit or a spare part for the keyboard of the product will be sent. In case of shortage of stock a full refund is issued.</v>
      </c>
      <c r="DY16" t="str">
        <f>IF(ISBLANK(Values!$F15), "", "not_applicable")</f>
        <v>not_applicable</v>
      </c>
      <c r="EI16" s="2" t="str">
        <f>IF(ISBLANK(Values!F15),"",Values!$B$31)</f>
        <v>6 month warranty after the delivery date. In case of any malfunction of the keyboard a new unit or a spare part for the keyboard of the product will be sent. In case of shortage of stock a full refund is issued.</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2">
        <f>K16</f>
        <v>44.95</v>
      </c>
    </row>
    <row r="17" spans="1:193"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replacement Italian backlit keyboard for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https://download.lenovo.com/Images/Parts/01EN781/01EN781_A.jpg</v>
      </c>
      <c r="N17" s="28" t="str">
        <f>IF(ISBLANK(Values!$G16),"",Values!O16)</f>
        <v>https://download.lenovo.com/Images/Parts/01EN781/01EN781_B.jpg</v>
      </c>
      <c r="O17" s="28" t="str">
        <f>IF(ISBLANK(Values!$G16),"",Values!P16)</f>
        <v>https://download.lenovo.com/Images/Parts/01EN781/01EN781_details.jpg</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IF(ISBLANK(Values!F16),"",IF(Values!J16,Values!$B$23,Values!$B$33))</f>
        <v>👉 REFURBISHED:  SAVE MONEY -  Replacement Lenovo laptop keyboard, same quality as OEM keyboards. TellusRem is the Leading keyboards distributor in the world since 2011. Perfect replacement keyboard, easy to replace and install.</v>
      </c>
      <c r="AJ17" s="33" t="str">
        <f>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7" s="2" t="str">
        <f>IF(ISBLANK(Values!F16),"",Values!$B$25)</f>
        <v>♻️ ECOFRIENDLY PRODUCT - Buy refurbished, BUY GREEN! Reduce more than 80% carbon dioxide by buying our refurbished keyboards, compared to getting a new keyboard! Perfect OEM replacement part for your keyboard.</v>
      </c>
      <c r="AL17" s="2" t="str">
        <f>IF(ISBLANK(Values!F16),"",SUBSTITUTE(SUBSTITUTE(IF(Values!$K16, Values!$B$26, Values!$B$33), "{language}", Values!$I16), "{flag}", INDEX(options!$E$1:$E$20, Values!$W16)))</f>
        <v>👉 LAYOUT – 🇮🇹 Italian backlit.</v>
      </c>
      <c r="AM17" s="2" t="str">
        <f>SUBSTITUTE(IF(ISBLANK(Values!F16),"",Values!$B$27), "{model}", Values!$B$3)</f>
        <v>👉 COMPATIBLE WITH - Lenovo Thinkpad 13 Gen 2, T460s, T470s. Please check the picture and description carefully before purchasing any keyboard. This ensures that you get the correct laptop keyboard for your computer. Super easy installation.</v>
      </c>
      <c r="AT17" s="28" t="str">
        <f>IF(ISBLANK(Values!F16),"",Values!I16)</f>
        <v>Italian</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Denmark</v>
      </c>
      <c r="CZ17" s="2" t="str">
        <f>IF(ISBLANK(Values!F16),"","No")</f>
        <v>No</v>
      </c>
      <c r="DA17" s="2" t="str">
        <f>IF(ISBLANK(Values!F16),"","No")</f>
        <v>No</v>
      </c>
      <c r="DO17" s="2" t="str">
        <f>IF(ISBLANK(Values!F16),"","Parts")</f>
        <v>Parts</v>
      </c>
      <c r="DP17" s="2" t="str">
        <f>IF(ISBLANK(Values!F16),"",Values!$B$31)</f>
        <v>6 month warranty after the delivery date. In case of any malfunction of the keyboard a new unit or a spare part for the keyboard of the product will be sent. In case of shortage of stock a full refund is issued.</v>
      </c>
      <c r="DY17" t="str">
        <f>IF(ISBLANK(Values!$F16), "", "not_applicable")</f>
        <v>not_applicable</v>
      </c>
      <c r="EI17" s="2" t="str">
        <f>IF(ISBLANK(Values!F16),"",Values!$B$31)</f>
        <v>6 month warranty after the delivery date. In case of any malfunction of the keyboard a new unit or a spare part for the keyboard of the product will be sent. In case of shortage of stock a full refund is issued.</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2">
        <f>K17</f>
        <v>44.95</v>
      </c>
    </row>
    <row r="18" spans="1:193"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replacement Spanish backlit keyboard for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IF(ISBLANK(Values!F17),"",IF(Values!J17,Values!$B$23,Values!$B$33))</f>
        <v>👉 REFURBISHED:  SAVE MONEY -  Replacement Lenovo laptop keyboard, same quality as OEM keyboards. TellusRem is the Leading keyboards distributor in the world since 2011. Perfect replacement keyboard, easy to replace and install.</v>
      </c>
      <c r="AJ18" s="33" t="str">
        <f>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8" s="2" t="str">
        <f>IF(ISBLANK(Values!F17),"",Values!$B$25)</f>
        <v>♻️ ECOFRIENDLY PRODUCT - Buy refurbished, BUY GREEN! Reduce more than 80% carbon dioxide by buying our refurbished keyboards, compared to getting a new keyboard! Perfect OEM replacement part for your keyboard.</v>
      </c>
      <c r="AL18" s="2" t="str">
        <f>IF(ISBLANK(Values!F17),"",SUBSTITUTE(SUBSTITUTE(IF(Values!$K17, Values!$B$26, Values!$B$33), "{language}", Values!$I17), "{flag}", INDEX(options!$E$1:$E$20, Values!$W17)))</f>
        <v>👉 LAYOUT – 🇪🇸 Spanish backlit.</v>
      </c>
      <c r="AM18" s="2" t="str">
        <f>SUBSTITUTE(IF(ISBLANK(Values!F17),"",Values!$B$27), "{model}", Values!$B$3)</f>
        <v>👉 COMPATIBLE WITH - Lenovo Thinkpad 13 Gen 2, T460s, T470s. Please check the picture and description carefully before purchasing any keyboard. This ensures that you get the correct laptop keyboard for your computer. Super easy installation.</v>
      </c>
      <c r="AT18" s="28" t="str">
        <f>IF(ISBLANK(Values!F17),"",Values!I17)</f>
        <v>Spanish</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Denmark</v>
      </c>
      <c r="CZ18" s="2" t="str">
        <f>IF(ISBLANK(Values!F17),"","No")</f>
        <v>No</v>
      </c>
      <c r="DA18" s="2" t="str">
        <f>IF(ISBLANK(Values!F17),"","No")</f>
        <v>No</v>
      </c>
      <c r="DO18" s="2" t="str">
        <f>IF(ISBLANK(Values!F17),"","Parts")</f>
        <v>Parts</v>
      </c>
      <c r="DP18" s="2" t="str">
        <f>IF(ISBLANK(Values!F17),"",Values!$B$31)</f>
        <v>6 month warranty after the delivery date. In case of any malfunction of the keyboard a new unit or a spare part for the keyboard of the product will be sent. In case of shortage of stock a full refund is issued.</v>
      </c>
      <c r="DY18" t="str">
        <f>IF(ISBLANK(Values!$F17), "", "not_applicable")</f>
        <v>not_applicable</v>
      </c>
      <c r="EI18" s="2" t="str">
        <f>IF(ISBLANK(Values!F17),"",Values!$B$31)</f>
        <v>6 month warranty after the delivery date. In case of any malfunction of the keyboard a new unit or a spare part for the keyboard of the product will be sent. In case of shortage of stock a full refund is issued.</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2">
        <f>K18</f>
        <v>44.95</v>
      </c>
    </row>
    <row r="19" spans="1:193"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replacement UK backlit keyboard for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https://download.lenovo.com/Images/Parts/01EN793/01EN793_A.jpg</v>
      </c>
      <c r="N19" s="28" t="str">
        <f>IF(ISBLANK(Values!$G18),"",Values!O18)</f>
        <v>https://download.lenovo.com/Images/Parts/01EN793/01EN793_B.jpg</v>
      </c>
      <c r="O19" s="28" t="str">
        <f>IF(ISBLANK(Values!$G18),"",Values!P18)</f>
        <v>https://download.lenovo.com/Images/Parts/01EN793/01EN793_details.jpg</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IF(ISBLANK(Values!F18),"",IF(Values!J18,Values!$B$23,Values!$B$33))</f>
        <v>👉 REFURBISHED:  SAVE MONEY -  Replacement Lenovo laptop keyboard, same quality as OEM keyboards. TellusRem is the Leading keyboards distributor in the world since 2011. Perfect replacement keyboard, easy to replace and install.</v>
      </c>
      <c r="AJ19" s="33" t="str">
        <f>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9" s="2" t="str">
        <f>IF(ISBLANK(Values!F18),"",Values!$B$25)</f>
        <v>♻️ ECOFRIENDLY PRODUCT - Buy refurbished, BUY GREEN! Reduce more than 80% carbon dioxide by buying our refurbished keyboards, compared to getting a new keyboard! Perfect OEM replacement part for your keyboard.</v>
      </c>
      <c r="AL19" s="2" t="str">
        <f>IF(ISBLANK(Values!F18),"",SUBSTITUTE(SUBSTITUTE(IF(Values!$K18, Values!$B$26, Values!$B$33), "{language}", Values!$I18), "{flag}", INDEX(options!$E$1:$E$20, Values!$W18)))</f>
        <v>👉 LAYOUT – 🇬🇧 UK backlit.</v>
      </c>
      <c r="AM19" s="2" t="str">
        <f>SUBSTITUTE(IF(ISBLANK(Values!F18),"",Values!$B$27), "{model}", Values!$B$3)</f>
        <v>👉 COMPATIBLE WITH - Lenovo Thinkpad 13 Gen 2, T460s, T470s. Please check the picture and description carefully before purchasing any keyboard. This ensures that you get the correct laptop keyboard for your computer. Super easy installation.</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Denmark</v>
      </c>
      <c r="CZ19" s="2" t="str">
        <f>IF(ISBLANK(Values!F18),"","No")</f>
        <v>No</v>
      </c>
      <c r="DA19" s="2" t="str">
        <f>IF(ISBLANK(Values!F18),"","No")</f>
        <v>No</v>
      </c>
      <c r="DO19" s="2" t="str">
        <f>IF(ISBLANK(Values!F18),"","Parts")</f>
        <v>Parts</v>
      </c>
      <c r="DP19" s="2" t="str">
        <f>IF(ISBLANK(Values!F18),"",Values!$B$31)</f>
        <v>6 month warranty after the delivery date. In case of any malfunction of the keyboard a new unit or a spare part for the keyboard of the product will be sent. In case of shortage of stock a full refund is issued.</v>
      </c>
      <c r="DY19" t="str">
        <f>IF(ISBLANK(Values!$F18), "", "not_applicable")</f>
        <v>not_applicable</v>
      </c>
      <c r="EI19" s="2" t="str">
        <f>IF(ISBLANK(Values!F18),"",Values!$B$31)</f>
        <v>6 month warranty after the delivery date. In case of any malfunction of the keyboard a new unit or a spare part for the keyboard of the product will be sent. In case of shortage of stock a full refund is issued.</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2">
        <f>K19</f>
        <v>44.95</v>
      </c>
    </row>
    <row r="20" spans="1:193"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replacement Scandinavian – Nordic backlit keyboard for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https://download.lenovo.com/Images/Parts/01EN804/01EN804_A.jpg</v>
      </c>
      <c r="N20" s="28" t="str">
        <f>IF(ISBLANK(Values!$G19),"",Values!O19)</f>
        <v>https://download.lenovo.com/Images/Parts/01EN804/01EN804_B.jpg</v>
      </c>
      <c r="O20" s="28" t="str">
        <f>IF(ISBLANK(Values!$G19),"",Values!P19)</f>
        <v>https://download.lenovo.com/Images/Parts/01EN804/01EN804_details.jpg</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IF(ISBLANK(Values!F19),"",IF(Values!J19,Values!$B$23,Values!$B$33))</f>
        <v>👉 REFURBISHED:  SAVE MONEY -  Replacement Lenovo laptop keyboard, same quality as OEM keyboards. TellusRem is the Leading keyboards distributor in the world since 2011. Perfect replacement keyboard, easy to replace and install.</v>
      </c>
      <c r="AJ20" s="33" t="str">
        <f>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0" s="2" t="str">
        <f>IF(ISBLANK(Values!F19),"",Values!$B$25)</f>
        <v>♻️ ECOFRIENDLY PRODUCT - Buy refurbished, BUY GREEN! Reduce more than 80% carbon dioxide by buying our refurbished keyboards, compared to getting a new keyboard! Perfect OEM replacement part for your keyboard.</v>
      </c>
      <c r="AL20" s="2" t="str">
        <f>IF(ISBLANK(Values!F19),"",SUBSTITUTE(SUBSTITUTE(IF(Values!$K19, Values!$B$26, Values!$B$33), "{language}", Values!$I19), "{flag}", INDEX(options!$E$1:$E$20, Values!$W19)))</f>
        <v>👉 LAYOUT – 🇸🇪 🇫🇮 🇳🇴 🇩🇰 Scandinavian – Nordic backlit.</v>
      </c>
      <c r="AM20" s="2" t="str">
        <f>SUBSTITUTE(IF(ISBLANK(Values!F19),"",Values!$B$27), "{model}", Values!$B$3)</f>
        <v>👉 COMPATIBLE WITH - Lenovo Thinkpad 13 Gen 2, T460s, T470s. Please check the picture and description carefully before purchasing any keyboard. This ensures that you get the correct laptop keyboard for your computer. Super easy installation.</v>
      </c>
      <c r="AT20" s="28" t="str">
        <f>IF(ISBLANK(Values!F19),"",Values!I19)</f>
        <v>Scandinavian – Nordic</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Denmark</v>
      </c>
      <c r="CZ20" s="2" t="str">
        <f>IF(ISBLANK(Values!F19),"","No")</f>
        <v>No</v>
      </c>
      <c r="DA20" s="2" t="str">
        <f>IF(ISBLANK(Values!F19),"","No")</f>
        <v>No</v>
      </c>
      <c r="DO20" s="2" t="str">
        <f>IF(ISBLANK(Values!F19),"","Parts")</f>
        <v>Parts</v>
      </c>
      <c r="DP20" s="2" t="str">
        <f>IF(ISBLANK(Values!F19),"",Values!$B$31)</f>
        <v>6 month warranty after the delivery date. In case of any malfunction of the keyboard a new unit or a spare part for the keyboard of the product will be sent. In case of shortage of stock a full refund is issued.</v>
      </c>
      <c r="DY20" t="str">
        <f>IF(ISBLANK(Values!$F19), "", "not_applicable")</f>
        <v>not_applicable</v>
      </c>
      <c r="EI20" s="2" t="str">
        <f>IF(ISBLANK(Values!F19),"",Values!$B$31)</f>
        <v>6 month warranty after the delivery date. In case of any malfunction of the keyboard a new unit or a spare part for the keyboard of the product will be sent. In case of shortage of stock a full refund is issued.</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2">
        <f>K20</f>
        <v>44.95</v>
      </c>
    </row>
    <row r="21" spans="1:193"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replacement Belgian backlit keyboard for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IF(ISBLANK(Values!F20),"",IF(Values!J20,Values!$B$23,Values!$B$33))</f>
        <v>👉 REFURBISHED:  SAVE MONEY -  Replacement Lenovo laptop keyboard, same quality as OEM keyboards. TellusRem is the Leading keyboards distributor in the world since 2011. Perfect replacement keyboard, easy to replace and install.</v>
      </c>
      <c r="AJ21" s="33" t="str">
        <f>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1" s="2" t="str">
        <f>IF(ISBLANK(Values!F20),"",Values!$B$25)</f>
        <v>♻️ ECOFRIENDLY PRODUCT - Buy refurbished, BUY GREEN! Reduce more than 80% carbon dioxide by buying our refurbished keyboards, compared to getting a new keyboard! Perfect OEM replacement part for your keyboard.</v>
      </c>
      <c r="AL21" s="2" t="str">
        <f>IF(ISBLANK(Values!F20),"",SUBSTITUTE(SUBSTITUTE(IF(Values!$K20, Values!$B$26, Values!$B$33), "{language}", Values!$I20), "{flag}", INDEX(options!$E$1:$E$20, Values!$W20)))</f>
        <v>👉 LAYOUT – 🇧🇪 Belgian backlit.</v>
      </c>
      <c r="AM21" s="2" t="str">
        <f>SUBSTITUTE(IF(ISBLANK(Values!F20),"",Values!$B$27), "{model}", Values!$B$3)</f>
        <v>👉 COMPATIBLE WITH - Lenovo Thinkpad 13 Gen 2, T460s, T470s. Please check the picture and description carefully before purchasing any keyboard. This ensures that you get the correct laptop keyboard for your computer. Super easy installation.</v>
      </c>
      <c r="AT21" s="28" t="str">
        <f>IF(ISBLANK(Values!F20),"",Values!I20)</f>
        <v>Belgian</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Denmark</v>
      </c>
      <c r="CZ21" s="2" t="str">
        <f>IF(ISBLANK(Values!F20),"","No")</f>
        <v>No</v>
      </c>
      <c r="DA21" s="2" t="str">
        <f>IF(ISBLANK(Values!F20),"","No")</f>
        <v>No</v>
      </c>
      <c r="DO21" s="2" t="str">
        <f>IF(ISBLANK(Values!F20),"","Parts")</f>
        <v>Parts</v>
      </c>
      <c r="DP21" s="2" t="str">
        <f>IF(ISBLANK(Values!F20),"",Values!$B$31)</f>
        <v>6 month warranty after the delivery date. In case of any malfunction of the keyboard a new unit or a spare part for the keyboard of the product will be sent. In case of shortage of stock a full refund is issued.</v>
      </c>
      <c r="DY21" t="str">
        <f>IF(ISBLANK(Values!$F20), "", "not_applicable")</f>
        <v>not_applicable</v>
      </c>
      <c r="EI21" s="2" t="str">
        <f>IF(ISBLANK(Values!F20),"",Values!$B$31)</f>
        <v>6 month warranty after the delivery date. In case of any malfunction of the keyboard a new unit or a spare part for the keyboard of the product will be sent. In case of shortage of stock a full refund is issued.</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2">
        <f>K21</f>
        <v>44.95</v>
      </c>
    </row>
    <row r="22" spans="1:193"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replacement Swiss backlit keyboard for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IF(ISBLANK(Values!F21),"",IF(Values!J21,Values!$B$23,Values!$B$33))</f>
        <v>👉 REFURBISHED:  SAVE MONEY -  Replacement Lenovo laptop keyboard, same quality as OEM keyboards. TellusRem is the Leading keyboards distributor in the world since 2011. Perfect replacement keyboard, easy to replace and install.</v>
      </c>
      <c r="AJ22" s="33" t="str">
        <f>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2" s="2" t="str">
        <f>IF(ISBLANK(Values!F21),"",Values!$B$25)</f>
        <v>♻️ ECOFRIENDLY PRODUCT - Buy refurbished, BUY GREEN! Reduce more than 80% carbon dioxide by buying our refurbished keyboards, compared to getting a new keyboard! Perfect OEM replacement part for your keyboard.</v>
      </c>
      <c r="AL22" s="2" t="str">
        <f>IF(ISBLANK(Values!F21),"",SUBSTITUTE(SUBSTITUTE(IF(Values!$K21, Values!$B$26, Values!$B$33), "{language}", Values!$I21), "{flag}", INDEX(options!$E$1:$E$20, Values!$W21)))</f>
        <v>👉 LAYOUT – 🇨🇭 Swiss backlit.</v>
      </c>
      <c r="AM22" s="2" t="str">
        <f>SUBSTITUTE(IF(ISBLANK(Values!F21),"",Values!$B$27), "{model}", Values!$B$3)</f>
        <v>👉 COMPATIBLE WITH - Lenovo Thinkpad 13 Gen 2, T460s, T470s. Please check the picture and description carefully before purchasing any keyboard. This ensures that you get the correct laptop keyboard for your computer. Super easy installation.</v>
      </c>
      <c r="AT22" s="28" t="str">
        <f>IF(ISBLANK(Values!F21),"",Values!I21)</f>
        <v>Swiss</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Denmark</v>
      </c>
      <c r="CZ22" s="2" t="str">
        <f>IF(ISBLANK(Values!F21),"","No")</f>
        <v>No</v>
      </c>
      <c r="DA22" s="2" t="str">
        <f>IF(ISBLANK(Values!F21),"","No")</f>
        <v>No</v>
      </c>
      <c r="DO22" s="2" t="str">
        <f>IF(ISBLANK(Values!F21),"","Parts")</f>
        <v>Parts</v>
      </c>
      <c r="DP22" s="2" t="str">
        <f>IF(ISBLANK(Values!F21),"",Values!$B$31)</f>
        <v>6 month warranty after the delivery date. In case of any malfunction of the keyboard a new unit or a spare part for the keyboard of the product will be sent. In case of shortage of stock a full refund is issued.</v>
      </c>
      <c r="DY22" t="str">
        <f>IF(ISBLANK(Values!$F21), "", "not_applicable")</f>
        <v>not_applicable</v>
      </c>
      <c r="EI22" s="2" t="str">
        <f>IF(ISBLANK(Values!F21),"",Values!$B$31)</f>
        <v>6 month warranty after the delivery date. In case of any malfunction of the keyboard a new unit or a spare part for the keyboard of the product will be sent. In case of shortage of stock a full refund is issued.</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2">
        <f>K22</f>
        <v>44.95</v>
      </c>
    </row>
    <row r="23" spans="1:193"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replacement US International backlit keyboard for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IF(ISBLANK(Values!F22),"",IF(Values!J22,Values!$B$23,Values!$B$33))</f>
        <v>👉 REFURBISHED:  SAVE MONEY -  Replacement Lenovo laptop keyboard, same quality as OEM keyboards. TellusRem is the Leading keyboards distributor in the world since 2011. Perfect replacement keyboard, easy to replace and install.</v>
      </c>
      <c r="AJ23" s="33" t="str">
        <f>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3" s="2" t="str">
        <f>IF(ISBLANK(Values!F22),"",Values!$B$25)</f>
        <v>♻️ ECOFRIENDLY PRODUCT - Buy refurbished, BUY GREEN! Reduce more than 80% carbon dioxide by buying our refurbished keyboards, compared to getting a new keyboard! Perfect OEM replacement part for your keyboard.</v>
      </c>
      <c r="AL23" s="2" t="str">
        <f>IF(ISBLANK(Values!F22),"",SUBSTITUTE(SUBSTITUTE(IF(Values!$K22, Values!$B$26, Values!$B$33), "{language}", Values!$I22), "{flag}", INDEX(options!$E$1:$E$20, Values!$W22)))</f>
        <v>👉 LAYOUT – 🇺🇸 with € symbol US International backlit.</v>
      </c>
      <c r="AM23" s="2" t="str">
        <f>SUBSTITUTE(IF(ISBLANK(Values!F22),"",Values!$B$27), "{model}", Values!$B$3)</f>
        <v>👉 COMPATIBLE WITH - Lenovo Thinkpad 13 Gen 2, T460s, T470s.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Denmark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3">
        <f>K23</f>
        <v>44.95</v>
      </c>
    </row>
    <row r="24" spans="1:193"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replacement US backlit keyboard for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IF(ISBLANK(Values!F23),"",IF(Values!J23,Values!$B$23,Values!$B$33))</f>
        <v>👉 REFURBISHED:  SAVE MONEY -  Replacement Lenovo laptop keyboard, same quality as OEM keyboards. TellusRem is the Leading keyboards distributor in the world since 2011. Perfect replacement keyboard, easy to replace and install.</v>
      </c>
      <c r="AJ24" s="33" t="str">
        <f>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4" s="2" t="str">
        <f>IF(ISBLANK(Values!F23),"",Values!$B$25)</f>
        <v>♻️ ECOFRIENDLY PRODUCT - Buy refurbished, BUY GREEN! Reduce more than 80% carbon dioxide by buying our refurbished keyboards, compared to getting a new keyboard! Perfect OEM replacement part for your keyboard.</v>
      </c>
      <c r="AL24" s="2" t="str">
        <f>IF(ISBLANK(Values!F23),"",SUBSTITUTE(SUBSTITUTE(IF(Values!$K23, Values!$B$26, Values!$B$33), "{language}", Values!$I23), "{flag}", INDEX(options!$E$1:$E$20, Values!$W23)))</f>
        <v>👉 LAYOUT – 🇺🇸 US backlit.</v>
      </c>
      <c r="AM24" s="2" t="str">
        <f>SUBSTITUTE(IF(ISBLANK(Values!F23),"",Values!$B$27), "{model}", Values!$B$3)</f>
        <v>👉 COMPATIBLE WITH - Lenovo Thinkpad 13 Gen 2, T460s, T470s.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Denmark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c r="GK24" s="63">
        <f>K24</f>
        <v>44.95</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3" t="str">
        <f>K32</f>
        <v/>
      </c>
    </row>
    <row r="33" spans="1:193"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3">
        <f>K33</f>
        <v>0</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3"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2"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2"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2"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2"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2"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2"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2"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2"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7" zoomScaleNormal="100" workbookViewId="0">
      <selection activeCell="B37" sqref="B37"/>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F1" s="1" t="s">
        <v>353</v>
      </c>
      <c r="G1" s="1"/>
      <c r="H1" s="1"/>
      <c r="I1" s="42"/>
      <c r="J1" s="42"/>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3" x14ac:dyDescent="0.15">
      <c r="A3" s="40" t="s">
        <v>355</v>
      </c>
      <c r="B3" s="43"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4">
        <v>44.95</v>
      </c>
      <c r="C4" s="45" t="b">
        <f>FALSE()</f>
        <v>0</v>
      </c>
      <c r="D4" s="45" t="b">
        <f>TRUE()</f>
        <v>1</v>
      </c>
      <c r="E4" s="45"/>
      <c r="F4" s="39">
        <v>5714401130000</v>
      </c>
      <c r="G4" s="39" t="s">
        <v>373</v>
      </c>
      <c r="H4" s="46"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7" t="b">
        <f>TRUE()</f>
        <v>1</v>
      </c>
      <c r="K4" s="48" t="b">
        <f>FALSE()</f>
        <v>0</v>
      </c>
      <c r="L4" s="39" t="s">
        <v>375</v>
      </c>
      <c r="M4" s="49" t="b">
        <f>FALSE()</f>
        <v>0</v>
      </c>
      <c r="N4" s="50" t="str">
        <f t="shared" ref="N4:N35" si="0">IF(ISBLANK(L4),"",IF(M4, "https://raw.githubusercontent.com/PatrickVibild/TellusAmazonPictures/master/pictures/"&amp;L4&amp;"/1.jpg","https://download.lenovo.com/Images/Parts/"&amp;L4&amp;"/"&amp;L4&amp;"_A.jpg"))</f>
        <v>https://download.lenovo.com/Images/Parts/01EN776/01EN776_A.jpg</v>
      </c>
      <c r="O4" s="50" t="str">
        <f t="shared" ref="O4:O35" si="1">IF(ISBLANK(L4),"",IF(M4, "https://raw.githubusercontent.com/PatrickVibild/TellusAmazonPictures/master/pictures/"&amp;L4&amp;"/2.jpg","https://download.lenovo.com/Images/Parts/"&amp;L4&amp;"/"&amp;L4&amp;"_B.jpg"))</f>
        <v>https://download.lenovo.com/Images/Parts/01EN776/01EN776_B.jpg</v>
      </c>
      <c r="P4" s="51"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6">
        <f>MATCH(H4,options!$D$1:$D$20,0)</f>
        <v>1</v>
      </c>
    </row>
    <row r="5" spans="1:23" ht="14" x14ac:dyDescent="0.15">
      <c r="A5" s="40" t="s">
        <v>376</v>
      </c>
      <c r="B5" s="44">
        <v>34.950000000000003</v>
      </c>
      <c r="C5" s="45" t="b">
        <f>FALSE()</f>
        <v>0</v>
      </c>
      <c r="D5" s="45" t="b">
        <f>TRUE()</f>
        <v>1</v>
      </c>
      <c r="E5" s="45"/>
      <c r="F5" s="39">
        <v>5714401130017</v>
      </c>
      <c r="G5" s="39" t="s">
        <v>377</v>
      </c>
      <c r="H5" s="46"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7" t="b">
        <f>TRUE()</f>
        <v>1</v>
      </c>
      <c r="K5" s="48" t="b">
        <f>FALSE()</f>
        <v>0</v>
      </c>
      <c r="L5" s="39" t="s">
        <v>379</v>
      </c>
      <c r="M5" s="49" t="b">
        <f>FALSE()</f>
        <v>0</v>
      </c>
      <c r="N5" s="50" t="str">
        <f t="shared" si="0"/>
        <v>https://download.lenovo.com/Images/Parts/01EN807/01EN807_A.jpg</v>
      </c>
      <c r="O5" s="50" t="str">
        <f t="shared" si="1"/>
        <v>https://download.lenovo.com/Images/Parts/01EN807/01EN807_B.jpg</v>
      </c>
      <c r="P5" s="51" t="str">
        <f t="shared" si="2"/>
        <v>https://download.lenovo.com/Images/Parts/01EN807/01EN807_details.jpg</v>
      </c>
      <c r="Q5" t="str">
        <f t="shared" si="3"/>
        <v/>
      </c>
      <c r="R5" t="str">
        <f t="shared" si="4"/>
        <v/>
      </c>
      <c r="S5" t="str">
        <f t="shared" si="5"/>
        <v/>
      </c>
      <c r="T5" t="str">
        <f t="shared" si="6"/>
        <v/>
      </c>
      <c r="U5" t="str">
        <f t="shared" si="7"/>
        <v/>
      </c>
      <c r="V5" t="str">
        <f t="shared" si="8"/>
        <v/>
      </c>
      <c r="W5" s="46">
        <f>MATCH(H5,options!$D$1:$D$20,0)</f>
        <v>2</v>
      </c>
    </row>
    <row r="6" spans="1:23" ht="14" x14ac:dyDescent="0.15">
      <c r="A6" s="40" t="s">
        <v>380</v>
      </c>
      <c r="B6" s="52" t="s">
        <v>381</v>
      </c>
      <c r="C6" s="45" t="b">
        <f>FALSE()</f>
        <v>0</v>
      </c>
      <c r="D6" s="45" t="b">
        <f>TRUE()</f>
        <v>1</v>
      </c>
      <c r="E6" s="45"/>
      <c r="F6" s="39">
        <v>5714401130024</v>
      </c>
      <c r="G6" s="39" t="s">
        <v>382</v>
      </c>
      <c r="H6" s="46"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7" t="b">
        <f>TRUE()</f>
        <v>1</v>
      </c>
      <c r="K6" s="48" t="b">
        <f>FALSE()</f>
        <v>0</v>
      </c>
      <c r="L6" s="39" t="s">
        <v>384</v>
      </c>
      <c r="M6" s="49" t="b">
        <f>FALSE()</f>
        <v>0</v>
      </c>
      <c r="N6" s="50" t="str">
        <f t="shared" si="0"/>
        <v>https://download.lenovo.com/Images/Parts/01EN781/01EN781_A.jpg</v>
      </c>
      <c r="O6" s="50" t="str">
        <f t="shared" si="1"/>
        <v>https://download.lenovo.com/Images/Parts/01EN781/01EN781_B.jpg</v>
      </c>
      <c r="P6" s="51" t="str">
        <f t="shared" si="2"/>
        <v>https://download.lenovo.com/Images/Parts/01EN781/01EN781_details.jpg</v>
      </c>
      <c r="Q6" t="str">
        <f t="shared" si="3"/>
        <v/>
      </c>
      <c r="R6" t="str">
        <f t="shared" si="4"/>
        <v/>
      </c>
      <c r="S6" t="str">
        <f t="shared" si="5"/>
        <v/>
      </c>
      <c r="T6" t="str">
        <f t="shared" si="6"/>
        <v/>
      </c>
      <c r="U6" t="str">
        <f t="shared" si="7"/>
        <v/>
      </c>
      <c r="V6" t="str">
        <f t="shared" si="8"/>
        <v/>
      </c>
      <c r="W6" s="46">
        <f>MATCH(H6,options!$D$1:$D$20,0)</f>
        <v>3</v>
      </c>
    </row>
    <row r="7" spans="1:23" ht="14" x14ac:dyDescent="0.15">
      <c r="A7" s="40" t="s">
        <v>385</v>
      </c>
      <c r="B7" s="53" t="str">
        <f>IF(B6=options!C1,"41","41")</f>
        <v>41</v>
      </c>
      <c r="C7" s="45" t="b">
        <f>FALSE()</f>
        <v>0</v>
      </c>
      <c r="D7" s="45" t="b">
        <f>TRUE()</f>
        <v>1</v>
      </c>
      <c r="E7" s="45"/>
      <c r="F7" s="39">
        <v>5714401130031</v>
      </c>
      <c r="G7" s="39" t="s">
        <v>386</v>
      </c>
      <c r="H7" s="46"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7" t="b">
        <f>TRUE()</f>
        <v>1</v>
      </c>
      <c r="K7" s="48" t="b">
        <f>FALSE()</f>
        <v>0</v>
      </c>
      <c r="L7" s="39" t="s">
        <v>388</v>
      </c>
      <c r="M7" s="49" t="b">
        <f>FALSE()</f>
        <v>0</v>
      </c>
      <c r="N7" s="50" t="str">
        <f t="shared" si="0"/>
        <v>https://download.lenovo.com/Images/Parts/01EN815/01EN815_A.jpg</v>
      </c>
      <c r="O7" s="50" t="str">
        <f t="shared" si="1"/>
        <v>https://download.lenovo.com/Images/Parts/01EN815/01EN815_B.jpg</v>
      </c>
      <c r="P7" s="51" t="str">
        <f t="shared" si="2"/>
        <v>https://download.lenovo.com/Images/Parts/01EN815/01EN815_details.jpg</v>
      </c>
      <c r="Q7" t="str">
        <f t="shared" si="3"/>
        <v/>
      </c>
      <c r="R7" t="str">
        <f t="shared" si="4"/>
        <v/>
      </c>
      <c r="S7" t="str">
        <f t="shared" si="5"/>
        <v/>
      </c>
      <c r="T7" t="str">
        <f t="shared" si="6"/>
        <v/>
      </c>
      <c r="U7" t="str">
        <f t="shared" si="7"/>
        <v/>
      </c>
      <c r="V7" t="str">
        <f t="shared" si="8"/>
        <v/>
      </c>
      <c r="W7" s="46">
        <f>MATCH(H7,options!$D$1:$D$20,0)</f>
        <v>4</v>
      </c>
    </row>
    <row r="8" spans="1:23" ht="14" x14ac:dyDescent="0.15">
      <c r="A8" s="40" t="s">
        <v>389</v>
      </c>
      <c r="B8" s="53" t="str">
        <f>IF(B6=options!C1,"17","17")</f>
        <v>17</v>
      </c>
      <c r="C8" s="45" t="b">
        <f>FALSE()</f>
        <v>0</v>
      </c>
      <c r="D8" s="45" t="b">
        <f>TRUE()</f>
        <v>1</v>
      </c>
      <c r="E8" s="45"/>
      <c r="F8" s="39">
        <v>5714401130048</v>
      </c>
      <c r="G8" s="39" t="s">
        <v>390</v>
      </c>
      <c r="H8" s="46"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7" t="b">
        <f>TRUE()</f>
        <v>1</v>
      </c>
      <c r="K8" s="48" t="b">
        <f>FALSE()</f>
        <v>0</v>
      </c>
      <c r="L8" s="39" t="s">
        <v>392</v>
      </c>
      <c r="M8" s="49" t="b">
        <f>FALSE()</f>
        <v>0</v>
      </c>
      <c r="N8" s="50" t="str">
        <f t="shared" si="0"/>
        <v>https://download.lenovo.com/Images/Parts/01EN793/01EN793_A.jpg</v>
      </c>
      <c r="O8" s="50" t="str">
        <f t="shared" si="1"/>
        <v>https://download.lenovo.com/Images/Parts/01EN793/01EN793_B.jpg</v>
      </c>
      <c r="P8" s="51" t="str">
        <f t="shared" si="2"/>
        <v>https://download.lenovo.com/Images/Parts/01EN793/01EN793_details.jpg</v>
      </c>
      <c r="Q8" t="str">
        <f t="shared" si="3"/>
        <v/>
      </c>
      <c r="R8" t="str">
        <f t="shared" si="4"/>
        <v/>
      </c>
      <c r="S8" t="str">
        <f t="shared" si="5"/>
        <v/>
      </c>
      <c r="T8" t="str">
        <f t="shared" si="6"/>
        <v/>
      </c>
      <c r="U8" t="str">
        <f t="shared" si="7"/>
        <v/>
      </c>
      <c r="V8" t="str">
        <f t="shared" si="8"/>
        <v/>
      </c>
      <c r="W8" s="46">
        <f>MATCH(H8,options!$D$1:$D$20,0)</f>
        <v>5</v>
      </c>
    </row>
    <row r="9" spans="1:23" ht="14" x14ac:dyDescent="0.15">
      <c r="A9" s="40" t="s">
        <v>393</v>
      </c>
      <c r="B9" s="53" t="str">
        <f>IF(B6=options!C1,"5","5")</f>
        <v>5</v>
      </c>
      <c r="C9" s="45" t="b">
        <f>FALSE()</f>
        <v>0</v>
      </c>
      <c r="D9" s="45" t="b">
        <f>TRUE()</f>
        <v>1</v>
      </c>
      <c r="E9" s="45"/>
      <c r="F9" s="39">
        <v>5714401130055</v>
      </c>
      <c r="G9" s="39" t="s">
        <v>394</v>
      </c>
      <c r="H9" s="46"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7" t="b">
        <f>TRUE()</f>
        <v>1</v>
      </c>
      <c r="K9" s="48" t="b">
        <f>FALSE()</f>
        <v>0</v>
      </c>
      <c r="L9" s="39" t="s">
        <v>396</v>
      </c>
      <c r="M9" s="49" t="b">
        <f>FALSE()</f>
        <v>0</v>
      </c>
      <c r="N9" s="50" t="str">
        <f t="shared" si="0"/>
        <v>https://download.lenovo.com/Images/Parts/01EN804/01EN804_A.jpg</v>
      </c>
      <c r="O9" s="50" t="str">
        <f t="shared" si="1"/>
        <v>https://download.lenovo.com/Images/Parts/01EN804/01EN804_B.jpg</v>
      </c>
      <c r="P9" s="51" t="str">
        <f t="shared" si="2"/>
        <v>https://download.lenovo.com/Images/Parts/01EN804/01EN804_details.jpg</v>
      </c>
      <c r="Q9" t="str">
        <f t="shared" si="3"/>
        <v/>
      </c>
      <c r="R9" t="str">
        <f t="shared" si="4"/>
        <v/>
      </c>
      <c r="S9" t="str">
        <f t="shared" si="5"/>
        <v/>
      </c>
      <c r="T9" t="str">
        <f t="shared" si="6"/>
        <v/>
      </c>
      <c r="U9" t="str">
        <f t="shared" si="7"/>
        <v/>
      </c>
      <c r="V9" t="str">
        <f t="shared" si="8"/>
        <v/>
      </c>
      <c r="W9" s="46">
        <f>MATCH(H9,options!$D$1:$D$20,0)</f>
        <v>6</v>
      </c>
    </row>
    <row r="10" spans="1:23" ht="14" x14ac:dyDescent="0.15">
      <c r="A10" t="s">
        <v>397</v>
      </c>
      <c r="B10" s="54"/>
      <c r="C10" s="45" t="b">
        <f>FALSE()</f>
        <v>0</v>
      </c>
      <c r="D10" s="45" t="b">
        <f>TRUE()</f>
        <v>1</v>
      </c>
      <c r="E10" s="45"/>
      <c r="F10" s="39">
        <v>5714401130062</v>
      </c>
      <c r="G10" s="39" t="s">
        <v>398</v>
      </c>
      <c r="H10" s="46"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7" t="b">
        <f>TRUE()</f>
        <v>1</v>
      </c>
      <c r="K10" s="48" t="b">
        <f>FALSE()</f>
        <v>0</v>
      </c>
      <c r="L10" s="39" t="s">
        <v>400</v>
      </c>
      <c r="M10" s="49" t="b">
        <f>FALSE()</f>
        <v>0</v>
      </c>
      <c r="N10" s="50" t="str">
        <f t="shared" si="0"/>
        <v>https://download.lenovo.com/Images/Parts/01EN811/01EN811_A.jpg</v>
      </c>
      <c r="O10" s="50" t="str">
        <f t="shared" si="1"/>
        <v>https://download.lenovo.com/Images/Parts/01EN811/01EN811_B.jpg</v>
      </c>
      <c r="P10" s="51" t="str">
        <f t="shared" si="2"/>
        <v>https://download.lenovo.com/Images/Parts/01EN811/01EN811_details.jpg</v>
      </c>
      <c r="Q10" t="str">
        <f t="shared" si="3"/>
        <v/>
      </c>
      <c r="R10" t="str">
        <f t="shared" si="4"/>
        <v/>
      </c>
      <c r="S10" t="str">
        <f t="shared" si="5"/>
        <v/>
      </c>
      <c r="T10" t="str">
        <f t="shared" si="6"/>
        <v/>
      </c>
      <c r="U10" t="str">
        <f t="shared" si="7"/>
        <v/>
      </c>
      <c r="V10" t="str">
        <f t="shared" si="8"/>
        <v/>
      </c>
      <c r="W10" s="46">
        <f>MATCH(H10,options!$D$1:$D$20,0)</f>
        <v>7</v>
      </c>
    </row>
    <row r="11" spans="1:23" ht="14" x14ac:dyDescent="0.15">
      <c r="A11" s="40" t="s">
        <v>401</v>
      </c>
      <c r="B11" s="44">
        <v>150</v>
      </c>
      <c r="C11" s="45" t="b">
        <f>FALSE()</f>
        <v>0</v>
      </c>
      <c r="D11" s="45" t="b">
        <f>TRUE()</f>
        <v>1</v>
      </c>
      <c r="E11" s="45"/>
      <c r="F11" s="39">
        <v>5714401130079</v>
      </c>
      <c r="G11" s="39" t="s">
        <v>402</v>
      </c>
      <c r="H11" s="46"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7" t="b">
        <f>TRUE()</f>
        <v>1</v>
      </c>
      <c r="K11" s="48" t="b">
        <f>FALSE()</f>
        <v>0</v>
      </c>
      <c r="L11" s="39" t="s">
        <v>404</v>
      </c>
      <c r="M11" s="49" t="b">
        <f>FALSE()</f>
        <v>0</v>
      </c>
      <c r="N11" s="55" t="str">
        <f t="shared" si="0"/>
        <v>https://download.lenovo.com/Images/Parts/01EN832/01EN832_A.jpg</v>
      </c>
      <c r="O11" s="50" t="str">
        <f t="shared" si="1"/>
        <v>https://download.lenovo.com/Images/Parts/01EN832/01EN832_B.jpg</v>
      </c>
      <c r="P11" s="51" t="str">
        <f t="shared" si="2"/>
        <v>https://download.lenovo.com/Images/Parts/01EN832/01EN832_details.jpg</v>
      </c>
      <c r="Q11" t="str">
        <f t="shared" si="3"/>
        <v/>
      </c>
      <c r="R11" t="str">
        <f t="shared" si="4"/>
        <v/>
      </c>
      <c r="S11" t="str">
        <f t="shared" si="5"/>
        <v/>
      </c>
      <c r="T11" t="str">
        <f t="shared" si="6"/>
        <v/>
      </c>
      <c r="U11" t="str">
        <f t="shared" si="7"/>
        <v/>
      </c>
      <c r="V11" t="str">
        <f t="shared" si="8"/>
        <v/>
      </c>
      <c r="W11" s="46">
        <f>MATCH(H11,options!$D$1:$D$20,0)</f>
        <v>15</v>
      </c>
    </row>
    <row r="12" spans="1:23" ht="14" x14ac:dyDescent="0.15">
      <c r="B12" s="54"/>
      <c r="C12" s="45" t="b">
        <f>FALSE()</f>
        <v>0</v>
      </c>
      <c r="D12" s="45" t="b">
        <f>TRUE()</f>
        <v>1</v>
      </c>
      <c r="E12" s="45"/>
      <c r="F12" s="39">
        <v>5714401130086</v>
      </c>
      <c r="G12" s="39" t="s">
        <v>405</v>
      </c>
      <c r="H12" s="46"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7" t="b">
        <f>TRUE()</f>
        <v>1</v>
      </c>
      <c r="K12" s="48" t="b">
        <f>FALSE()</f>
        <v>0</v>
      </c>
      <c r="L12" s="39" t="s">
        <v>407</v>
      </c>
      <c r="M12" s="49" t="b">
        <f>FALSE()</f>
        <v>0</v>
      </c>
      <c r="N12" s="50" t="str">
        <f t="shared" si="0"/>
        <v>https://download.lenovo.com/Images/Parts/01EN794/01EN794_A.jpg</v>
      </c>
      <c r="O12" s="50" t="str">
        <f t="shared" si="1"/>
        <v>https://download.lenovo.com/Images/Parts/01EN794/01EN794_B.jpg</v>
      </c>
      <c r="P12" s="51" t="str">
        <f t="shared" si="2"/>
        <v>https://download.lenovo.com/Images/Parts/01EN794/01EN794_details.jpg</v>
      </c>
      <c r="Q12" t="str">
        <f t="shared" si="3"/>
        <v/>
      </c>
      <c r="R12" t="str">
        <f t="shared" si="4"/>
        <v/>
      </c>
      <c r="S12" t="str">
        <f t="shared" si="5"/>
        <v/>
      </c>
      <c r="T12" t="str">
        <f t="shared" si="6"/>
        <v/>
      </c>
      <c r="U12" t="str">
        <f t="shared" si="7"/>
        <v/>
      </c>
      <c r="V12" t="str">
        <f t="shared" si="8"/>
        <v/>
      </c>
      <c r="W12" s="46">
        <f>MATCH(H12,options!$D$1:$D$20,0)</f>
        <v>16</v>
      </c>
    </row>
    <row r="13" spans="1:23" ht="14" x14ac:dyDescent="0.15">
      <c r="A13" s="40" t="s">
        <v>408</v>
      </c>
      <c r="B13" s="39" t="s">
        <v>409</v>
      </c>
      <c r="C13" s="45" t="b">
        <f>TRUE()</f>
        <v>1</v>
      </c>
      <c r="D13" s="45" t="b">
        <f>FALSE()</f>
        <v>0</v>
      </c>
      <c r="E13" s="45"/>
      <c r="F13" s="39">
        <v>5714401130093</v>
      </c>
      <c r="G13" s="39" t="s">
        <v>410</v>
      </c>
      <c r="H13" s="46"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7" t="b">
        <f>TRUE()</f>
        <v>1</v>
      </c>
      <c r="K13" s="48" t="b">
        <f>FALSE()</f>
        <v>0</v>
      </c>
      <c r="L13" s="39" t="s">
        <v>412</v>
      </c>
      <c r="M13" s="49" t="b">
        <f>FALSE()</f>
        <v>0</v>
      </c>
      <c r="N13" s="50" t="str">
        <f t="shared" si="0"/>
        <v>https://download.lenovo.com/Images/Parts/01EN764/01EN764_A.jpg</v>
      </c>
      <c r="O13" s="50" t="str">
        <f t="shared" si="1"/>
        <v>https://download.lenovo.com/Images/Parts/01EN764/01EN764_B.jpg</v>
      </c>
      <c r="P13" s="51" t="str">
        <f t="shared" si="2"/>
        <v>https://download.lenovo.com/Images/Parts/01EN764/01EN764_details.jpg</v>
      </c>
      <c r="Q13" t="str">
        <f t="shared" si="3"/>
        <v/>
      </c>
      <c r="R13" t="str">
        <f t="shared" si="4"/>
        <v/>
      </c>
      <c r="S13" t="str">
        <f t="shared" si="5"/>
        <v/>
      </c>
      <c r="T13" t="str">
        <f t="shared" si="6"/>
        <v/>
      </c>
      <c r="U13" t="str">
        <f t="shared" si="7"/>
        <v/>
      </c>
      <c r="V13" t="str">
        <f t="shared" si="8"/>
        <v/>
      </c>
      <c r="W13" s="46">
        <f>MATCH(H13,options!$D$1:$D$20,0)</f>
        <v>18</v>
      </c>
    </row>
    <row r="14" spans="1:23" ht="14" x14ac:dyDescent="0.15">
      <c r="A14" s="40" t="s">
        <v>413</v>
      </c>
      <c r="B14" s="39">
        <v>5714401130994</v>
      </c>
      <c r="C14" s="45" t="b">
        <f>FALSE()</f>
        <v>0</v>
      </c>
      <c r="D14" s="45" t="b">
        <f>TRUE()</f>
        <v>1</v>
      </c>
      <c r="E14" s="45"/>
      <c r="F14" s="39">
        <v>5714401131007</v>
      </c>
      <c r="G14" s="39" t="s">
        <v>414</v>
      </c>
      <c r="H14" s="46"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7" t="b">
        <f>TRUE()</f>
        <v>1</v>
      </c>
      <c r="K14" s="48" t="b">
        <f>TRUE()</f>
        <v>1</v>
      </c>
      <c r="L14" s="39" t="s">
        <v>375</v>
      </c>
      <c r="M14" s="49" t="b">
        <f>FALSE()</f>
        <v>0</v>
      </c>
      <c r="N14" s="50" t="str">
        <f t="shared" si="0"/>
        <v>https://download.lenovo.com/Images/Parts/01EN776/01EN776_A.jpg</v>
      </c>
      <c r="O14" s="50" t="str">
        <f t="shared" si="1"/>
        <v>https://download.lenovo.com/Images/Parts/01EN776/01EN776_B.jpg</v>
      </c>
      <c r="P14" s="51" t="str">
        <f t="shared" si="2"/>
        <v>https://download.lenovo.com/Images/Parts/01EN776/01EN776_details.jpg</v>
      </c>
      <c r="Q14" t="str">
        <f t="shared" si="3"/>
        <v/>
      </c>
      <c r="R14" t="str">
        <f t="shared" si="4"/>
        <v/>
      </c>
      <c r="S14" t="str">
        <f t="shared" si="5"/>
        <v/>
      </c>
      <c r="T14" t="str">
        <f t="shared" si="6"/>
        <v/>
      </c>
      <c r="U14" t="str">
        <f t="shared" si="7"/>
        <v/>
      </c>
      <c r="V14" t="str">
        <f t="shared" si="8"/>
        <v/>
      </c>
      <c r="W14" s="46">
        <f>MATCH(H14,options!$D$1:$D$20,0)</f>
        <v>1</v>
      </c>
    </row>
    <row r="15" spans="1:23" ht="14" x14ac:dyDescent="0.15">
      <c r="B15" s="54"/>
      <c r="C15" s="45" t="b">
        <f>FALSE()</f>
        <v>0</v>
      </c>
      <c r="D15" s="45" t="b">
        <f>TRUE()</f>
        <v>1</v>
      </c>
      <c r="E15" s="45"/>
      <c r="F15" s="39">
        <v>5714401131014</v>
      </c>
      <c r="G15" s="39" t="s">
        <v>415</v>
      </c>
      <c r="H15" s="46"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7" t="b">
        <f>TRUE()</f>
        <v>1</v>
      </c>
      <c r="K15" s="48" t="b">
        <f>TRUE()</f>
        <v>1</v>
      </c>
      <c r="L15" s="39" t="s">
        <v>379</v>
      </c>
      <c r="M15" s="49" t="b">
        <f>FALSE()</f>
        <v>0</v>
      </c>
      <c r="N15" s="50" t="str">
        <f t="shared" si="0"/>
        <v>https://download.lenovo.com/Images/Parts/01EN807/01EN807_A.jpg</v>
      </c>
      <c r="O15" s="50" t="str">
        <f t="shared" si="1"/>
        <v>https://download.lenovo.com/Images/Parts/01EN807/01EN807_B.jpg</v>
      </c>
      <c r="P15" s="51" t="str">
        <f t="shared" si="2"/>
        <v>https://download.lenovo.com/Images/Parts/01EN807/01EN807_details.jpg</v>
      </c>
      <c r="Q15" t="str">
        <f t="shared" si="3"/>
        <v/>
      </c>
      <c r="R15" t="str">
        <f t="shared" si="4"/>
        <v/>
      </c>
      <c r="S15" t="str">
        <f t="shared" si="5"/>
        <v/>
      </c>
      <c r="T15" t="str">
        <f t="shared" si="6"/>
        <v/>
      </c>
      <c r="U15" t="str">
        <f t="shared" si="7"/>
        <v/>
      </c>
      <c r="V15" t="str">
        <f t="shared" si="8"/>
        <v/>
      </c>
      <c r="W15" s="46">
        <f>MATCH(H15,options!$D$1:$D$20,0)</f>
        <v>2</v>
      </c>
    </row>
    <row r="16" spans="1:23" ht="14" x14ac:dyDescent="0.15">
      <c r="A16" s="40" t="s">
        <v>416</v>
      </c>
      <c r="B16" s="41" t="s">
        <v>417</v>
      </c>
      <c r="C16" s="45" t="b">
        <f>FALSE()</f>
        <v>0</v>
      </c>
      <c r="D16" s="45" t="b">
        <f>TRUE()</f>
        <v>1</v>
      </c>
      <c r="E16" s="45"/>
      <c r="F16" s="39">
        <v>5714401131021</v>
      </c>
      <c r="G16" s="39" t="s">
        <v>418</v>
      </c>
      <c r="H16" s="46"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7" t="b">
        <f>TRUE()</f>
        <v>1</v>
      </c>
      <c r="K16" s="48" t="b">
        <f>TRUE()</f>
        <v>1</v>
      </c>
      <c r="L16" s="39" t="s">
        <v>384</v>
      </c>
      <c r="M16" s="49" t="b">
        <f>FALSE()</f>
        <v>0</v>
      </c>
      <c r="N16" s="50" t="str">
        <f t="shared" si="0"/>
        <v>https://download.lenovo.com/Images/Parts/01EN781/01EN781_A.jpg</v>
      </c>
      <c r="O16" s="50" t="str">
        <f t="shared" si="1"/>
        <v>https://download.lenovo.com/Images/Parts/01EN781/01EN781_B.jpg</v>
      </c>
      <c r="P16" s="51" t="str">
        <f t="shared" si="2"/>
        <v>https://download.lenovo.com/Images/Parts/01EN781/01EN781_details.jpg</v>
      </c>
      <c r="Q16" t="str">
        <f t="shared" si="3"/>
        <v/>
      </c>
      <c r="R16" t="str">
        <f t="shared" si="4"/>
        <v/>
      </c>
      <c r="S16" t="str">
        <f t="shared" si="5"/>
        <v/>
      </c>
      <c r="T16" t="str">
        <f t="shared" si="6"/>
        <v/>
      </c>
      <c r="U16" t="str">
        <f t="shared" si="7"/>
        <v/>
      </c>
      <c r="V16" t="str">
        <f t="shared" si="8"/>
        <v/>
      </c>
      <c r="W16" s="46">
        <f>MATCH(H16,options!$D$1:$D$20,0)</f>
        <v>3</v>
      </c>
    </row>
    <row r="17" spans="1:23" ht="14" x14ac:dyDescent="0.15">
      <c r="B17" s="54"/>
      <c r="C17" s="45" t="b">
        <f>FALSE()</f>
        <v>0</v>
      </c>
      <c r="D17" s="45" t="b">
        <f>TRUE()</f>
        <v>1</v>
      </c>
      <c r="E17" s="45"/>
      <c r="F17" s="39">
        <v>5714401131038</v>
      </c>
      <c r="G17" s="39" t="s">
        <v>419</v>
      </c>
      <c r="H17" s="46"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7" t="b">
        <f>TRUE()</f>
        <v>1</v>
      </c>
      <c r="K17" s="48" t="b">
        <f>TRUE()</f>
        <v>1</v>
      </c>
      <c r="L17" s="39" t="s">
        <v>388</v>
      </c>
      <c r="M17" s="49" t="b">
        <f>FALSE()</f>
        <v>0</v>
      </c>
      <c r="N17" s="50" t="str">
        <f t="shared" si="0"/>
        <v>https://download.lenovo.com/Images/Parts/01EN815/01EN815_A.jpg</v>
      </c>
      <c r="O17" s="50" t="str">
        <f t="shared" si="1"/>
        <v>https://download.lenovo.com/Images/Parts/01EN815/01EN815_B.jpg</v>
      </c>
      <c r="P17" s="51" t="str">
        <f t="shared" si="2"/>
        <v>https://download.lenovo.com/Images/Parts/01EN815/01EN815_details.jpg</v>
      </c>
      <c r="Q17" t="str">
        <f t="shared" si="3"/>
        <v/>
      </c>
      <c r="R17" t="str">
        <f t="shared" si="4"/>
        <v/>
      </c>
      <c r="S17" t="str">
        <f t="shared" si="5"/>
        <v/>
      </c>
      <c r="T17" t="str">
        <f t="shared" si="6"/>
        <v/>
      </c>
      <c r="U17" t="str">
        <f t="shared" si="7"/>
        <v/>
      </c>
      <c r="V17" t="str">
        <f t="shared" si="8"/>
        <v/>
      </c>
      <c r="W17" s="46">
        <f>MATCH(H17,options!$D$1:$D$20,0)</f>
        <v>4</v>
      </c>
    </row>
    <row r="18" spans="1:23" ht="14" x14ac:dyDescent="0.15">
      <c r="A18" s="40" t="s">
        <v>420</v>
      </c>
      <c r="B18" s="44">
        <v>5</v>
      </c>
      <c r="C18" s="45" t="b">
        <f>FALSE()</f>
        <v>0</v>
      </c>
      <c r="D18" s="45" t="b">
        <f>TRUE()</f>
        <v>1</v>
      </c>
      <c r="E18" s="45"/>
      <c r="F18" s="39">
        <v>5714401131045</v>
      </c>
      <c r="G18" s="39" t="s">
        <v>421</v>
      </c>
      <c r="H18" s="46"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7" t="b">
        <f>TRUE()</f>
        <v>1</v>
      </c>
      <c r="K18" s="48" t="b">
        <f>TRUE()</f>
        <v>1</v>
      </c>
      <c r="L18" s="39" t="s">
        <v>392</v>
      </c>
      <c r="M18" s="49" t="b">
        <f>FALSE()</f>
        <v>0</v>
      </c>
      <c r="N18" s="50" t="str">
        <f t="shared" si="0"/>
        <v>https://download.lenovo.com/Images/Parts/01EN793/01EN793_A.jpg</v>
      </c>
      <c r="O18" s="50" t="str">
        <f t="shared" si="1"/>
        <v>https://download.lenovo.com/Images/Parts/01EN793/01EN793_B.jpg</v>
      </c>
      <c r="P18" s="51" t="str">
        <f t="shared" si="2"/>
        <v>https://download.lenovo.com/Images/Parts/01EN793/01EN793_details.jpg</v>
      </c>
      <c r="Q18" t="str">
        <f t="shared" si="3"/>
        <v/>
      </c>
      <c r="R18" t="str">
        <f t="shared" si="4"/>
        <v/>
      </c>
      <c r="S18" t="str">
        <f t="shared" si="5"/>
        <v/>
      </c>
      <c r="T18" t="str">
        <f t="shared" si="6"/>
        <v/>
      </c>
      <c r="U18" t="str">
        <f t="shared" si="7"/>
        <v/>
      </c>
      <c r="V18" t="str">
        <f t="shared" si="8"/>
        <v/>
      </c>
      <c r="W18" s="46">
        <f>MATCH(H18,options!$D$1:$D$20,0)</f>
        <v>5</v>
      </c>
    </row>
    <row r="19" spans="1:23" ht="14" x14ac:dyDescent="0.15">
      <c r="B19" s="54"/>
      <c r="C19" s="45" t="b">
        <f>FALSE()</f>
        <v>0</v>
      </c>
      <c r="D19" s="45" t="b">
        <f>TRUE()</f>
        <v>1</v>
      </c>
      <c r="E19" s="45"/>
      <c r="F19" s="39">
        <v>5714401131052</v>
      </c>
      <c r="G19" s="39" t="s">
        <v>422</v>
      </c>
      <c r="H19" s="46"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7" t="b">
        <f>TRUE()</f>
        <v>1</v>
      </c>
      <c r="K19" s="48" t="b">
        <f>TRUE()</f>
        <v>1</v>
      </c>
      <c r="L19" s="39" t="s">
        <v>396</v>
      </c>
      <c r="M19" s="49" t="b">
        <f>FALSE()</f>
        <v>0</v>
      </c>
      <c r="N19" s="50" t="str">
        <f t="shared" si="0"/>
        <v>https://download.lenovo.com/Images/Parts/01EN804/01EN804_A.jpg</v>
      </c>
      <c r="O19" s="50" t="str">
        <f t="shared" si="1"/>
        <v>https://download.lenovo.com/Images/Parts/01EN804/01EN804_B.jpg</v>
      </c>
      <c r="P19" s="51" t="str">
        <f t="shared" si="2"/>
        <v>https://download.lenovo.com/Images/Parts/01EN804/01EN804_details.jpg</v>
      </c>
      <c r="Q19" t="str">
        <f t="shared" si="3"/>
        <v/>
      </c>
      <c r="R19" t="str">
        <f t="shared" si="4"/>
        <v/>
      </c>
      <c r="S19" t="str">
        <f t="shared" si="5"/>
        <v/>
      </c>
      <c r="T19" t="str">
        <f t="shared" si="6"/>
        <v/>
      </c>
      <c r="U19" t="str">
        <f t="shared" si="7"/>
        <v/>
      </c>
      <c r="V19" t="str">
        <f t="shared" si="8"/>
        <v/>
      </c>
      <c r="W19" s="46">
        <f>MATCH(H19,options!$D$1:$D$20,0)</f>
        <v>6</v>
      </c>
    </row>
    <row r="20" spans="1:23" ht="14" x14ac:dyDescent="0.15">
      <c r="A20" s="40" t="s">
        <v>423</v>
      </c>
      <c r="B20" s="56" t="s">
        <v>424</v>
      </c>
      <c r="C20" s="45" t="b">
        <f>FALSE()</f>
        <v>0</v>
      </c>
      <c r="D20" s="45" t="b">
        <f>TRUE()</f>
        <v>1</v>
      </c>
      <c r="E20" s="45"/>
      <c r="F20" s="39">
        <v>5714401131069</v>
      </c>
      <c r="G20" s="39" t="s">
        <v>425</v>
      </c>
      <c r="H20" s="46"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7" t="b">
        <f>TRUE()</f>
        <v>1</v>
      </c>
      <c r="K20" s="48" t="b">
        <f>TRUE()</f>
        <v>1</v>
      </c>
      <c r="L20" s="39" t="s">
        <v>400</v>
      </c>
      <c r="M20" s="49" t="b">
        <f>FALSE()</f>
        <v>0</v>
      </c>
      <c r="N20" s="50" t="str">
        <f t="shared" si="0"/>
        <v>https://download.lenovo.com/Images/Parts/01EN811/01EN811_A.jpg</v>
      </c>
      <c r="O20" s="50" t="str">
        <f t="shared" si="1"/>
        <v>https://download.lenovo.com/Images/Parts/01EN811/01EN811_B.jpg</v>
      </c>
      <c r="P20" s="51" t="str">
        <f t="shared" si="2"/>
        <v>https://download.lenovo.com/Images/Parts/01EN811/01EN811_details.jpg</v>
      </c>
      <c r="Q20" t="str">
        <f t="shared" si="3"/>
        <v/>
      </c>
      <c r="R20" t="str">
        <f t="shared" si="4"/>
        <v/>
      </c>
      <c r="S20" t="str">
        <f t="shared" si="5"/>
        <v/>
      </c>
      <c r="T20" t="str">
        <f t="shared" si="6"/>
        <v/>
      </c>
      <c r="U20" t="str">
        <f t="shared" si="7"/>
        <v/>
      </c>
      <c r="V20" t="str">
        <f t="shared" si="8"/>
        <v/>
      </c>
      <c r="W20" s="46">
        <f>MATCH(H20,options!$D$1:$D$20,0)</f>
        <v>7</v>
      </c>
    </row>
    <row r="21" spans="1:23" ht="14" x14ac:dyDescent="0.15">
      <c r="B21" s="54"/>
      <c r="C21" s="45" t="b">
        <f>FALSE()</f>
        <v>0</v>
      </c>
      <c r="D21" s="45" t="b">
        <f>TRUE()</f>
        <v>1</v>
      </c>
      <c r="E21" s="45"/>
      <c r="F21" s="39">
        <v>5714401131076</v>
      </c>
      <c r="G21" s="39" t="s">
        <v>426</v>
      </c>
      <c r="H21" s="46"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7" t="b">
        <f>TRUE()</f>
        <v>1</v>
      </c>
      <c r="K21" s="48" t="b">
        <f>TRUE()</f>
        <v>1</v>
      </c>
      <c r="L21" s="39" t="s">
        <v>404</v>
      </c>
      <c r="M21" s="49" t="b">
        <f>FALSE()</f>
        <v>0</v>
      </c>
      <c r="N21" s="50" t="str">
        <f t="shared" si="0"/>
        <v>https://download.lenovo.com/Images/Parts/01EN832/01EN832_A.jpg</v>
      </c>
      <c r="O21" s="50" t="str">
        <f t="shared" si="1"/>
        <v>https://download.lenovo.com/Images/Parts/01EN832/01EN832_B.jpg</v>
      </c>
      <c r="P21" s="51" t="str">
        <f t="shared" si="2"/>
        <v>https://download.lenovo.com/Images/Parts/01EN832/01EN832_details.jpg</v>
      </c>
      <c r="Q21" t="str">
        <f t="shared" si="3"/>
        <v/>
      </c>
      <c r="R21" t="str">
        <f t="shared" si="4"/>
        <v/>
      </c>
      <c r="S21" t="str">
        <f t="shared" si="5"/>
        <v/>
      </c>
      <c r="T21" t="str">
        <f t="shared" si="6"/>
        <v/>
      </c>
      <c r="U21" t="str">
        <f t="shared" si="7"/>
        <v/>
      </c>
      <c r="V21" t="str">
        <f t="shared" si="8"/>
        <v/>
      </c>
      <c r="W21" s="46">
        <f>MATCH(H21,options!$D$1:$D$20,0)</f>
        <v>15</v>
      </c>
    </row>
    <row r="22" spans="1:23" ht="14" x14ac:dyDescent="0.15">
      <c r="B22" s="54"/>
      <c r="C22" s="45" t="b">
        <f>FALSE()</f>
        <v>0</v>
      </c>
      <c r="D22" s="45" t="b">
        <f>TRUE()</f>
        <v>1</v>
      </c>
      <c r="E22" s="45"/>
      <c r="F22" s="39">
        <v>5714401131083</v>
      </c>
      <c r="G22" s="39" t="s">
        <v>427</v>
      </c>
      <c r="H22" s="46"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7" t="b">
        <f>TRUE()</f>
        <v>1</v>
      </c>
      <c r="K22" s="48" t="b">
        <f>TRUE()</f>
        <v>1</v>
      </c>
      <c r="L22" s="39" t="s">
        <v>407</v>
      </c>
      <c r="M22" s="49" t="b">
        <f>FALSE()</f>
        <v>0</v>
      </c>
      <c r="N22" s="50" t="str">
        <f t="shared" si="0"/>
        <v>https://download.lenovo.com/Images/Parts/01EN794/01EN794_A.jpg</v>
      </c>
      <c r="O22" s="50" t="str">
        <f t="shared" si="1"/>
        <v>https://download.lenovo.com/Images/Parts/01EN794/01EN794_B.jpg</v>
      </c>
      <c r="P22" s="51" t="str">
        <f t="shared" si="2"/>
        <v>https://download.lenovo.com/Images/Parts/01EN794/01EN794_details.jpg</v>
      </c>
      <c r="Q22" t="str">
        <f t="shared" si="3"/>
        <v/>
      </c>
      <c r="R22" t="str">
        <f t="shared" si="4"/>
        <v/>
      </c>
      <c r="S22" t="str">
        <f t="shared" si="5"/>
        <v/>
      </c>
      <c r="T22" t="str">
        <f t="shared" si="6"/>
        <v/>
      </c>
      <c r="U22" t="str">
        <f t="shared" si="7"/>
        <v/>
      </c>
      <c r="V22" t="str">
        <f t="shared" si="8"/>
        <v/>
      </c>
      <c r="W22" s="46">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5" t="b">
        <f>TRUE()</f>
        <v>1</v>
      </c>
      <c r="D23" s="45" t="b">
        <f>FALSE()</f>
        <v>0</v>
      </c>
      <c r="E23" s="45"/>
      <c r="F23" s="39">
        <v>5714401131090</v>
      </c>
      <c r="G23" s="39" t="s">
        <v>429</v>
      </c>
      <c r="H23" s="46"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7" t="b">
        <f>TRUE()</f>
        <v>1</v>
      </c>
      <c r="K23" s="48" t="b">
        <f>TRUE()</f>
        <v>1</v>
      </c>
      <c r="L23" s="39" t="s">
        <v>412</v>
      </c>
      <c r="M23" s="49" t="b">
        <f>FALSE()</f>
        <v>0</v>
      </c>
      <c r="N23" s="50" t="str">
        <f t="shared" si="0"/>
        <v>https://download.lenovo.com/Images/Parts/01EN764/01EN764_A.jpg</v>
      </c>
      <c r="O23" s="50" t="str">
        <f t="shared" si="1"/>
        <v>https://download.lenovo.com/Images/Parts/01EN764/01EN764_B.jpg</v>
      </c>
      <c r="P23" s="51" t="str">
        <f t="shared" si="2"/>
        <v>https://download.lenovo.com/Images/Parts/01EN764/01EN764_details.jpg</v>
      </c>
      <c r="Q23" t="str">
        <f t="shared" si="3"/>
        <v/>
      </c>
      <c r="R23" t="str">
        <f t="shared" si="4"/>
        <v/>
      </c>
      <c r="S23" t="str">
        <f t="shared" si="5"/>
        <v/>
      </c>
      <c r="T23" t="str">
        <f t="shared" si="6"/>
        <v/>
      </c>
      <c r="U23" t="str">
        <f t="shared" si="7"/>
        <v/>
      </c>
      <c r="V23" t="str">
        <f t="shared" si="8"/>
        <v/>
      </c>
      <c r="W23" s="46">
        <f>MATCH(H23,options!$D$1:$D$20,0)</f>
        <v>18</v>
      </c>
    </row>
    <row r="24" spans="1:23" ht="56" x14ac:dyDescent="0.15">
      <c r="A24" s="40" t="s">
        <v>430</v>
      </c>
      <c r="B24" s="41"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5"/>
      <c r="D24" s="45"/>
      <c r="E24" s="45"/>
      <c r="F24" s="39"/>
      <c r="G24" s="39"/>
      <c r="H24" s="46"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7" t="b">
        <f>TRUE()</f>
        <v>1</v>
      </c>
      <c r="K24" s="48" t="b">
        <f>TRUE()</f>
        <v>1</v>
      </c>
      <c r="L24" s="39" t="s">
        <v>431</v>
      </c>
      <c r="M24" s="49" t="b">
        <f>TRUE()</f>
        <v>1</v>
      </c>
      <c r="N24" s="50" t="str">
        <f t="shared" si="0"/>
        <v>https://raw.githubusercontent.com/PatrickVibild/TellusAmazonPictures/master/pictures/Lenovo/T470S/BL/DE/1.jpg</v>
      </c>
      <c r="O24" s="50" t="str">
        <f t="shared" si="1"/>
        <v>https://raw.githubusercontent.com/PatrickVibild/TellusAmazonPictures/master/pictures/Lenovo/T470S/BL/DE/2.jpg</v>
      </c>
      <c r="P24" s="51"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6">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5"/>
      <c r="D25" s="45"/>
      <c r="E25" s="45"/>
      <c r="F25" s="39"/>
      <c r="G25" s="39"/>
      <c r="H25" s="46"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7" t="b">
        <f>TRUE()</f>
        <v>1</v>
      </c>
      <c r="K25" s="48" t="b">
        <f>TRUE()</f>
        <v>1</v>
      </c>
      <c r="L25" s="39" t="s">
        <v>433</v>
      </c>
      <c r="M25" s="49" t="b">
        <f>TRUE()</f>
        <v>1</v>
      </c>
      <c r="N25" s="50" t="str">
        <f t="shared" si="0"/>
        <v>https://raw.githubusercontent.com/PatrickVibild/TellusAmazonPictures/master/pictures/Lenovo/T470S/BL/FR/1.jpg</v>
      </c>
      <c r="O25" s="50" t="str">
        <f t="shared" si="1"/>
        <v>https://raw.githubusercontent.com/PatrickVibild/TellusAmazonPictures/master/pictures/Lenovo/T470S/BL/FR/2.jpg</v>
      </c>
      <c r="P25" s="51"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6">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LAYOUT – {flag} {language} backlit.</v>
      </c>
      <c r="C26" s="45"/>
      <c r="D26" s="45"/>
      <c r="E26" s="45"/>
      <c r="F26" s="39"/>
      <c r="G26" s="39"/>
      <c r="H26" s="46"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7" t="b">
        <f>TRUE()</f>
        <v>1</v>
      </c>
      <c r="K26" s="48" t="b">
        <f>TRUE()</f>
        <v>1</v>
      </c>
      <c r="L26" s="39" t="s">
        <v>435</v>
      </c>
      <c r="M26" s="49" t="b">
        <f>TRUE()</f>
        <v>1</v>
      </c>
      <c r="N26" s="50" t="str">
        <f t="shared" si="0"/>
        <v>https://raw.githubusercontent.com/PatrickVibild/TellusAmazonPictures/master/pictures/Lenovo/T470S/BL/IT/1.jpg</v>
      </c>
      <c r="O26" s="50" t="str">
        <f t="shared" si="1"/>
        <v>https://raw.githubusercontent.com/PatrickVibild/TellusAmazonPictures/master/pictures/Lenovo/T470S/BL/IT/2.jpg</v>
      </c>
      <c r="P26" s="51"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6">
        <f>MATCH(H26,options!$D$1:$D$20,0)</f>
        <v>3</v>
      </c>
    </row>
    <row r="27" spans="1:23" ht="42" x14ac:dyDescent="0.15">
      <c r="A27" s="40" t="s">
        <v>432</v>
      </c>
      <c r="B27" s="41"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5"/>
      <c r="D27" s="45"/>
      <c r="E27" s="45"/>
      <c r="F27" s="39"/>
      <c r="G27" s="39"/>
      <c r="H27" s="46"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7" t="b">
        <f>TRUE()</f>
        <v>1</v>
      </c>
      <c r="K27" s="48" t="b">
        <f>TRUE()</f>
        <v>1</v>
      </c>
      <c r="L27" s="39" t="s">
        <v>436</v>
      </c>
      <c r="M27" s="49" t="b">
        <f>TRUE()</f>
        <v>1</v>
      </c>
      <c r="N27" s="50" t="str">
        <f t="shared" si="0"/>
        <v>https://raw.githubusercontent.com/PatrickVibild/TellusAmazonPictures/master/pictures/Lenovo/T470S/BL/ES/1.jpg</v>
      </c>
      <c r="O27" s="50" t="str">
        <f t="shared" si="1"/>
        <v>https://raw.githubusercontent.com/PatrickVibild/TellusAmazonPictures/master/pictures/Lenovo/T470S/BL/ES/2.jpg</v>
      </c>
      <c r="P27" s="51"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6">
        <f>MATCH(H27,options!$D$1:$D$20,0)</f>
        <v>4</v>
      </c>
    </row>
    <row r="28" spans="1:23" ht="28" x14ac:dyDescent="0.15">
      <c r="B28" s="57"/>
      <c r="C28" s="45"/>
      <c r="D28" s="45"/>
      <c r="E28" s="45"/>
      <c r="F28" s="39"/>
      <c r="G28" s="39"/>
      <c r="H28" s="46"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7" t="b">
        <f>TRUE()</f>
        <v>1</v>
      </c>
      <c r="K28" s="48" t="b">
        <f>TRUE()</f>
        <v>1</v>
      </c>
      <c r="L28" s="39" t="s">
        <v>437</v>
      </c>
      <c r="M28" s="49" t="b">
        <f>TRUE()</f>
        <v>1</v>
      </c>
      <c r="N28" s="50" t="str">
        <f t="shared" si="0"/>
        <v>https://raw.githubusercontent.com/PatrickVibild/TellusAmazonPictures/master/pictures/Lenovo/T470S/BL/UK/1.jpg</v>
      </c>
      <c r="O28" s="50" t="str">
        <f t="shared" si="1"/>
        <v>https://raw.githubusercontent.com/PatrickVibild/TellusAmazonPictures/master/pictures/Lenovo/T470S/BL/UK/2.jpg</v>
      </c>
      <c r="P28" s="5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6">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5"/>
      <c r="D29" s="45"/>
      <c r="E29" s="45"/>
      <c r="F29" s="39"/>
      <c r="G29" s="39"/>
      <c r="H29" s="46"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7" t="b">
        <f>TRUE()</f>
        <v>1</v>
      </c>
      <c r="K29" s="48" t="b">
        <f>TRUE()</f>
        <v>1</v>
      </c>
      <c r="L29" s="39" t="s">
        <v>439</v>
      </c>
      <c r="M29" s="49" t="b">
        <f>TRUE()</f>
        <v>1</v>
      </c>
      <c r="N29" s="50" t="str">
        <f t="shared" si="0"/>
        <v>https://raw.githubusercontent.com/PatrickVibild/TellusAmazonPictures/master/pictures/Lenovo/T470S/BL/NOR/1.jpg</v>
      </c>
      <c r="O29" s="50" t="str">
        <f t="shared" si="1"/>
        <v>https://raw.githubusercontent.com/PatrickVibild/TellusAmazonPictures/master/pictures/Lenovo/T470S/BL/NOR/2.jpg</v>
      </c>
      <c r="P29" s="5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6">
        <f>MATCH(H29,options!$D$1:$D$20,0)</f>
        <v>6</v>
      </c>
    </row>
    <row r="30" spans="1:23" ht="14" x14ac:dyDescent="0.15">
      <c r="B30" s="57"/>
      <c r="C30" s="45"/>
      <c r="D30" s="45"/>
      <c r="E30" s="45"/>
      <c r="F30" s="39"/>
      <c r="G30" s="39"/>
      <c r="H30" s="46"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7" t="b">
        <f>TRUE()</f>
        <v>1</v>
      </c>
      <c r="K30" s="48" t="b">
        <f>TRUE()</f>
        <v>1</v>
      </c>
      <c r="L30" s="39" t="s">
        <v>440</v>
      </c>
      <c r="M30" s="49" t="b">
        <f>FALSE()</f>
        <v>0</v>
      </c>
      <c r="N30" s="50" t="str">
        <f t="shared" si="0"/>
        <v>https://download.lenovo.com/Images/Parts/01EN735/01EN735_A.jpg</v>
      </c>
      <c r="O30" s="50" t="str">
        <f t="shared" si="1"/>
        <v>https://download.lenovo.com/Images/Parts/01EN735/01EN735_B.jpg</v>
      </c>
      <c r="P30" s="51" t="str">
        <f t="shared" si="2"/>
        <v>https://download.lenovo.com/Images/Parts/01EN735/01EN735_details.jpg</v>
      </c>
      <c r="Q30" t="str">
        <f t="shared" si="3"/>
        <v/>
      </c>
      <c r="R30" t="str">
        <f t="shared" si="4"/>
        <v/>
      </c>
      <c r="S30" t="str">
        <f t="shared" si="5"/>
        <v/>
      </c>
      <c r="T30" t="str">
        <f t="shared" si="6"/>
        <v/>
      </c>
      <c r="U30" t="str">
        <f t="shared" si="7"/>
        <v/>
      </c>
      <c r="V30" t="str">
        <f t="shared" si="8"/>
        <v/>
      </c>
      <c r="W30" s="46">
        <f>MATCH(H30,options!$D$1:$D$20,0)</f>
        <v>7</v>
      </c>
    </row>
    <row r="31" spans="1:23" ht="42" x14ac:dyDescent="0.15">
      <c r="A31" s="40" t="s">
        <v>441</v>
      </c>
      <c r="B31" s="41"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5"/>
      <c r="D31" s="45"/>
      <c r="E31" s="45"/>
      <c r="F31" s="39"/>
      <c r="G31" s="39"/>
      <c r="H31" s="46"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7" t="b">
        <f>TRUE()</f>
        <v>1</v>
      </c>
      <c r="K31" s="48" t="b">
        <f>TRUE()</f>
        <v>1</v>
      </c>
      <c r="L31" s="39" t="s">
        <v>443</v>
      </c>
      <c r="M31" s="49" t="b">
        <f>FALSE()</f>
        <v>0</v>
      </c>
      <c r="N31" s="50" t="str">
        <f t="shared" si="0"/>
        <v>https://download.lenovo.com/Images/Parts/01EN730/01EN730_A.jpg</v>
      </c>
      <c r="O31" s="50" t="str">
        <f t="shared" si="1"/>
        <v>https://download.lenovo.com/Images/Parts/01EN730/01EN730_B.jpg</v>
      </c>
      <c r="P31" s="51" t="str">
        <f t="shared" si="2"/>
        <v>https://download.lenovo.com/Images/Parts/01EN730/01EN730_details.jpg</v>
      </c>
      <c r="Q31" t="str">
        <f t="shared" si="3"/>
        <v/>
      </c>
      <c r="R31" t="str">
        <f t="shared" si="4"/>
        <v/>
      </c>
      <c r="S31" t="str">
        <f t="shared" si="5"/>
        <v/>
      </c>
      <c r="T31" t="str">
        <f t="shared" si="6"/>
        <v/>
      </c>
      <c r="U31" t="str">
        <f t="shared" si="7"/>
        <v/>
      </c>
      <c r="V31" t="str">
        <f t="shared" si="8"/>
        <v/>
      </c>
      <c r="W31" s="46">
        <f>MATCH(H31,options!$D$1:$D$20,0)</f>
        <v>8</v>
      </c>
    </row>
    <row r="32" spans="1:23" ht="14" x14ac:dyDescent="0.15">
      <c r="C32" s="45"/>
      <c r="D32" s="45"/>
      <c r="E32" s="45"/>
      <c r="F32" s="39"/>
      <c r="G32" s="39"/>
      <c r="H32" s="46"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7" t="b">
        <f>TRUE()</f>
        <v>1</v>
      </c>
      <c r="K32" s="48" t="b">
        <f>TRUE()</f>
        <v>1</v>
      </c>
      <c r="L32" s="39" t="s">
        <v>445</v>
      </c>
      <c r="M32" s="49" t="b">
        <f>FALSE()</f>
        <v>0</v>
      </c>
      <c r="N32" s="50" t="str">
        <f t="shared" si="0"/>
        <v>https://download.lenovo.com/Images/Parts/01EN690/01EN690_A.jpg</v>
      </c>
      <c r="O32" s="50" t="str">
        <f t="shared" si="1"/>
        <v>https://download.lenovo.com/Images/Parts/01EN690/01EN690_B.jpg</v>
      </c>
      <c r="P32" s="51" t="str">
        <f t="shared" si="2"/>
        <v>https://download.lenovo.com/Images/Parts/01EN690/01EN690_details.jpg</v>
      </c>
      <c r="Q32" t="str">
        <f t="shared" si="3"/>
        <v/>
      </c>
      <c r="R32" t="str">
        <f t="shared" si="4"/>
        <v/>
      </c>
      <c r="S32" t="str">
        <f t="shared" si="5"/>
        <v/>
      </c>
      <c r="T32" t="str">
        <f t="shared" si="6"/>
        <v/>
      </c>
      <c r="U32" t="str">
        <f t="shared" si="7"/>
        <v/>
      </c>
      <c r="V32" t="str">
        <f t="shared" si="8"/>
        <v/>
      </c>
      <c r="W32" s="46">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LAYOUT -  {flag} {language} NO backlit.</v>
      </c>
      <c r="C33" s="45"/>
      <c r="D33" s="45"/>
      <c r="E33" s="45"/>
      <c r="F33" s="39"/>
      <c r="G33" s="39"/>
      <c r="H33" s="46"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7" t="b">
        <f>TRUE()</f>
        <v>1</v>
      </c>
      <c r="K33" s="48" t="b">
        <f>TRUE()</f>
        <v>1</v>
      </c>
      <c r="L33" s="39" t="s">
        <v>448</v>
      </c>
      <c r="M33" s="49" t="b">
        <f>FALSE()</f>
        <v>0</v>
      </c>
      <c r="N33" s="50" t="str">
        <f t="shared" si="0"/>
        <v>https://download.lenovo.com/Images/Parts/01EN732/01EN732_A.jpg</v>
      </c>
      <c r="O33" s="50" t="str">
        <f t="shared" si="1"/>
        <v>https://download.lenovo.com/Images/Parts/01EN732/01EN732_B.jpg</v>
      </c>
      <c r="P33" s="51" t="str">
        <f t="shared" si="2"/>
        <v>https://download.lenovo.com/Images/Parts/01EN732/01EN732_details.jpg</v>
      </c>
      <c r="Q33" t="str">
        <f t="shared" si="3"/>
        <v/>
      </c>
      <c r="R33" t="str">
        <f t="shared" si="4"/>
        <v/>
      </c>
      <c r="S33" t="str">
        <f t="shared" si="5"/>
        <v/>
      </c>
      <c r="T33" t="str">
        <f t="shared" si="6"/>
        <v/>
      </c>
      <c r="U33" t="str">
        <f t="shared" si="7"/>
        <v/>
      </c>
      <c r="V33" t="str">
        <f t="shared" si="8"/>
        <v/>
      </c>
      <c r="W33" s="46">
        <f>MATCH(H33,options!$D$1:$D$20,0)</f>
        <v>9</v>
      </c>
    </row>
    <row r="34" spans="1:23" ht="14" x14ac:dyDescent="0.15">
      <c r="C34" s="45"/>
      <c r="D34" s="45"/>
      <c r="E34" s="45"/>
      <c r="F34" s="39"/>
      <c r="G34" s="39"/>
      <c r="H34" s="46"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7" t="b">
        <f>TRUE()</f>
        <v>1</v>
      </c>
      <c r="K34" s="48" t="b">
        <f>TRUE()</f>
        <v>1</v>
      </c>
      <c r="L34" s="39" t="s">
        <v>450</v>
      </c>
      <c r="M34" s="49" t="b">
        <f>FALSE()</f>
        <v>0</v>
      </c>
      <c r="N34" s="50" t="str">
        <f t="shared" si="0"/>
        <v>https://download.lenovo.com/Images/Parts/01EN656/01EN656_A.jpg</v>
      </c>
      <c r="O34" s="50" t="str">
        <f t="shared" si="1"/>
        <v>https://download.lenovo.com/Images/Parts/01EN656/01EN656_B.jpg</v>
      </c>
      <c r="P34" s="51" t="str">
        <f t="shared" si="2"/>
        <v>https://download.lenovo.com/Images/Parts/01EN656/01EN656_details.jpg</v>
      </c>
      <c r="Q34" t="str">
        <f t="shared" si="3"/>
        <v/>
      </c>
      <c r="R34" t="str">
        <f t="shared" si="4"/>
        <v/>
      </c>
      <c r="S34" t="str">
        <f t="shared" si="5"/>
        <v/>
      </c>
      <c r="T34" t="str">
        <f t="shared" si="6"/>
        <v/>
      </c>
      <c r="U34" t="str">
        <f t="shared" si="7"/>
        <v/>
      </c>
      <c r="V34" t="str">
        <f t="shared" si="8"/>
        <v/>
      </c>
      <c r="W34" s="46">
        <f>MATCH(H34,options!$D$1:$D$20,0)</f>
        <v>19</v>
      </c>
    </row>
    <row r="35" spans="1:23" ht="14" x14ac:dyDescent="0.15">
      <c r="C35" s="45"/>
      <c r="D35" s="45"/>
      <c r="E35" s="45"/>
      <c r="F35" s="39"/>
      <c r="G35" s="39"/>
      <c r="H35" s="46"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7" t="b">
        <f>TRUE()</f>
        <v>1</v>
      </c>
      <c r="K35" s="48" t="b">
        <f>TRUE()</f>
        <v>1</v>
      </c>
      <c r="L35" s="39" t="s">
        <v>452</v>
      </c>
      <c r="M35" s="49" t="b">
        <f>FALSE()</f>
        <v>0</v>
      </c>
      <c r="N35" s="50" t="str">
        <f t="shared" si="0"/>
        <v>https://download.lenovo.com/Images/Parts/01EN701/01EN701_A.jpg</v>
      </c>
      <c r="O35" s="50" t="str">
        <f t="shared" si="1"/>
        <v>https://download.lenovo.com/Images/Parts/01EN701/01EN701_B.jpg</v>
      </c>
      <c r="P35" s="51" t="str">
        <f t="shared" si="2"/>
        <v>https://download.lenovo.com/Images/Parts/01EN701/01EN701_details.jpg</v>
      </c>
      <c r="Q35" t="str">
        <f t="shared" si="3"/>
        <v/>
      </c>
      <c r="R35" t="str">
        <f t="shared" si="4"/>
        <v/>
      </c>
      <c r="S35" t="str">
        <f t="shared" si="5"/>
        <v/>
      </c>
      <c r="T35" t="str">
        <f t="shared" si="6"/>
        <v/>
      </c>
      <c r="U35" t="str">
        <f t="shared" si="7"/>
        <v/>
      </c>
      <c r="V35" t="str">
        <f t="shared" si="8"/>
        <v/>
      </c>
      <c r="W35" s="46">
        <f>MATCH(H35,options!$D$1:$D$20,0)</f>
        <v>10</v>
      </c>
    </row>
    <row r="36" spans="1:23" ht="14" x14ac:dyDescent="0.15">
      <c r="A36" s="40" t="s">
        <v>453</v>
      </c>
      <c r="B36" s="56" t="s">
        <v>454</v>
      </c>
      <c r="C36" s="45"/>
      <c r="D36" s="45"/>
      <c r="E36" s="45"/>
      <c r="F36" s="39"/>
      <c r="G36" s="39"/>
      <c r="H36" s="46" t="s">
        <v>455</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7" t="b">
        <f>TRUE()</f>
        <v>1</v>
      </c>
      <c r="K36" s="48" t="b">
        <f>TRUE()</f>
        <v>1</v>
      </c>
      <c r="L36" s="39" t="s">
        <v>456</v>
      </c>
      <c r="M36" s="49" t="b">
        <f>FALSE()</f>
        <v>0</v>
      </c>
      <c r="N36" s="50" t="str">
        <f t="shared" ref="N36:N67" si="9">IF(ISBLANK(L36),"",IF(M36, "https://raw.githubusercontent.com/PatrickVibild/TellusAmazonPictures/master/pictures/"&amp;L36&amp;"/1.jpg","https://download.lenovo.com/Images/Parts/"&amp;L36&amp;"/"&amp;L36&amp;"_A.jpg"))</f>
        <v>https://download.lenovo.com/Images/Parts/01EN702/01EN702_A.jpg</v>
      </c>
      <c r="O36" s="50" t="str">
        <f t="shared" ref="O36:O67" si="10">IF(ISBLANK(L36),"",IF(M36, "https://raw.githubusercontent.com/PatrickVibild/TellusAmazonPictures/master/pictures/"&amp;L36&amp;"/2.jpg","https://download.lenovo.com/Images/Parts/"&amp;L36&amp;"/"&amp;L36&amp;"_B.jpg"))</f>
        <v>https://download.lenovo.com/Images/Parts/01EN702/01EN702_B.jpg</v>
      </c>
      <c r="P36" s="5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6">
        <f>MATCH(H36,options!$D$1:$D$20,0)</f>
        <v>11</v>
      </c>
    </row>
    <row r="37" spans="1:23" ht="14" x14ac:dyDescent="0.15">
      <c r="A37" t="s">
        <v>457</v>
      </c>
      <c r="B37" s="56" t="s">
        <v>458</v>
      </c>
      <c r="C37" s="45"/>
      <c r="D37" s="45"/>
      <c r="E37" s="45"/>
      <c r="F37" s="39"/>
      <c r="G37" s="39"/>
      <c r="H37" s="46" t="s">
        <v>459</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7" t="b">
        <f>TRUE()</f>
        <v>1</v>
      </c>
      <c r="K37" s="48" t="b">
        <f>TRUE()</f>
        <v>1</v>
      </c>
      <c r="L37" s="39"/>
      <c r="M37" s="49" t="b">
        <f>FALSE()</f>
        <v>0</v>
      </c>
      <c r="N37" s="50" t="str">
        <f t="shared" si="9"/>
        <v/>
      </c>
      <c r="O37" s="50" t="str">
        <f t="shared" si="10"/>
        <v/>
      </c>
      <c r="P37" s="51" t="str">
        <f t="shared" si="11"/>
        <v/>
      </c>
      <c r="Q37" t="str">
        <f t="shared" si="12"/>
        <v/>
      </c>
      <c r="R37" t="str">
        <f t="shared" si="13"/>
        <v/>
      </c>
      <c r="S37" t="str">
        <f t="shared" si="14"/>
        <v/>
      </c>
      <c r="T37" t="str">
        <f t="shared" si="15"/>
        <v/>
      </c>
      <c r="U37" t="str">
        <f t="shared" si="16"/>
        <v/>
      </c>
      <c r="V37" t="str">
        <f t="shared" si="17"/>
        <v/>
      </c>
      <c r="W37" s="46">
        <f>MATCH(H37,options!$D$1:$D$20,0)</f>
        <v>12</v>
      </c>
    </row>
    <row r="38" spans="1:23" ht="14" x14ac:dyDescent="0.15">
      <c r="C38" s="45"/>
      <c r="D38" s="45"/>
      <c r="E38" s="45"/>
      <c r="F38" s="39"/>
      <c r="G38" s="39"/>
      <c r="H38" s="46" t="s">
        <v>460</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7" t="b">
        <f>TRUE()</f>
        <v>1</v>
      </c>
      <c r="K38" s="48" t="b">
        <f>TRUE()</f>
        <v>1</v>
      </c>
      <c r="L38" s="39" t="s">
        <v>461</v>
      </c>
      <c r="M38" s="49" t="b">
        <f>FALSE()</f>
        <v>0</v>
      </c>
      <c r="N38" s="50" t="str">
        <f t="shared" si="9"/>
        <v>https://download.lenovo.com/Images/Parts/01EN704/01EN704_A.jpg</v>
      </c>
      <c r="O38" s="50" t="str">
        <f t="shared" si="10"/>
        <v>https://download.lenovo.com/Images/Parts/01EN704/01EN704_B.jpg</v>
      </c>
      <c r="P38" s="51" t="str">
        <f t="shared" si="11"/>
        <v>https://download.lenovo.com/Images/Parts/01EN704/01EN704_details.jpg</v>
      </c>
      <c r="Q38" t="str">
        <f t="shared" si="12"/>
        <v/>
      </c>
      <c r="R38" t="str">
        <f t="shared" si="13"/>
        <v/>
      </c>
      <c r="S38" t="str">
        <f t="shared" si="14"/>
        <v/>
      </c>
      <c r="T38" t="str">
        <f t="shared" si="15"/>
        <v/>
      </c>
      <c r="U38" t="str">
        <f t="shared" si="16"/>
        <v/>
      </c>
      <c r="V38" t="str">
        <f t="shared" si="17"/>
        <v/>
      </c>
      <c r="W38" s="46">
        <f>MATCH(H38,options!$D$1:$D$20,0)</f>
        <v>13</v>
      </c>
    </row>
    <row r="39" spans="1:23" ht="14" x14ac:dyDescent="0.15">
      <c r="C39" s="45"/>
      <c r="D39" s="45"/>
      <c r="E39" s="45"/>
      <c r="F39" s="39"/>
      <c r="G39" s="39"/>
      <c r="H39" s="46" t="s">
        <v>462</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7" t="b">
        <f>TRUE()</f>
        <v>1</v>
      </c>
      <c r="K39" s="48" t="b">
        <f>TRUE()</f>
        <v>1</v>
      </c>
      <c r="L39" s="39" t="s">
        <v>463</v>
      </c>
      <c r="M39" s="49" t="b">
        <f>FALSE()</f>
        <v>0</v>
      </c>
      <c r="N39" s="50" t="str">
        <f t="shared" si="9"/>
        <v>https://download.lenovo.com/Images/Parts/01EN749/01EN749_A.jpg</v>
      </c>
      <c r="O39" s="50" t="str">
        <f t="shared" si="10"/>
        <v>https://download.lenovo.com/Images/Parts/01EN749/01EN749_B.jpg</v>
      </c>
      <c r="P39" s="51" t="str">
        <f t="shared" si="11"/>
        <v>https://download.lenovo.com/Images/Parts/01EN749/01EN749_details.jpg</v>
      </c>
      <c r="Q39" t="str">
        <f t="shared" si="12"/>
        <v/>
      </c>
      <c r="R39" t="str">
        <f t="shared" si="13"/>
        <v/>
      </c>
      <c r="S39" t="str">
        <f t="shared" si="14"/>
        <v/>
      </c>
      <c r="T39" t="str">
        <f t="shared" si="15"/>
        <v/>
      </c>
      <c r="U39" t="str">
        <f t="shared" si="16"/>
        <v/>
      </c>
      <c r="V39" t="str">
        <f t="shared" si="17"/>
        <v/>
      </c>
      <c r="W39" s="46">
        <f>MATCH(H39,options!$D$1:$D$20,0)</f>
        <v>14</v>
      </c>
    </row>
    <row r="40" spans="1:23" ht="14" x14ac:dyDescent="0.15">
      <c r="C40" s="45"/>
      <c r="D40" s="45"/>
      <c r="E40" s="45"/>
      <c r="F40" s="39"/>
      <c r="G40" s="39"/>
      <c r="H40" s="46"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7" t="b">
        <f>TRUE()</f>
        <v>1</v>
      </c>
      <c r="K40" s="48" t="b">
        <f>TRUE()</f>
        <v>1</v>
      </c>
      <c r="L40" s="39" t="s">
        <v>464</v>
      </c>
      <c r="M40" s="49" t="b">
        <f>FALSE()</f>
        <v>0</v>
      </c>
      <c r="N40" s="50" t="str">
        <f t="shared" si="9"/>
        <v>https://download.lenovo.com/Images/Parts/01EN712/01EN712_A.jpg</v>
      </c>
      <c r="O40" s="50" t="str">
        <f t="shared" si="10"/>
        <v>https://download.lenovo.com/Images/Parts/01EN712/01EN712_B.jpg</v>
      </c>
      <c r="P40" s="51" t="str">
        <f t="shared" si="11"/>
        <v>https://download.lenovo.com/Images/Parts/01EN712/01EN712_details.jpg</v>
      </c>
      <c r="Q40" t="str">
        <f t="shared" si="12"/>
        <v/>
      </c>
      <c r="R40" t="str">
        <f t="shared" si="13"/>
        <v/>
      </c>
      <c r="S40" t="str">
        <f t="shared" si="14"/>
        <v/>
      </c>
      <c r="T40" t="str">
        <f t="shared" si="15"/>
        <v/>
      </c>
      <c r="U40" t="str">
        <f t="shared" si="16"/>
        <v/>
      </c>
      <c r="V40" t="str">
        <f t="shared" si="17"/>
        <v/>
      </c>
      <c r="W40" s="46">
        <f>MATCH(H40,options!$D$1:$D$20,0)</f>
        <v>15</v>
      </c>
    </row>
    <row r="41" spans="1:23" ht="28" x14ac:dyDescent="0.15">
      <c r="C41" s="45"/>
      <c r="D41" s="45"/>
      <c r="E41" s="45"/>
      <c r="F41" s="39"/>
      <c r="G41" s="39"/>
      <c r="H41" s="46"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7" t="b">
        <f>TRUE()</f>
        <v>1</v>
      </c>
      <c r="K41" s="48" t="b">
        <f>TRUE()</f>
        <v>1</v>
      </c>
      <c r="L41" s="39" t="s">
        <v>465</v>
      </c>
      <c r="M41" s="49" t="b">
        <f>TRUE()</f>
        <v>1</v>
      </c>
      <c r="N41" s="50" t="str">
        <f t="shared" si="9"/>
        <v>https://raw.githubusercontent.com/PatrickVibild/TellusAmazonPictures/master/pictures/Lenovo/T470S/BL/USI/1.jpg</v>
      </c>
      <c r="O41" s="50" t="str">
        <f t="shared" si="10"/>
        <v>https://raw.githubusercontent.com/PatrickVibild/TellusAmazonPictures/master/pictures/Lenovo/T470S/BL/USI/2.jpg</v>
      </c>
      <c r="P41" s="5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6">
        <f>MATCH(H41,options!$D$1:$D$20,0)</f>
        <v>16</v>
      </c>
    </row>
    <row r="42" spans="1:23" ht="14" x14ac:dyDescent="0.15">
      <c r="C42" s="45"/>
      <c r="D42" s="45"/>
      <c r="E42" s="45"/>
      <c r="F42" s="39"/>
      <c r="G42" s="39"/>
      <c r="H42" s="46" t="s">
        <v>466</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7" t="b">
        <f>TRUE()</f>
        <v>1</v>
      </c>
      <c r="K42" s="48" t="b">
        <f>TRUE()</f>
        <v>1</v>
      </c>
      <c r="L42" s="39" t="s">
        <v>467</v>
      </c>
      <c r="M42" s="49" t="b">
        <f>FALSE()</f>
        <v>0</v>
      </c>
      <c r="N42" s="50" t="str">
        <f t="shared" si="9"/>
        <v>https://download.lenovo.com/Images/Parts/01EN705/01EN705_A.jpg</v>
      </c>
      <c r="O42" s="50" t="str">
        <f t="shared" si="10"/>
        <v>https://download.lenovo.com/Images/Parts/01EN705/01EN705_B.jpg</v>
      </c>
      <c r="P42" s="51" t="str">
        <f t="shared" si="11"/>
        <v>https://download.lenovo.com/Images/Parts/01EN705/01EN705_details.jpg</v>
      </c>
      <c r="Q42" t="str">
        <f t="shared" si="12"/>
        <v/>
      </c>
      <c r="R42" t="str">
        <f t="shared" si="13"/>
        <v/>
      </c>
      <c r="S42" t="str">
        <f t="shared" si="14"/>
        <v/>
      </c>
      <c r="T42" t="str">
        <f t="shared" si="15"/>
        <v/>
      </c>
      <c r="U42" t="str">
        <f t="shared" si="16"/>
        <v/>
      </c>
      <c r="V42" t="str">
        <f t="shared" si="17"/>
        <v/>
      </c>
      <c r="W42" s="46">
        <f>MATCH(H42,options!$D$1:$D$20,0)</f>
        <v>17</v>
      </c>
    </row>
    <row r="43" spans="1:23" ht="28" x14ac:dyDescent="0.15">
      <c r="C43" s="45"/>
      <c r="D43" s="45"/>
      <c r="E43" s="45"/>
      <c r="F43" s="39"/>
      <c r="G43" s="39"/>
      <c r="H43" s="46"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7" t="b">
        <f>TRUE()</f>
        <v>1</v>
      </c>
      <c r="K43" s="48" t="b">
        <f>TRUE()</f>
        <v>1</v>
      </c>
      <c r="L43" s="39" t="s">
        <v>468</v>
      </c>
      <c r="M43" s="49" t="b">
        <f>TRUE()</f>
        <v>1</v>
      </c>
      <c r="N43" s="50" t="str">
        <f t="shared" si="9"/>
        <v>https://raw.githubusercontent.com/PatrickVibild/TellusAmazonPictures/master/pictures/Lenovo/T470S/BL/US/1.jpg</v>
      </c>
      <c r="O43" s="50" t="str">
        <f t="shared" si="10"/>
        <v>https://raw.githubusercontent.com/PatrickVibild/TellusAmazonPictures/master/pictures/Lenovo/T470S/BL/US/2.jpg</v>
      </c>
      <c r="P43" s="5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6">
        <f>MATCH(H43,options!$D$1:$D$20,0)</f>
        <v>18</v>
      </c>
    </row>
    <row r="44" spans="1:23" x14ac:dyDescent="0.15">
      <c r="F44" s="58"/>
      <c r="G44" s="59"/>
      <c r="H44" s="59"/>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9"/>
      <c r="K44" s="59"/>
      <c r="L44" s="50"/>
      <c r="M44" s="50"/>
      <c r="N44" s="50" t="str">
        <f t="shared" si="9"/>
        <v/>
      </c>
      <c r="O44" s="50" t="str">
        <f t="shared" si="10"/>
        <v/>
      </c>
      <c r="P44" s="51" t="str">
        <f t="shared" si="11"/>
        <v/>
      </c>
      <c r="Q44" t="str">
        <f t="shared" si="12"/>
        <v/>
      </c>
      <c r="R44" t="str">
        <f t="shared" si="13"/>
        <v/>
      </c>
      <c r="S44" t="str">
        <f t="shared" si="14"/>
        <v/>
      </c>
      <c r="T44" t="str">
        <f t="shared" si="15"/>
        <v/>
      </c>
      <c r="U44" t="str">
        <f t="shared" si="16"/>
        <v/>
      </c>
      <c r="V44" t="str">
        <f t="shared" si="17"/>
        <v/>
      </c>
      <c r="W44" s="46" t="e">
        <f>MATCH(H44,options!$D$1:$D$20,0)</f>
        <v>#N/A</v>
      </c>
    </row>
    <row r="45" spans="1:23" x14ac:dyDescent="0.15">
      <c r="F45" s="58"/>
      <c r="G45" s="59"/>
      <c r="H45" s="59"/>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9"/>
      <c r="K45" s="59"/>
      <c r="L45" s="50"/>
      <c r="M45" s="50"/>
      <c r="N45" s="50" t="str">
        <f t="shared" si="9"/>
        <v/>
      </c>
      <c r="O45" s="50" t="str">
        <f t="shared" si="10"/>
        <v/>
      </c>
      <c r="P45" s="51" t="str">
        <f t="shared" si="11"/>
        <v/>
      </c>
      <c r="Q45" t="str">
        <f t="shared" si="12"/>
        <v/>
      </c>
      <c r="R45" t="str">
        <f t="shared" si="13"/>
        <v/>
      </c>
      <c r="S45" t="str">
        <f t="shared" si="14"/>
        <v/>
      </c>
      <c r="T45" t="str">
        <f t="shared" si="15"/>
        <v/>
      </c>
      <c r="U45" t="str">
        <f t="shared" si="16"/>
        <v/>
      </c>
      <c r="V45" t="str">
        <f t="shared" si="17"/>
        <v/>
      </c>
      <c r="W45" s="46" t="e">
        <f>MATCH(H45,options!$D$1:$D$20,0)</f>
        <v>#N/A</v>
      </c>
    </row>
    <row r="46" spans="1:23" x14ac:dyDescent="0.15">
      <c r="F46" s="58"/>
      <c r="G46" s="59"/>
      <c r="H46" s="59"/>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9"/>
      <c r="K46" s="59"/>
      <c r="L46" s="50"/>
      <c r="M46" s="50"/>
      <c r="N46" s="50" t="str">
        <f t="shared" si="9"/>
        <v/>
      </c>
      <c r="O46" s="50" t="str">
        <f t="shared" si="10"/>
        <v/>
      </c>
      <c r="P46" s="51" t="str">
        <f t="shared" si="11"/>
        <v/>
      </c>
      <c r="Q46" t="str">
        <f t="shared" si="12"/>
        <v/>
      </c>
      <c r="R46" t="str">
        <f t="shared" si="13"/>
        <v/>
      </c>
      <c r="S46" t="str">
        <f t="shared" si="14"/>
        <v/>
      </c>
      <c r="T46" t="str">
        <f t="shared" si="15"/>
        <v/>
      </c>
      <c r="U46" t="str">
        <f t="shared" si="16"/>
        <v/>
      </c>
      <c r="V46" t="str">
        <f t="shared" si="17"/>
        <v/>
      </c>
      <c r="W46" s="46" t="e">
        <f>MATCH(H46,options!$D$1:$D$20,0)</f>
        <v>#N/A</v>
      </c>
    </row>
    <row r="47" spans="1:23" x14ac:dyDescent="0.15">
      <c r="F47" s="58"/>
      <c r="G47" s="59"/>
      <c r="H47" s="59"/>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9"/>
      <c r="K47" s="59"/>
      <c r="L47" s="50"/>
      <c r="M47" s="50"/>
      <c r="N47" s="50" t="str">
        <f t="shared" si="9"/>
        <v/>
      </c>
      <c r="O47" s="50" t="str">
        <f t="shared" si="10"/>
        <v/>
      </c>
      <c r="P47" s="51" t="str">
        <f t="shared" si="11"/>
        <v/>
      </c>
      <c r="Q47" t="str">
        <f t="shared" si="12"/>
        <v/>
      </c>
      <c r="R47" t="str">
        <f t="shared" si="13"/>
        <v/>
      </c>
      <c r="S47" t="str">
        <f t="shared" si="14"/>
        <v/>
      </c>
      <c r="T47" t="str">
        <f t="shared" si="15"/>
        <v/>
      </c>
      <c r="U47" t="str">
        <f t="shared" si="16"/>
        <v/>
      </c>
      <c r="V47" t="str">
        <f t="shared" si="17"/>
        <v/>
      </c>
      <c r="W47" s="46" t="e">
        <f>MATCH(H47,options!$D$1:$D$20,0)</f>
        <v>#N/A</v>
      </c>
    </row>
    <row r="48" spans="1:23" x14ac:dyDescent="0.15">
      <c r="F48" s="58"/>
      <c r="G48" s="59"/>
      <c r="H48" s="59"/>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9"/>
      <c r="K48" s="59"/>
      <c r="L48" s="50"/>
      <c r="M48" s="50"/>
      <c r="N48" s="50" t="str">
        <f t="shared" si="9"/>
        <v/>
      </c>
      <c r="O48" s="50" t="str">
        <f t="shared" si="10"/>
        <v/>
      </c>
      <c r="P48" s="51" t="str">
        <f t="shared" si="11"/>
        <v/>
      </c>
      <c r="Q48" t="str">
        <f t="shared" si="12"/>
        <v/>
      </c>
      <c r="R48" t="str">
        <f t="shared" si="13"/>
        <v/>
      </c>
      <c r="S48" t="str">
        <f t="shared" si="14"/>
        <v/>
      </c>
      <c r="T48" t="str">
        <f t="shared" si="15"/>
        <v/>
      </c>
      <c r="U48" t="str">
        <f t="shared" si="16"/>
        <v/>
      </c>
      <c r="V48" t="str">
        <f t="shared" si="17"/>
        <v/>
      </c>
      <c r="W48" s="46" t="e">
        <f>MATCH(H48,options!$D$1:$D$20,0)</f>
        <v>#N/A</v>
      </c>
    </row>
    <row r="49" spans="6:23" x14ac:dyDescent="0.15">
      <c r="F49" s="58"/>
      <c r="G49" s="59"/>
      <c r="H49" s="59"/>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9"/>
      <c r="K49" s="59"/>
      <c r="L49" s="50"/>
      <c r="M49" s="50"/>
      <c r="N49" s="50" t="str">
        <f t="shared" si="9"/>
        <v/>
      </c>
      <c r="O49" s="50" t="str">
        <f t="shared" si="10"/>
        <v/>
      </c>
      <c r="P49" s="51" t="str">
        <f t="shared" si="11"/>
        <v/>
      </c>
      <c r="Q49" t="str">
        <f t="shared" si="12"/>
        <v/>
      </c>
      <c r="R49" t="str">
        <f t="shared" si="13"/>
        <v/>
      </c>
      <c r="S49" t="str">
        <f t="shared" si="14"/>
        <v/>
      </c>
      <c r="T49" t="str">
        <f t="shared" si="15"/>
        <v/>
      </c>
      <c r="U49" t="str">
        <f t="shared" si="16"/>
        <v/>
      </c>
      <c r="V49" t="str">
        <f t="shared" si="17"/>
        <v/>
      </c>
      <c r="W49" s="46" t="e">
        <f>MATCH(H49,options!$D$1:$D$20,0)</f>
        <v>#N/A</v>
      </c>
    </row>
    <row r="50" spans="6:23" x14ac:dyDescent="0.15">
      <c r="F50" s="58"/>
      <c r="G50" s="59"/>
      <c r="H50" s="59"/>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9"/>
      <c r="K50" s="59"/>
      <c r="L50" s="50"/>
      <c r="M50" s="50"/>
      <c r="N50" s="50" t="str">
        <f t="shared" si="9"/>
        <v/>
      </c>
      <c r="O50" s="50" t="str">
        <f t="shared" si="10"/>
        <v/>
      </c>
      <c r="P50" s="51" t="str">
        <f t="shared" si="11"/>
        <v/>
      </c>
      <c r="Q50" t="str">
        <f t="shared" si="12"/>
        <v/>
      </c>
      <c r="R50" t="str">
        <f t="shared" si="13"/>
        <v/>
      </c>
      <c r="S50" t="str">
        <f t="shared" si="14"/>
        <v/>
      </c>
      <c r="T50" t="str">
        <f t="shared" si="15"/>
        <v/>
      </c>
      <c r="U50" t="str">
        <f t="shared" si="16"/>
        <v/>
      </c>
      <c r="V50" t="str">
        <f t="shared" si="17"/>
        <v/>
      </c>
      <c r="W50" s="46" t="e">
        <f>MATCH(H50,options!$D$1:$D$20,0)</f>
        <v>#N/A</v>
      </c>
    </row>
    <row r="51" spans="6:23" x14ac:dyDescent="0.15">
      <c r="F51" s="58"/>
      <c r="G51" s="59"/>
      <c r="H51" s="59"/>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9"/>
      <c r="K51" s="59"/>
      <c r="L51" s="50"/>
      <c r="M51" s="50"/>
      <c r="N51" s="50" t="str">
        <f t="shared" si="9"/>
        <v/>
      </c>
      <c r="O51" s="50" t="str">
        <f t="shared" si="10"/>
        <v/>
      </c>
      <c r="P51" s="51" t="str">
        <f t="shared" si="11"/>
        <v/>
      </c>
      <c r="Q51" t="str">
        <f t="shared" si="12"/>
        <v/>
      </c>
      <c r="R51" t="str">
        <f t="shared" si="13"/>
        <v/>
      </c>
      <c r="S51" t="str">
        <f t="shared" si="14"/>
        <v/>
      </c>
      <c r="T51" t="str">
        <f t="shared" si="15"/>
        <v/>
      </c>
      <c r="U51" t="str">
        <f t="shared" si="16"/>
        <v/>
      </c>
      <c r="V51" t="str">
        <f t="shared" si="17"/>
        <v/>
      </c>
      <c r="W51" s="46" t="e">
        <f>MATCH(H51,options!$D$1:$D$20,0)</f>
        <v>#N/A</v>
      </c>
    </row>
    <row r="52" spans="6:23" x14ac:dyDescent="0.15">
      <c r="F52" s="58"/>
      <c r="G52" s="59"/>
      <c r="H52" s="59"/>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9"/>
      <c r="K52" s="59"/>
      <c r="L52" s="50"/>
      <c r="M52" s="50"/>
      <c r="N52" s="50" t="str">
        <f t="shared" si="9"/>
        <v/>
      </c>
      <c r="O52" s="50" t="str">
        <f t="shared" si="10"/>
        <v/>
      </c>
      <c r="P52" s="51" t="str">
        <f t="shared" si="11"/>
        <v/>
      </c>
      <c r="Q52" t="str">
        <f t="shared" si="12"/>
        <v/>
      </c>
      <c r="R52" t="str">
        <f t="shared" si="13"/>
        <v/>
      </c>
      <c r="S52" t="str">
        <f t="shared" si="14"/>
        <v/>
      </c>
      <c r="T52" t="str">
        <f t="shared" si="15"/>
        <v/>
      </c>
      <c r="U52" t="str">
        <f t="shared" si="16"/>
        <v/>
      </c>
      <c r="V52" t="str">
        <f t="shared" si="17"/>
        <v/>
      </c>
      <c r="W52" s="46" t="e">
        <f>MATCH(H52,options!$D$1:$D$20,0)</f>
        <v>#N/A</v>
      </c>
    </row>
    <row r="53" spans="6:23" x14ac:dyDescent="0.15">
      <c r="F53" s="58"/>
      <c r="G53" s="59"/>
      <c r="H53" s="59"/>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9"/>
      <c r="K53" s="59"/>
      <c r="L53" s="50"/>
      <c r="M53" s="50"/>
      <c r="N53" s="50" t="str">
        <f t="shared" si="9"/>
        <v/>
      </c>
      <c r="O53" s="50" t="str">
        <f t="shared" si="10"/>
        <v/>
      </c>
      <c r="P53" s="51" t="str">
        <f t="shared" si="11"/>
        <v/>
      </c>
      <c r="Q53" t="str">
        <f t="shared" si="12"/>
        <v/>
      </c>
      <c r="R53" t="str">
        <f t="shared" si="13"/>
        <v/>
      </c>
      <c r="S53" t="str">
        <f t="shared" si="14"/>
        <v/>
      </c>
      <c r="T53" t="str">
        <f t="shared" si="15"/>
        <v/>
      </c>
      <c r="U53" t="str">
        <f t="shared" si="16"/>
        <v/>
      </c>
      <c r="V53" t="str">
        <f t="shared" si="17"/>
        <v/>
      </c>
      <c r="W53" s="46" t="e">
        <f>MATCH(H53,options!$D$1:$D$20,0)</f>
        <v>#N/A</v>
      </c>
    </row>
    <row r="54" spans="6:23" x14ac:dyDescent="0.15">
      <c r="F54" s="58"/>
      <c r="G54" s="59"/>
      <c r="H54" s="59"/>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9"/>
      <c r="K54" s="59"/>
      <c r="L54" s="50"/>
      <c r="M54" s="50"/>
      <c r="N54" s="50" t="str">
        <f t="shared" si="9"/>
        <v/>
      </c>
      <c r="O54" s="50" t="str">
        <f t="shared" si="10"/>
        <v/>
      </c>
      <c r="P54" s="51" t="str">
        <f t="shared" si="11"/>
        <v/>
      </c>
      <c r="Q54" t="str">
        <f t="shared" si="12"/>
        <v/>
      </c>
      <c r="R54" t="str">
        <f t="shared" si="13"/>
        <v/>
      </c>
      <c r="S54" t="str">
        <f t="shared" si="14"/>
        <v/>
      </c>
      <c r="T54" t="str">
        <f t="shared" si="15"/>
        <v/>
      </c>
      <c r="U54" t="str">
        <f t="shared" si="16"/>
        <v/>
      </c>
      <c r="V54" t="str">
        <f t="shared" si="17"/>
        <v/>
      </c>
      <c r="W54" s="46" t="e">
        <f>MATCH(H54,options!$D$1:$D$20,0)</f>
        <v>#N/A</v>
      </c>
    </row>
    <row r="55" spans="6:23" x14ac:dyDescent="0.15">
      <c r="F55" s="58"/>
      <c r="G55" s="59"/>
      <c r="H55" s="59"/>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9"/>
      <c r="K55" s="59"/>
      <c r="L55" s="50"/>
      <c r="M55" s="50"/>
      <c r="N55" s="50" t="str">
        <f t="shared" si="9"/>
        <v/>
      </c>
      <c r="O55" s="50" t="str">
        <f t="shared" si="10"/>
        <v/>
      </c>
      <c r="P55" s="51" t="str">
        <f t="shared" si="11"/>
        <v/>
      </c>
      <c r="Q55" t="str">
        <f t="shared" si="12"/>
        <v/>
      </c>
      <c r="R55" t="str">
        <f t="shared" si="13"/>
        <v/>
      </c>
      <c r="S55" t="str">
        <f t="shared" si="14"/>
        <v/>
      </c>
      <c r="T55" t="str">
        <f t="shared" si="15"/>
        <v/>
      </c>
      <c r="U55" t="str">
        <f t="shared" si="16"/>
        <v/>
      </c>
      <c r="V55" t="str">
        <f t="shared" si="17"/>
        <v/>
      </c>
      <c r="W55" s="46" t="e">
        <f>MATCH(H55,options!$D$1:$D$20,0)</f>
        <v>#N/A</v>
      </c>
    </row>
    <row r="56" spans="6:23" x14ac:dyDescent="0.15">
      <c r="F56" s="58"/>
      <c r="G56" s="59"/>
      <c r="H56" s="59"/>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9"/>
      <c r="K56" s="59"/>
      <c r="L56" s="50"/>
      <c r="M56" s="50"/>
      <c r="N56" s="50" t="str">
        <f t="shared" si="9"/>
        <v/>
      </c>
      <c r="O56" s="50" t="str">
        <f t="shared" si="10"/>
        <v/>
      </c>
      <c r="P56" s="51" t="str">
        <f t="shared" si="11"/>
        <v/>
      </c>
      <c r="Q56" t="str">
        <f t="shared" si="12"/>
        <v/>
      </c>
      <c r="R56" t="str">
        <f t="shared" si="13"/>
        <v/>
      </c>
      <c r="S56" t="str">
        <f t="shared" si="14"/>
        <v/>
      </c>
      <c r="T56" t="str">
        <f t="shared" si="15"/>
        <v/>
      </c>
      <c r="U56" t="str">
        <f t="shared" si="16"/>
        <v/>
      </c>
      <c r="V56" t="str">
        <f t="shared" si="17"/>
        <v/>
      </c>
      <c r="W56" s="46" t="e">
        <f>MATCH(H56,options!$D$1:$D$20,0)</f>
        <v>#N/A</v>
      </c>
    </row>
    <row r="57" spans="6:23" x14ac:dyDescent="0.15">
      <c r="F57" s="58"/>
      <c r="G57" s="59"/>
      <c r="H57" s="59"/>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9"/>
      <c r="K57" s="59"/>
      <c r="L57" s="50"/>
      <c r="M57" s="50"/>
      <c r="N57" s="50" t="str">
        <f t="shared" si="9"/>
        <v/>
      </c>
      <c r="O57" s="50" t="str">
        <f t="shared" si="10"/>
        <v/>
      </c>
      <c r="P57" s="51" t="str">
        <f t="shared" si="11"/>
        <v/>
      </c>
      <c r="Q57" t="str">
        <f t="shared" si="12"/>
        <v/>
      </c>
      <c r="R57" t="str">
        <f t="shared" si="13"/>
        <v/>
      </c>
      <c r="S57" t="str">
        <f t="shared" si="14"/>
        <v/>
      </c>
      <c r="T57" t="str">
        <f t="shared" si="15"/>
        <v/>
      </c>
      <c r="U57" t="str">
        <f t="shared" si="16"/>
        <v/>
      </c>
      <c r="V57" t="str">
        <f t="shared" si="17"/>
        <v/>
      </c>
      <c r="W57" s="46" t="e">
        <f>MATCH(H57,options!$D$1:$D$20,0)</f>
        <v>#N/A</v>
      </c>
    </row>
    <row r="58" spans="6:23" x14ac:dyDescent="0.15">
      <c r="F58" s="58"/>
      <c r="G58" s="59"/>
      <c r="H58" s="59"/>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9"/>
      <c r="K58" s="59"/>
      <c r="L58" s="50"/>
      <c r="M58" s="50"/>
      <c r="N58" s="50" t="str">
        <f t="shared" si="9"/>
        <v/>
      </c>
      <c r="O58" s="50" t="str">
        <f t="shared" si="10"/>
        <v/>
      </c>
      <c r="P58" s="51" t="str">
        <f t="shared" si="11"/>
        <v/>
      </c>
      <c r="Q58" t="str">
        <f t="shared" si="12"/>
        <v/>
      </c>
      <c r="R58" t="str">
        <f t="shared" si="13"/>
        <v/>
      </c>
      <c r="S58" t="str">
        <f t="shared" si="14"/>
        <v/>
      </c>
      <c r="T58" t="str">
        <f t="shared" si="15"/>
        <v/>
      </c>
      <c r="U58" t="str">
        <f t="shared" si="16"/>
        <v/>
      </c>
      <c r="V58" t="str">
        <f t="shared" si="17"/>
        <v/>
      </c>
      <c r="W58" s="46" t="e">
        <f>MATCH(H58,options!$D$1:$D$20,0)</f>
        <v>#N/A</v>
      </c>
    </row>
    <row r="59" spans="6:23" x14ac:dyDescent="0.15">
      <c r="F59" s="58"/>
      <c r="G59" s="59"/>
      <c r="H59" s="59"/>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9"/>
      <c r="K59" s="59"/>
      <c r="L59" s="50"/>
      <c r="M59" s="50"/>
      <c r="N59" s="50" t="str">
        <f t="shared" si="9"/>
        <v/>
      </c>
      <c r="O59" s="50" t="str">
        <f t="shared" si="10"/>
        <v/>
      </c>
      <c r="P59" s="51" t="str">
        <f t="shared" si="11"/>
        <v/>
      </c>
      <c r="Q59" t="str">
        <f t="shared" si="12"/>
        <v/>
      </c>
      <c r="R59" t="str">
        <f t="shared" si="13"/>
        <v/>
      </c>
      <c r="S59" t="str">
        <f t="shared" si="14"/>
        <v/>
      </c>
      <c r="T59" t="str">
        <f t="shared" si="15"/>
        <v/>
      </c>
      <c r="U59" t="str">
        <f t="shared" si="16"/>
        <v/>
      </c>
      <c r="V59" t="str">
        <f t="shared" si="17"/>
        <v/>
      </c>
      <c r="W59" s="46" t="e">
        <f>MATCH(H59,options!$D$1:$D$20,0)</f>
        <v>#N/A</v>
      </c>
    </row>
    <row r="60" spans="6:23" x14ac:dyDescent="0.15">
      <c r="F60" s="58"/>
      <c r="G60" s="59"/>
      <c r="H60" s="59"/>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9"/>
      <c r="K60" s="59"/>
      <c r="L60" s="50"/>
      <c r="M60" s="50"/>
      <c r="N60" s="50" t="str">
        <f t="shared" si="9"/>
        <v/>
      </c>
      <c r="O60" s="50" t="str">
        <f t="shared" si="10"/>
        <v/>
      </c>
      <c r="P60" s="51" t="str">
        <f t="shared" si="11"/>
        <v/>
      </c>
      <c r="Q60" t="str">
        <f t="shared" si="12"/>
        <v/>
      </c>
      <c r="R60" t="str">
        <f t="shared" si="13"/>
        <v/>
      </c>
      <c r="S60" t="str">
        <f t="shared" si="14"/>
        <v/>
      </c>
      <c r="T60" t="str">
        <f t="shared" si="15"/>
        <v/>
      </c>
      <c r="U60" t="str">
        <f t="shared" si="16"/>
        <v/>
      </c>
      <c r="V60" t="str">
        <f t="shared" si="17"/>
        <v/>
      </c>
      <c r="W60" s="46" t="e">
        <f>MATCH(H60,options!$D$1:$D$20,0)</f>
        <v>#N/A</v>
      </c>
    </row>
    <row r="61" spans="6:23" x14ac:dyDescent="0.15">
      <c r="F61" s="58"/>
      <c r="G61" s="59"/>
      <c r="H61" s="59"/>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9"/>
      <c r="K61" s="59"/>
      <c r="L61" s="50"/>
      <c r="M61" s="50"/>
      <c r="N61" s="50" t="str">
        <f t="shared" si="9"/>
        <v/>
      </c>
      <c r="O61" s="50" t="str">
        <f t="shared" si="10"/>
        <v/>
      </c>
      <c r="P61" s="51" t="str">
        <f t="shared" si="11"/>
        <v/>
      </c>
      <c r="Q61" t="str">
        <f t="shared" si="12"/>
        <v/>
      </c>
      <c r="R61" t="str">
        <f t="shared" si="13"/>
        <v/>
      </c>
      <c r="S61" t="str">
        <f t="shared" si="14"/>
        <v/>
      </c>
      <c r="T61" t="str">
        <f t="shared" si="15"/>
        <v/>
      </c>
      <c r="U61" t="str">
        <f t="shared" si="16"/>
        <v/>
      </c>
      <c r="V61" t="str">
        <f t="shared" si="17"/>
        <v/>
      </c>
      <c r="W61" s="46" t="e">
        <f>MATCH(H61,options!$D$1:$D$20,0)</f>
        <v>#N/A</v>
      </c>
    </row>
    <row r="62" spans="6:23" x14ac:dyDescent="0.15">
      <c r="F62" s="58"/>
      <c r="G62" s="59"/>
      <c r="H62" s="59"/>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9"/>
      <c r="K62" s="59"/>
      <c r="L62" s="50"/>
      <c r="M62" s="50"/>
      <c r="N62" s="50" t="str">
        <f t="shared" si="9"/>
        <v/>
      </c>
      <c r="O62" s="50" t="str">
        <f t="shared" si="10"/>
        <v/>
      </c>
      <c r="P62" s="51" t="str">
        <f t="shared" si="11"/>
        <v/>
      </c>
      <c r="Q62" t="str">
        <f t="shared" si="12"/>
        <v/>
      </c>
      <c r="R62" t="str">
        <f t="shared" si="13"/>
        <v/>
      </c>
      <c r="S62" t="str">
        <f t="shared" si="14"/>
        <v/>
      </c>
      <c r="T62" t="str">
        <f t="shared" si="15"/>
        <v/>
      </c>
      <c r="U62" t="str">
        <f t="shared" si="16"/>
        <v/>
      </c>
      <c r="V62" t="str">
        <f t="shared" si="17"/>
        <v/>
      </c>
      <c r="W62" s="46" t="e">
        <f>MATCH(H62,options!$D$1:$D$20,0)</f>
        <v>#N/A</v>
      </c>
    </row>
    <row r="63" spans="6:23" x14ac:dyDescent="0.15">
      <c r="F63" s="58"/>
      <c r="G63" s="59"/>
      <c r="H63" s="59"/>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9"/>
      <c r="K63" s="59"/>
      <c r="L63" s="50"/>
      <c r="M63" s="50"/>
      <c r="N63" s="50" t="str">
        <f t="shared" si="9"/>
        <v/>
      </c>
      <c r="O63" s="50" t="str">
        <f t="shared" si="10"/>
        <v/>
      </c>
      <c r="P63" s="51" t="str">
        <f t="shared" si="11"/>
        <v/>
      </c>
      <c r="Q63" t="str">
        <f t="shared" si="12"/>
        <v/>
      </c>
      <c r="R63" t="str">
        <f t="shared" si="13"/>
        <v/>
      </c>
      <c r="S63" t="str">
        <f t="shared" si="14"/>
        <v/>
      </c>
      <c r="T63" t="str">
        <f t="shared" si="15"/>
        <v/>
      </c>
      <c r="U63" t="str">
        <f t="shared" si="16"/>
        <v/>
      </c>
      <c r="V63" t="str">
        <f t="shared" si="17"/>
        <v/>
      </c>
      <c r="W63" s="46" t="e">
        <f>MATCH(H63,options!$D$1:$D$20,0)</f>
        <v>#N/A</v>
      </c>
    </row>
    <row r="64" spans="6:23" x14ac:dyDescent="0.15">
      <c r="F64" s="58"/>
      <c r="G64" s="59"/>
      <c r="H64" s="59"/>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9"/>
      <c r="K64" s="59"/>
      <c r="L64" s="50"/>
      <c r="M64" s="50"/>
      <c r="N64" s="50" t="str">
        <f t="shared" si="9"/>
        <v/>
      </c>
      <c r="O64" s="50" t="str">
        <f t="shared" si="10"/>
        <v/>
      </c>
      <c r="P64" s="51" t="str">
        <f t="shared" si="11"/>
        <v/>
      </c>
      <c r="Q64" t="str">
        <f t="shared" si="12"/>
        <v/>
      </c>
      <c r="R64" t="str">
        <f t="shared" si="13"/>
        <v/>
      </c>
      <c r="S64" t="str">
        <f t="shared" si="14"/>
        <v/>
      </c>
      <c r="T64" t="str">
        <f t="shared" si="15"/>
        <v/>
      </c>
      <c r="U64" t="str">
        <f t="shared" si="16"/>
        <v/>
      </c>
      <c r="V64" t="str">
        <f t="shared" si="17"/>
        <v/>
      </c>
      <c r="W64" s="46" t="e">
        <f>MATCH(H64,options!$D$1:$D$20,0)</f>
        <v>#N/A</v>
      </c>
    </row>
    <row r="65" spans="6:23" x14ac:dyDescent="0.15">
      <c r="F65" s="58"/>
      <c r="G65" s="59"/>
      <c r="H65" s="59"/>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9"/>
      <c r="K65" s="59"/>
      <c r="L65" s="50"/>
      <c r="M65" s="50"/>
      <c r="N65" s="50" t="str">
        <f t="shared" si="9"/>
        <v/>
      </c>
      <c r="O65" s="50" t="str">
        <f t="shared" si="10"/>
        <v/>
      </c>
      <c r="P65" s="51" t="str">
        <f t="shared" si="11"/>
        <v/>
      </c>
      <c r="Q65" t="str">
        <f t="shared" si="12"/>
        <v/>
      </c>
      <c r="R65" t="str">
        <f t="shared" si="13"/>
        <v/>
      </c>
      <c r="S65" t="str">
        <f t="shared" si="14"/>
        <v/>
      </c>
      <c r="T65" t="str">
        <f t="shared" si="15"/>
        <v/>
      </c>
      <c r="U65" t="str">
        <f t="shared" si="16"/>
        <v/>
      </c>
      <c r="V65" t="str">
        <f t="shared" si="17"/>
        <v/>
      </c>
      <c r="W65" s="46" t="e">
        <f>MATCH(H65,options!$D$1:$D$20,0)</f>
        <v>#N/A</v>
      </c>
    </row>
    <row r="66" spans="6:23" x14ac:dyDescent="0.15">
      <c r="F66" s="58"/>
      <c r="G66" s="59"/>
      <c r="H66" s="59"/>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9"/>
      <c r="K66" s="59"/>
      <c r="L66" s="50"/>
      <c r="M66" s="50"/>
      <c r="N66" s="50" t="str">
        <f t="shared" si="9"/>
        <v/>
      </c>
      <c r="O66" s="50" t="str">
        <f t="shared" si="10"/>
        <v/>
      </c>
      <c r="P66" s="51" t="str">
        <f t="shared" si="11"/>
        <v/>
      </c>
      <c r="Q66" t="str">
        <f t="shared" si="12"/>
        <v/>
      </c>
      <c r="R66" t="str">
        <f t="shared" si="13"/>
        <v/>
      </c>
      <c r="S66" t="str">
        <f t="shared" si="14"/>
        <v/>
      </c>
      <c r="T66" t="str">
        <f t="shared" si="15"/>
        <v/>
      </c>
      <c r="U66" t="str">
        <f t="shared" si="16"/>
        <v/>
      </c>
      <c r="V66" t="str">
        <f t="shared" si="17"/>
        <v/>
      </c>
      <c r="W66" s="46" t="e">
        <f>MATCH(H66,options!$D$1:$D$20,0)</f>
        <v>#N/A</v>
      </c>
    </row>
    <row r="67" spans="6:23" x14ac:dyDescent="0.15">
      <c r="F67" s="58"/>
      <c r="G67" s="59"/>
      <c r="H67" s="59"/>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9"/>
      <c r="K67" s="59"/>
      <c r="L67" s="50"/>
      <c r="M67" s="50"/>
      <c r="N67" s="50" t="str">
        <f t="shared" si="9"/>
        <v/>
      </c>
      <c r="O67" s="50" t="str">
        <f t="shared" si="10"/>
        <v/>
      </c>
      <c r="P67" s="51" t="str">
        <f t="shared" si="11"/>
        <v/>
      </c>
      <c r="Q67" t="str">
        <f t="shared" si="12"/>
        <v/>
      </c>
      <c r="R67" t="str">
        <f t="shared" si="13"/>
        <v/>
      </c>
      <c r="S67" t="str">
        <f t="shared" si="14"/>
        <v/>
      </c>
      <c r="T67" t="str">
        <f t="shared" si="15"/>
        <v/>
      </c>
      <c r="U67" t="str">
        <f t="shared" si="16"/>
        <v/>
      </c>
      <c r="V67" t="str">
        <f t="shared" si="17"/>
        <v/>
      </c>
      <c r="W67" s="46" t="e">
        <f>MATCH(H67,options!$D$1:$D$20,0)</f>
        <v>#N/A</v>
      </c>
    </row>
    <row r="68" spans="6:23" x14ac:dyDescent="0.15">
      <c r="F68" s="58"/>
      <c r="G68" s="59"/>
      <c r="H68" s="59"/>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9"/>
      <c r="K68" s="59"/>
      <c r="L68" s="50"/>
      <c r="M68" s="50"/>
      <c r="N68" s="50" t="str">
        <f t="shared" ref="N68:N99" si="18">IF(ISBLANK(L68),"",IF(M68, "https://raw.githubusercontent.com/PatrickVibild/TellusAmazonPictures/master/pictures/"&amp;L68&amp;"/1.jpg","https://download.lenovo.com/Images/Parts/"&amp;L68&amp;"/"&amp;L68&amp;"_A.jpg"))</f>
        <v/>
      </c>
      <c r="O68" s="50" t="str">
        <f t="shared" ref="O68:O103" si="19">IF(ISBLANK(L68),"",IF(M68, "https://raw.githubusercontent.com/PatrickVibild/TellusAmazonPictures/master/pictures/"&amp;L68&amp;"/2.jpg","https://download.lenovo.com/Images/Parts/"&amp;L68&amp;"/"&amp;L68&amp;"_B.jpg"))</f>
        <v/>
      </c>
      <c r="P68" s="5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6" t="e">
        <f>MATCH(H68,options!$D$1:$D$20,0)</f>
        <v>#N/A</v>
      </c>
    </row>
    <row r="69" spans="6:23" x14ac:dyDescent="0.15">
      <c r="F69" s="58"/>
      <c r="G69" s="59"/>
      <c r="H69" s="59"/>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9"/>
      <c r="K69" s="59"/>
      <c r="L69" s="50"/>
      <c r="M69" s="50"/>
      <c r="N69" s="50" t="str">
        <f t="shared" si="18"/>
        <v/>
      </c>
      <c r="O69" s="50" t="str">
        <f t="shared" si="19"/>
        <v/>
      </c>
      <c r="P69" s="51" t="str">
        <f t="shared" si="20"/>
        <v/>
      </c>
      <c r="Q69" t="str">
        <f t="shared" si="21"/>
        <v/>
      </c>
      <c r="R69" t="str">
        <f t="shared" si="22"/>
        <v/>
      </c>
      <c r="S69" t="str">
        <f t="shared" si="23"/>
        <v/>
      </c>
      <c r="T69" t="str">
        <f t="shared" si="24"/>
        <v/>
      </c>
      <c r="U69" t="str">
        <f t="shared" si="25"/>
        <v/>
      </c>
      <c r="V69" t="str">
        <f t="shared" si="26"/>
        <v/>
      </c>
      <c r="W69" s="46" t="e">
        <f>MATCH(H69,options!$D$1:$D$20,0)</f>
        <v>#N/A</v>
      </c>
    </row>
    <row r="70" spans="6:23" x14ac:dyDescent="0.15">
      <c r="F70" s="58"/>
      <c r="G70" s="59"/>
      <c r="H70" s="59"/>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9"/>
      <c r="K70" s="59"/>
      <c r="L70" s="50"/>
      <c r="M70" s="50"/>
      <c r="N70" s="50" t="str">
        <f t="shared" si="18"/>
        <v/>
      </c>
      <c r="O70" s="50" t="str">
        <f t="shared" si="19"/>
        <v/>
      </c>
      <c r="P70" s="51" t="str">
        <f t="shared" si="20"/>
        <v/>
      </c>
      <c r="Q70" t="str">
        <f t="shared" si="21"/>
        <v/>
      </c>
      <c r="R70" t="str">
        <f t="shared" si="22"/>
        <v/>
      </c>
      <c r="S70" t="str">
        <f t="shared" si="23"/>
        <v/>
      </c>
      <c r="T70" t="str">
        <f t="shared" si="24"/>
        <v/>
      </c>
      <c r="U70" t="str">
        <f t="shared" si="25"/>
        <v/>
      </c>
      <c r="V70" t="str">
        <f t="shared" si="26"/>
        <v/>
      </c>
      <c r="W70" s="46" t="e">
        <f>MATCH(H70,options!$D$1:$D$20,0)</f>
        <v>#N/A</v>
      </c>
    </row>
    <row r="71" spans="6:23" x14ac:dyDescent="0.15">
      <c r="F71" s="58"/>
      <c r="G71" s="59"/>
      <c r="H71" s="59"/>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9"/>
      <c r="K71" s="59"/>
      <c r="L71" s="50"/>
      <c r="M71" s="50"/>
      <c r="N71" s="50" t="str">
        <f t="shared" si="18"/>
        <v/>
      </c>
      <c r="O71" s="50" t="str">
        <f t="shared" si="19"/>
        <v/>
      </c>
      <c r="P71" s="51" t="str">
        <f t="shared" si="20"/>
        <v/>
      </c>
      <c r="Q71" t="str">
        <f t="shared" si="21"/>
        <v/>
      </c>
      <c r="R71" t="str">
        <f t="shared" si="22"/>
        <v/>
      </c>
      <c r="S71" t="str">
        <f t="shared" si="23"/>
        <v/>
      </c>
      <c r="T71" t="str">
        <f t="shared" si="24"/>
        <v/>
      </c>
      <c r="U71" t="str">
        <f t="shared" si="25"/>
        <v/>
      </c>
      <c r="V71" t="str">
        <f t="shared" si="26"/>
        <v/>
      </c>
      <c r="W71" s="46" t="e">
        <f>MATCH(H71,options!$D$1:$D$20,0)</f>
        <v>#N/A</v>
      </c>
    </row>
    <row r="72" spans="6:23" x14ac:dyDescent="0.15">
      <c r="F72" s="58"/>
      <c r="G72" s="59"/>
      <c r="H72" s="59"/>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9"/>
      <c r="K72" s="59"/>
      <c r="L72" s="50"/>
      <c r="M72" s="50"/>
      <c r="N72" s="50" t="str">
        <f t="shared" si="18"/>
        <v/>
      </c>
      <c r="O72" s="50" t="str">
        <f t="shared" si="19"/>
        <v/>
      </c>
      <c r="P72" s="51" t="str">
        <f t="shared" si="20"/>
        <v/>
      </c>
      <c r="Q72" t="str">
        <f t="shared" si="21"/>
        <v/>
      </c>
      <c r="R72" t="str">
        <f t="shared" si="22"/>
        <v/>
      </c>
      <c r="S72" t="str">
        <f t="shared" si="23"/>
        <v/>
      </c>
      <c r="T72" t="str">
        <f t="shared" si="24"/>
        <v/>
      </c>
      <c r="U72" t="str">
        <f t="shared" si="25"/>
        <v/>
      </c>
      <c r="V72" t="str">
        <f t="shared" si="26"/>
        <v/>
      </c>
      <c r="W72" s="46" t="e">
        <f>MATCH(H72,options!$D$1:$D$20,0)</f>
        <v>#N/A</v>
      </c>
    </row>
    <row r="73" spans="6:23" x14ac:dyDescent="0.15">
      <c r="F73" s="58"/>
      <c r="G73" s="59"/>
      <c r="H73" s="59"/>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9"/>
      <c r="K73" s="59"/>
      <c r="L73" s="50"/>
      <c r="M73" s="50"/>
      <c r="N73" s="50" t="str">
        <f t="shared" si="18"/>
        <v/>
      </c>
      <c r="O73" s="50" t="str">
        <f t="shared" si="19"/>
        <v/>
      </c>
      <c r="P73" s="51" t="str">
        <f t="shared" si="20"/>
        <v/>
      </c>
      <c r="Q73" t="str">
        <f t="shared" si="21"/>
        <v/>
      </c>
      <c r="R73" t="str">
        <f t="shared" si="22"/>
        <v/>
      </c>
      <c r="S73" t="str">
        <f t="shared" si="23"/>
        <v/>
      </c>
      <c r="T73" t="str">
        <f t="shared" si="24"/>
        <v/>
      </c>
      <c r="U73" t="str">
        <f t="shared" si="25"/>
        <v/>
      </c>
      <c r="V73" t="str">
        <f t="shared" si="26"/>
        <v/>
      </c>
      <c r="W73" s="46" t="e">
        <f>MATCH(H73,options!$D$1:$D$20,0)</f>
        <v>#N/A</v>
      </c>
    </row>
    <row r="74" spans="6:23" x14ac:dyDescent="0.15">
      <c r="F74" s="58"/>
      <c r="G74" s="59"/>
      <c r="H74" s="59"/>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9"/>
      <c r="K74" s="59"/>
      <c r="L74" s="50"/>
      <c r="M74" s="50"/>
      <c r="N74" s="50" t="str">
        <f t="shared" si="18"/>
        <v/>
      </c>
      <c r="O74" s="50" t="str">
        <f t="shared" si="19"/>
        <v/>
      </c>
      <c r="P74" s="51" t="str">
        <f t="shared" si="20"/>
        <v/>
      </c>
      <c r="Q74" t="str">
        <f t="shared" si="21"/>
        <v/>
      </c>
      <c r="R74" t="str">
        <f t="shared" si="22"/>
        <v/>
      </c>
      <c r="S74" t="str">
        <f t="shared" si="23"/>
        <v/>
      </c>
      <c r="T74" t="str">
        <f t="shared" si="24"/>
        <v/>
      </c>
      <c r="U74" t="str">
        <f t="shared" si="25"/>
        <v/>
      </c>
      <c r="V74" t="str">
        <f t="shared" si="26"/>
        <v/>
      </c>
      <c r="W74" s="46" t="e">
        <f>MATCH(H74,options!$D$1:$D$20,0)</f>
        <v>#N/A</v>
      </c>
    </row>
    <row r="75" spans="6:23" x14ac:dyDescent="0.15">
      <c r="F75" s="58"/>
      <c r="G75" s="59"/>
      <c r="H75" s="59"/>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9"/>
      <c r="K75" s="59"/>
      <c r="L75" s="50"/>
      <c r="M75" s="50"/>
      <c r="N75" s="50" t="str">
        <f t="shared" si="18"/>
        <v/>
      </c>
      <c r="O75" s="50" t="str">
        <f t="shared" si="19"/>
        <v/>
      </c>
      <c r="P75" s="51" t="str">
        <f t="shared" si="20"/>
        <v/>
      </c>
      <c r="Q75" t="str">
        <f t="shared" si="21"/>
        <v/>
      </c>
      <c r="R75" t="str">
        <f t="shared" si="22"/>
        <v/>
      </c>
      <c r="S75" t="str">
        <f t="shared" si="23"/>
        <v/>
      </c>
      <c r="T75" t="str">
        <f t="shared" si="24"/>
        <v/>
      </c>
      <c r="U75" t="str">
        <f t="shared" si="25"/>
        <v/>
      </c>
      <c r="V75" t="str">
        <f t="shared" si="26"/>
        <v/>
      </c>
      <c r="W75" s="46" t="e">
        <f>MATCH(H75,options!$D$1:$D$20,0)</f>
        <v>#N/A</v>
      </c>
    </row>
    <row r="76" spans="6:23" x14ac:dyDescent="0.15">
      <c r="F76" s="58"/>
      <c r="G76" s="59"/>
      <c r="H76" s="59"/>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9"/>
      <c r="K76" s="59"/>
      <c r="L76" s="50"/>
      <c r="M76" s="50"/>
      <c r="N76" s="50" t="str">
        <f t="shared" si="18"/>
        <v/>
      </c>
      <c r="O76" s="50" t="str">
        <f t="shared" si="19"/>
        <v/>
      </c>
      <c r="P76" s="51" t="str">
        <f t="shared" si="20"/>
        <v/>
      </c>
      <c r="Q76" t="str">
        <f t="shared" si="21"/>
        <v/>
      </c>
      <c r="R76" t="str">
        <f t="shared" si="22"/>
        <v/>
      </c>
      <c r="S76" t="str">
        <f t="shared" si="23"/>
        <v/>
      </c>
      <c r="T76" t="str">
        <f t="shared" si="24"/>
        <v/>
      </c>
      <c r="U76" t="str">
        <f t="shared" si="25"/>
        <v/>
      </c>
      <c r="V76" t="str">
        <f t="shared" si="26"/>
        <v/>
      </c>
      <c r="W76" s="46" t="e">
        <f>MATCH(H76,options!$D$1:$D$20,0)</f>
        <v>#N/A</v>
      </c>
    </row>
    <row r="77" spans="6:23" x14ac:dyDescent="0.15">
      <c r="F77" s="58"/>
      <c r="G77" s="59"/>
      <c r="H77" s="59"/>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9"/>
      <c r="K77" s="59"/>
      <c r="L77" s="50"/>
      <c r="M77" s="50"/>
      <c r="N77" s="50" t="str">
        <f t="shared" si="18"/>
        <v/>
      </c>
      <c r="O77" s="50" t="str">
        <f t="shared" si="19"/>
        <v/>
      </c>
      <c r="P77" s="51" t="str">
        <f t="shared" si="20"/>
        <v/>
      </c>
      <c r="Q77" t="str">
        <f t="shared" si="21"/>
        <v/>
      </c>
      <c r="R77" t="str">
        <f t="shared" si="22"/>
        <v/>
      </c>
      <c r="S77" t="str">
        <f t="shared" si="23"/>
        <v/>
      </c>
      <c r="T77" t="str">
        <f t="shared" si="24"/>
        <v/>
      </c>
      <c r="U77" t="str">
        <f t="shared" si="25"/>
        <v/>
      </c>
      <c r="V77" t="str">
        <f t="shared" si="26"/>
        <v/>
      </c>
      <c r="W77" s="46" t="e">
        <f>MATCH(H77,options!$D$1:$D$20,0)</f>
        <v>#N/A</v>
      </c>
    </row>
    <row r="78" spans="6:23" x14ac:dyDescent="0.15">
      <c r="F78" s="58"/>
      <c r="G78" s="59"/>
      <c r="H78" s="59"/>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9"/>
      <c r="K78" s="59"/>
      <c r="L78" s="50"/>
      <c r="M78" s="50"/>
      <c r="N78" s="50" t="str">
        <f t="shared" si="18"/>
        <v/>
      </c>
      <c r="O78" s="50" t="str">
        <f t="shared" si="19"/>
        <v/>
      </c>
      <c r="P78" s="51" t="str">
        <f t="shared" si="20"/>
        <v/>
      </c>
      <c r="Q78" t="str">
        <f t="shared" si="21"/>
        <v/>
      </c>
      <c r="R78" t="str">
        <f t="shared" si="22"/>
        <v/>
      </c>
      <c r="S78" t="str">
        <f t="shared" si="23"/>
        <v/>
      </c>
      <c r="T78" t="str">
        <f t="shared" si="24"/>
        <v/>
      </c>
      <c r="U78" t="str">
        <f t="shared" si="25"/>
        <v/>
      </c>
      <c r="V78" t="str">
        <f t="shared" si="26"/>
        <v/>
      </c>
      <c r="W78" s="46" t="e">
        <f>MATCH(H78,options!$D$1:$D$20,0)</f>
        <v>#N/A</v>
      </c>
    </row>
    <row r="79" spans="6:23" x14ac:dyDescent="0.15">
      <c r="F79" s="58"/>
      <c r="G79" s="59"/>
      <c r="H79" s="59"/>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9"/>
      <c r="K79" s="59"/>
      <c r="L79" s="50"/>
      <c r="M79" s="50"/>
      <c r="N79" s="50" t="str">
        <f t="shared" si="18"/>
        <v/>
      </c>
      <c r="O79" s="50" t="str">
        <f t="shared" si="19"/>
        <v/>
      </c>
      <c r="P79" s="51" t="str">
        <f t="shared" si="20"/>
        <v/>
      </c>
      <c r="Q79" t="str">
        <f t="shared" si="21"/>
        <v/>
      </c>
      <c r="R79" t="str">
        <f t="shared" si="22"/>
        <v/>
      </c>
      <c r="S79" t="str">
        <f t="shared" si="23"/>
        <v/>
      </c>
      <c r="T79" t="str">
        <f t="shared" si="24"/>
        <v/>
      </c>
      <c r="U79" t="str">
        <f t="shared" si="25"/>
        <v/>
      </c>
      <c r="V79" t="str">
        <f t="shared" si="26"/>
        <v/>
      </c>
      <c r="W79" s="46" t="e">
        <f>MATCH(H79,options!$D$1:$D$20,0)</f>
        <v>#N/A</v>
      </c>
    </row>
    <row r="80" spans="6:23" x14ac:dyDescent="0.15">
      <c r="F80" s="58"/>
      <c r="G80" s="59"/>
      <c r="H80" s="59"/>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9"/>
      <c r="K80" s="59"/>
      <c r="L80" s="50"/>
      <c r="M80" s="50"/>
      <c r="N80" s="50" t="str">
        <f t="shared" si="18"/>
        <v/>
      </c>
      <c r="O80" s="50" t="str">
        <f t="shared" si="19"/>
        <v/>
      </c>
      <c r="P80" s="51" t="str">
        <f t="shared" si="20"/>
        <v/>
      </c>
      <c r="Q80" t="str">
        <f t="shared" si="21"/>
        <v/>
      </c>
      <c r="R80" t="str">
        <f t="shared" si="22"/>
        <v/>
      </c>
      <c r="S80" t="str">
        <f t="shared" si="23"/>
        <v/>
      </c>
      <c r="T80" t="str">
        <f t="shared" si="24"/>
        <v/>
      </c>
      <c r="U80" t="str">
        <f t="shared" si="25"/>
        <v/>
      </c>
      <c r="V80" t="str">
        <f t="shared" si="26"/>
        <v/>
      </c>
      <c r="W80" s="46" t="e">
        <f>MATCH(H80,options!$D$1:$D$20,0)</f>
        <v>#N/A</v>
      </c>
    </row>
    <row r="81" spans="6:23" x14ac:dyDescent="0.15">
      <c r="F81" s="58"/>
      <c r="G81" s="59"/>
      <c r="H81" s="59"/>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9"/>
      <c r="K81" s="59"/>
      <c r="L81" s="50"/>
      <c r="M81" s="50"/>
      <c r="N81" s="50" t="str">
        <f t="shared" si="18"/>
        <v/>
      </c>
      <c r="O81" s="50" t="str">
        <f t="shared" si="19"/>
        <v/>
      </c>
      <c r="P81" s="51" t="str">
        <f t="shared" si="20"/>
        <v/>
      </c>
      <c r="Q81" t="str">
        <f t="shared" si="21"/>
        <v/>
      </c>
      <c r="R81" t="str">
        <f t="shared" si="22"/>
        <v/>
      </c>
      <c r="S81" t="str">
        <f t="shared" si="23"/>
        <v/>
      </c>
      <c r="T81" t="str">
        <f t="shared" si="24"/>
        <v/>
      </c>
      <c r="U81" t="str">
        <f t="shared" si="25"/>
        <v/>
      </c>
      <c r="V81" t="str">
        <f t="shared" si="26"/>
        <v/>
      </c>
      <c r="W81" s="46" t="e">
        <f>MATCH(H81,options!$D$1:$D$20,0)</f>
        <v>#N/A</v>
      </c>
    </row>
    <row r="82" spans="6:23" x14ac:dyDescent="0.15">
      <c r="F82" s="58"/>
      <c r="G82" s="59"/>
      <c r="H82" s="59"/>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9"/>
      <c r="K82" s="59"/>
      <c r="L82" s="50"/>
      <c r="M82" s="50"/>
      <c r="N82" s="50" t="str">
        <f t="shared" si="18"/>
        <v/>
      </c>
      <c r="O82" s="50" t="str">
        <f t="shared" si="19"/>
        <v/>
      </c>
      <c r="P82" s="51" t="str">
        <f t="shared" si="20"/>
        <v/>
      </c>
      <c r="Q82" t="str">
        <f t="shared" si="21"/>
        <v/>
      </c>
      <c r="R82" t="str">
        <f t="shared" si="22"/>
        <v/>
      </c>
      <c r="S82" t="str">
        <f t="shared" si="23"/>
        <v/>
      </c>
      <c r="T82" t="str">
        <f t="shared" si="24"/>
        <v/>
      </c>
      <c r="U82" t="str">
        <f t="shared" si="25"/>
        <v/>
      </c>
      <c r="V82" t="str">
        <f t="shared" si="26"/>
        <v/>
      </c>
      <c r="W82" s="46" t="e">
        <f>MATCH(H82,options!$D$1:$D$20,0)</f>
        <v>#N/A</v>
      </c>
    </row>
    <row r="83" spans="6:23" x14ac:dyDescent="0.15">
      <c r="F83" s="58"/>
      <c r="G83" s="59"/>
      <c r="H83" s="59"/>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9"/>
      <c r="K83" s="59"/>
      <c r="L83" s="50"/>
      <c r="M83" s="50"/>
      <c r="N83" s="50" t="str">
        <f t="shared" si="18"/>
        <v/>
      </c>
      <c r="O83" s="50" t="str">
        <f t="shared" si="19"/>
        <v/>
      </c>
      <c r="P83" s="51" t="str">
        <f t="shared" si="20"/>
        <v/>
      </c>
      <c r="Q83" t="str">
        <f t="shared" si="21"/>
        <v/>
      </c>
      <c r="R83" t="str">
        <f t="shared" si="22"/>
        <v/>
      </c>
      <c r="S83" t="str">
        <f t="shared" si="23"/>
        <v/>
      </c>
      <c r="T83" t="str">
        <f t="shared" si="24"/>
        <v/>
      </c>
      <c r="U83" t="str">
        <f t="shared" si="25"/>
        <v/>
      </c>
      <c r="V83" t="str">
        <f t="shared" si="26"/>
        <v/>
      </c>
      <c r="W83" s="46" t="e">
        <f>MATCH(H83,options!$D$1:$D$20,0)</f>
        <v>#N/A</v>
      </c>
    </row>
    <row r="84" spans="6:23" x14ac:dyDescent="0.15">
      <c r="F84" s="58"/>
      <c r="G84" s="59"/>
      <c r="H84" s="59"/>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9"/>
      <c r="K84" s="59"/>
      <c r="L84" s="50"/>
      <c r="M84" s="50"/>
      <c r="N84" s="50" t="str">
        <f t="shared" si="18"/>
        <v/>
      </c>
      <c r="O84" s="50" t="str">
        <f t="shared" si="19"/>
        <v/>
      </c>
      <c r="P84" s="51" t="str">
        <f t="shared" si="20"/>
        <v/>
      </c>
      <c r="Q84" t="str">
        <f t="shared" si="21"/>
        <v/>
      </c>
      <c r="R84" t="str">
        <f t="shared" si="22"/>
        <v/>
      </c>
      <c r="S84" t="str">
        <f t="shared" si="23"/>
        <v/>
      </c>
      <c r="T84" t="str">
        <f t="shared" si="24"/>
        <v/>
      </c>
      <c r="U84" t="str">
        <f t="shared" si="25"/>
        <v/>
      </c>
      <c r="V84" t="str">
        <f t="shared" si="26"/>
        <v/>
      </c>
      <c r="W84" s="46" t="e">
        <f>MATCH(H84,options!$D$1:$D$20,0)</f>
        <v>#N/A</v>
      </c>
    </row>
    <row r="85" spans="6:23" x14ac:dyDescent="0.15">
      <c r="F85" s="58"/>
      <c r="G85" s="59"/>
      <c r="H85" s="59"/>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9"/>
      <c r="K85" s="59"/>
      <c r="L85" s="50"/>
      <c r="M85" s="50"/>
      <c r="N85" s="50" t="str">
        <f t="shared" si="18"/>
        <v/>
      </c>
      <c r="O85" s="50" t="str">
        <f t="shared" si="19"/>
        <v/>
      </c>
      <c r="P85" s="51" t="str">
        <f t="shared" si="20"/>
        <v/>
      </c>
      <c r="Q85" t="str">
        <f t="shared" si="21"/>
        <v/>
      </c>
      <c r="R85" t="str">
        <f t="shared" si="22"/>
        <v/>
      </c>
      <c r="S85" t="str">
        <f t="shared" si="23"/>
        <v/>
      </c>
      <c r="T85" t="str">
        <f t="shared" si="24"/>
        <v/>
      </c>
      <c r="U85" t="str">
        <f t="shared" si="25"/>
        <v/>
      </c>
      <c r="V85" t="str">
        <f t="shared" si="26"/>
        <v/>
      </c>
      <c r="W85" s="46" t="e">
        <f>MATCH(H85,options!$D$1:$D$20,0)</f>
        <v>#N/A</v>
      </c>
    </row>
    <row r="86" spans="6:23" x14ac:dyDescent="0.15">
      <c r="F86" s="58"/>
      <c r="G86" s="59"/>
      <c r="H86" s="59"/>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9"/>
      <c r="K86" s="59"/>
      <c r="L86" s="50"/>
      <c r="M86" s="50"/>
      <c r="N86" s="50" t="str">
        <f t="shared" si="18"/>
        <v/>
      </c>
      <c r="O86" s="50" t="str">
        <f t="shared" si="19"/>
        <v/>
      </c>
      <c r="P86" s="51" t="str">
        <f t="shared" si="20"/>
        <v/>
      </c>
      <c r="Q86" t="str">
        <f t="shared" si="21"/>
        <v/>
      </c>
      <c r="R86" t="str">
        <f t="shared" si="22"/>
        <v/>
      </c>
      <c r="S86" t="str">
        <f t="shared" si="23"/>
        <v/>
      </c>
      <c r="T86" t="str">
        <f t="shared" si="24"/>
        <v/>
      </c>
      <c r="U86" t="str">
        <f t="shared" si="25"/>
        <v/>
      </c>
      <c r="V86" t="str">
        <f t="shared" si="26"/>
        <v/>
      </c>
      <c r="W86" s="46" t="e">
        <f>MATCH(H86,options!$D$1:$D$20,0)</f>
        <v>#N/A</v>
      </c>
    </row>
    <row r="87" spans="6:23" x14ac:dyDescent="0.15">
      <c r="F87" s="58"/>
      <c r="G87" s="59"/>
      <c r="H87" s="59"/>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9"/>
      <c r="K87" s="59"/>
      <c r="L87" s="50"/>
      <c r="M87" s="50"/>
      <c r="N87" s="50" t="str">
        <f t="shared" si="18"/>
        <v/>
      </c>
      <c r="O87" s="50" t="str">
        <f t="shared" si="19"/>
        <v/>
      </c>
      <c r="P87" s="51" t="str">
        <f t="shared" si="20"/>
        <v/>
      </c>
      <c r="Q87" t="str">
        <f t="shared" si="21"/>
        <v/>
      </c>
      <c r="R87" t="str">
        <f t="shared" si="22"/>
        <v/>
      </c>
      <c r="S87" t="str">
        <f t="shared" si="23"/>
        <v/>
      </c>
      <c r="T87" t="str">
        <f t="shared" si="24"/>
        <v/>
      </c>
      <c r="U87" t="str">
        <f t="shared" si="25"/>
        <v/>
      </c>
      <c r="V87" t="str">
        <f t="shared" si="26"/>
        <v/>
      </c>
      <c r="W87" s="46" t="e">
        <f>MATCH(H87,options!$D$1:$D$20,0)</f>
        <v>#N/A</v>
      </c>
    </row>
    <row r="88" spans="6:23" x14ac:dyDescent="0.15">
      <c r="F88" s="58"/>
      <c r="G88" s="59"/>
      <c r="H88" s="59"/>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9"/>
      <c r="K88" s="59"/>
      <c r="L88" s="50"/>
      <c r="M88" s="50"/>
      <c r="N88" s="50" t="str">
        <f t="shared" si="18"/>
        <v/>
      </c>
      <c r="O88" s="50" t="str">
        <f t="shared" si="19"/>
        <v/>
      </c>
      <c r="P88" s="51" t="str">
        <f t="shared" si="20"/>
        <v/>
      </c>
      <c r="Q88" t="str">
        <f t="shared" si="21"/>
        <v/>
      </c>
      <c r="R88" t="str">
        <f t="shared" si="22"/>
        <v/>
      </c>
      <c r="S88" t="str">
        <f t="shared" si="23"/>
        <v/>
      </c>
      <c r="T88" t="str">
        <f t="shared" si="24"/>
        <v/>
      </c>
      <c r="U88" t="str">
        <f t="shared" si="25"/>
        <v/>
      </c>
      <c r="V88" t="str">
        <f t="shared" si="26"/>
        <v/>
      </c>
      <c r="W88" s="46" t="e">
        <f>MATCH(H88,options!$D$1:$D$20,0)</f>
        <v>#N/A</v>
      </c>
    </row>
    <row r="89" spans="6:23" x14ac:dyDescent="0.15">
      <c r="F89" s="58"/>
      <c r="G89" s="59"/>
      <c r="H89" s="59"/>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9"/>
      <c r="K89" s="59"/>
      <c r="L89" s="50"/>
      <c r="M89" s="50"/>
      <c r="N89" s="50" t="str">
        <f t="shared" si="18"/>
        <v/>
      </c>
      <c r="O89" s="50" t="str">
        <f t="shared" si="19"/>
        <v/>
      </c>
      <c r="P89" s="51" t="str">
        <f t="shared" si="20"/>
        <v/>
      </c>
      <c r="Q89" t="str">
        <f t="shared" si="21"/>
        <v/>
      </c>
      <c r="R89" t="str">
        <f t="shared" si="22"/>
        <v/>
      </c>
      <c r="S89" t="str">
        <f t="shared" si="23"/>
        <v/>
      </c>
      <c r="T89" t="str">
        <f t="shared" si="24"/>
        <v/>
      </c>
      <c r="U89" t="str">
        <f t="shared" si="25"/>
        <v/>
      </c>
      <c r="V89" t="str">
        <f t="shared" si="26"/>
        <v/>
      </c>
      <c r="W89" s="46" t="e">
        <f>MATCH(H89,options!$D$1:$D$20,0)</f>
        <v>#N/A</v>
      </c>
    </row>
    <row r="90" spans="6:23" x14ac:dyDescent="0.15">
      <c r="F90" s="58"/>
      <c r="G90" s="59"/>
      <c r="H90" s="59"/>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9"/>
      <c r="K90" s="59"/>
      <c r="L90" s="50"/>
      <c r="M90" s="50"/>
      <c r="N90" s="50" t="str">
        <f t="shared" si="18"/>
        <v/>
      </c>
      <c r="O90" s="50" t="str">
        <f t="shared" si="19"/>
        <v/>
      </c>
      <c r="P90" s="51" t="str">
        <f t="shared" si="20"/>
        <v/>
      </c>
      <c r="Q90" t="str">
        <f t="shared" si="21"/>
        <v/>
      </c>
      <c r="R90" t="str">
        <f t="shared" si="22"/>
        <v/>
      </c>
      <c r="S90" t="str">
        <f t="shared" si="23"/>
        <v/>
      </c>
      <c r="T90" t="str">
        <f t="shared" si="24"/>
        <v/>
      </c>
      <c r="U90" t="str">
        <f t="shared" si="25"/>
        <v/>
      </c>
      <c r="V90" t="str">
        <f t="shared" si="26"/>
        <v/>
      </c>
      <c r="W90" s="46" t="e">
        <f>MATCH(H90,options!$D$1:$D$20,0)</f>
        <v>#N/A</v>
      </c>
    </row>
    <row r="91" spans="6:23" x14ac:dyDescent="0.15">
      <c r="F91" s="58"/>
      <c r="G91" s="59"/>
      <c r="H91" s="59"/>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9"/>
      <c r="K91" s="59"/>
      <c r="L91" s="50"/>
      <c r="M91" s="50"/>
      <c r="N91" s="50" t="str">
        <f t="shared" si="18"/>
        <v/>
      </c>
      <c r="O91" s="50" t="str">
        <f t="shared" si="19"/>
        <v/>
      </c>
      <c r="P91" s="51" t="str">
        <f t="shared" si="20"/>
        <v/>
      </c>
      <c r="Q91" t="str">
        <f t="shared" si="21"/>
        <v/>
      </c>
      <c r="R91" t="str">
        <f t="shared" si="22"/>
        <v/>
      </c>
      <c r="S91" t="str">
        <f t="shared" si="23"/>
        <v/>
      </c>
      <c r="T91" t="str">
        <f t="shared" si="24"/>
        <v/>
      </c>
      <c r="U91" t="str">
        <f t="shared" si="25"/>
        <v/>
      </c>
      <c r="V91" t="str">
        <f t="shared" si="26"/>
        <v/>
      </c>
      <c r="W91" s="46" t="e">
        <f>MATCH(H91,options!$D$1:$D$20,0)</f>
        <v>#N/A</v>
      </c>
    </row>
    <row r="92" spans="6:23" x14ac:dyDescent="0.15">
      <c r="F92" s="58"/>
      <c r="G92" s="59"/>
      <c r="H92" s="59"/>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9"/>
      <c r="K92" s="59"/>
      <c r="L92" s="50"/>
      <c r="M92" s="50"/>
      <c r="N92" s="50" t="str">
        <f t="shared" si="18"/>
        <v/>
      </c>
      <c r="O92" s="50" t="str">
        <f t="shared" si="19"/>
        <v/>
      </c>
      <c r="P92" s="51" t="str">
        <f t="shared" si="20"/>
        <v/>
      </c>
      <c r="Q92" t="str">
        <f t="shared" si="21"/>
        <v/>
      </c>
      <c r="R92" t="str">
        <f t="shared" si="22"/>
        <v/>
      </c>
      <c r="S92" t="str">
        <f t="shared" si="23"/>
        <v/>
      </c>
      <c r="T92" t="str">
        <f t="shared" si="24"/>
        <v/>
      </c>
      <c r="U92" t="str">
        <f t="shared" si="25"/>
        <v/>
      </c>
      <c r="V92" t="str">
        <f t="shared" si="26"/>
        <v/>
      </c>
      <c r="W92" s="46" t="e">
        <f>MATCH(H92,options!$D$1:$D$20,0)</f>
        <v>#N/A</v>
      </c>
    </row>
    <row r="93" spans="6:23" x14ac:dyDescent="0.15">
      <c r="F93" s="58"/>
      <c r="G93" s="59"/>
      <c r="H93" s="59"/>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9"/>
      <c r="K93" s="59"/>
      <c r="L93" s="50"/>
      <c r="M93" s="50"/>
      <c r="N93" s="50" t="str">
        <f t="shared" si="18"/>
        <v/>
      </c>
      <c r="O93" s="50" t="str">
        <f t="shared" si="19"/>
        <v/>
      </c>
      <c r="P93" s="51" t="str">
        <f t="shared" si="20"/>
        <v/>
      </c>
      <c r="Q93" t="str">
        <f t="shared" si="21"/>
        <v/>
      </c>
      <c r="R93" t="str">
        <f t="shared" si="22"/>
        <v/>
      </c>
      <c r="S93" t="str">
        <f t="shared" si="23"/>
        <v/>
      </c>
      <c r="T93" t="str">
        <f t="shared" si="24"/>
        <v/>
      </c>
      <c r="U93" t="str">
        <f t="shared" si="25"/>
        <v/>
      </c>
      <c r="V93" t="str">
        <f t="shared" si="26"/>
        <v/>
      </c>
      <c r="W93" s="46" t="e">
        <f>MATCH(H93,options!$D$1:$D$20,0)</f>
        <v>#N/A</v>
      </c>
    </row>
    <row r="94" spans="6:23" x14ac:dyDescent="0.15">
      <c r="F94" s="58"/>
      <c r="G94" s="59"/>
      <c r="H94" s="59"/>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9"/>
      <c r="K94" s="59"/>
      <c r="L94" s="50"/>
      <c r="M94" s="50"/>
      <c r="N94" s="50" t="str">
        <f t="shared" si="18"/>
        <v/>
      </c>
      <c r="O94" s="50" t="str">
        <f t="shared" si="19"/>
        <v/>
      </c>
      <c r="P94" s="51" t="str">
        <f t="shared" si="20"/>
        <v/>
      </c>
      <c r="Q94" t="str">
        <f t="shared" si="21"/>
        <v/>
      </c>
      <c r="R94" t="str">
        <f t="shared" si="22"/>
        <v/>
      </c>
      <c r="S94" t="str">
        <f t="shared" si="23"/>
        <v/>
      </c>
      <c r="T94" t="str">
        <f t="shared" si="24"/>
        <v/>
      </c>
      <c r="U94" t="str">
        <f t="shared" si="25"/>
        <v/>
      </c>
      <c r="V94" t="str">
        <f t="shared" si="26"/>
        <v/>
      </c>
      <c r="W94" s="46" t="e">
        <f>MATCH(H94,options!$D$1:$D$20,0)</f>
        <v>#N/A</v>
      </c>
    </row>
    <row r="95" spans="6:23" x14ac:dyDescent="0.15">
      <c r="F95" s="58"/>
      <c r="G95" s="59"/>
      <c r="H95" s="59"/>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9"/>
      <c r="K95" s="59"/>
      <c r="L95" s="50"/>
      <c r="M95" s="50"/>
      <c r="N95" s="50" t="str">
        <f t="shared" si="18"/>
        <v/>
      </c>
      <c r="O95" s="50" t="str">
        <f t="shared" si="19"/>
        <v/>
      </c>
      <c r="P95" s="51" t="str">
        <f t="shared" si="20"/>
        <v/>
      </c>
      <c r="Q95" t="str">
        <f t="shared" si="21"/>
        <v/>
      </c>
      <c r="R95" t="str">
        <f t="shared" si="22"/>
        <v/>
      </c>
      <c r="S95" t="str">
        <f t="shared" si="23"/>
        <v/>
      </c>
      <c r="T95" t="str">
        <f t="shared" si="24"/>
        <v/>
      </c>
      <c r="U95" t="str">
        <f t="shared" si="25"/>
        <v/>
      </c>
      <c r="V95" t="str">
        <f t="shared" si="26"/>
        <v/>
      </c>
      <c r="W95" s="46" t="e">
        <f>MATCH(H95,options!$D$1:$D$20,0)</f>
        <v>#N/A</v>
      </c>
    </row>
    <row r="96" spans="6:23" x14ac:dyDescent="0.15">
      <c r="F96" s="58"/>
      <c r="G96" s="59"/>
      <c r="H96" s="59"/>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9"/>
      <c r="K96" s="59"/>
      <c r="L96" s="50"/>
      <c r="M96" s="50"/>
      <c r="N96" s="50" t="str">
        <f t="shared" si="18"/>
        <v/>
      </c>
      <c r="O96" s="50" t="str">
        <f t="shared" si="19"/>
        <v/>
      </c>
      <c r="P96" s="51" t="str">
        <f t="shared" si="20"/>
        <v/>
      </c>
      <c r="Q96" t="str">
        <f t="shared" si="21"/>
        <v/>
      </c>
      <c r="R96" t="str">
        <f t="shared" si="22"/>
        <v/>
      </c>
      <c r="S96" t="str">
        <f t="shared" si="23"/>
        <v/>
      </c>
      <c r="T96" t="str">
        <f t="shared" si="24"/>
        <v/>
      </c>
      <c r="U96" t="str">
        <f t="shared" si="25"/>
        <v/>
      </c>
      <c r="V96" t="str">
        <f t="shared" si="26"/>
        <v/>
      </c>
      <c r="W96" s="46" t="e">
        <f>MATCH(H96,options!$D$1:$D$20,0)</f>
        <v>#N/A</v>
      </c>
    </row>
    <row r="97" spans="6:23" x14ac:dyDescent="0.15">
      <c r="F97" s="58"/>
      <c r="G97" s="59"/>
      <c r="H97" s="59"/>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9"/>
      <c r="K97" s="59"/>
      <c r="L97" s="50"/>
      <c r="M97" s="50"/>
      <c r="N97" s="50" t="str">
        <f t="shared" si="18"/>
        <v/>
      </c>
      <c r="O97" s="50" t="str">
        <f t="shared" si="19"/>
        <v/>
      </c>
      <c r="P97" s="51" t="str">
        <f t="shared" si="20"/>
        <v/>
      </c>
      <c r="Q97" t="str">
        <f t="shared" si="21"/>
        <v/>
      </c>
      <c r="R97" t="str">
        <f t="shared" si="22"/>
        <v/>
      </c>
      <c r="S97" t="str">
        <f t="shared" si="23"/>
        <v/>
      </c>
      <c r="T97" t="str">
        <f t="shared" si="24"/>
        <v/>
      </c>
      <c r="U97" t="str">
        <f t="shared" si="25"/>
        <v/>
      </c>
      <c r="V97" t="str">
        <f t="shared" si="26"/>
        <v/>
      </c>
      <c r="W97" s="46" t="e">
        <f>MATCH(H97,options!$D$1:$D$20,0)</f>
        <v>#N/A</v>
      </c>
    </row>
    <row r="98" spans="6:23" x14ac:dyDescent="0.15">
      <c r="F98" s="58"/>
      <c r="G98" s="59"/>
      <c r="H98" s="59"/>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9"/>
      <c r="K98" s="59"/>
      <c r="L98" s="50"/>
      <c r="M98" s="50"/>
      <c r="N98" s="50" t="str">
        <f t="shared" si="18"/>
        <v/>
      </c>
      <c r="O98" s="50" t="str">
        <f t="shared" si="19"/>
        <v/>
      </c>
      <c r="P98" s="51" t="str">
        <f t="shared" si="20"/>
        <v/>
      </c>
      <c r="Q98" t="str">
        <f t="shared" si="21"/>
        <v/>
      </c>
      <c r="R98" t="str">
        <f t="shared" si="22"/>
        <v/>
      </c>
      <c r="S98" t="str">
        <f t="shared" si="23"/>
        <v/>
      </c>
      <c r="T98" t="str">
        <f t="shared" si="24"/>
        <v/>
      </c>
      <c r="U98" t="str">
        <f t="shared" si="25"/>
        <v/>
      </c>
      <c r="V98" t="str">
        <f t="shared" si="26"/>
        <v/>
      </c>
      <c r="W98" s="46" t="e">
        <f>MATCH(H98,options!$D$1:$D$20,0)</f>
        <v>#N/A</v>
      </c>
    </row>
    <row r="99" spans="6:23" x14ac:dyDescent="0.15">
      <c r="F99" s="58"/>
      <c r="G99" s="59"/>
      <c r="H99" s="59"/>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9"/>
      <c r="K99" s="59"/>
      <c r="L99" s="50"/>
      <c r="M99" s="50"/>
      <c r="N99" s="50" t="str">
        <f t="shared" si="18"/>
        <v/>
      </c>
      <c r="O99" s="50" t="str">
        <f t="shared" si="19"/>
        <v/>
      </c>
      <c r="P99" s="51" t="str">
        <f t="shared" si="20"/>
        <v/>
      </c>
      <c r="Q99" t="str">
        <f t="shared" si="21"/>
        <v/>
      </c>
      <c r="R99" t="str">
        <f t="shared" si="22"/>
        <v/>
      </c>
      <c r="S99" t="str">
        <f t="shared" si="23"/>
        <v/>
      </c>
      <c r="T99" t="str">
        <f t="shared" si="24"/>
        <v/>
      </c>
      <c r="U99" t="str">
        <f t="shared" si="25"/>
        <v/>
      </c>
      <c r="V99" t="str">
        <f t="shared" si="26"/>
        <v/>
      </c>
      <c r="W99" s="46" t="e">
        <f>MATCH(H99,options!$D$1:$D$20,0)</f>
        <v>#N/A</v>
      </c>
    </row>
    <row r="100" spans="6:23" x14ac:dyDescent="0.15">
      <c r="F100" s="58"/>
      <c r="G100" s="59"/>
      <c r="H100" s="59"/>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9"/>
      <c r="K100" s="59"/>
      <c r="L100" s="50"/>
      <c r="M100" s="50"/>
      <c r="N100" s="50" t="str">
        <f t="shared" ref="N100:N131" si="27">IF(ISBLANK(L100),"",IF(M100, "https://raw.githubusercontent.com/PatrickVibild/TellusAmazonPictures/master/pictures/"&amp;L100&amp;"/1.jpg","https://download.lenovo.com/Images/Parts/"&amp;L100&amp;"/"&amp;L100&amp;"_A.jpg"))</f>
        <v/>
      </c>
      <c r="O100" s="50" t="str">
        <f t="shared" si="19"/>
        <v/>
      </c>
      <c r="P100" s="51" t="str">
        <f t="shared" si="20"/>
        <v/>
      </c>
      <c r="Q100" t="str">
        <f t="shared" si="21"/>
        <v/>
      </c>
      <c r="R100" t="str">
        <f t="shared" si="22"/>
        <v/>
      </c>
      <c r="S100" t="str">
        <f t="shared" si="23"/>
        <v/>
      </c>
      <c r="T100" t="str">
        <f t="shared" si="24"/>
        <v/>
      </c>
      <c r="U100" t="str">
        <f t="shared" si="25"/>
        <v/>
      </c>
      <c r="V100" t="str">
        <f t="shared" si="26"/>
        <v/>
      </c>
      <c r="W100" s="46" t="e">
        <f>MATCH(H100,options!$D$1:$D$20,0)</f>
        <v>#N/A</v>
      </c>
    </row>
    <row r="101" spans="6:23" x14ac:dyDescent="0.15">
      <c r="F101" s="58"/>
      <c r="G101" s="59"/>
      <c r="H101" s="59"/>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9"/>
      <c r="K101" s="59"/>
      <c r="L101" s="50"/>
      <c r="M101" s="50"/>
      <c r="N101" s="50" t="str">
        <f t="shared" si="27"/>
        <v/>
      </c>
      <c r="O101" s="50" t="str">
        <f t="shared" si="19"/>
        <v/>
      </c>
      <c r="P101" s="51" t="str">
        <f t="shared" si="20"/>
        <v/>
      </c>
      <c r="Q101" t="str">
        <f t="shared" si="21"/>
        <v/>
      </c>
      <c r="R101" t="str">
        <f t="shared" si="22"/>
        <v/>
      </c>
      <c r="S101" t="str">
        <f t="shared" si="23"/>
        <v/>
      </c>
      <c r="T101" t="str">
        <f t="shared" si="24"/>
        <v/>
      </c>
      <c r="U101" t="str">
        <f t="shared" si="25"/>
        <v/>
      </c>
      <c r="V101" t="str">
        <f t="shared" si="26"/>
        <v/>
      </c>
      <c r="W101" s="46" t="e">
        <f>MATCH(H101,options!$D$1:$D$20,0)</f>
        <v>#N/A</v>
      </c>
    </row>
    <row r="102" spans="6:23" x14ac:dyDescent="0.15">
      <c r="F102" s="58"/>
      <c r="G102" s="59"/>
      <c r="H102" s="59"/>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9"/>
      <c r="K102" s="59"/>
      <c r="L102" s="50"/>
      <c r="M102" s="50"/>
      <c r="N102" s="50" t="str">
        <f t="shared" si="27"/>
        <v/>
      </c>
      <c r="O102" s="50" t="str">
        <f t="shared" si="19"/>
        <v/>
      </c>
      <c r="P102" s="51" t="str">
        <f t="shared" si="20"/>
        <v/>
      </c>
      <c r="Q102" t="str">
        <f t="shared" si="21"/>
        <v/>
      </c>
      <c r="R102" t="str">
        <f t="shared" si="22"/>
        <v/>
      </c>
      <c r="S102" t="str">
        <f t="shared" si="23"/>
        <v/>
      </c>
      <c r="T102" t="str">
        <f t="shared" si="24"/>
        <v/>
      </c>
      <c r="U102" t="str">
        <f t="shared" si="25"/>
        <v/>
      </c>
      <c r="V102" t="str">
        <f t="shared" si="26"/>
        <v/>
      </c>
      <c r="W102" s="46" t="e">
        <f>MATCH(H102,options!$D$1:$D$20,0)</f>
        <v>#N/A</v>
      </c>
    </row>
    <row r="103" spans="6:23" x14ac:dyDescent="0.15">
      <c r="F103" s="58"/>
      <c r="G103" s="59"/>
      <c r="H103" s="59"/>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9"/>
      <c r="K103" s="59"/>
      <c r="L103" s="50"/>
      <c r="M103" s="50"/>
      <c r="N103" s="50" t="str">
        <f t="shared" si="27"/>
        <v/>
      </c>
      <c r="O103" s="50" t="str">
        <f t="shared" si="19"/>
        <v/>
      </c>
      <c r="P103" s="51" t="str">
        <f t="shared" si="20"/>
        <v/>
      </c>
      <c r="Q103" t="str">
        <f t="shared" si="21"/>
        <v/>
      </c>
      <c r="R103" t="str">
        <f t="shared" si="22"/>
        <v/>
      </c>
      <c r="S103" t="str">
        <f t="shared" si="23"/>
        <v/>
      </c>
      <c r="T103" t="str">
        <f t="shared" si="24"/>
        <v/>
      </c>
      <c r="U103" t="str">
        <f t="shared" si="25"/>
        <v/>
      </c>
      <c r="V103" t="str">
        <f t="shared" si="26"/>
        <v/>
      </c>
      <c r="W103" s="46" t="e">
        <f>MATCH(H103,options!$D$1:$D$20,0)</f>
        <v>#N/A</v>
      </c>
    </row>
    <row r="104" spans="6:23" x14ac:dyDescent="0.15">
      <c r="F104" s="58"/>
      <c r="G104" s="59"/>
      <c r="H104" s="59"/>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9"/>
      <c r="K104" s="59"/>
      <c r="L104" s="50"/>
      <c r="M104" s="50"/>
      <c r="N104" s="50" t="str">
        <f>IF(ISBLANK(L104),"","https://download.lenovo.com/Images/Parts/"&amp;L104&amp;"/"&amp;L104&amp;"_A.jpg")</f>
        <v/>
      </c>
      <c r="O104" s="50" t="str">
        <f>IF(ISBLANK(L104),"","https://download.lenovo.com/Images/Parts/"&amp;L104&amp;"/"&amp;L104&amp;"_B.jpg")</f>
        <v/>
      </c>
      <c r="P104" s="51" t="str">
        <f>IF(ISBLANK(L104),"","https://download.lenovo.com/Images/Parts/"&amp;L104&amp;"/"&amp;L104&amp;"_details.jpg")</f>
        <v/>
      </c>
      <c r="W104" s="46"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469</v>
      </c>
      <c r="B1" s="45" t="b">
        <f>TRUE()</f>
        <v>1</v>
      </c>
      <c r="C1" t="s">
        <v>470</v>
      </c>
      <c r="D1" s="46" t="s">
        <v>374</v>
      </c>
      <c r="E1" t="s">
        <v>471</v>
      </c>
      <c r="F1" t="s">
        <v>454</v>
      </c>
      <c r="G1" t="s">
        <v>458</v>
      </c>
    </row>
    <row r="2" spans="1:7" x14ac:dyDescent="0.15">
      <c r="A2" t="s">
        <v>424</v>
      </c>
      <c r="B2" s="45" t="b">
        <f>FALSE()</f>
        <v>0</v>
      </c>
      <c r="C2" t="s">
        <v>381</v>
      </c>
      <c r="D2" s="46" t="s">
        <v>378</v>
      </c>
      <c r="E2" t="s">
        <v>472</v>
      </c>
      <c r="F2" t="s">
        <v>378</v>
      </c>
      <c r="G2" t="s">
        <v>411</v>
      </c>
    </row>
    <row r="3" spans="1:7" x14ac:dyDescent="0.15">
      <c r="A3" t="s">
        <v>473</v>
      </c>
      <c r="D3" s="46" t="s">
        <v>383</v>
      </c>
      <c r="E3" t="s">
        <v>474</v>
      </c>
      <c r="F3" t="s">
        <v>374</v>
      </c>
    </row>
    <row r="4" spans="1:7" x14ac:dyDescent="0.15">
      <c r="D4" s="46" t="s">
        <v>387</v>
      </c>
      <c r="E4" t="s">
        <v>475</v>
      </c>
      <c r="F4" t="s">
        <v>383</v>
      </c>
    </row>
    <row r="5" spans="1:7" x14ac:dyDescent="0.15">
      <c r="D5" s="46" t="s">
        <v>391</v>
      </c>
      <c r="E5" t="s">
        <v>476</v>
      </c>
      <c r="F5" t="s">
        <v>387</v>
      </c>
    </row>
    <row r="6" spans="1:7" x14ac:dyDescent="0.15">
      <c r="D6" s="46" t="s">
        <v>395</v>
      </c>
      <c r="E6" t="s">
        <v>477</v>
      </c>
      <c r="F6" t="s">
        <v>451</v>
      </c>
    </row>
    <row r="7" spans="1:7" x14ac:dyDescent="0.15">
      <c r="D7" s="46" t="s">
        <v>399</v>
      </c>
      <c r="E7" t="s">
        <v>478</v>
      </c>
    </row>
    <row r="8" spans="1:7" x14ac:dyDescent="0.15">
      <c r="D8" s="46" t="s">
        <v>442</v>
      </c>
      <c r="E8" t="s">
        <v>479</v>
      </c>
    </row>
    <row r="9" spans="1:7" x14ac:dyDescent="0.15">
      <c r="D9" s="46" t="s">
        <v>447</v>
      </c>
      <c r="E9" t="s">
        <v>480</v>
      </c>
    </row>
    <row r="10" spans="1:7" x14ac:dyDescent="0.15">
      <c r="D10" s="46" t="s">
        <v>451</v>
      </c>
      <c r="E10" t="s">
        <v>481</v>
      </c>
    </row>
    <row r="11" spans="1:7" x14ac:dyDescent="0.15">
      <c r="D11" s="46" t="s">
        <v>455</v>
      </c>
      <c r="E11" t="s">
        <v>482</v>
      </c>
    </row>
    <row r="12" spans="1:7" x14ac:dyDescent="0.15">
      <c r="D12" s="46" t="s">
        <v>459</v>
      </c>
      <c r="E12" t="s">
        <v>483</v>
      </c>
    </row>
    <row r="13" spans="1:7" x14ac:dyDescent="0.15">
      <c r="D13" s="46" t="s">
        <v>460</v>
      </c>
      <c r="E13" t="s">
        <v>484</v>
      </c>
    </row>
    <row r="14" spans="1:7" x14ac:dyDescent="0.15">
      <c r="D14" s="46" t="s">
        <v>462</v>
      </c>
      <c r="E14" t="s">
        <v>485</v>
      </c>
    </row>
    <row r="15" spans="1:7" x14ac:dyDescent="0.15">
      <c r="D15" s="46" t="s">
        <v>403</v>
      </c>
      <c r="E15" t="s">
        <v>486</v>
      </c>
    </row>
    <row r="16" spans="1:7" x14ac:dyDescent="0.15">
      <c r="D16" s="46" t="s">
        <v>406</v>
      </c>
      <c r="E16" s="60" t="s">
        <v>487</v>
      </c>
    </row>
    <row r="17" spans="4:5" x14ac:dyDescent="0.15">
      <c r="D17" s="46" t="s">
        <v>466</v>
      </c>
      <c r="E17" t="s">
        <v>488</v>
      </c>
    </row>
    <row r="18" spans="4:5" x14ac:dyDescent="0.15">
      <c r="D18" s="46" t="s">
        <v>411</v>
      </c>
      <c r="E18" t="s">
        <v>489</v>
      </c>
    </row>
    <row r="19" spans="4:5" x14ac:dyDescent="0.15">
      <c r="D19" s="46" t="s">
        <v>449</v>
      </c>
      <c r="E19" t="s">
        <v>490</v>
      </c>
    </row>
    <row r="20" spans="4:5" x14ac:dyDescent="0.15">
      <c r="D20" s="46" t="s">
        <v>444</v>
      </c>
      <c r="E20" t="s">
        <v>491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454</v>
      </c>
    </row>
    <row r="3" spans="1:2" x14ac:dyDescent="0.15">
      <c r="B3" s="43" t="s">
        <v>492</v>
      </c>
    </row>
    <row r="4" spans="1:2" x14ac:dyDescent="0.15">
      <c r="B4" s="43" t="s">
        <v>493</v>
      </c>
    </row>
    <row r="5" spans="1:2" x14ac:dyDescent="0.15">
      <c r="B5" s="43" t="s">
        <v>494</v>
      </c>
    </row>
    <row r="6" spans="1:2" x14ac:dyDescent="0.15">
      <c r="A6" t="s">
        <v>495</v>
      </c>
      <c r="B6" s="43" t="s">
        <v>496</v>
      </c>
    </row>
    <row r="7" spans="1:2" x14ac:dyDescent="0.15">
      <c r="B7" s="43" t="s">
        <v>497</v>
      </c>
    </row>
    <row r="8" spans="1:2" x14ac:dyDescent="0.15">
      <c r="A8" t="s">
        <v>40</v>
      </c>
      <c r="B8" s="43" t="s">
        <v>498</v>
      </c>
    </row>
    <row r="9" spans="1:2" x14ac:dyDescent="0.15">
      <c r="A9" t="s">
        <v>499</v>
      </c>
      <c r="B9" s="43" t="s">
        <v>500</v>
      </c>
    </row>
    <row r="10" spans="1:2" x14ac:dyDescent="0.15">
      <c r="B10" t="s">
        <v>501</v>
      </c>
    </row>
    <row r="11" spans="1:2" x14ac:dyDescent="0.15">
      <c r="B11" t="s">
        <v>502</v>
      </c>
    </row>
    <row r="14" spans="1:2" x14ac:dyDescent="0.15">
      <c r="B14" s="43" t="s">
        <v>503</v>
      </c>
    </row>
    <row r="20" spans="2:2" x14ac:dyDescent="0.15">
      <c r="B20" s="46" t="s">
        <v>374</v>
      </c>
    </row>
    <row r="21" spans="2:2" x14ac:dyDescent="0.15">
      <c r="B21" s="46" t="s">
        <v>378</v>
      </c>
    </row>
    <row r="22" spans="2:2" x14ac:dyDescent="0.15">
      <c r="B22" s="46" t="s">
        <v>383</v>
      </c>
    </row>
    <row r="23" spans="2:2" x14ac:dyDescent="0.15">
      <c r="B23" s="46" t="s">
        <v>387</v>
      </c>
    </row>
    <row r="24" spans="2:2" x14ac:dyDescent="0.15">
      <c r="B24" s="46" t="s">
        <v>391</v>
      </c>
    </row>
    <row r="25" spans="2:2" x14ac:dyDescent="0.15">
      <c r="B25" s="46" t="s">
        <v>395</v>
      </c>
    </row>
    <row r="26" spans="2:2" x14ac:dyDescent="0.15">
      <c r="B26" s="46" t="s">
        <v>399</v>
      </c>
    </row>
    <row r="27" spans="2:2" x14ac:dyDescent="0.15">
      <c r="B27" s="46" t="s">
        <v>442</v>
      </c>
    </row>
    <row r="28" spans="2:2" x14ac:dyDescent="0.15">
      <c r="B28" s="46" t="s">
        <v>447</v>
      </c>
    </row>
    <row r="29" spans="2:2" x14ac:dyDescent="0.15">
      <c r="B29" s="46" t="s">
        <v>451</v>
      </c>
    </row>
    <row r="30" spans="2:2" x14ac:dyDescent="0.15">
      <c r="B30" s="46" t="s">
        <v>455</v>
      </c>
    </row>
    <row r="31" spans="2:2" x14ac:dyDescent="0.15">
      <c r="B31" s="46" t="s">
        <v>459</v>
      </c>
    </row>
    <row r="32" spans="2:2" x14ac:dyDescent="0.15">
      <c r="B32" s="46" t="s">
        <v>460</v>
      </c>
    </row>
    <row r="33" spans="2:4" x14ac:dyDescent="0.15">
      <c r="B33" s="46" t="s">
        <v>462</v>
      </c>
    </row>
    <row r="34" spans="2:4" x14ac:dyDescent="0.15">
      <c r="B34" s="46" t="s">
        <v>403</v>
      </c>
      <c r="D34" s="43"/>
    </row>
    <row r="35" spans="2:4" x14ac:dyDescent="0.15">
      <c r="B35" s="46" t="s">
        <v>406</v>
      </c>
      <c r="D35" s="43"/>
    </row>
    <row r="36" spans="2:4" x14ac:dyDescent="0.15">
      <c r="B36" s="46" t="s">
        <v>466</v>
      </c>
      <c r="D36" s="43"/>
    </row>
    <row r="37" spans="2:4" x14ac:dyDescent="0.15">
      <c r="B37" s="46" t="s">
        <v>411</v>
      </c>
      <c r="D37" s="43"/>
    </row>
    <row r="38" spans="2:4" x14ac:dyDescent="0.15">
      <c r="B38" s="46" t="s">
        <v>449</v>
      </c>
      <c r="D38" s="43"/>
    </row>
    <row r="39" spans="2:4" x14ac:dyDescent="0.15">
      <c r="B39" s="46" t="s">
        <v>444</v>
      </c>
      <c r="D39" s="43"/>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1" t="s">
        <v>504</v>
      </c>
    </row>
    <row r="4" spans="1:2" ht="16" x14ac:dyDescent="0.2">
      <c r="B4" s="61" t="s">
        <v>505</v>
      </c>
    </row>
    <row r="5" spans="1:2" ht="16" x14ac:dyDescent="0.2">
      <c r="B5" s="61" t="s">
        <v>506</v>
      </c>
    </row>
    <row r="6" spans="1:2" ht="16" x14ac:dyDescent="0.2">
      <c r="B6" s="61" t="s">
        <v>507</v>
      </c>
    </row>
    <row r="7" spans="1:2" ht="16" x14ac:dyDescent="0.2">
      <c r="B7" s="61"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3"/>
    </row>
    <row r="2" spans="1:2" x14ac:dyDescent="0.15">
      <c r="B2" s="43" t="s">
        <v>387</v>
      </c>
    </row>
    <row r="3" spans="1:2" x14ac:dyDescent="0.15">
      <c r="B3" s="43" t="s">
        <v>534</v>
      </c>
    </row>
    <row r="4" spans="1:2" x14ac:dyDescent="0.15">
      <c r="B4" s="43" t="s">
        <v>535</v>
      </c>
    </row>
    <row r="5" spans="1:2" x14ac:dyDescent="0.15">
      <c r="B5" s="43" t="s">
        <v>536</v>
      </c>
    </row>
    <row r="6" spans="1:2" x14ac:dyDescent="0.15">
      <c r="B6" s="43" t="s">
        <v>537</v>
      </c>
    </row>
    <row r="7" spans="1:2" x14ac:dyDescent="0.15">
      <c r="B7" s="43" t="s">
        <v>538</v>
      </c>
    </row>
    <row r="8" spans="1:2" x14ac:dyDescent="0.15">
      <c r="A8" t="s">
        <v>509</v>
      </c>
      <c r="B8" s="43" t="s">
        <v>539</v>
      </c>
    </row>
    <row r="9" spans="1:2" x14ac:dyDescent="0.15">
      <c r="A9" t="s">
        <v>511</v>
      </c>
      <c r="B9" s="43" t="s">
        <v>540</v>
      </c>
    </row>
    <row r="10" spans="1:2" x14ac:dyDescent="0.15">
      <c r="B10" s="43" t="s">
        <v>541</v>
      </c>
    </row>
    <row r="11" spans="1:2" x14ac:dyDescent="0.15">
      <c r="B11" s="43" t="s">
        <v>542</v>
      </c>
    </row>
    <row r="12" spans="1:2" x14ac:dyDescent="0.15">
      <c r="B12" s="43"/>
    </row>
    <row r="13" spans="1:2" x14ac:dyDescent="0.15">
      <c r="B13" s="43"/>
    </row>
    <row r="14" spans="1:2" x14ac:dyDescent="0.15">
      <c r="B14" s="43" t="s">
        <v>543</v>
      </c>
    </row>
    <row r="15" spans="1:2" x14ac:dyDescent="0.15">
      <c r="B15" s="43"/>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1" t="s">
        <v>568</v>
      </c>
    </row>
    <row r="9" spans="2:2" x14ac:dyDescent="0.15">
      <c r="B9" t="s">
        <v>569</v>
      </c>
    </row>
    <row r="10" spans="2:2" x14ac:dyDescent="0.15">
      <c r="B10" s="43" t="s">
        <v>570</v>
      </c>
    </row>
    <row r="11" spans="2:2" x14ac:dyDescent="0.15">
      <c r="B11" s="43"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1" t="s">
        <v>591</v>
      </c>
    </row>
    <row r="4" spans="2:2" ht="16" x14ac:dyDescent="0.2">
      <c r="B4" s="61" t="s">
        <v>592</v>
      </c>
    </row>
    <row r="5" spans="2:2" x14ac:dyDescent="0.15">
      <c r="B5" t="s">
        <v>593</v>
      </c>
    </row>
    <row r="6" spans="2:2" ht="16" x14ac:dyDescent="0.2">
      <c r="B6" s="61" t="s">
        <v>594</v>
      </c>
    </row>
    <row r="7" spans="2:2" ht="16" x14ac:dyDescent="0.2">
      <c r="B7" s="61"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1"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156</cp:revision>
  <dcterms:created xsi:type="dcterms:W3CDTF">2020-07-27T15:42:24Z</dcterms:created>
  <dcterms:modified xsi:type="dcterms:W3CDTF">2024-07-24T21:38:23Z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