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B50/"/>
    </mc:Choice>
  </mc:AlternateContent>
  <xr:revisionPtr revIDLastSave="0" documentId="13_ncr:1_{9DC64F0F-26D8-D645-8F73-2C60B9DE7F00}"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J13" i="1"/>
  <c r="J14" i="1"/>
  <c r="J15" i="1"/>
  <c r="J16" i="1"/>
  <c r="J17" i="1"/>
  <c r="J18" i="1"/>
  <c r="J19" i="1"/>
  <c r="J20" i="1"/>
  <c r="J21" i="1"/>
  <c r="J22" i="1"/>
  <c r="B9" i="2"/>
  <c r="B8" i="2"/>
  <c r="B7" i="2"/>
  <c r="M11" i="2"/>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S41" i="2"/>
  <c r="Q41" i="2"/>
  <c r="L41" i="2"/>
  <c r="O41" i="2" s="1"/>
  <c r="J41" i="2"/>
  <c r="I41" i="2"/>
  <c r="H41" i="2"/>
  <c r="D41" i="2"/>
  <c r="C41" i="2"/>
  <c r="V40" i="2"/>
  <c r="H40" i="2" s="1"/>
  <c r="T40" i="2"/>
  <c r="O40" i="2"/>
  <c r="M40" i="2"/>
  <c r="L40" i="2"/>
  <c r="U40" i="2" s="1"/>
  <c r="J40" i="2"/>
  <c r="I40" i="2"/>
  <c r="D40" i="2"/>
  <c r="C40" i="2"/>
  <c r="V39" i="2"/>
  <c r="U39" i="2"/>
  <c r="T39" i="2"/>
  <c r="S39" i="2"/>
  <c r="R39" i="2"/>
  <c r="Q39" i="2"/>
  <c r="P39" i="2"/>
  <c r="N39" i="2"/>
  <c r="M39" i="2"/>
  <c r="L39" i="2"/>
  <c r="O39" i="2" s="1"/>
  <c r="J39" i="2"/>
  <c r="I39" i="2"/>
  <c r="H39" i="2"/>
  <c r="D39" i="2"/>
  <c r="C39" i="2"/>
  <c r="V38" i="2"/>
  <c r="H38" i="2" s="1"/>
  <c r="Q38" i="2"/>
  <c r="O38" i="2"/>
  <c r="L38" i="2"/>
  <c r="M38" i="2" s="1"/>
  <c r="J38" i="2"/>
  <c r="I38" i="2"/>
  <c r="D38" i="2"/>
  <c r="C38" i="2"/>
  <c r="V37" i="2"/>
  <c r="H37" i="2" s="1"/>
  <c r="U37" i="2"/>
  <c r="T37" i="2"/>
  <c r="R37" i="2"/>
  <c r="P37" i="2"/>
  <c r="M37" i="2"/>
  <c r="L37" i="2"/>
  <c r="S37" i="2" s="1"/>
  <c r="J37" i="2"/>
  <c r="I37" i="2"/>
  <c r="D37" i="2"/>
  <c r="C37" i="2"/>
  <c r="V36" i="2"/>
  <c r="S36" i="2"/>
  <c r="Q36" i="2"/>
  <c r="L36" i="2"/>
  <c r="O36" i="2" s="1"/>
  <c r="J36" i="2"/>
  <c r="I36" i="2"/>
  <c r="H36" i="2"/>
  <c r="D36" i="2"/>
  <c r="C36" i="2"/>
  <c r="V35" i="2"/>
  <c r="H35" i="2" s="1"/>
  <c r="T35" i="2"/>
  <c r="R35" i="2"/>
  <c r="O35" i="2"/>
  <c r="M35" i="2"/>
  <c r="L35" i="2"/>
  <c r="U35" i="2" s="1"/>
  <c r="J35" i="2"/>
  <c r="I35" i="2"/>
  <c r="D35" i="2"/>
  <c r="C35" i="2"/>
  <c r="V34" i="2"/>
  <c r="U34" i="2"/>
  <c r="T34" i="2"/>
  <c r="S34" i="2"/>
  <c r="R34" i="2"/>
  <c r="Q34" i="2"/>
  <c r="P34" i="2"/>
  <c r="N34" i="2"/>
  <c r="M34" i="2"/>
  <c r="L34" i="2"/>
  <c r="O34" i="2" s="1"/>
  <c r="J34" i="2"/>
  <c r="I34" i="2"/>
  <c r="H34" i="2"/>
  <c r="D34" i="2"/>
  <c r="C34" i="2"/>
  <c r="V33" i="2"/>
  <c r="H33" i="2" s="1"/>
  <c r="Q33" i="2"/>
  <c r="O33" i="2"/>
  <c r="L33" i="2"/>
  <c r="M33" i="2" s="1"/>
  <c r="J33" i="2"/>
  <c r="I33" i="2"/>
  <c r="D33" i="2"/>
  <c r="C33" i="2"/>
  <c r="B33" i="2"/>
  <c r="V32" i="2"/>
  <c r="H32" i="2" s="1"/>
  <c r="L32" i="2"/>
  <c r="T32" i="2" s="1"/>
  <c r="J32" i="2"/>
  <c r="I32" i="2"/>
  <c r="D32" i="2"/>
  <c r="C32" i="2"/>
  <c r="V31" i="2"/>
  <c r="T31" i="2"/>
  <c r="S31" i="2"/>
  <c r="R31" i="2"/>
  <c r="Q31" i="2"/>
  <c r="O31" i="2"/>
  <c r="M31" i="2"/>
  <c r="L31" i="2"/>
  <c r="P31" i="2" s="1"/>
  <c r="J31" i="2"/>
  <c r="I31" i="2"/>
  <c r="H31" i="2"/>
  <c r="D31" i="2"/>
  <c r="C31" i="2"/>
  <c r="B31" i="2"/>
  <c r="V30" i="2"/>
  <c r="H30" i="2" s="1"/>
  <c r="Q30" i="2"/>
  <c r="P30" i="2"/>
  <c r="O30" i="2"/>
  <c r="L30" i="2"/>
  <c r="M30" i="2" s="1"/>
  <c r="J30" i="2"/>
  <c r="I30" i="2"/>
  <c r="D30" i="2"/>
  <c r="C30" i="2"/>
  <c r="V29" i="2"/>
  <c r="H29" i="2" s="1"/>
  <c r="U29" i="2"/>
  <c r="M29" i="2"/>
  <c r="L29" i="2"/>
  <c r="S29" i="2" s="1"/>
  <c r="J29" i="2"/>
  <c r="I29" i="2"/>
  <c r="D29" i="2"/>
  <c r="C29" i="2"/>
  <c r="B29" i="2"/>
  <c r="V28" i="2"/>
  <c r="T28" i="2"/>
  <c r="S28" i="2"/>
  <c r="R28" i="2"/>
  <c r="Q28" i="2"/>
  <c r="O28" i="2"/>
  <c r="M28" i="2"/>
  <c r="L28" i="2"/>
  <c r="P28" i="2" s="1"/>
  <c r="J28" i="2"/>
  <c r="I28" i="2"/>
  <c r="H28" i="2"/>
  <c r="D28" i="2"/>
  <c r="C28" i="2"/>
  <c r="V27" i="2"/>
  <c r="U27" i="2"/>
  <c r="S27" i="2"/>
  <c r="R27" i="2"/>
  <c r="P27" i="2"/>
  <c r="O27" i="2"/>
  <c r="N27" i="2"/>
  <c r="M27" i="2"/>
  <c r="L27" i="2"/>
  <c r="T27" i="2" s="1"/>
  <c r="J27" i="2"/>
  <c r="I27" i="2"/>
  <c r="H27" i="2"/>
  <c r="D27" i="2"/>
  <c r="C27" i="2"/>
  <c r="B27" i="2"/>
  <c r="V26" i="2"/>
  <c r="H26" i="2" s="1"/>
  <c r="U26" i="2"/>
  <c r="M26" i="2"/>
  <c r="L26" i="2"/>
  <c r="S26" i="2" s="1"/>
  <c r="J26" i="2"/>
  <c r="I26" i="2"/>
  <c r="D26" i="2"/>
  <c r="C26" i="2"/>
  <c r="B26" i="2"/>
  <c r="V25" i="2"/>
  <c r="T25" i="2"/>
  <c r="S25" i="2"/>
  <c r="R25" i="2"/>
  <c r="Q25" i="2"/>
  <c r="O25" i="2"/>
  <c r="M25" i="2"/>
  <c r="L25" i="2"/>
  <c r="P25" i="2" s="1"/>
  <c r="J25" i="2"/>
  <c r="I25" i="2"/>
  <c r="H25" i="2"/>
  <c r="D25" i="2"/>
  <c r="C25" i="2"/>
  <c r="B25" i="2"/>
  <c r="AK5" i="1" s="1"/>
  <c r="V24" i="2"/>
  <c r="H24" i="2" s="1"/>
  <c r="T24" i="2"/>
  <c r="Q24" i="2"/>
  <c r="P24" i="2"/>
  <c r="O24" i="2"/>
  <c r="L24" i="2"/>
  <c r="M24" i="2" s="1"/>
  <c r="J24" i="2"/>
  <c r="I24" i="2"/>
  <c r="D24" i="2"/>
  <c r="C24" i="2"/>
  <c r="B24" i="2"/>
  <c r="V23" i="2"/>
  <c r="H23" i="2" s="1"/>
  <c r="L23" i="2"/>
  <c r="T23" i="2" s="1"/>
  <c r="J23" i="2"/>
  <c r="I23" i="2"/>
  <c r="D23" i="2"/>
  <c r="C23" i="2"/>
  <c r="B23" i="2"/>
  <c r="V22" i="2"/>
  <c r="U22" i="2"/>
  <c r="T22" i="2"/>
  <c r="S22" i="2"/>
  <c r="R22" i="2"/>
  <c r="Q22" i="2"/>
  <c r="P22" i="2"/>
  <c r="N22" i="2"/>
  <c r="M22" i="2"/>
  <c r="L22" i="2"/>
  <c r="O22" i="2" s="1"/>
  <c r="J22" i="2"/>
  <c r="I22" i="2"/>
  <c r="H22" i="2"/>
  <c r="D22" i="2"/>
  <c r="C22" i="2"/>
  <c r="V21" i="2"/>
  <c r="T21" i="2"/>
  <c r="Q21" i="2"/>
  <c r="P21" i="2"/>
  <c r="O21" i="2"/>
  <c r="L21" i="2"/>
  <c r="M21" i="2" s="1"/>
  <c r="I21" i="2"/>
  <c r="H21" i="2"/>
  <c r="D21" i="2"/>
  <c r="C21" i="2"/>
  <c r="V20" i="2"/>
  <c r="T20" i="2"/>
  <c r="L20" i="2"/>
  <c r="R20" i="2" s="1"/>
  <c r="I20" i="2"/>
  <c r="H20" i="2"/>
  <c r="D20" i="2"/>
  <c r="C20" i="2"/>
  <c r="V19" i="2"/>
  <c r="T19" i="2"/>
  <c r="Q19" i="2"/>
  <c r="P19" i="2"/>
  <c r="O19" i="2"/>
  <c r="L19" i="2"/>
  <c r="M19" i="2" s="1"/>
  <c r="I19" i="2"/>
  <c r="H19" i="2"/>
  <c r="D19" i="2"/>
  <c r="C19" i="2"/>
  <c r="V18" i="2"/>
  <c r="T18" i="2"/>
  <c r="L18" i="2"/>
  <c r="R18" i="2" s="1"/>
  <c r="I18" i="2"/>
  <c r="H18" i="2"/>
  <c r="D18" i="2"/>
  <c r="C18" i="2"/>
  <c r="V17" i="2"/>
  <c r="T17" i="2"/>
  <c r="Q17" i="2"/>
  <c r="P17" i="2"/>
  <c r="O17" i="2"/>
  <c r="L17" i="2"/>
  <c r="M17" i="2" s="1"/>
  <c r="I17" i="2"/>
  <c r="H17" i="2"/>
  <c r="D17" i="2"/>
  <c r="C17" i="2"/>
  <c r="V16" i="2"/>
  <c r="T16" i="2"/>
  <c r="L16" i="2"/>
  <c r="R16" i="2" s="1"/>
  <c r="I16" i="2"/>
  <c r="H16" i="2"/>
  <c r="D16" i="2"/>
  <c r="C16" i="2"/>
  <c r="V15" i="2"/>
  <c r="T15" i="2"/>
  <c r="Q15" i="2"/>
  <c r="P15" i="2"/>
  <c r="O15" i="2"/>
  <c r="L15" i="2"/>
  <c r="M15" i="2" s="1"/>
  <c r="I15" i="2"/>
  <c r="H15" i="2"/>
  <c r="D15" i="2"/>
  <c r="C15" i="2"/>
  <c r="V14" i="2"/>
  <c r="T14" i="2"/>
  <c r="L14" i="2"/>
  <c r="R14" i="2" s="1"/>
  <c r="I14" i="2"/>
  <c r="H14" i="2"/>
  <c r="D14" i="2"/>
  <c r="C14" i="2"/>
  <c r="V13" i="2"/>
  <c r="T13" i="2"/>
  <c r="Q13" i="2"/>
  <c r="P13" i="2"/>
  <c r="O13" i="2"/>
  <c r="L13" i="2"/>
  <c r="M13" i="2" s="1"/>
  <c r="I13" i="2"/>
  <c r="H13" i="2"/>
  <c r="D13" i="2"/>
  <c r="C13" i="2"/>
  <c r="V12" i="2"/>
  <c r="T12" i="2"/>
  <c r="L12" i="2"/>
  <c r="R12" i="2" s="1"/>
  <c r="I12" i="2"/>
  <c r="H12" i="2"/>
  <c r="D12" i="2"/>
  <c r="C12" i="2"/>
  <c r="V11" i="2"/>
  <c r="H11" i="2" s="1"/>
  <c r="U11" i="2"/>
  <c r="T11" i="2"/>
  <c r="S11" i="2"/>
  <c r="R11" i="2"/>
  <c r="Q11" i="2"/>
  <c r="P11" i="2"/>
  <c r="O11" i="2"/>
  <c r="N11" i="2"/>
  <c r="I11" i="2"/>
  <c r="D11" i="2"/>
  <c r="V10" i="2"/>
  <c r="H10" i="2" s="1"/>
  <c r="U10" i="2"/>
  <c r="T10" i="2"/>
  <c r="S10" i="2"/>
  <c r="R10" i="2"/>
  <c r="Q10" i="2"/>
  <c r="P10" i="2"/>
  <c r="O10" i="2"/>
  <c r="N10" i="2"/>
  <c r="M10" i="2"/>
  <c r="I10" i="2"/>
  <c r="D10" i="2"/>
  <c r="C10" i="2"/>
  <c r="V9" i="2"/>
  <c r="H9" i="2" s="1"/>
  <c r="U9" i="2"/>
  <c r="T9" i="2"/>
  <c r="S9" i="2"/>
  <c r="R9" i="2"/>
  <c r="Q9" i="2"/>
  <c r="P9" i="2"/>
  <c r="O9" i="2"/>
  <c r="N9" i="2"/>
  <c r="M9" i="2"/>
  <c r="I9" i="2"/>
  <c r="C9" i="2"/>
  <c r="CK7" i="1"/>
  <c r="V8" i="2"/>
  <c r="U8" i="2"/>
  <c r="T8" i="2"/>
  <c r="S8" i="2"/>
  <c r="R8" i="2"/>
  <c r="Q8" i="2"/>
  <c r="P8" i="2"/>
  <c r="O8" i="2"/>
  <c r="N8" i="2"/>
  <c r="M8" i="2"/>
  <c r="I8" i="2"/>
  <c r="H8" i="2"/>
  <c r="D8" i="2"/>
  <c r="C8" i="2"/>
  <c r="V7" i="2"/>
  <c r="U7" i="2"/>
  <c r="T7" i="2"/>
  <c r="S7" i="2"/>
  <c r="R7" i="2"/>
  <c r="R8" i="1" s="1"/>
  <c r="Q7" i="2"/>
  <c r="P7" i="2"/>
  <c r="O7" i="2"/>
  <c r="N7" i="2"/>
  <c r="M7" i="2"/>
  <c r="I7" i="2"/>
  <c r="H7" i="2"/>
  <c r="D7" i="2"/>
  <c r="C7" i="2"/>
  <c r="CP12" i="1"/>
  <c r="V6" i="2"/>
  <c r="U6" i="2"/>
  <c r="T6" i="2"/>
  <c r="S6" i="2"/>
  <c r="R6" i="2"/>
  <c r="Q6" i="2"/>
  <c r="P6" i="2"/>
  <c r="O6" i="2"/>
  <c r="N6" i="2"/>
  <c r="M6" i="2"/>
  <c r="M7" i="1" s="1"/>
  <c r="I6" i="2"/>
  <c r="H6" i="2"/>
  <c r="D6" i="2"/>
  <c r="C6" i="2"/>
  <c r="V5" i="2"/>
  <c r="H5" i="2" s="1"/>
  <c r="U5" i="2"/>
  <c r="T5" i="2"/>
  <c r="S5" i="2"/>
  <c r="R5" i="2"/>
  <c r="Q5" i="2"/>
  <c r="P5" i="2"/>
  <c r="O5" i="2"/>
  <c r="N5" i="2"/>
  <c r="M5" i="2"/>
  <c r="I5" i="2"/>
  <c r="D5" i="2"/>
  <c r="C5" i="2"/>
  <c r="V4" i="2"/>
  <c r="U4" i="2"/>
  <c r="T4" i="2"/>
  <c r="T5" i="1" s="1"/>
  <c r="S4" i="2"/>
  <c r="R4" i="2"/>
  <c r="Q4" i="2"/>
  <c r="P4" i="2"/>
  <c r="O4" i="2"/>
  <c r="N4" i="2"/>
  <c r="M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Q12" i="1"/>
  <c r="CO12" i="1"/>
  <c r="L12" i="1" s="1"/>
  <c r="CL12" i="1"/>
  <c r="CJ12" i="1"/>
  <c r="CH12" i="1"/>
  <c r="CG12" i="1"/>
  <c r="BH12" i="1"/>
  <c r="BG12" i="1"/>
  <c r="BF12" i="1"/>
  <c r="BE12" i="1"/>
  <c r="AV12" i="1"/>
  <c r="AM12" i="1"/>
  <c r="AJ12" i="1"/>
  <c r="AI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Q9" i="1"/>
  <c r="CO9" i="1"/>
  <c r="L9" i="1" s="1"/>
  <c r="CL9" i="1"/>
  <c r="CK9" i="1"/>
  <c r="CJ9" i="1"/>
  <c r="CH9" i="1"/>
  <c r="CG9" i="1"/>
  <c r="BH9" i="1"/>
  <c r="BG9" i="1"/>
  <c r="BF9" i="1"/>
  <c r="BE9" i="1"/>
  <c r="AV9" i="1"/>
  <c r="AT9" i="1"/>
  <c r="AM9" i="1"/>
  <c r="AL9" i="1"/>
  <c r="AJ9" i="1"/>
  <c r="AI9" i="1"/>
  <c r="AB9" i="1"/>
  <c r="AA9" i="1"/>
  <c r="Z9" i="1"/>
  <c r="Y9" i="1"/>
  <c r="X9" i="1"/>
  <c r="W9" i="1"/>
  <c r="U9" i="1"/>
  <c r="T9" i="1"/>
  <c r="S9" i="1"/>
  <c r="R9" i="1"/>
  <c r="Q9" i="1"/>
  <c r="P9" i="1"/>
  <c r="O9" i="1"/>
  <c r="N9" i="1"/>
  <c r="M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Q8" i="1"/>
  <c r="CP8" i="1"/>
  <c r="CO8" i="1"/>
  <c r="L8" i="1" s="1"/>
  <c r="CL8" i="1"/>
  <c r="CJ8" i="1"/>
  <c r="CH8" i="1"/>
  <c r="CG8" i="1"/>
  <c r="BH8" i="1"/>
  <c r="BG8" i="1"/>
  <c r="BF8" i="1"/>
  <c r="BE8" i="1"/>
  <c r="AV8" i="1"/>
  <c r="AT8" i="1"/>
  <c r="AM8" i="1"/>
  <c r="AL8" i="1"/>
  <c r="AJ8" i="1"/>
  <c r="AI8" i="1"/>
  <c r="AB8" i="1"/>
  <c r="AA8" i="1"/>
  <c r="Z8" i="1"/>
  <c r="Y8" i="1"/>
  <c r="X8" i="1"/>
  <c r="W8" i="1"/>
  <c r="U8" i="1"/>
  <c r="T8" i="1"/>
  <c r="S8" i="1"/>
  <c r="Q8" i="1"/>
  <c r="P8" i="1"/>
  <c r="O8" i="1"/>
  <c r="N8" i="1"/>
  <c r="M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Q7" i="1"/>
  <c r="CP7" i="1"/>
  <c r="CO7" i="1"/>
  <c r="FE7" i="1" s="1"/>
  <c r="CL7" i="1"/>
  <c r="CJ7" i="1"/>
  <c r="CH7" i="1"/>
  <c r="CG7" i="1"/>
  <c r="BH7" i="1"/>
  <c r="BG7" i="1"/>
  <c r="BF7" i="1"/>
  <c r="BE7" i="1"/>
  <c r="AV7" i="1"/>
  <c r="AT7" i="1"/>
  <c r="AM7" i="1"/>
  <c r="AL7" i="1"/>
  <c r="AJ7" i="1"/>
  <c r="AI7" i="1"/>
  <c r="AB7" i="1"/>
  <c r="AA7" i="1"/>
  <c r="Z7" i="1"/>
  <c r="Y7" i="1"/>
  <c r="X7" i="1"/>
  <c r="W7" i="1"/>
  <c r="U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Q6" i="1"/>
  <c r="CO6" i="1"/>
  <c r="L6" i="1" s="1"/>
  <c r="CL6" i="1"/>
  <c r="CJ6" i="1"/>
  <c r="CH6" i="1"/>
  <c r="CG6" i="1"/>
  <c r="BH6" i="1"/>
  <c r="BG6" i="1"/>
  <c r="BF6" i="1"/>
  <c r="BE6" i="1"/>
  <c r="AV6" i="1"/>
  <c r="AM6" i="1"/>
  <c r="AK6" i="1"/>
  <c r="AJ6" i="1"/>
  <c r="AI6" i="1"/>
  <c r="AB6" i="1"/>
  <c r="AA6" i="1"/>
  <c r="Z6" i="1"/>
  <c r="Y6" i="1"/>
  <c r="X6" i="1"/>
  <c r="W6" i="1"/>
  <c r="U6" i="1"/>
  <c r="T6" i="1"/>
  <c r="S6" i="1"/>
  <c r="R6" i="1"/>
  <c r="Q6" i="1"/>
  <c r="P6" i="1"/>
  <c r="O6" i="1"/>
  <c r="N6" i="1"/>
  <c r="M6" i="1"/>
  <c r="K6" i="1"/>
  <c r="J6" i="1"/>
  <c r="I6" i="1"/>
  <c r="H6" i="1"/>
  <c r="G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Q5" i="1"/>
  <c r="CP5" i="1"/>
  <c r="CO5" i="1"/>
  <c r="L5" i="1" s="1"/>
  <c r="CL5" i="1"/>
  <c r="CJ5" i="1"/>
  <c r="CH5" i="1"/>
  <c r="CG5" i="1"/>
  <c r="BH5" i="1"/>
  <c r="BG5" i="1"/>
  <c r="BF5" i="1"/>
  <c r="BE5" i="1"/>
  <c r="AV5" i="1"/>
  <c r="AT5" i="1"/>
  <c r="AM5" i="1"/>
  <c r="AL5" i="1"/>
  <c r="AJ5" i="1"/>
  <c r="AI5" i="1"/>
  <c r="AB5" i="1"/>
  <c r="AA5" i="1"/>
  <c r="Z5" i="1"/>
  <c r="Y5" i="1"/>
  <c r="X5" i="1"/>
  <c r="W5" i="1"/>
  <c r="U5" i="1"/>
  <c r="S5" i="1"/>
  <c r="R5" i="1"/>
  <c r="Q5" i="1"/>
  <c r="P5" i="1"/>
  <c r="O5" i="1"/>
  <c r="N5" i="1"/>
  <c r="M5" i="1"/>
  <c r="K5" i="1"/>
  <c r="J5" i="1"/>
  <c r="I5" i="1"/>
  <c r="H5" i="1"/>
  <c r="G5" i="1"/>
  <c r="F5" i="1"/>
  <c r="E5" i="1"/>
  <c r="D5" i="1"/>
  <c r="C5" i="1"/>
  <c r="B5" i="1"/>
  <c r="A5" i="1"/>
  <c r="AA4" i="1"/>
  <c r="J4" i="1"/>
  <c r="I4" i="1"/>
  <c r="H4" i="1"/>
  <c r="F4" i="1"/>
  <c r="D4" i="1"/>
  <c r="B4" i="1"/>
  <c r="A4" i="1"/>
  <c r="AK8" i="1" l="1"/>
  <c r="AK12" i="1"/>
  <c r="AK9" i="1"/>
  <c r="AK7" i="1"/>
  <c r="FE12" i="1"/>
  <c r="CR12" i="1"/>
  <c r="CR7" i="1"/>
  <c r="CP9" i="1"/>
  <c r="CI5" i="1"/>
  <c r="CI7" i="1"/>
  <c r="CI8" i="1"/>
  <c r="CR9" i="1"/>
  <c r="CR5" i="1"/>
  <c r="CK6" i="1"/>
  <c r="CK12" i="1"/>
  <c r="CR8" i="1"/>
  <c r="CK8" i="1"/>
  <c r="CR6" i="1"/>
  <c r="CK5" i="1"/>
  <c r="CI9" i="1"/>
  <c r="CI6" i="1"/>
  <c r="CI12" i="1"/>
  <c r="CP6" i="1"/>
  <c r="F6" i="1"/>
  <c r="AT6" i="1"/>
  <c r="AL6" i="1"/>
  <c r="F12" i="1"/>
  <c r="AT12" i="1"/>
  <c r="AL12" i="1"/>
  <c r="S12" i="2"/>
  <c r="N13" i="2"/>
  <c r="S14" i="2"/>
  <c r="N15" i="2"/>
  <c r="S16" i="2"/>
  <c r="N17" i="2"/>
  <c r="S18" i="2"/>
  <c r="N19" i="2"/>
  <c r="S20" i="2"/>
  <c r="N21" i="2"/>
  <c r="U23" i="2"/>
  <c r="N24" i="2"/>
  <c r="T26" i="2"/>
  <c r="T29" i="2"/>
  <c r="N30" i="2"/>
  <c r="U32" i="2"/>
  <c r="N33" i="2"/>
  <c r="P36" i="2"/>
  <c r="N38" i="2"/>
  <c r="P41" i="2"/>
  <c r="U12" i="2"/>
  <c r="U14" i="2"/>
  <c r="U16" i="2"/>
  <c r="U18" i="2"/>
  <c r="U20" i="2"/>
  <c r="M23" i="2"/>
  <c r="M32" i="2"/>
  <c r="P33" i="2"/>
  <c r="N35" i="2"/>
  <c r="R36" i="2"/>
  <c r="P38" i="2"/>
  <c r="N40" i="2"/>
  <c r="R41" i="2"/>
  <c r="FE6" i="1"/>
  <c r="N23" i="2"/>
  <c r="N32" i="2"/>
  <c r="M12" i="2"/>
  <c r="R13" i="2"/>
  <c r="M14" i="2"/>
  <c r="R15" i="2"/>
  <c r="M16" i="2"/>
  <c r="R17" i="2"/>
  <c r="M18" i="2"/>
  <c r="R19" i="2"/>
  <c r="M20" i="2"/>
  <c r="R21" i="2"/>
  <c r="O23" i="2"/>
  <c r="R24" i="2"/>
  <c r="U25" i="2"/>
  <c r="N26" i="2"/>
  <c r="Q27" i="2"/>
  <c r="U28" i="2"/>
  <c r="N29" i="2"/>
  <c r="R30" i="2"/>
  <c r="U31" i="2"/>
  <c r="O32" i="2"/>
  <c r="R33" i="2"/>
  <c r="P35" i="2"/>
  <c r="T36" i="2"/>
  <c r="N37" i="2"/>
  <c r="R38" i="2"/>
  <c r="P40" i="2"/>
  <c r="T41" i="2"/>
  <c r="N12" i="2"/>
  <c r="S13" i="2"/>
  <c r="N14" i="2"/>
  <c r="S15" i="2"/>
  <c r="N16" i="2"/>
  <c r="S17" i="2"/>
  <c r="N18" i="2"/>
  <c r="S19" i="2"/>
  <c r="N20" i="2"/>
  <c r="S21" i="2"/>
  <c r="P23" i="2"/>
  <c r="S24" i="2"/>
  <c r="O26" i="2"/>
  <c r="O29" i="2"/>
  <c r="S30" i="2"/>
  <c r="P32" i="2"/>
  <c r="S33" i="2"/>
  <c r="Q35" i="2"/>
  <c r="U36" i="2"/>
  <c r="O37" i="2"/>
  <c r="S38" i="2"/>
  <c r="Q40" i="2"/>
  <c r="U41" i="2"/>
  <c r="O12" i="2"/>
  <c r="O14" i="2"/>
  <c r="O16" i="2"/>
  <c r="O18" i="2"/>
  <c r="O20" i="2"/>
  <c r="Q23" i="2"/>
  <c r="P26" i="2"/>
  <c r="P29" i="2"/>
  <c r="T30" i="2"/>
  <c r="Q32" i="2"/>
  <c r="T33" i="2"/>
  <c r="T38" i="2"/>
  <c r="R40" i="2"/>
  <c r="P12" i="2"/>
  <c r="U13" i="2"/>
  <c r="P14" i="2"/>
  <c r="U15" i="2"/>
  <c r="P16" i="2"/>
  <c r="U17" i="2"/>
  <c r="P18" i="2"/>
  <c r="U19" i="2"/>
  <c r="P20" i="2"/>
  <c r="U21" i="2"/>
  <c r="R23" i="2"/>
  <c r="U24" i="2"/>
  <c r="N25" i="2"/>
  <c r="Q26" i="2"/>
  <c r="N28" i="2"/>
  <c r="Q29" i="2"/>
  <c r="U30" i="2"/>
  <c r="N31" i="2"/>
  <c r="R32" i="2"/>
  <c r="U33" i="2"/>
  <c r="S35" i="2"/>
  <c r="M36" i="2"/>
  <c r="Q37" i="2"/>
  <c r="U38" i="2"/>
  <c r="S40" i="2"/>
  <c r="M41" i="2"/>
  <c r="Q12" i="2"/>
  <c r="Q14" i="2"/>
  <c r="Q16" i="2"/>
  <c r="Q18" i="2"/>
  <c r="Q20" i="2"/>
  <c r="S23" i="2"/>
  <c r="R26" i="2"/>
  <c r="R29" i="2"/>
  <c r="S32" i="2"/>
  <c r="N36" i="2"/>
  <c r="N41" i="2"/>
</calcChain>
</file>

<file path=xl/sharedStrings.xml><?xml version="1.0" encoding="utf-8"?>
<sst xmlns="http://schemas.openxmlformats.org/spreadsheetml/2006/main" count="788" uniqueCount="635">
  <si>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</si>
  <si>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</si>
  <si>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</si>
  <si>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</si>
  <si>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</si>
  <si>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</si>
  <si>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</si>
  <si>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</si>
  <si>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</si>
  <si>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</si>
  <si>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</si>
  <si>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</si>
  <si>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</si>
  <si>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</si>
  <si>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</si>
  <si>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</si>
  <si>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</si>
  <si>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</si>
  <si>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</si>
  <si>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</si>
  <si>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</si>
  <si>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</si>
  <si>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</si>
  <si>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</si>
  <si>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</si>
  <si>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</si>
  <si>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</si>
  <si>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</si>
  <si>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</si>
  <si>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</si>
  <si>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</si>
  <si>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</si>
  <si>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</si>
  <si>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</si>
  <si>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</si>
  <si>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</si>
  <si>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</si>
  <si>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</si>
  <si>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</si>
  <si>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</si>
  <si>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</si>
  <si>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</si>
  <si>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</si>
  <si>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</si>
  <si>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</si>
  <si>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</si>
  <si>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</si>
  <si>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</si>
  <si>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</si>
  <si>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</si>
  <si>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</si>
  <si>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</si>
  <si>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</si>
  <si>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</si>
  <si>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</si>
  <si>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</si>
  <si>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</si>
  <si>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</si>
  <si>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</si>
  <si>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</si>
  <si>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</si>
  <si>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</si>
  <si>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</si>
  <si>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</si>
  <si>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</si>
  <si>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</si>
  <si>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</si>
  <si>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</si>
  <si>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</si>
  <si>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</si>
  <si>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</si>
  <si>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</si>
  <si>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</si>
  <si>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</si>
  <si>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</si>
  <si>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</si>
  <si>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</si>
  <si>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</si>
  <si>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</si>
  <si>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</si>
  <si>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</si>
  <si>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</si>
  <si>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</si>
  <si>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</si>
  <si>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</si>
  <si>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</si>
  <si>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</si>
  <si>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</si>
  <si>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</si>
  <si>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</si>
  <si>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</si>
  <si>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</si>
  <si>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</si>
  <si>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</si>
  <si>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</si>
  <si>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</si>
  <si>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</si>
  <si>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</si>
  <si>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</si>
  <si>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</si>
  <si>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</si>
  <si>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</si>
  <si>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</si>
  <si>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</si>
  <si>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</si>
  <si>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</si>
  <si>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</si>
  <si>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</si>
  <si>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</si>
  <si>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</si>
  <si>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</si>
  <si>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</si>
  <si>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</si>
  <si>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</si>
  <si>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</si>
  <si>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</si>
  <si>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</si>
  <si>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</si>
  <si>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</si>
  <si>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</si>
  <si>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</si>
  <si>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</si>
  <si>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</si>
  <si>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</si>
  <si>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</si>
  <si>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</si>
  <si>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</si>
  <si>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</si>
  <si>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</si>
  <si>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</si>
  <si>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</si>
  <si>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</si>
  <si>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</si>
  <si>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</si>
  <si>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</si>
  <si>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</si>
  <si>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</si>
  <si>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</si>
  <si>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</si>
  <si>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</si>
  <si>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</si>
  <si>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</si>
  <si>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</si>
  <si>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</si>
  <si>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</si>
  <si>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</si>
  <si>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</si>
  <si>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</si>
  <si>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</si>
  <si>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</si>
  <si>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</si>
  <si>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</si>
  <si>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</si>
  <si>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</si>
  <si>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</si>
  <si>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</si>
  <si>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</si>
  <si>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</si>
  <si>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</si>
  <si>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</si>
  <si>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</si>
  <si>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</si>
  <si>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</si>
  <si>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</si>
  <si>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</si>
  <si>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</si>
  <si>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</si>
  <si>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</si>
  <si>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</si>
  <si>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</si>
  <si>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</si>
  <si>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</si>
  <si>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</si>
  <si>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</si>
  <si>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</si>
  <si>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</si>
  <si>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</si>
  <si>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</si>
  <si>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</si>
  <si>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</si>
  <si>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</si>
  <si>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</si>
  <si>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</si>
  <si>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</si>
  <si>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</si>
  <si>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</si>
  <si>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</si>
  <si>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</si>
  <si>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</si>
  <si>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</si>
  <si>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</si>
  <si>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</si>
  <si>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</si>
  <si>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</si>
  <si>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</si>
  <si>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</si>
  <si>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</si>
  <si>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</si>
  <si>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</si>
  <si>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</si>
  <si>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</si>
  <si>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</si>
  <si>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</si>
  <si>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</si>
  <si>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</si>
  <si>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</si>
  <si>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</si>
  <si>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</si>
  <si>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</si>
  <si>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</si>
  <si>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</si>
  <si>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</si>
  <si>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</si>
  <si>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</si>
  <si>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</si>
  <si>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</si>
  <si>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</si>
  <si>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</si>
  <si>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</si>
  <si>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</si>
  <si>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</si>
  <si>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</si>
  <si>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</si>
  <si>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</si>
  <si>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</si>
  <si>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</si>
  <si>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</si>
  <si>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</si>
  <si>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</si>
  <si>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</si>
  <si>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</si>
  <si>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</si>
  <si>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</si>
  <si>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</si>
  <si>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</si>
  <si>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</si>
  <si>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</si>
  <si>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</si>
  <si>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</si>
  <si>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</si>
  <si>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</si>
  <si>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</si>
  <si>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</si>
  <si>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</si>
  <si>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</si>
  <si>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</si>
  <si>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</si>
  <si>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</si>
  <si>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</si>
  <si>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</si>
  <si>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</si>
  <si>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</si>
  <si>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</si>
  <si>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</si>
  <si>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</si>
  <si>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</si>
  <si>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</si>
  <si>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</si>
  <si>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</si>
  <si>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</si>
  <si>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</si>
  <si>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</si>
  <si>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</si>
  <si>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</si>
  <si>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</si>
  <si>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</si>
  <si>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</si>
  <si>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</si>
  <si>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</si>
  <si>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</si>
  <si>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</si>
  <si>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</si>
  <si>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</si>
  <si>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</si>
  <si>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</si>
  <si>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</si>
  <si>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</si>
  <si>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</si>
  <si>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</si>
  <si>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</si>
  <si>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</si>
  <si>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</si>
  <si>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</si>
  <si>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</si>
  <si>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</si>
  <si>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</si>
  <si>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</si>
  <si>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</si>
  <si>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</si>
  <si>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</si>
  <si>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</si>
  <si>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</si>
  <si>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</si>
  <si>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</si>
  <si>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</si>
  <si>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</si>
  <si>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</si>
  <si>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</si>
  <si>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</si>
  <si>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</si>
  <si>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</si>
  <si>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</si>
  <si>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</si>
  <si>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</si>
  <si>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</si>
  <si>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</si>
  <si>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</si>
  <si>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</si>
  <si>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</si>
  <si>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</si>
  <si>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</si>
  <si>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</si>
  <si>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</si>
  <si>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</si>
  <si>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</si>
  <si>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</si>
  <si>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</si>
  <si>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</si>
  <si>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</si>
  <si>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</si>
  <si>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</si>
  <si>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</si>
  <si>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</si>
  <si>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</si>
  <si>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</si>
  <si>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</si>
  <si>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</si>
  <si>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</si>
  <si>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</si>
  <si>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</si>
  <si>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</si>
  <si>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</si>
  <si>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</si>
  <si>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</si>
  <si>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</si>
  <si>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</si>
  <si>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</si>
  <si>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</si>
  <si>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</si>
  <si>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</si>
  <si>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</si>
  <si>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</si>
  <si>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</si>
  <si>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</si>
  <si>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</si>
  <si>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</si>
  <si>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</si>
  <si>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</si>
  <si>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</si>
  <si>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</si>
  <si>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</si>
  <si>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</si>
  <si>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</si>
  <si>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</si>
  <si>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</si>
  <si>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B50-80 B50-30 B50-30 B50-45 B50-70</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</si>
  <si>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</si>
  <si>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</si>
  <si>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</si>
  <si>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</si>
  <si>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</si>
  <si>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</si>
  <si>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</si>
  <si>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</si>
  <si>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</si>
  <si>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</si>
  <si>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</si>
  <si>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</si>
  <si>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</si>
  <si>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</si>
  <si>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</si>
  <si>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B50-80 Regular - DE</t>
  </si>
  <si>
    <t>German</t>
  </si>
  <si>
    <t>Price – NON-Backlit</t>
  </si>
  <si>
    <t>Lenovo B50-80 Regular - FR</t>
  </si>
  <si>
    <t>French</t>
  </si>
  <si>
    <t>Packing size</t>
  </si>
  <si>
    <t>Big</t>
  </si>
  <si>
    <t>Lenovo B50-80 Regular - IT</t>
  </si>
  <si>
    <t>Italian</t>
  </si>
  <si>
    <t>Package height (CM)</t>
  </si>
  <si>
    <t>Lenovo B50-80 Regular - ES</t>
  </si>
  <si>
    <t>Spanish</t>
  </si>
  <si>
    <t>Package width (CM)</t>
  </si>
  <si>
    <t>Lenovo B50-80 Regular - UK</t>
  </si>
  <si>
    <t>UK</t>
  </si>
  <si>
    <t>Package length (CM)</t>
  </si>
  <si>
    <t>Scandinavian – Nordic</t>
  </si>
  <si>
    <t>Origin of Product</t>
  </si>
  <si>
    <t>Belgian</t>
  </si>
  <si>
    <t>Package weight (GR)</t>
  </si>
  <si>
    <t>Lenovo B50-80 Regular - US</t>
  </si>
  <si>
    <t>US</t>
  </si>
  <si>
    <t>Czech</t>
  </si>
  <si>
    <t>01AV508</t>
  </si>
  <si>
    <t>Parent sku</t>
  </si>
  <si>
    <t>Lenovo B5080 parent</t>
  </si>
  <si>
    <t>Danish</t>
  </si>
  <si>
    <t>04X0224</t>
  </si>
  <si>
    <t>Parent EAN</t>
  </si>
  <si>
    <t>Hungarian</t>
  </si>
  <si>
    <t>04X0230</t>
  </si>
  <si>
    <t>Dutch</t>
  </si>
  <si>
    <t>04X0196</t>
  </si>
  <si>
    <t>Item_type</t>
  </si>
  <si>
    <t>Norwegian</t>
  </si>
  <si>
    <t>04Y0920</t>
  </si>
  <si>
    <t>Polish</t>
  </si>
  <si>
    <t>04X0236</t>
  </si>
  <si>
    <t>Default quantity</t>
  </si>
  <si>
    <t>Portuguese</t>
  </si>
  <si>
    <t>04X0237</t>
  </si>
  <si>
    <t>Swedish – Finnish</t>
  </si>
  <si>
    <t>04Y0964</t>
  </si>
  <si>
    <t>Format</t>
  </si>
  <si>
    <t>Update</t>
  </si>
  <si>
    <t>Swiss</t>
  </si>
  <si>
    <t>04X0242</t>
  </si>
  <si>
    <t>US International</t>
  </si>
  <si>
    <t>Lenovo/X240/BL/USI</t>
  </si>
  <si>
    <t>Lenovo/X240/BL/US</t>
  </si>
  <si>
    <t>Bullet Point 1:</t>
  </si>
  <si>
    <t>04Y0950</t>
  </si>
  <si>
    <t>Bullet Point 2:</t>
  </si>
  <si>
    <t>04Y0902</t>
  </si>
  <si>
    <t>Bullet Point 5:</t>
  </si>
  <si>
    <t>04Y0917</t>
  </si>
  <si>
    <t>Bullet Point 4:</t>
  </si>
  <si>
    <t>04Y0910</t>
  </si>
  <si>
    <t>04Y0929</t>
  </si>
  <si>
    <t>01AX351</t>
  </si>
  <si>
    <t>Product Description</t>
  </si>
  <si>
    <t>04Y0906</t>
  </si>
  <si>
    <t>Bulgarian</t>
  </si>
  <si>
    <t>04Y0907</t>
  </si>
  <si>
    <t>Warranty Message</t>
  </si>
  <si>
    <t>04Y0908</t>
  </si>
  <si>
    <t>04Y0947</t>
  </si>
  <si>
    <t>bullet point 4: regular</t>
  </si>
  <si>
    <t>04Y0915</t>
  </si>
  <si>
    <t>04Y0919</t>
  </si>
  <si>
    <t>language</t>
  </si>
  <si>
    <t>English</t>
  </si>
  <si>
    <t>Marketplace</t>
  </si>
  <si>
    <t>04Y0960</t>
  </si>
  <si>
    <t>04Y0927</t>
  </si>
  <si>
    <t>04Y0930</t>
  </si>
  <si>
    <t>04Y0938</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</si>
  <si>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</si>
  <si>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</si>
  <si>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</si>
  <si>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</si>
  <si>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</si>
  <si>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</si>
  <si>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</si>
  <si>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</si>
  <si>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</si>
  <si>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</si>
  <si>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</si>
  <si>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</si>
  <si>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</si>
  <si>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</si>
  <si>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</si>
  <si>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</si>
  <si>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</si>
  <si>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</si>
  <si>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</si>
  <si>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</si>
  <si>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</si>
  <si>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</si>
  <si>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</si>
  <si>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</si>
  <si>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</si>
  <si>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</si>
  <si>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</si>
  <si>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</si>
  <si>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</si>
  <si>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</si>
  <si>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</si>
  <si>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</si>
  <si>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</si>
  <si>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</si>
  <si>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</si>
  <si>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</si>
  <si>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</si>
  <si>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</si>
  <si>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</si>
  <si>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</si>
  <si>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</si>
  <si>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</si>
  <si>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</si>
  <si>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</si>
  <si>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</si>
  <si>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</si>
  <si>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</si>
  <si>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</si>
  <si>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</si>
  <si>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</si>
  <si>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</si>
  <si>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</si>
  <si>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</si>
  <si>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</si>
  <si>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</si>
  <si>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</si>
  <si>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</si>
  <si>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</si>
  <si>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</si>
  <si>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</si>
  <si>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</si>
  <si>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</si>
  <si>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</si>
  <si>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</si>
  <si>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</si>
  <si>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</si>
  <si>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</si>
  <si>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REACONDICIONADO: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</si>
  <si>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</si>
  <si>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</si>
  <si>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</si>
  <si>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</si>
  <si>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</si>
  <si>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</si>
  <si>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</si>
  <si>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</si>
  <si>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</si>
  <si>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</si>
  <si>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</si>
  <si>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</si>
  <si>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</si>
  <si>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</si>
  <si>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</si>
  <si>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</si>
  <si>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</si>
  <si>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</si>
  <si>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</si>
  <si>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</si>
  <si>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</si>
  <si>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</si>
  <si>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</si>
  <si>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</si>
  <si>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</si>
  <si>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</si>
  <si>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</si>
  <si>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</si>
  <si>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</si>
  <si>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</si>
  <si>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</si>
  <si>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</si>
  <si>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</si>
  <si>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</si>
  <si>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</si>
  <si>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</si>
  <si>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</si>
  <si>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</si>
  <si>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</si>
  <si>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</si>
  <si>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</si>
  <si>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</si>
  <si>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</si>
  <si>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</si>
  <si>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</si>
  <si>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</si>
  <si>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</si>
  <si>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</si>
  <si>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</si>
  <si>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</si>
  <si>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</si>
  <si>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</si>
  <si>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</si>
  <si>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</si>
  <si>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</si>
  <si>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</si>
  <si>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</si>
  <si>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</si>
  <si>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</si>
  <si>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</si>
  <si>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</si>
  <si>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</si>
  <si>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</si>
  <si>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</si>
  <si>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</si>
  <si>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</si>
  <si>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</si>
  <si>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</si>
  <si>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</si>
  <si>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</si>
  <si>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</si>
  <si>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</si>
  <si>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</si>
  <si>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</si>
  <si>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</si>
  <si>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</si>
  <si>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</si>
  <si>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</si>
  <si>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</si>
  <si>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</si>
  <si>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</si>
  <si>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</si>
  <si>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</si>
  <si>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</si>
  <si>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</si>
  <si>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</si>
  <si>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</si>
  <si>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</si>
  <si>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</si>
  <si>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</si>
  <si>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</si>
  <si>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</si>
  <si>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</si>
  <si>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</si>
  <si>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</si>
  <si>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</si>
  <si>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</si>
  <si>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</si>
  <si>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</si>
  <si>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</si>
  <si>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</si>
  <si>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</si>
  <si>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</si>
  <si>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</si>
  <si>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</si>
  <si>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</si>
  <si>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</si>
  <si>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</si>
  <si>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</si>
  <si>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Lenovo/B50-80/RG/DE</t>
  </si>
  <si>
    <t>Lenovo/B50-80/RG/FR</t>
  </si>
  <si>
    <t>Lenovo/B50-80/RG/IT</t>
  </si>
  <si>
    <t>Lenovo/B50-80/RG/ES</t>
  </si>
  <si>
    <t>Lenovo/B50-80/RG/UK</t>
  </si>
  <si>
    <t>Lenovo/B50-80/RG/NOR</t>
  </si>
  <si>
    <t>Lenovo/B50-80/DE</t>
  </si>
  <si>
    <t>Lenovo/B50-80/RG/US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</si>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</sst>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1" fontId="0" fillId="0" borderId="0" xfId="0" applyNumberFormat="1" applyAlignment="1">
      <alignment wrapText="1"/>
    </xf>
    <xf numFmtId="0" fontId="0" fillId="15" borderId="0" xfId="0"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B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A9C2AB5C" TargetMode="External"/><Relationship Id="rId1" Type="http://schemas.openxmlformats.org/officeDocument/2006/relationships/externalLinkPath" Target="file:///A9C2AB5C/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B39" sqref="B3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633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634</v>
      </c>
    </row>
    <row r="4" spans="1:193" ht="17" x14ac:dyDescent="0.2">
      <c r="A4" s="1" t="str">
        <f>IF(ISBLANK(Values!E3),"",IF(Values!$B$37="EU","computercomponent","computer"))</f>
        <v>computercomponent</v>
      </c>
      <c r="B4" s="27" t="str">
        <f>Values!B13</f>
        <v>Lenovo B5080 parent</v>
      </c>
      <c r="C4" s="27" t="s">
        <v>345</v>
      </c>
      <c r="D4" s="28">
        <f>Values!B14</f>
        <v>5714401508991</v>
      </c>
      <c r="E4" s="1" t="s">
        <v>346</v>
      </c>
      <c r="F4" s="27" t="str">
        <f>SUBSTITUTE(Values!B1, "{language}", "") &amp; " " &amp; Values!B3</f>
        <v>ersatztastatur  Hintergrundbeleuchtung für Lenovo Thinkpad B50-80 B50-30 B50-30 B50-45 B50-70</v>
      </c>
      <c r="G4" s="27" t="s">
        <v>345</v>
      </c>
      <c r="H4" s="1" t="str">
        <f>Values!B16</f>
        <v>computer-keyboards</v>
      </c>
      <c r="I4" s="1" t="str">
        <f>IF(ISBLANK(Values!E3),"","4730574031")</f>
        <v>4730574031</v>
      </c>
      <c r="J4" s="29" t="str">
        <f>Values!B13</f>
        <v>Lenovo B5080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B50-80 Regular - DE</v>
      </c>
      <c r="C5" s="29" t="str">
        <f>IF(ISBLANK(Values!E4),"","TellusRem")</f>
        <v>TellusRem</v>
      </c>
      <c r="D5" s="28">
        <f>IF(ISBLANK(Values!E4),"",Values!E4)</f>
        <v>5714401508014</v>
      </c>
      <c r="E5" s="1" t="str">
        <f>IF(ISBLANK(Values!E4),"","EAN")</f>
        <v>EAN</v>
      </c>
      <c r="F5" s="27" t="str">
        <f>IF(ISBLANK(Values!E4),"",IF(Values!J4, SUBSTITUTE(Values!$B$1, "{language}", Values!H4) &amp; " " &amp;Values!$B$3, SUBSTITUTE(Values!$B$2, "{language}", Values!$H4) &amp; " " &amp;Values!$B$3))</f>
        <v>ersatztastatur Deutsche Nicht Hintergrundbeleuchtung für Lenovo Thinkpad B50-80 B50-30 B50-30 B50-45 B50-70</v>
      </c>
      <c r="G5" s="29" t="str">
        <f>IF(ISBLANK(Values!E4),"","TellusRem")</f>
        <v>TellusRem</v>
      </c>
      <c r="H5" s="1" t="str">
        <f>IF(ISBLANK(Values!E4),"",Values!$B$16)</f>
        <v>computer-keyboards</v>
      </c>
      <c r="I5" s="1" t="str">
        <f>IF(ISBLANK(Values!E4),"","4730574031")</f>
        <v>4730574031</v>
      </c>
      <c r="J5" s="31" t="str">
        <f>IF(ISBLANK(Values!E4),"",Values!F4 )</f>
        <v>Lenovo B50-80 Regular - DE</v>
      </c>
      <c r="K5" s="27">
        <f>IF(ISBLANK(Values!E4),"",IF(Values!J4, Values!$B$4, Values!$B$5))</f>
        <v>15</v>
      </c>
      <c r="L5" s="27" t="str">
        <f>IF(ISBLANK(Values!E4),"",IF($CO5="DEFAULT", Values!$B$18, ""))</f>
        <v/>
      </c>
      <c r="M5" s="27" t="str">
        <f>IF(ISBLANK(Values!E4),"",Values!$M4)</f>
        <v>https://raw.githubusercontent.com/PatrickVibild/TellusAmazonPictures/master/pictures/Lenovo/B50-80/RG/DE/1.jpg</v>
      </c>
      <c r="N5" s="27" t="str">
        <f>IF(ISBLANK(Values!$F4),"",Values!N4)</f>
        <v>https://raw.githubusercontent.com/PatrickVibild/TellusAmazonPictures/master/pictures/Lenovo/B50-80/RG/DE/2.jpg</v>
      </c>
      <c r="O5" s="27" t="str">
        <f>IF(ISBLANK(Values!$F4),"",Values!O4)</f>
        <v>https://raw.githubusercontent.com/PatrickVibild/TellusAmazonPictures/master/pictures/Lenovo/B50-80/RG/DE/3.jpg</v>
      </c>
      <c r="P5" s="27" t="str">
        <f>IF(ISBLANK(Values!$F4),"",Values!P4)</f>
        <v>https://raw.githubusercontent.com/PatrickVibild/TellusAmazonPictures/master/pictures/Lenovo/B50-80/RG/DE/4.jpg</v>
      </c>
      <c r="Q5" s="27" t="str">
        <f>IF(ISBLANK(Values!$F4),"",Values!Q4)</f>
        <v>https://raw.githubusercontent.com/PatrickVibild/TellusAmazonPictures/master/pictures/Lenovo/B50-80/RG/DE/5.jpg</v>
      </c>
      <c r="R5" s="27" t="str">
        <f>IF(ISBLANK(Values!$F4),"",Values!R4)</f>
        <v>https://raw.githubusercontent.com/PatrickVibild/TellusAmazonPictures/master/pictures/Lenovo/B50-80/RG/DE/6.jpg</v>
      </c>
      <c r="S5" s="27" t="str">
        <f>IF(ISBLANK(Values!$F4),"",Values!S4)</f>
        <v>https://raw.githubusercontent.com/PatrickVibild/TellusAmazonPictures/master/pictures/Lenovo/B50-80/RG/DE/7.jpg</v>
      </c>
      <c r="T5" s="27" t="str">
        <f>IF(ISBLANK(Values!$F4),"",Values!T4)</f>
        <v>https://raw.githubusercontent.com/PatrickVibild/TellusAmazonPictures/master/pictures/Lenovo/B50-80/RG/DE/8.jpg</v>
      </c>
      <c r="U5" s="27" t="str">
        <f>IF(ISBLANK(Values!$F4),"",Values!U4)</f>
        <v>https://raw.githubusercontent.com/PatrickVibild/TellusAmazonPictures/master/pictures/Lenovo/B50-80/RG/DE/9.jpg</v>
      </c>
      <c r="W5" s="29" t="str">
        <f>IF(ISBLANK(Values!E4),"","Child")</f>
        <v>Child</v>
      </c>
      <c r="X5" s="29" t="str">
        <f>IF(ISBLANK(Values!E4),"",Values!$B$13)</f>
        <v>Lenovo B5080 parent</v>
      </c>
      <c r="Y5" s="31" t="str">
        <f>IF(ISBLANK(Values!E4),"","Size-Color")</f>
        <v>Size-Color</v>
      </c>
      <c r="Z5" s="29" t="str">
        <f>IF(ISBLANK(Values!E4),"","variation")</f>
        <v>variation</v>
      </c>
      <c r="AA5" s="1" t="str">
        <f>IF(ISBLANK(Values!E4),"",Values!$B$20)</f>
        <v>Update</v>
      </c>
      <c r="AB5" s="1" t="str">
        <f>IF(ISBLANK(Values!E4),"",Values!$B$29)</f>
        <v>6 Monate Garantie nach dem Liefertermin. Im Falle einer Fehlfunktion der Tastatur wird ein neues Gerät oder ein Ersatzteil für die Tastatur des Produkts gesendet. Bei Sortierung des Bestands wird eine volle Rückerstattung gewährt.</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B50-80 B50-30 B50-30 B50-45 B50-70</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B50-80 B50-30 B50-30 B50-45 B50-70.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100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100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15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2">
        <f>K5</f>
        <v>15</v>
      </c>
    </row>
    <row r="6" spans="1:193" ht="48" x14ac:dyDescent="0.2">
      <c r="A6" s="1" t="str">
        <f>IF(ISBLANK(Values!E5),"",IF(Values!$B$37="EU","computercomponent","computer"))</f>
        <v>computercomponent</v>
      </c>
      <c r="B6" s="33" t="str">
        <f>IF(ISBLANK(Values!E5),"",Values!F5)</f>
        <v>Lenovo B50-80 Regular - FR</v>
      </c>
      <c r="C6" s="29" t="str">
        <f>IF(ISBLANK(Values!E5),"","TellusRem")</f>
        <v>TellusRem</v>
      </c>
      <c r="D6" s="28">
        <f>IF(ISBLANK(Values!E5),"",Values!E5)</f>
        <v>5714401508021</v>
      </c>
      <c r="E6" s="1" t="str">
        <f>IF(ISBLANK(Values!E5),"","EAN")</f>
        <v>EAN</v>
      </c>
      <c r="F6" s="27" t="str">
        <f>IF(ISBLANK(Values!E5),"",IF(Values!J5, SUBSTITUTE(Values!$B$1, "{language}", Values!H5) &amp; " " &amp;Values!$B$3, SUBSTITUTE(Values!$B$2, "{language}", Values!$H5) &amp; " " &amp;Values!$B$3))</f>
        <v>ersatztastatur Französisch Nicht Hintergrundbeleuchtung für Lenovo Thinkpad B50-80 B50-30 B50-30 B50-45 B50-70</v>
      </c>
      <c r="G6" s="29" t="str">
        <f>IF(ISBLANK(Values!E5),"","TellusRem")</f>
        <v>TellusRem</v>
      </c>
      <c r="H6" s="1" t="str">
        <f>IF(ISBLANK(Values!E5),"",Values!$B$16)</f>
        <v>computer-keyboards</v>
      </c>
      <c r="I6" s="1" t="str">
        <f>IF(ISBLANK(Values!E5),"","4730574031")</f>
        <v>4730574031</v>
      </c>
      <c r="J6" s="31" t="str">
        <f>IF(ISBLANK(Values!E5),"",Values!F5 )</f>
        <v>Lenovo B50-80 Regular - FR</v>
      </c>
      <c r="K6" s="27">
        <f>IF(ISBLANK(Values!E5),"",IF(Values!J5, Values!$B$4, Values!$B$5))</f>
        <v>15</v>
      </c>
      <c r="L6" s="27" t="str">
        <f>IF(ISBLANK(Values!E5),"",IF($CO6="DEFAULT", Values!$B$18, ""))</f>
        <v/>
      </c>
      <c r="M6" s="27" t="str">
        <f>IF(ISBLANK(Values!E5),"",Values!$M5)</f>
        <v>https://raw.githubusercontent.com/PatrickVibild/TellusAmazonPictures/master/pictures/Lenovo/B50-80/RG/FR/1.jpg</v>
      </c>
      <c r="N6" s="27" t="str">
        <f>IF(ISBLANK(Values!$F5),"",Values!N5)</f>
        <v>https://raw.githubusercontent.com/PatrickVibild/TellusAmazonPictures/master/pictures/Lenovo/B50-80/RG/FR/2.jpg</v>
      </c>
      <c r="O6" s="27" t="str">
        <f>IF(ISBLANK(Values!$F5),"",Values!O5)</f>
        <v>https://raw.githubusercontent.com/PatrickVibild/TellusAmazonPictures/master/pictures/Lenovo/B50-80/RG/FR/3.jpg</v>
      </c>
      <c r="P6" s="27" t="str">
        <f>IF(ISBLANK(Values!$F5),"",Values!P5)</f>
        <v>https://raw.githubusercontent.com/PatrickVibild/TellusAmazonPictures/master/pictures/Lenovo/B50-80/RG/FR/4.jpg</v>
      </c>
      <c r="Q6" s="27" t="str">
        <f>IF(ISBLANK(Values!$F5),"",Values!Q5)</f>
        <v>https://raw.githubusercontent.com/PatrickVibild/TellusAmazonPictures/master/pictures/Lenovo/B50-80/RG/FR/5.jpg</v>
      </c>
      <c r="R6" s="27" t="str">
        <f>IF(ISBLANK(Values!$F5),"",Values!R5)</f>
        <v>https://raw.githubusercontent.com/PatrickVibild/TellusAmazonPictures/master/pictures/Lenovo/B50-80/RG/FR/6.jpg</v>
      </c>
      <c r="S6" s="27" t="str">
        <f>IF(ISBLANK(Values!$F5),"",Values!S5)</f>
        <v>https://raw.githubusercontent.com/PatrickVibild/TellusAmazonPictures/master/pictures/Lenovo/B50-80/RG/FR/7.jpg</v>
      </c>
      <c r="T6" s="27" t="str">
        <f>IF(ISBLANK(Values!$F5),"",Values!T5)</f>
        <v>https://raw.githubusercontent.com/PatrickVibild/TellusAmazonPictures/master/pictures/Lenovo/B50-80/RG/FR/8.jpg</v>
      </c>
      <c r="U6" s="27" t="str">
        <f>IF(ISBLANK(Values!$F5),"",Values!U5)</f>
        <v>https://raw.githubusercontent.com/PatrickVibild/TellusAmazonPictures/master/pictures/Lenovo/B50-80/RG/FR/9.jpg</v>
      </c>
      <c r="W6" s="29" t="str">
        <f>IF(ISBLANK(Values!E5),"","Child")</f>
        <v>Child</v>
      </c>
      <c r="X6" s="29" t="str">
        <f>IF(ISBLANK(Values!E5),"",Values!$B$13)</f>
        <v>Lenovo B5080 parent</v>
      </c>
      <c r="Y6" s="31" t="str">
        <f>IF(ISBLANK(Values!E5),"","Size-Color")</f>
        <v>Size-Color</v>
      </c>
      <c r="Z6" s="29" t="str">
        <f>IF(ISBLANK(Values!E5),"","variation")</f>
        <v>variation</v>
      </c>
      <c r="AA6" s="1" t="str">
        <f>IF(ISBLANK(Values!E5),"",Values!$B$20)</f>
        <v>Update</v>
      </c>
      <c r="AB6" s="1" t="str">
        <f>IF(ISBLANK(Values!E5),"",Values!$B$29)</f>
        <v>6 Monate Garantie nach dem Liefertermin. Im Falle einer Fehlfunktion der Tastatur wird ein neues Gerät oder ein Ersatzteil für die Tastatur des Produkts gesendet. Bei Sortierung des Bestands wird eine volle Rückerstattung gewährt.</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B50-80 B50-30 B50-30 B50-45 B50-70</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B50-80 B50-30 B50-30 B50-45 B50-70.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100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100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15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2">
        <f>K6</f>
        <v>15</v>
      </c>
    </row>
    <row r="7" spans="1:193" ht="48" x14ac:dyDescent="0.2">
      <c r="A7" s="1" t="str">
        <f>IF(ISBLANK(Values!E6),"",IF(Values!$B$37="EU","computercomponent","computer"))</f>
        <v>computercomponent</v>
      </c>
      <c r="B7" s="33" t="str">
        <f>IF(ISBLANK(Values!E6),"",Values!F6)</f>
        <v>Lenovo B50-80 Regular - IT</v>
      </c>
      <c r="C7" s="29" t="str">
        <f>IF(ISBLANK(Values!E6),"","TellusRem")</f>
        <v>TellusRem</v>
      </c>
      <c r="D7" s="28">
        <f>IF(ISBLANK(Values!E6),"",Values!E6)</f>
        <v>5714401508038</v>
      </c>
      <c r="E7" s="1" t="str">
        <f>IF(ISBLANK(Values!E6),"","EAN")</f>
        <v>EAN</v>
      </c>
      <c r="F7" s="27" t="str">
        <f>IF(ISBLANK(Values!E6),"",IF(Values!J6, SUBSTITUTE(Values!$B$1, "{language}", Values!H6) &amp; " " &amp;Values!$B$3, SUBSTITUTE(Values!$B$2, "{language}", Values!$H6) &amp; " " &amp;Values!$B$3))</f>
        <v>ersatztastatur Italienisch Nicht Hintergrundbeleuchtung für Lenovo Thinkpad B50-80 B50-30 B50-30 B50-45 B50-70</v>
      </c>
      <c r="G7" s="29" t="str">
        <f>IF(ISBLANK(Values!E6),"","TellusRem")</f>
        <v>TellusRem</v>
      </c>
      <c r="H7" s="1" t="str">
        <f>IF(ISBLANK(Values!E6),"",Values!$B$16)</f>
        <v>computer-keyboards</v>
      </c>
      <c r="I7" s="1" t="str">
        <f>IF(ISBLANK(Values!E6),"","4730574031")</f>
        <v>4730574031</v>
      </c>
      <c r="J7" s="31" t="str">
        <f>IF(ISBLANK(Values!E6),"",Values!F6 )</f>
        <v>Lenovo B50-80 Regular - IT</v>
      </c>
      <c r="K7" s="27">
        <f>IF(ISBLANK(Values!E6),"",IF(Values!J6, Values!$B$4, Values!$B$5))</f>
        <v>15</v>
      </c>
      <c r="L7" s="27" t="str">
        <f>IF(ISBLANK(Values!E6),"",IF($CO7="DEFAULT", Values!$B$18, ""))</f>
        <v/>
      </c>
      <c r="M7" s="27" t="str">
        <f>IF(ISBLANK(Values!E6),"",Values!$M6)</f>
        <v>https://raw.githubusercontent.com/PatrickVibild/TellusAmazonPictures/master/pictures/Lenovo/B50-80/RG/IT/1.jpg</v>
      </c>
      <c r="N7" s="27" t="str">
        <f>IF(ISBLANK(Values!$F6),"",Values!N6)</f>
        <v>https://raw.githubusercontent.com/PatrickVibild/TellusAmazonPictures/master/pictures/Lenovo/B50-80/RG/IT/2.jpg</v>
      </c>
      <c r="O7" s="27" t="str">
        <f>IF(ISBLANK(Values!$F6),"",Values!O6)</f>
        <v>https://raw.githubusercontent.com/PatrickVibild/TellusAmazonPictures/master/pictures/Lenovo/B50-80/RG/IT/3.jpg</v>
      </c>
      <c r="P7" s="27" t="str">
        <f>IF(ISBLANK(Values!$F6),"",Values!P6)</f>
        <v>https://raw.githubusercontent.com/PatrickVibild/TellusAmazonPictures/master/pictures/Lenovo/B50-80/RG/IT/4.jpg</v>
      </c>
      <c r="Q7" s="27" t="str">
        <f>IF(ISBLANK(Values!$F6),"",Values!Q6)</f>
        <v>https://raw.githubusercontent.com/PatrickVibild/TellusAmazonPictures/master/pictures/Lenovo/B50-80/RG/IT/5.jpg</v>
      </c>
      <c r="R7" s="27" t="str">
        <f>IF(ISBLANK(Values!$F6),"",Values!R6)</f>
        <v>https://raw.githubusercontent.com/PatrickVibild/TellusAmazonPictures/master/pictures/Lenovo/B50-80/RG/IT/6.jpg</v>
      </c>
      <c r="S7" s="27" t="str">
        <f>IF(ISBLANK(Values!$F6),"",Values!S6)</f>
        <v>https://raw.githubusercontent.com/PatrickVibild/TellusAmazonPictures/master/pictures/Lenovo/B50-80/RG/IT/7.jpg</v>
      </c>
      <c r="T7" s="27" t="str">
        <f>IF(ISBLANK(Values!$F6),"",Values!T6)</f>
        <v>https://raw.githubusercontent.com/PatrickVibild/TellusAmazonPictures/master/pictures/Lenovo/B50-80/RG/IT/8.jpg</v>
      </c>
      <c r="U7" s="27" t="str">
        <f>IF(ISBLANK(Values!$F6),"",Values!U6)</f>
        <v>https://raw.githubusercontent.com/PatrickVibild/TellusAmazonPictures/master/pictures/Lenovo/B50-80/RG/IT/9.jpg</v>
      </c>
      <c r="W7" s="29" t="str">
        <f>IF(ISBLANK(Values!E6),"","Child")</f>
        <v>Child</v>
      </c>
      <c r="X7" s="29" t="str">
        <f>IF(ISBLANK(Values!E6),"",Values!$B$13)</f>
        <v>Lenovo B5080 parent</v>
      </c>
      <c r="Y7" s="31" t="str">
        <f>IF(ISBLANK(Values!E6),"","Size-Color")</f>
        <v>Size-Color</v>
      </c>
      <c r="Z7" s="29" t="str">
        <f>IF(ISBLANK(Values!E6),"","variation")</f>
        <v>variation</v>
      </c>
      <c r="AA7" s="1" t="str">
        <f>IF(ISBLANK(Values!E6),"",Values!$B$20)</f>
        <v>Update</v>
      </c>
      <c r="AB7" s="1" t="str">
        <f>IF(ISBLANK(Values!E6),"",Values!$B$29)</f>
        <v>6 Monate Garantie nach dem Liefertermin. Im Falle einer Fehlfunktion der Tastatur wird ein neues Gerät oder ein Ersatzteil für die Tastatur des Produkts gesendet. Bei Sortierung des Bestands wird eine volle Rückerstattung gewährt.</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B50-80 B50-30 B50-30 B50-45 B50-70</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B50-80 B50-30 B50-30 B50-45 B50-70.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100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100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15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2">
        <f>K7</f>
        <v>15</v>
      </c>
    </row>
    <row r="8" spans="1:193" ht="48" x14ac:dyDescent="0.2">
      <c r="A8" s="1" t="str">
        <f>IF(ISBLANK(Values!E7),"",IF(Values!$B$37="EU","computercomponent","computer"))</f>
        <v>computercomponent</v>
      </c>
      <c r="B8" s="33" t="str">
        <f>IF(ISBLANK(Values!E7),"",Values!F7)</f>
        <v>Lenovo B50-80 Regular - ES</v>
      </c>
      <c r="C8" s="29" t="str">
        <f>IF(ISBLANK(Values!E7),"","TellusRem")</f>
        <v>TellusRem</v>
      </c>
      <c r="D8" s="28">
        <f>IF(ISBLANK(Values!E7),"",Values!E7)</f>
        <v>5714401508045</v>
      </c>
      <c r="E8" s="1" t="str">
        <f>IF(ISBLANK(Values!E7),"","EAN")</f>
        <v>EAN</v>
      </c>
      <c r="F8" s="27" t="str">
        <f>IF(ISBLANK(Values!E7),"",IF(Values!J7, SUBSTITUTE(Values!$B$1, "{language}", Values!H7) &amp; " " &amp;Values!$B$3, SUBSTITUTE(Values!$B$2, "{language}", Values!$H7) &amp; " " &amp;Values!$B$3))</f>
        <v>ersatztastatur Spanisch Nicht Hintergrundbeleuchtung für Lenovo Thinkpad B50-80 B50-30 B50-30 B50-45 B50-70</v>
      </c>
      <c r="G8" s="29" t="str">
        <f>IF(ISBLANK(Values!E7),"","TellusRem")</f>
        <v>TellusRem</v>
      </c>
      <c r="H8" s="1" t="str">
        <f>IF(ISBLANK(Values!E7),"",Values!$B$16)</f>
        <v>computer-keyboards</v>
      </c>
      <c r="I8" s="1" t="str">
        <f>IF(ISBLANK(Values!E7),"","4730574031")</f>
        <v>4730574031</v>
      </c>
      <c r="J8" s="31" t="str">
        <f>IF(ISBLANK(Values!E7),"",Values!F7 )</f>
        <v>Lenovo B50-80 Regular - ES</v>
      </c>
      <c r="K8" s="27">
        <f>IF(ISBLANK(Values!E7),"",IF(Values!J7, Values!$B$4, Values!$B$5))</f>
        <v>15</v>
      </c>
      <c r="L8" s="27" t="str">
        <f>IF(ISBLANK(Values!E7),"",IF($CO8="DEFAULT", Values!$B$18, ""))</f>
        <v/>
      </c>
      <c r="M8" s="27" t="str">
        <f>IF(ISBLANK(Values!E7),"",Values!$M7)</f>
        <v>https://raw.githubusercontent.com/PatrickVibild/TellusAmazonPictures/master/pictures/Lenovo/B50-80/RG/ES/1.jpg</v>
      </c>
      <c r="N8" s="27" t="str">
        <f>IF(ISBLANK(Values!$F7),"",Values!N7)</f>
        <v>https://raw.githubusercontent.com/PatrickVibild/TellusAmazonPictures/master/pictures/Lenovo/B50-80/RG/ES/2.jpg</v>
      </c>
      <c r="O8" s="27" t="str">
        <f>IF(ISBLANK(Values!$F7),"",Values!O7)</f>
        <v>https://raw.githubusercontent.com/PatrickVibild/TellusAmazonPictures/master/pictures/Lenovo/B50-80/RG/ES/3.jpg</v>
      </c>
      <c r="P8" s="27" t="str">
        <f>IF(ISBLANK(Values!$F7),"",Values!P7)</f>
        <v>https://raw.githubusercontent.com/PatrickVibild/TellusAmazonPictures/master/pictures/Lenovo/B50-80/RG/ES/4.jpg</v>
      </c>
      <c r="Q8" s="27" t="str">
        <f>IF(ISBLANK(Values!$F7),"",Values!Q7)</f>
        <v>https://raw.githubusercontent.com/PatrickVibild/TellusAmazonPictures/master/pictures/Lenovo/B50-80/RG/ES/5.jpg</v>
      </c>
      <c r="R8" s="27" t="str">
        <f>IF(ISBLANK(Values!$F7),"",Values!R7)</f>
        <v>https://raw.githubusercontent.com/PatrickVibild/TellusAmazonPictures/master/pictures/Lenovo/B50-80/RG/ES/6.jpg</v>
      </c>
      <c r="S8" s="27" t="str">
        <f>IF(ISBLANK(Values!$F7),"",Values!S7)</f>
        <v>https://raw.githubusercontent.com/PatrickVibild/TellusAmazonPictures/master/pictures/Lenovo/B50-80/RG/ES/7.jpg</v>
      </c>
      <c r="T8" s="27" t="str">
        <f>IF(ISBLANK(Values!$F7),"",Values!T7)</f>
        <v>https://raw.githubusercontent.com/PatrickVibild/TellusAmazonPictures/master/pictures/Lenovo/B50-80/RG/ES/8.jpg</v>
      </c>
      <c r="U8" s="27" t="str">
        <f>IF(ISBLANK(Values!$F7),"",Values!U7)</f>
        <v>https://raw.githubusercontent.com/PatrickVibild/TellusAmazonPictures/master/pictures/Lenovo/B50-80/RG/ES/9.jpg</v>
      </c>
      <c r="W8" s="29" t="str">
        <f>IF(ISBLANK(Values!E7),"","Child")</f>
        <v>Child</v>
      </c>
      <c r="X8" s="29" t="str">
        <f>IF(ISBLANK(Values!E7),"",Values!$B$13)</f>
        <v>Lenovo B5080 parent</v>
      </c>
      <c r="Y8" s="31" t="str">
        <f>IF(ISBLANK(Values!E7),"","Size-Color")</f>
        <v>Size-Color</v>
      </c>
      <c r="Z8" s="29" t="str">
        <f>IF(ISBLANK(Values!E7),"","variation")</f>
        <v>variation</v>
      </c>
      <c r="AA8" s="1" t="str">
        <f>IF(ISBLANK(Values!E7),"",Values!$B$20)</f>
        <v>Update</v>
      </c>
      <c r="AB8" s="1" t="str">
        <f>IF(ISBLANK(Values!E7),"",Values!$B$29)</f>
        <v>6 Monate Garantie nach dem Liefertermin. Im Falle einer Fehlfunktion der Tastatur wird ein neues Gerät oder ein Ersatzteil für die Tastatur des Produkts gesendet. Bei Sortierung des Bestands wird eine volle Rückerstattung gewährt.</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B50-80 B50-30 B50-30 B50-45 B50-70</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B50-80 B50-30 B50-30 B50-45 B50-70.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100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100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15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2">
        <f>K8</f>
        <v>15</v>
      </c>
    </row>
    <row r="9" spans="1:193" ht="48" x14ac:dyDescent="0.2">
      <c r="A9" s="1" t="str">
        <f>IF(ISBLANK(Values!E8),"",IF(Values!$B$37="EU","computercomponent","computer"))</f>
        <v>computercomponent</v>
      </c>
      <c r="B9" s="33" t="str">
        <f>IF(ISBLANK(Values!E8),"",Values!F8)</f>
        <v>Lenovo B50-80 Regular - UK</v>
      </c>
      <c r="C9" s="29" t="str">
        <f>IF(ISBLANK(Values!E8),"","TellusRem")</f>
        <v>TellusRem</v>
      </c>
      <c r="D9" s="28">
        <f>IF(ISBLANK(Values!E8),"",Values!E8)</f>
        <v>5714401508052</v>
      </c>
      <c r="E9" s="1" t="str">
        <f>IF(ISBLANK(Values!E8),"","EAN")</f>
        <v>EAN</v>
      </c>
      <c r="F9" s="27" t="str">
        <f>IF(ISBLANK(Values!E8),"",IF(Values!J8, SUBSTITUTE(Values!$B$1, "{language}", Values!H8) &amp; " " &amp;Values!$B$3, SUBSTITUTE(Values!$B$2, "{language}", Values!$H8) &amp; " " &amp;Values!$B$3))</f>
        <v>ersatztastatur UK Nicht Hintergrundbeleuchtung für Lenovo Thinkpad B50-80 B50-30 B50-30 B50-45 B50-70</v>
      </c>
      <c r="G9" s="29" t="str">
        <f>IF(ISBLANK(Values!E8),"","TellusRem")</f>
        <v>TellusRem</v>
      </c>
      <c r="H9" s="1" t="str">
        <f>IF(ISBLANK(Values!E8),"",Values!$B$16)</f>
        <v>computer-keyboards</v>
      </c>
      <c r="I9" s="1" t="str">
        <f>IF(ISBLANK(Values!E8),"","4730574031")</f>
        <v>4730574031</v>
      </c>
      <c r="J9" s="31" t="str">
        <f>IF(ISBLANK(Values!E8),"",Values!F8 )</f>
        <v>Lenovo B50-80 Regular - UK</v>
      </c>
      <c r="K9" s="27">
        <f>IF(ISBLANK(Values!E8),"",IF(Values!J8, Values!$B$4, Values!$B$5))</f>
        <v>15</v>
      </c>
      <c r="L9" s="27" t="str">
        <f>IF(ISBLANK(Values!E8),"",IF($CO9="DEFAULT", Values!$B$18, ""))</f>
        <v/>
      </c>
      <c r="M9" s="27" t="str">
        <f>IF(ISBLANK(Values!E8),"",Values!$M8)</f>
        <v>https://raw.githubusercontent.com/PatrickVibild/TellusAmazonPictures/master/pictures/Lenovo/B50-80/RG/UK/1.jpg</v>
      </c>
      <c r="N9" s="27" t="str">
        <f>IF(ISBLANK(Values!$F8),"",Values!N8)</f>
        <v>https://raw.githubusercontent.com/PatrickVibild/TellusAmazonPictures/master/pictures/Lenovo/B50-80/RG/UK/2.jpg</v>
      </c>
      <c r="O9" s="27" t="str">
        <f>IF(ISBLANK(Values!$F8),"",Values!O8)</f>
        <v>https://raw.githubusercontent.com/PatrickVibild/TellusAmazonPictures/master/pictures/Lenovo/B50-80/RG/UK/3.jpg</v>
      </c>
      <c r="P9" s="27" t="str">
        <f>IF(ISBLANK(Values!$F8),"",Values!P8)</f>
        <v>https://raw.githubusercontent.com/PatrickVibild/TellusAmazonPictures/master/pictures/Lenovo/B50-80/RG/UK/4.jpg</v>
      </c>
      <c r="Q9" s="27" t="str">
        <f>IF(ISBLANK(Values!$F8),"",Values!Q8)</f>
        <v>https://raw.githubusercontent.com/PatrickVibild/TellusAmazonPictures/master/pictures/Lenovo/B50-80/RG/UK/5.jpg</v>
      </c>
      <c r="R9" s="27" t="str">
        <f>IF(ISBLANK(Values!$F8),"",Values!R8)</f>
        <v>https://raw.githubusercontent.com/PatrickVibild/TellusAmazonPictures/master/pictures/Lenovo/B50-80/RG/UK/6.jpg</v>
      </c>
      <c r="S9" s="27" t="str">
        <f>IF(ISBLANK(Values!$F8),"",Values!S8)</f>
        <v>https://raw.githubusercontent.com/PatrickVibild/TellusAmazonPictures/master/pictures/Lenovo/B50-80/RG/UK/7.jpg</v>
      </c>
      <c r="T9" s="27" t="str">
        <f>IF(ISBLANK(Values!$F8),"",Values!T8)</f>
        <v>https://raw.githubusercontent.com/PatrickVibild/TellusAmazonPictures/master/pictures/Lenovo/B50-80/RG/UK/8.jpg</v>
      </c>
      <c r="U9" s="27" t="str">
        <f>IF(ISBLANK(Values!$F8),"",Values!U8)</f>
        <v>https://raw.githubusercontent.com/PatrickVibild/TellusAmazonPictures/master/pictures/Lenovo/B50-80/RG/UK/9.jpg</v>
      </c>
      <c r="W9" s="29" t="str">
        <f>IF(ISBLANK(Values!E8),"","Child")</f>
        <v>Child</v>
      </c>
      <c r="X9" s="29" t="str">
        <f>IF(ISBLANK(Values!E8),"",Values!$B$13)</f>
        <v>Lenovo B5080 parent</v>
      </c>
      <c r="Y9" s="31" t="str">
        <f>IF(ISBLANK(Values!E8),"","Size-Color")</f>
        <v>Size-Color</v>
      </c>
      <c r="Z9" s="29" t="str">
        <f>IF(ISBLANK(Values!E8),"","variation")</f>
        <v>variation</v>
      </c>
      <c r="AA9" s="1" t="str">
        <f>IF(ISBLANK(Values!E8),"",Values!$B$20)</f>
        <v>Update</v>
      </c>
      <c r="AB9" s="1" t="str">
        <f>IF(ISBLANK(Values!E8),"",Values!$B$29)</f>
        <v>6 Monate Garantie nach dem Liefertermin. Im Falle einer Fehlfunktion der Tastatur wird ein neues Gerät oder ein Ersatzteil für die Tastatur des Produkts gesendet. Bei Sortierung des Bestands wird eine volle Rückerstattung gewährt.</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B50-80 B50-30 B50-30 B50-45 B50-70</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B50-80 B50-30 B50-30 B50-45 B50-70.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100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100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15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2">
        <f>K9</f>
        <v>15</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c r="GK10" s="62"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2" t="str">
        <f>K11</f>
        <v/>
      </c>
    </row>
    <row r="12" spans="1:193" ht="48" x14ac:dyDescent="0.2">
      <c r="A12" s="1" t="str">
        <f>IF(ISBLANK(Values!E11),"",IF(Values!$B$37="EU","computercomponent","computer"))</f>
        <v>computercomponent</v>
      </c>
      <c r="B12" s="33" t="str">
        <f>IF(ISBLANK(Values!E11),"",Values!F11)</f>
        <v>Lenovo B50-80 Regular - US</v>
      </c>
      <c r="C12" s="29" t="str">
        <f>IF(ISBLANK(Values!E11),"","TellusRem")</f>
        <v>TellusRem</v>
      </c>
      <c r="D12" s="28">
        <f>IF(ISBLANK(Values!E11),"",Values!E11)</f>
        <v>5714401508083</v>
      </c>
      <c r="E12" s="1" t="str">
        <f>IF(ISBLANK(Values!E11),"","EAN")</f>
        <v>EAN</v>
      </c>
      <c r="F12" s="27" t="str">
        <f>IF(ISBLANK(Values!E11),"",IF(Values!J11, SUBSTITUTE(Values!$B$1, "{language}", Values!H11) &amp; " " &amp;Values!$B$3, SUBSTITUTE(Values!$B$2, "{language}", Values!$H11) &amp; " " &amp;Values!$B$3))</f>
        <v>ersatztastatur US  Nicht Hintergrundbeleuchtung für Lenovo Thinkpad B50-80 B50-30 B50-30 B50-45 B50-70</v>
      </c>
      <c r="G12" s="29" t="str">
        <f>IF(ISBLANK(Values!E11),"","TellusRem")</f>
        <v>TellusRem</v>
      </c>
      <c r="H12" s="1" t="str">
        <f>IF(ISBLANK(Values!E11),"",Values!$B$16)</f>
        <v>computer-keyboards</v>
      </c>
      <c r="I12" s="1" t="str">
        <f>IF(ISBLANK(Values!E11),"","4730574031")</f>
        <v>4730574031</v>
      </c>
      <c r="J12" s="31" t="str">
        <f>IF(ISBLANK(Values!E11),"",Values!F11 )</f>
        <v>Lenovo B50-80 Regular - US</v>
      </c>
      <c r="K12" s="27">
        <f>IF(ISBLANK(Values!E11),"",IF(Values!J11, Values!$B$4, Values!$B$5))</f>
        <v>15</v>
      </c>
      <c r="L12" s="27">
        <f>IF(ISBLANK(Values!E11),"",IF($CO12="DEFAULT", Values!$B$18, ""))</f>
        <v>10</v>
      </c>
      <c r="M12" s="27" t="str">
        <f>IF(ISBLANK(Values!E11),"",Values!$M11)</f>
        <v>https://raw.githubusercontent.com/PatrickVibild/TellusAmazonPictures/master/pictures/Lenovo/B50-80/RG/US/1.jpg</v>
      </c>
      <c r="N12" s="27" t="str">
        <f>IF(ISBLANK(Values!$F11),"",Values!N11)</f>
        <v>https://raw.githubusercontent.com/PatrickVibild/TellusAmazonPictures/master/pictures/Lenovo/B50-80/RG/US/2.jpg</v>
      </c>
      <c r="O12" s="27" t="str">
        <f>IF(ISBLANK(Values!$F11),"",Values!O11)</f>
        <v>https://raw.githubusercontent.com/PatrickVibild/TellusAmazonPictures/master/pictures/Lenovo/B50-80/RG/US/3.jpg</v>
      </c>
      <c r="P12" s="27" t="str">
        <f>IF(ISBLANK(Values!$F11),"",Values!P11)</f>
        <v>https://raw.githubusercontent.com/PatrickVibild/TellusAmazonPictures/master/pictures/Lenovo/B50-80/RG/US/4.jpg</v>
      </c>
      <c r="Q12" s="27" t="str">
        <f>IF(ISBLANK(Values!$F11),"",Values!Q11)</f>
        <v>https://raw.githubusercontent.com/PatrickVibild/TellusAmazonPictures/master/pictures/Lenovo/B50-80/RG/US/5.jpg</v>
      </c>
      <c r="R12" s="27" t="str">
        <f>IF(ISBLANK(Values!$F11),"",Values!R11)</f>
        <v>https://raw.githubusercontent.com/PatrickVibild/TellusAmazonPictures/master/pictures/Lenovo/B50-80/RG/US/6.jpg</v>
      </c>
      <c r="S12" s="27" t="str">
        <f>IF(ISBLANK(Values!$F11),"",Values!S11)</f>
        <v>https://raw.githubusercontent.com/PatrickVibild/TellusAmazonPictures/master/pictures/Lenovo/B50-80/RG/US/7.jpg</v>
      </c>
      <c r="T12" s="27" t="str">
        <f>IF(ISBLANK(Values!$F11),"",Values!T11)</f>
        <v>https://raw.githubusercontent.com/PatrickVibild/TellusAmazonPictures/master/pictures/Lenovo/B50-80/RG/US/8.jpg</v>
      </c>
      <c r="U12" s="27" t="str">
        <f>IF(ISBLANK(Values!$F11),"",Values!U11)</f>
        <v>https://raw.githubusercontent.com/PatrickVibild/TellusAmazonPictures/master/pictures/Lenovo/B50-80/RG/US/9.jpg</v>
      </c>
      <c r="W12" s="29" t="str">
        <f>IF(ISBLANK(Values!E11),"","Child")</f>
        <v>Child</v>
      </c>
      <c r="X12" s="29" t="str">
        <f>IF(ISBLANK(Values!E11),"",Values!$B$13)</f>
        <v>Lenovo B5080 parent</v>
      </c>
      <c r="Y12" s="31" t="str">
        <f>IF(ISBLANK(Values!E11),"","Size-Color")</f>
        <v>Size-Color</v>
      </c>
      <c r="Z12" s="29" t="str">
        <f>IF(ISBLANK(Values!E11),"","variation")</f>
        <v>variation</v>
      </c>
      <c r="AA12" s="1" t="str">
        <f>IF(ISBLANK(Values!E11),"",Values!$B$20)</f>
        <v>Update</v>
      </c>
      <c r="AB12" s="1" t="str">
        <f>IF(ISBLANK(Values!E11),"",Values!$B$29)</f>
        <v>6 Monate Garantie nach dem Liefertermin. Im Falle einer Fehlfunktion der Tastatur wird ein neues Gerät oder ein Ersatzteil für die Tastatur des Produkts gesendet. Bei Sortierung des Bestands wird eine volle Rückerstattung gewährt.</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B50-80 B50-30 B50-30 B50-45 B50-70</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US  Nicht Hintergrundbeleuchtung </v>
      </c>
      <c r="AM12" s="1" t="str">
        <f>SUBSTITUTE(IF(ISBLANK(Values!E11),"",Values!$B$27), "{model}", Values!$B$3)</f>
        <v xml:space="preserve">👉 KOMPATIBEL MIT - Lenovo B50-80 B50-30 B50-30 B50-45 B50-70. Bitte überprüfen Sie das Bild und die Beschreibung sorgfältig, bevor Sie eine Tastatur kaufen. Dies stellt sicher, dass Sie die richtige Laptop-Tastatur für Ihren Computer erhalten. Super einfache Installation. </v>
      </c>
      <c r="AT12" s="27" t="str">
        <f>IF(ISBLANK(Values!E11),"",Values!H11)</f>
        <v xml:space="preserve">US </v>
      </c>
      <c r="AV12" s="1" t="str">
        <f>IF(ISBLANK(Values!E11),"",IF(Values!J11,"Backlit", "Non-Backlit"))</f>
        <v>Non-Backlit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100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100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15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2">
        <f>K12</f>
        <v>15</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c r="GK13" s="62"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c r="GK14" s="62"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2"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2"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2"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2"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2"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2"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2"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2"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s="1"/>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3"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s="1"/>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3"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63.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ht="14" x14ac:dyDescent="0.15">
      <c r="A3" s="37" t="s">
        <v>354</v>
      </c>
      <c r="B3" s="36" t="s">
        <v>355</v>
      </c>
      <c r="C3" s="37" t="s">
        <v>356</v>
      </c>
      <c r="D3" s="37" t="s">
        <v>357</v>
      </c>
      <c r="E3" s="37" t="s">
        <v>358</v>
      </c>
      <c r="F3" s="37" t="s">
        <v>359</v>
      </c>
      <c r="G3" s="37" t="s">
        <v>360</v>
      </c>
      <c r="H3" s="37" t="s">
        <v>361</v>
      </c>
      <c r="I3" s="37" t="s">
        <v>362</v>
      </c>
      <c r="J3" s="37" t="s">
        <v>363</v>
      </c>
      <c r="K3" s="37" t="s">
        <v>364</v>
      </c>
      <c r="L3" s="37" t="s">
        <v>365</v>
      </c>
      <c r="M3" s="37" t="s">
        <v>366</v>
      </c>
      <c r="N3" s="37" t="s">
        <v>367</v>
      </c>
      <c r="O3" s="37" t="s">
        <v>368</v>
      </c>
      <c r="V3" t="s">
        <v>369</v>
      </c>
    </row>
    <row r="4" spans="1:22" ht="28" x14ac:dyDescent="0.15">
      <c r="A4" s="37" t="s">
        <v>370</v>
      </c>
      <c r="B4" s="40">
        <v>15</v>
      </c>
      <c r="C4" s="41" t="b">
        <f>FALSE()</f>
        <v>0</v>
      </c>
      <c r="D4" s="41" t="b">
        <f>TRUE()</f>
        <v>1</v>
      </c>
      <c r="E4" s="36">
        <v>5714401508014</v>
      </c>
      <c r="F4" s="36" t="s">
        <v>371</v>
      </c>
      <c r="G4" s="42"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3" t="b">
        <f>TRUE()</f>
        <v>1</v>
      </c>
      <c r="J4" s="44" t="b">
        <v>0</v>
      </c>
      <c r="K4" s="36" t="s">
        <v>625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https://raw.githubusercontent.com/PatrickVibild/TellusAmazonPictures/master/pictures/Lenovo/B50-80/RG/DE/1.jpg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https://raw.githubusercontent.com/PatrickVibild/TellusAmazonPictures/master/pictures/Lenovo/B50-80/RG/DE/2.jpg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https://raw.githubusercontent.com/PatrickVibild/TellusAmazonPictures/master/pictures/Lenovo/B50-80/RG/DE/3.jpg</v>
      </c>
      <c r="P4" t="str">
        <f t="shared" ref="P4:P35" si="3">IF(ISBLANK(K4),"",IF(L4, "https://raw.githubusercontent.com/PatrickVibild/TellusAmazonPictures/master/pictures/"&amp;K4&amp;"/4.jpg", ""))</f>
        <v>https://raw.githubusercontent.com/PatrickVibild/TellusAmazonPictures/master/pictures/Lenovo/B50-80/RG/DE/4.jpg</v>
      </c>
      <c r="Q4" t="str">
        <f t="shared" ref="Q4:Q35" si="4">IF(ISBLANK(K4),"",IF(L4, "https://raw.githubusercontent.com/PatrickVibild/TellusAmazonPictures/master/pictures/"&amp;K4&amp;"/5.jpg", ""))</f>
        <v>https://raw.githubusercontent.com/PatrickVibild/TellusAmazonPictures/master/pictures/Lenovo/B50-80/RG/DE/5.jpg</v>
      </c>
      <c r="R4" t="str">
        <f t="shared" ref="R4:R35" si="5">IF(ISBLANK(K4),"",IF(L4, "https://raw.githubusercontent.com/PatrickVibild/TellusAmazonPictures/master/pictures/"&amp;K4&amp;"/6.jpg", ""))</f>
        <v>https://raw.githubusercontent.com/PatrickVibild/TellusAmazonPictures/master/pictures/Lenovo/B50-80/RG/DE/6.jpg</v>
      </c>
      <c r="S4" t="str">
        <f t="shared" ref="S4:S35" si="6">IF(ISBLANK(K4),"",IF(L4, "https://raw.githubusercontent.com/PatrickVibild/TellusAmazonPictures/master/pictures/"&amp;K4&amp;"/7.jpg", ""))</f>
        <v>https://raw.githubusercontent.com/PatrickVibild/TellusAmazonPictures/master/pictures/Lenovo/B50-80/RG/DE/7.jpg</v>
      </c>
      <c r="T4" t="str">
        <f t="shared" ref="T4:T35" si="7">IF(ISBLANK(K4),"",IF(L4, "https://raw.githubusercontent.com/PatrickVibild/TellusAmazonPictures/master/pictures/"&amp;K4&amp;"/8.jpg",""))</f>
        <v>https://raw.githubusercontent.com/PatrickVibild/TellusAmazonPictures/master/pictures/Lenovo/B50-80/RG/DE/8.jpg</v>
      </c>
      <c r="U4" t="str">
        <f t="shared" ref="U4:U35" si="8">IF(ISBLANK(K4),"",IF(L4, "https://raw.githubusercontent.com/PatrickVibild/TellusAmazonPictures/master/pictures/"&amp;K4&amp;"/9.jpg", ""))</f>
        <v>https://raw.githubusercontent.com/PatrickVibild/TellusAmazonPictures/master/pictures/Lenovo/B50-80/RG/DE/9.jpg</v>
      </c>
      <c r="V4" s="42">
        <f>MATCH(G4,options!$D$1:$D$20,0)</f>
        <v>1</v>
      </c>
    </row>
    <row r="5" spans="1:22" ht="28" x14ac:dyDescent="0.15">
      <c r="A5" s="37" t="s">
        <v>373</v>
      </c>
      <c r="B5" s="40">
        <v>15</v>
      </c>
      <c r="C5" s="41" t="b">
        <f>FALSE()</f>
        <v>0</v>
      </c>
      <c r="D5" s="41" t="b">
        <f>TRUE()</f>
        <v>1</v>
      </c>
      <c r="E5" s="36">
        <v>5714401508021</v>
      </c>
      <c r="F5" s="36" t="s">
        <v>374</v>
      </c>
      <c r="G5" s="48" t="s">
        <v>375</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3" t="b">
        <f>TRUE()</f>
        <v>1</v>
      </c>
      <c r="J5" s="44" t="b">
        <v>0</v>
      </c>
      <c r="K5" s="36" t="s">
        <v>626</v>
      </c>
      <c r="L5" s="45" t="b">
        <v>1</v>
      </c>
      <c r="M5" s="46" t="str">
        <f t="shared" si="0"/>
        <v>https://raw.githubusercontent.com/PatrickVibild/TellusAmazonPictures/master/pictures/Lenovo/B50-80/RG/FR/1.jpg</v>
      </c>
      <c r="N5" s="46" t="str">
        <f t="shared" si="1"/>
        <v>https://raw.githubusercontent.com/PatrickVibild/TellusAmazonPictures/master/pictures/Lenovo/B50-80/RG/FR/2.jpg</v>
      </c>
      <c r="O5" s="47" t="str">
        <f t="shared" si="2"/>
        <v>https://raw.githubusercontent.com/PatrickVibild/TellusAmazonPictures/master/pictures/Lenovo/B50-80/RG/FR/3.jpg</v>
      </c>
      <c r="P5" t="str">
        <f t="shared" si="3"/>
        <v>https://raw.githubusercontent.com/PatrickVibild/TellusAmazonPictures/master/pictures/Lenovo/B50-80/RG/FR/4.jpg</v>
      </c>
      <c r="Q5" t="str">
        <f t="shared" si="4"/>
        <v>https://raw.githubusercontent.com/PatrickVibild/TellusAmazonPictures/master/pictures/Lenovo/B50-80/RG/FR/5.jpg</v>
      </c>
      <c r="R5" t="str">
        <f t="shared" si="5"/>
        <v>https://raw.githubusercontent.com/PatrickVibild/TellusAmazonPictures/master/pictures/Lenovo/B50-80/RG/FR/6.jpg</v>
      </c>
      <c r="S5" t="str">
        <f t="shared" si="6"/>
        <v>https://raw.githubusercontent.com/PatrickVibild/TellusAmazonPictures/master/pictures/Lenovo/B50-80/RG/FR/7.jpg</v>
      </c>
      <c r="T5" t="str">
        <f t="shared" si="7"/>
        <v>https://raw.githubusercontent.com/PatrickVibild/TellusAmazonPictures/master/pictures/Lenovo/B50-80/RG/FR/8.jpg</v>
      </c>
      <c r="U5" t="str">
        <f t="shared" si="8"/>
        <v>https://raw.githubusercontent.com/PatrickVibild/TellusAmazonPictures/master/pictures/Lenovo/B50-80/RG/FR/9.jpg</v>
      </c>
      <c r="V5" s="42">
        <f>MATCH(G5,options!$D$1:$D$20,0)</f>
        <v>2</v>
      </c>
    </row>
    <row r="6" spans="1:22" ht="28" x14ac:dyDescent="0.15">
      <c r="A6" s="37" t="s">
        <v>376</v>
      </c>
      <c r="B6" s="49" t="s">
        <v>449</v>
      </c>
      <c r="C6" s="41" t="b">
        <f>FALSE()</f>
        <v>0</v>
      </c>
      <c r="D6" s="41" t="b">
        <f>TRUE()</f>
        <v>1</v>
      </c>
      <c r="E6" s="36">
        <v>5714401508038</v>
      </c>
      <c r="F6" s="36" t="s">
        <v>378</v>
      </c>
      <c r="G6" s="48" t="s">
        <v>379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3" t="b">
        <f>TRUE()</f>
        <v>1</v>
      </c>
      <c r="J6" s="44" t="b">
        <v>0</v>
      </c>
      <c r="K6" s="36" t="s">
        <v>627</v>
      </c>
      <c r="L6" s="45" t="b">
        <v>1</v>
      </c>
      <c r="M6" s="46" t="str">
        <f t="shared" si="0"/>
        <v>https://raw.githubusercontent.com/PatrickVibild/TellusAmazonPictures/master/pictures/Lenovo/B50-80/RG/IT/1.jpg</v>
      </c>
      <c r="N6" s="46" t="str">
        <f t="shared" si="1"/>
        <v>https://raw.githubusercontent.com/PatrickVibild/TellusAmazonPictures/master/pictures/Lenovo/B50-80/RG/IT/2.jpg</v>
      </c>
      <c r="O6" s="47" t="str">
        <f t="shared" si="2"/>
        <v>https://raw.githubusercontent.com/PatrickVibild/TellusAmazonPictures/master/pictures/Lenovo/B50-80/RG/IT/3.jpg</v>
      </c>
      <c r="P6" t="str">
        <f t="shared" si="3"/>
        <v>https://raw.githubusercontent.com/PatrickVibild/TellusAmazonPictures/master/pictures/Lenovo/B50-80/RG/IT/4.jpg</v>
      </c>
      <c r="Q6" t="str">
        <f t="shared" si="4"/>
        <v>https://raw.githubusercontent.com/PatrickVibild/TellusAmazonPictures/master/pictures/Lenovo/B50-80/RG/IT/5.jpg</v>
      </c>
      <c r="R6" t="str">
        <f t="shared" si="5"/>
        <v>https://raw.githubusercontent.com/PatrickVibild/TellusAmazonPictures/master/pictures/Lenovo/B50-80/RG/IT/6.jpg</v>
      </c>
      <c r="S6" t="str">
        <f t="shared" si="6"/>
        <v>https://raw.githubusercontent.com/PatrickVibild/TellusAmazonPictures/master/pictures/Lenovo/B50-80/RG/IT/7.jpg</v>
      </c>
      <c r="T6" t="str">
        <f t="shared" si="7"/>
        <v>https://raw.githubusercontent.com/PatrickVibild/TellusAmazonPictures/master/pictures/Lenovo/B50-80/RG/IT/8.jpg</v>
      </c>
      <c r="U6" t="str">
        <f t="shared" si="8"/>
        <v>https://raw.githubusercontent.com/PatrickVibild/TellusAmazonPictures/master/pictures/Lenovo/B50-80/RG/IT/9.jpg</v>
      </c>
      <c r="V6" s="42">
        <f>MATCH(G6,options!$D$1:$D$20,0)</f>
        <v>3</v>
      </c>
    </row>
    <row r="7" spans="1:22" ht="28" x14ac:dyDescent="0.15">
      <c r="A7" s="37" t="s">
        <v>380</v>
      </c>
      <c r="B7" s="50" t="str">
        <f>IF(B6=options!C1,"32","41")</f>
        <v>32</v>
      </c>
      <c r="C7" s="41" t="b">
        <f>FALSE()</f>
        <v>0</v>
      </c>
      <c r="D7" s="41" t="b">
        <f>TRUE()</f>
        <v>1</v>
      </c>
      <c r="E7" s="36">
        <v>5714401508045</v>
      </c>
      <c r="F7" s="36" t="s">
        <v>381</v>
      </c>
      <c r="G7" s="48" t="s">
        <v>382</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3" t="b">
        <f>TRUE()</f>
        <v>1</v>
      </c>
      <c r="J7" s="44" t="b">
        <v>0</v>
      </c>
      <c r="K7" s="36" t="s">
        <v>628</v>
      </c>
      <c r="L7" s="45" t="b">
        <v>1</v>
      </c>
      <c r="M7" s="46" t="str">
        <f t="shared" si="0"/>
        <v>https://raw.githubusercontent.com/PatrickVibild/TellusAmazonPictures/master/pictures/Lenovo/B50-80/RG/ES/1.jpg</v>
      </c>
      <c r="N7" s="46" t="str">
        <f t="shared" si="1"/>
        <v>https://raw.githubusercontent.com/PatrickVibild/TellusAmazonPictures/master/pictures/Lenovo/B50-80/RG/ES/2.jpg</v>
      </c>
      <c r="O7" s="47" t="str">
        <f t="shared" si="2"/>
        <v>https://raw.githubusercontent.com/PatrickVibild/TellusAmazonPictures/master/pictures/Lenovo/B50-80/RG/ES/3.jpg</v>
      </c>
      <c r="P7" t="str">
        <f t="shared" si="3"/>
        <v>https://raw.githubusercontent.com/PatrickVibild/TellusAmazonPictures/master/pictures/Lenovo/B50-80/RG/ES/4.jpg</v>
      </c>
      <c r="Q7" t="str">
        <f t="shared" si="4"/>
        <v>https://raw.githubusercontent.com/PatrickVibild/TellusAmazonPictures/master/pictures/Lenovo/B50-80/RG/ES/5.jpg</v>
      </c>
      <c r="R7" t="str">
        <f t="shared" si="5"/>
        <v>https://raw.githubusercontent.com/PatrickVibild/TellusAmazonPictures/master/pictures/Lenovo/B50-80/RG/ES/6.jpg</v>
      </c>
      <c r="S7" t="str">
        <f t="shared" si="6"/>
        <v>https://raw.githubusercontent.com/PatrickVibild/TellusAmazonPictures/master/pictures/Lenovo/B50-80/RG/ES/7.jpg</v>
      </c>
      <c r="T7" t="str">
        <f t="shared" si="7"/>
        <v>https://raw.githubusercontent.com/PatrickVibild/TellusAmazonPictures/master/pictures/Lenovo/B50-80/RG/ES/8.jpg</v>
      </c>
      <c r="U7" t="str">
        <f t="shared" si="8"/>
        <v>https://raw.githubusercontent.com/PatrickVibild/TellusAmazonPictures/master/pictures/Lenovo/B50-80/RG/ES/9.jpg</v>
      </c>
      <c r="V7" s="42">
        <f>MATCH(G7,options!$D$1:$D$20,0)</f>
        <v>4</v>
      </c>
    </row>
    <row r="8" spans="1:22" ht="28" x14ac:dyDescent="0.15">
      <c r="A8" s="37" t="s">
        <v>383</v>
      </c>
      <c r="B8" s="50" t="str">
        <f>IF(B6=options!C1,"18","17")</f>
        <v>18</v>
      </c>
      <c r="C8" s="41" t="b">
        <f>FALSE()</f>
        <v>0</v>
      </c>
      <c r="D8" s="41" t="b">
        <f>TRUE()</f>
        <v>1</v>
      </c>
      <c r="E8" s="36">
        <v>5714401508052</v>
      </c>
      <c r="F8" s="36" t="s">
        <v>384</v>
      </c>
      <c r="G8" s="48" t="s">
        <v>385</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3" t="b">
        <f>TRUE()</f>
        <v>1</v>
      </c>
      <c r="J8" s="44" t="b">
        <v>0</v>
      </c>
      <c r="K8" s="36" t="s">
        <v>629</v>
      </c>
      <c r="L8" s="45" t="b">
        <v>1</v>
      </c>
      <c r="M8" s="46" t="str">
        <f t="shared" si="0"/>
        <v>https://raw.githubusercontent.com/PatrickVibild/TellusAmazonPictures/master/pictures/Lenovo/B50-80/RG/UK/1.jpg</v>
      </c>
      <c r="N8" s="46" t="str">
        <f t="shared" si="1"/>
        <v>https://raw.githubusercontent.com/PatrickVibild/TellusAmazonPictures/master/pictures/Lenovo/B50-80/RG/UK/2.jpg</v>
      </c>
      <c r="O8" s="47" t="str">
        <f t="shared" si="2"/>
        <v>https://raw.githubusercontent.com/PatrickVibild/TellusAmazonPictures/master/pictures/Lenovo/B50-80/RG/UK/3.jpg</v>
      </c>
      <c r="P8" t="str">
        <f t="shared" si="3"/>
        <v>https://raw.githubusercontent.com/PatrickVibild/TellusAmazonPictures/master/pictures/Lenovo/B50-80/RG/UK/4.jpg</v>
      </c>
      <c r="Q8" t="str">
        <f t="shared" si="4"/>
        <v>https://raw.githubusercontent.com/PatrickVibild/TellusAmazonPictures/master/pictures/Lenovo/B50-80/RG/UK/5.jpg</v>
      </c>
      <c r="R8" t="str">
        <f t="shared" si="5"/>
        <v>https://raw.githubusercontent.com/PatrickVibild/TellusAmazonPictures/master/pictures/Lenovo/B50-80/RG/UK/6.jpg</v>
      </c>
      <c r="S8" t="str">
        <f t="shared" si="6"/>
        <v>https://raw.githubusercontent.com/PatrickVibild/TellusAmazonPictures/master/pictures/Lenovo/B50-80/RG/UK/7.jpg</v>
      </c>
      <c r="T8" t="str">
        <f t="shared" si="7"/>
        <v>https://raw.githubusercontent.com/PatrickVibild/TellusAmazonPictures/master/pictures/Lenovo/B50-80/RG/UK/8.jpg</v>
      </c>
      <c r="U8" t="str">
        <f t="shared" si="8"/>
        <v>https://raw.githubusercontent.com/PatrickVibild/TellusAmazonPictures/master/pictures/Lenovo/B50-80/RG/UK/9.jpg</v>
      </c>
      <c r="V8" s="42">
        <f>MATCH(G8,options!$D$1:$D$20,0)</f>
        <v>5</v>
      </c>
    </row>
    <row r="9" spans="1:22" ht="28" x14ac:dyDescent="0.15">
      <c r="A9" s="37" t="s">
        <v>386</v>
      </c>
      <c r="B9" s="50" t="str">
        <f>IF(B6=options!C1,"2","5")</f>
        <v>2</v>
      </c>
      <c r="C9" s="41" t="b">
        <f>FALSE()</f>
        <v>0</v>
      </c>
      <c r="D9" s="41" t="b">
        <v>1</v>
      </c>
      <c r="E9" s="36"/>
      <c r="F9" s="36"/>
      <c r="G9" s="48" t="s">
        <v>387</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3" t="b">
        <f>TRUE()</f>
        <v>1</v>
      </c>
      <c r="J9" s="44" t="b">
        <v>0</v>
      </c>
      <c r="K9" s="36" t="s">
        <v>630</v>
      </c>
      <c r="L9" s="45" t="b">
        <v>1</v>
      </c>
      <c r="M9" s="46" t="str">
        <f t="shared" si="0"/>
        <v>https://raw.githubusercontent.com/PatrickVibild/TellusAmazonPictures/master/pictures/Lenovo/B50-80/RG/NOR/1.jpg</v>
      </c>
      <c r="N9" s="46" t="str">
        <f t="shared" si="1"/>
        <v>https://raw.githubusercontent.com/PatrickVibild/TellusAmazonPictures/master/pictures/Lenovo/B50-80/RG/NOR/2.jpg</v>
      </c>
      <c r="O9" s="47" t="str">
        <f t="shared" si="2"/>
        <v>https://raw.githubusercontent.com/PatrickVibild/TellusAmazonPictures/master/pictures/Lenovo/B50-80/RG/NOR/3.jpg</v>
      </c>
      <c r="P9" t="str">
        <f t="shared" si="3"/>
        <v>https://raw.githubusercontent.com/PatrickVibild/TellusAmazonPictures/master/pictures/Lenovo/B50-80/RG/NOR/4.jpg</v>
      </c>
      <c r="Q9" t="str">
        <f t="shared" si="4"/>
        <v>https://raw.githubusercontent.com/PatrickVibild/TellusAmazonPictures/master/pictures/Lenovo/B50-80/RG/NOR/5.jpg</v>
      </c>
      <c r="R9" t="str">
        <f t="shared" si="5"/>
        <v>https://raw.githubusercontent.com/PatrickVibild/TellusAmazonPictures/master/pictures/Lenovo/B50-80/RG/NOR/6.jpg</v>
      </c>
      <c r="S9" t="str">
        <f t="shared" si="6"/>
        <v>https://raw.githubusercontent.com/PatrickVibild/TellusAmazonPictures/master/pictures/Lenovo/B50-80/RG/NOR/7.jpg</v>
      </c>
      <c r="T9" t="str">
        <f t="shared" si="7"/>
        <v>https://raw.githubusercontent.com/PatrickVibild/TellusAmazonPictures/master/pictures/Lenovo/B50-80/RG/NOR/8.jpg</v>
      </c>
      <c r="U9" t="str">
        <f t="shared" si="8"/>
        <v>https://raw.githubusercontent.com/PatrickVibild/TellusAmazonPictures/master/pictures/Lenovo/B50-80/RG/NOR/9.jpg</v>
      </c>
      <c r="V9" s="42">
        <f>MATCH(G9,options!$D$1:$D$20,0)</f>
        <v>6</v>
      </c>
    </row>
    <row r="10" spans="1:22" ht="28" x14ac:dyDescent="0.15">
      <c r="A10" t="s">
        <v>388</v>
      </c>
      <c r="B10" s="51"/>
      <c r="C10" s="41" t="b">
        <f>FALSE()</f>
        <v>0</v>
      </c>
      <c r="D10" s="41" t="b">
        <f>FALSE()</f>
        <v>0</v>
      </c>
      <c r="E10" s="36"/>
      <c r="F10" s="36"/>
      <c r="G10" s="48" t="s">
        <v>389</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3" t="b">
        <f>TRUE()</f>
        <v>1</v>
      </c>
      <c r="J10" s="44" t="b">
        <v>0</v>
      </c>
      <c r="K10" s="36" t="s">
        <v>631</v>
      </c>
      <c r="L10" s="45" t="b">
        <v>1</v>
      </c>
      <c r="M10" s="46" t="str">
        <f t="shared" si="0"/>
        <v>https://raw.githubusercontent.com/PatrickVibild/TellusAmazonPictures/master/pictures/Lenovo/B50-80/DE/1.jpg</v>
      </c>
      <c r="N10" s="46" t="str">
        <f t="shared" si="1"/>
        <v>https://raw.githubusercontent.com/PatrickVibild/TellusAmazonPictures/master/pictures/Lenovo/B50-80/DE/2.jpg</v>
      </c>
      <c r="O10" s="47" t="str">
        <f t="shared" si="2"/>
        <v>https://raw.githubusercontent.com/PatrickVibild/TellusAmazonPictures/master/pictures/Lenovo/B50-80/DE/3.jpg</v>
      </c>
      <c r="P10" t="str">
        <f t="shared" si="3"/>
        <v>https://raw.githubusercontent.com/PatrickVibild/TellusAmazonPictures/master/pictures/Lenovo/B50-80/DE/4.jpg</v>
      </c>
      <c r="Q10" t="str">
        <f t="shared" si="4"/>
        <v>https://raw.githubusercontent.com/PatrickVibild/TellusAmazonPictures/master/pictures/Lenovo/B50-80/DE/5.jpg</v>
      </c>
      <c r="R10" t="str">
        <f t="shared" si="5"/>
        <v>https://raw.githubusercontent.com/PatrickVibild/TellusAmazonPictures/master/pictures/Lenovo/B50-80/DE/6.jpg</v>
      </c>
      <c r="S10" t="str">
        <f t="shared" si="6"/>
        <v>https://raw.githubusercontent.com/PatrickVibild/TellusAmazonPictures/master/pictures/Lenovo/B50-80/DE/7.jpg</v>
      </c>
      <c r="T10" t="str">
        <f t="shared" si="7"/>
        <v>https://raw.githubusercontent.com/PatrickVibild/TellusAmazonPictures/master/pictures/Lenovo/B50-80/DE/8.jpg</v>
      </c>
      <c r="U10" t="str">
        <f t="shared" si="8"/>
        <v>https://raw.githubusercontent.com/PatrickVibild/TellusAmazonPictures/master/pictures/Lenovo/B50-80/DE/9.jpg</v>
      </c>
      <c r="V10" s="42">
        <f>MATCH(G10,options!$D$1:$D$20,0)</f>
        <v>7</v>
      </c>
    </row>
    <row r="11" spans="1:22" ht="28" x14ac:dyDescent="0.15">
      <c r="A11" s="37" t="s">
        <v>390</v>
      </c>
      <c r="B11" s="52">
        <v>100</v>
      </c>
      <c r="C11" s="41" t="b">
        <v>1</v>
      </c>
      <c r="D11" s="41" t="b">
        <f>FALSE()</f>
        <v>0</v>
      </c>
      <c r="E11" s="36">
        <v>5714401508083</v>
      </c>
      <c r="F11" s="36" t="s">
        <v>391</v>
      </c>
      <c r="G11" s="48" t="s">
        <v>392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 xml:space="preserve">US </v>
      </c>
      <c r="I11" s="43" t="b">
        <f>TRUE()</f>
        <v>1</v>
      </c>
      <c r="J11" s="44" t="b">
        <v>0</v>
      </c>
      <c r="K11" s="36" t="s">
        <v>632</v>
      </c>
      <c r="L11" s="45" t="b">
        <v>1</v>
      </c>
      <c r="M11" s="46" t="str">
        <f t="shared" si="0"/>
        <v>https://raw.githubusercontent.com/PatrickVibild/TellusAmazonPictures/master/pictures/Lenovo/B50-80/RG/US/1.jpg</v>
      </c>
      <c r="N11" s="46" t="str">
        <f t="shared" si="1"/>
        <v>https://raw.githubusercontent.com/PatrickVibild/TellusAmazonPictures/master/pictures/Lenovo/B50-80/RG/US/2.jpg</v>
      </c>
      <c r="O11" s="47" t="str">
        <f t="shared" si="2"/>
        <v>https://raw.githubusercontent.com/PatrickVibild/TellusAmazonPictures/master/pictures/Lenovo/B50-80/RG/US/3.jpg</v>
      </c>
      <c r="P11" t="str">
        <f t="shared" si="3"/>
        <v>https://raw.githubusercontent.com/PatrickVibild/TellusAmazonPictures/master/pictures/Lenovo/B50-80/RG/US/4.jpg</v>
      </c>
      <c r="Q11" t="str">
        <f t="shared" si="4"/>
        <v>https://raw.githubusercontent.com/PatrickVibild/TellusAmazonPictures/master/pictures/Lenovo/B50-80/RG/US/5.jpg</v>
      </c>
      <c r="R11" t="str">
        <f t="shared" si="5"/>
        <v>https://raw.githubusercontent.com/PatrickVibild/TellusAmazonPictures/master/pictures/Lenovo/B50-80/RG/US/6.jpg</v>
      </c>
      <c r="S11" t="str">
        <f t="shared" si="6"/>
        <v>https://raw.githubusercontent.com/PatrickVibild/TellusAmazonPictures/master/pictures/Lenovo/B50-80/RG/US/7.jpg</v>
      </c>
      <c r="T11" t="str">
        <f t="shared" si="7"/>
        <v>https://raw.githubusercontent.com/PatrickVibild/TellusAmazonPictures/master/pictures/Lenovo/B50-80/RG/US/8.jpg</v>
      </c>
      <c r="U11" t="str">
        <f t="shared" si="8"/>
        <v>https://raw.githubusercontent.com/PatrickVibild/TellusAmazonPictures/master/pictures/Lenovo/B50-80/RG/US/9.jpg</v>
      </c>
      <c r="V11" s="42">
        <f>MATCH(G11,options!$D$1:$D$20,0)</f>
        <v>18</v>
      </c>
    </row>
    <row r="12" spans="1:22" ht="14" x14ac:dyDescent="0.15">
      <c r="B12" s="51"/>
      <c r="C12" s="41" t="b">
        <f>FALSE()</f>
        <v>0</v>
      </c>
      <c r="D12" s="41" t="b">
        <f>FALSE()</f>
        <v>0</v>
      </c>
      <c r="E12" s="53"/>
      <c r="F12" s="36"/>
      <c r="G12" s="48" t="s">
        <v>393</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3" t="b">
        <f>TRUE()</f>
        <v>1</v>
      </c>
      <c r="J12" s="44" t="b">
        <v>0</v>
      </c>
      <c r="K12" s="36" t="s">
        <v>394</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395</v>
      </c>
      <c r="B13" s="36" t="s">
        <v>396</v>
      </c>
      <c r="C13" s="41" t="b">
        <f>FALSE()</f>
        <v>0</v>
      </c>
      <c r="D13" s="41" t="b">
        <f>FALSE()</f>
        <v>0</v>
      </c>
      <c r="E13" s="53"/>
      <c r="F13" s="36"/>
      <c r="G13" s="48" t="s">
        <v>397</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3" t="b">
        <f>TRUE()</f>
        <v>1</v>
      </c>
      <c r="J13" s="44" t="b">
        <v>0</v>
      </c>
      <c r="K13" s="36" t="s">
        <v>398</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399</v>
      </c>
      <c r="B14" s="36">
        <v>5714401508991</v>
      </c>
      <c r="C14" s="41" t="b">
        <f>FALSE()</f>
        <v>0</v>
      </c>
      <c r="D14" s="41" t="b">
        <f>FALSE()</f>
        <v>0</v>
      </c>
      <c r="E14" s="53"/>
      <c r="F14" s="36"/>
      <c r="G14" s="48" t="s">
        <v>400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3" t="b">
        <f>TRUE()</f>
        <v>1</v>
      </c>
      <c r="J14" s="44" t="b">
        <v>0</v>
      </c>
      <c r="K14" s="36" t="s">
        <v>401</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1"/>
      <c r="C15" s="41" t="b">
        <f>FALSE()</f>
        <v>0</v>
      </c>
      <c r="D15" s="41" t="b">
        <f>FALSE()</f>
        <v>0</v>
      </c>
      <c r="E15" s="53"/>
      <c r="F15" s="36"/>
      <c r="G15" s="48" t="s">
        <v>402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3" t="b">
        <f>TRUE()</f>
        <v>1</v>
      </c>
      <c r="J15" s="44" t="b">
        <v>0</v>
      </c>
      <c r="K15" s="36" t="s">
        <v>403</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404</v>
      </c>
      <c r="B16" s="38" t="s">
        <v>624</v>
      </c>
      <c r="C16" s="41" t="b">
        <f>FALSE()</f>
        <v>0</v>
      </c>
      <c r="D16" s="41" t="b">
        <f>FALSE()</f>
        <v>0</v>
      </c>
      <c r="E16" s="53"/>
      <c r="F16" s="36"/>
      <c r="G16" s="48" t="s">
        <v>405</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3" t="b">
        <f>TRUE()</f>
        <v>1</v>
      </c>
      <c r="J16" s="44" t="b">
        <v>0</v>
      </c>
      <c r="K16" s="36" t="s">
        <v>406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1"/>
      <c r="C17" s="41" t="b">
        <f>FALSE()</f>
        <v>0</v>
      </c>
      <c r="D17" s="41" t="b">
        <f>FALSE()</f>
        <v>0</v>
      </c>
      <c r="E17" s="53"/>
      <c r="F17" s="36"/>
      <c r="G17" s="48" t="s">
        <v>407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3" t="b">
        <f>TRUE()</f>
        <v>1</v>
      </c>
      <c r="J17" s="44" t="b">
        <v>0</v>
      </c>
      <c r="K17" s="36" t="s">
        <v>408</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409</v>
      </c>
      <c r="B18" s="52">
        <v>10</v>
      </c>
      <c r="C18" s="41" t="b">
        <f>FALSE()</f>
        <v>0</v>
      </c>
      <c r="D18" s="41" t="b">
        <f>FALSE()</f>
        <v>0</v>
      </c>
      <c r="E18" s="53"/>
      <c r="F18" s="36"/>
      <c r="G18" s="48" t="s">
        <v>410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3" t="b">
        <f>TRUE()</f>
        <v>1</v>
      </c>
      <c r="J18" s="44" t="b">
        <v>0</v>
      </c>
      <c r="K18" s="36" t="s">
        <v>411</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1"/>
      <c r="C19" s="41" t="b">
        <f>FALSE()</f>
        <v>0</v>
      </c>
      <c r="D19" s="41" t="b">
        <f>FALSE()</f>
        <v>0</v>
      </c>
      <c r="E19" s="53"/>
      <c r="F19" s="36"/>
      <c r="G19" s="48" t="s">
        <v>412</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3" t="b">
        <f>TRUE()</f>
        <v>1</v>
      </c>
      <c r="J19" s="44" t="b">
        <v>0</v>
      </c>
      <c r="K19" s="36" t="s">
        <v>413</v>
      </c>
      <c r="L19" s="45" t="b">
        <f>FALSE()</f>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414</v>
      </c>
      <c r="B20" s="54" t="s">
        <v>415</v>
      </c>
      <c r="C20" s="41" t="b">
        <f>FALSE()</f>
        <v>0</v>
      </c>
      <c r="D20" s="41" t="b">
        <f>FALSE()</f>
        <v>0</v>
      </c>
      <c r="E20" s="53"/>
      <c r="F20" s="36"/>
      <c r="G20" s="48" t="s">
        <v>416</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3" t="b">
        <f>TRUE()</f>
        <v>1</v>
      </c>
      <c r="J20" s="44" t="b">
        <v>0</v>
      </c>
      <c r="K20" s="36" t="s">
        <v>417</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1"/>
      <c r="C21" s="41" t="b">
        <f>FALSE()</f>
        <v>0</v>
      </c>
      <c r="D21" s="41" t="b">
        <f>FALSE()</f>
        <v>0</v>
      </c>
      <c r="E21" s="53"/>
      <c r="F21" s="36"/>
      <c r="G21" s="48" t="s">
        <v>418</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3" t="b">
        <f>TRUE()</f>
        <v>1</v>
      </c>
      <c r="J21" s="44" t="b">
        <v>0</v>
      </c>
      <c r="K21" s="36" t="s">
        <v>419</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1"/>
      <c r="C22" s="41" t="b">
        <f>TRUE()</f>
        <v>1</v>
      </c>
      <c r="D22" s="41" t="b">
        <f>FALSE()</f>
        <v>0</v>
      </c>
      <c r="E22" s="53"/>
      <c r="F22" s="36"/>
      <c r="G22" s="48" t="s">
        <v>392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 xml:space="preserve">US </v>
      </c>
      <c r="I22" s="43" t="b">
        <f>TRUE()</f>
        <v>1</v>
      </c>
      <c r="J22" s="44" t="b">
        <f>TRUE()</f>
        <v>1</v>
      </c>
      <c r="K22" s="36" t="s">
        <v>420</v>
      </c>
      <c r="L22" s="45" t="b">
        <f>TRUE()</f>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56" x14ac:dyDescent="0.15">
      <c r="A23" s="37" t="s">
        <v>421</v>
      </c>
      <c r="B23" s="38"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1" t="b">
        <f>FALSE()</f>
        <v>0</v>
      </c>
      <c r="D23" s="41" t="b">
        <f>TRUE()</f>
        <v>1</v>
      </c>
      <c r="E23" s="53"/>
      <c r="F23" s="36"/>
      <c r="G23" s="48" t="s">
        <v>372</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Deutsche</v>
      </c>
      <c r="I23" s="43" t="b">
        <f>TRUE()</f>
        <v>1</v>
      </c>
      <c r="J23" s="44" t="b">
        <f>FALSE()</f>
        <v>0</v>
      </c>
      <c r="K23" s="36" t="s">
        <v>422</v>
      </c>
      <c r="L23" s="45" t="b">
        <f>FALSE()</f>
        <v>0</v>
      </c>
      <c r="M23" s="46" t="str">
        <f t="shared" si="0"/>
        <v>https://download.lenovo.com/Images/Parts/04Y0950/04Y0950_A.jpg</v>
      </c>
      <c r="N23" s="46" t="str">
        <f t="shared" si="1"/>
        <v>https://download.lenovo.com/Images/Parts/04Y0950/04Y0950_B.jpg</v>
      </c>
      <c r="O23" s="47" t="str">
        <f t="shared" si="2"/>
        <v>https://download.lenovo.com/Images/Parts/04Y0950/04Y0950_details.jpg</v>
      </c>
      <c r="P23" t="str">
        <f t="shared" si="3"/>
        <v/>
      </c>
      <c r="Q23" t="str">
        <f t="shared" si="4"/>
        <v/>
      </c>
      <c r="R23" t="str">
        <f t="shared" si="5"/>
        <v/>
      </c>
      <c r="S23" t="str">
        <f t="shared" si="6"/>
        <v/>
      </c>
      <c r="T23" t="str">
        <f t="shared" si="7"/>
        <v/>
      </c>
      <c r="U23" t="str">
        <f t="shared" si="8"/>
        <v/>
      </c>
      <c r="V23" s="42">
        <f>MATCH(G23,options!$D$1:$D$20,0)</f>
        <v>1</v>
      </c>
    </row>
    <row r="24" spans="1:22" ht="70" x14ac:dyDescent="0.15">
      <c r="A24" s="37" t="s">
        <v>423</v>
      </c>
      <c r="B24" s="38"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t="b">
        <f>FALSE()</f>
        <v>0</v>
      </c>
      <c r="D24" s="41" t="b">
        <f>TRUE()</f>
        <v>1</v>
      </c>
      <c r="E24" s="53"/>
      <c r="F24" s="36"/>
      <c r="G24" s="48" t="s">
        <v>375</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Französisch</v>
      </c>
      <c r="I24" s="43" t="b">
        <f>TRUE()</f>
        <v>1</v>
      </c>
      <c r="J24" s="44" t="b">
        <f>FALSE()</f>
        <v>0</v>
      </c>
      <c r="K24" s="36" t="s">
        <v>424</v>
      </c>
      <c r="L24" s="45" t="b">
        <f>FALSE()</f>
        <v>0</v>
      </c>
      <c r="M24" s="46" t="str">
        <f t="shared" si="0"/>
        <v>https://download.lenovo.com/Images/Parts/04Y0902/04Y0902_A.jpg</v>
      </c>
      <c r="N24" s="46" t="str">
        <f t="shared" si="1"/>
        <v>https://download.lenovo.com/Images/Parts/04Y0902/04Y0902_B.jpg</v>
      </c>
      <c r="O24" s="47" t="str">
        <f t="shared" si="2"/>
        <v>https://download.lenovo.com/Images/Parts/04Y0902/04Y0902_details.jpg</v>
      </c>
      <c r="P24" t="str">
        <f t="shared" si="3"/>
        <v/>
      </c>
      <c r="Q24" t="str">
        <f t="shared" si="4"/>
        <v/>
      </c>
      <c r="R24" t="str">
        <f t="shared" si="5"/>
        <v/>
      </c>
      <c r="S24" t="str">
        <f t="shared" si="6"/>
        <v/>
      </c>
      <c r="T24" t="str">
        <f t="shared" si="7"/>
        <v/>
      </c>
      <c r="U24" t="str">
        <f t="shared" si="8"/>
        <v/>
      </c>
      <c r="V24" s="42">
        <f>MATCH(G24,options!$D$1:$D$20,0)</f>
        <v>2</v>
      </c>
    </row>
    <row r="25" spans="1:22" ht="42" x14ac:dyDescent="0.15">
      <c r="A25" s="37" t="s">
        <v>425</v>
      </c>
      <c r="B25" s="38"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1" t="b">
        <f>FALSE()</f>
        <v>0</v>
      </c>
      <c r="D25" s="41" t="b">
        <f>TRUE()</f>
        <v>1</v>
      </c>
      <c r="E25" s="53"/>
      <c r="F25" s="36"/>
      <c r="G25" s="48" t="s">
        <v>379</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Italienisch</v>
      </c>
      <c r="I25" s="43" t="b">
        <f>TRUE()</f>
        <v>1</v>
      </c>
      <c r="J25" s="44" t="b">
        <f>FALSE()</f>
        <v>0</v>
      </c>
      <c r="K25" s="36" t="s">
        <v>426</v>
      </c>
      <c r="L25" s="45" t="b">
        <f>FALSE()</f>
        <v>0</v>
      </c>
      <c r="M25" s="46" t="str">
        <f t="shared" si="0"/>
        <v>https://download.lenovo.com/Images/Parts/04Y0917/04Y0917_A.jpg</v>
      </c>
      <c r="N25" s="46" t="str">
        <f t="shared" si="1"/>
        <v>https://download.lenovo.com/Images/Parts/04Y0917/04Y0917_B.jpg</v>
      </c>
      <c r="O25" s="47" t="str">
        <f t="shared" si="2"/>
        <v>https://download.lenovo.com/Images/Parts/04Y0917/04Y0917_details.jpg</v>
      </c>
      <c r="P25" t="str">
        <f t="shared" si="3"/>
        <v/>
      </c>
      <c r="Q25" t="str">
        <f t="shared" si="4"/>
        <v/>
      </c>
      <c r="R25" t="str">
        <f t="shared" si="5"/>
        <v/>
      </c>
      <c r="S25" t="str">
        <f t="shared" si="6"/>
        <v/>
      </c>
      <c r="T25" t="str">
        <f t="shared" si="7"/>
        <v/>
      </c>
      <c r="U25" t="str">
        <f t="shared" si="8"/>
        <v/>
      </c>
      <c r="V25" s="42">
        <f>MATCH(G25,options!$D$1:$D$20,0)</f>
        <v>3</v>
      </c>
    </row>
    <row r="26" spans="1:22" ht="14" x14ac:dyDescent="0.15">
      <c r="A26" s="37" t="s">
        <v>427</v>
      </c>
      <c r="B26" s="38"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1" t="b">
        <f>FALSE()</f>
        <v>0</v>
      </c>
      <c r="D26" s="41" t="b">
        <f>TRUE()</f>
        <v>1</v>
      </c>
      <c r="E26" s="53"/>
      <c r="F26" s="36"/>
      <c r="G26" s="48" t="s">
        <v>382</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Spanisch</v>
      </c>
      <c r="I26" s="43" t="b">
        <f>TRUE()</f>
        <v>1</v>
      </c>
      <c r="J26" s="44" t="b">
        <f>FALSE()</f>
        <v>0</v>
      </c>
      <c r="K26" s="36" t="s">
        <v>428</v>
      </c>
      <c r="L26" s="45" t="b">
        <f>FALSE()</f>
        <v>0</v>
      </c>
      <c r="M26" s="46" t="str">
        <f t="shared" si="0"/>
        <v>https://download.lenovo.com/Images/Parts/04Y0910/04Y0910_A.jpg</v>
      </c>
      <c r="N26" s="46" t="str">
        <f t="shared" si="1"/>
        <v>https://download.lenovo.com/Images/Parts/04Y0910/04Y0910_B.jpg</v>
      </c>
      <c r="O26" s="47" t="str">
        <f t="shared" si="2"/>
        <v>https://download.lenovo.com/Images/Parts/04Y0910/04Y0910_details.jpg</v>
      </c>
      <c r="P26" t="str">
        <f t="shared" si="3"/>
        <v/>
      </c>
      <c r="Q26" t="str">
        <f t="shared" si="4"/>
        <v/>
      </c>
      <c r="R26" t="str">
        <f t="shared" si="5"/>
        <v/>
      </c>
      <c r="S26" t="str">
        <f t="shared" si="6"/>
        <v/>
      </c>
      <c r="T26" t="str">
        <f t="shared" si="7"/>
        <v/>
      </c>
      <c r="U26" t="str">
        <f t="shared" si="8"/>
        <v/>
      </c>
      <c r="V26" s="42">
        <f>MATCH(G26,options!$D$1:$D$20,0)</f>
        <v>4</v>
      </c>
    </row>
    <row r="27" spans="1:22" ht="56" x14ac:dyDescent="0.15">
      <c r="A27" s="37" t="s">
        <v>425</v>
      </c>
      <c r="B27" s="38"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1" t="b">
        <f>FALSE()</f>
        <v>0</v>
      </c>
      <c r="D27" s="41" t="b">
        <f>TRUE()</f>
        <v>1</v>
      </c>
      <c r="E27" s="53"/>
      <c r="F27" s="36"/>
      <c r="G27" s="48" t="s">
        <v>385</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3" t="b">
        <f>TRUE()</f>
        <v>1</v>
      </c>
      <c r="J27" s="44" t="b">
        <f>FALSE()</f>
        <v>0</v>
      </c>
      <c r="K27" s="36" t="s">
        <v>429</v>
      </c>
      <c r="L27" s="45" t="b">
        <f>FALSE()</f>
        <v>0</v>
      </c>
      <c r="M27" s="46" t="str">
        <f t="shared" si="0"/>
        <v>https://download.lenovo.com/Images/Parts/04Y0929/04Y0929_A.jpg</v>
      </c>
      <c r="N27" s="46" t="str">
        <f t="shared" si="1"/>
        <v>https://download.lenovo.com/Images/Parts/04Y0929/04Y0929_B.jpg</v>
      </c>
      <c r="O27" s="47" t="str">
        <f t="shared" si="2"/>
        <v>https://download.lenovo.com/Images/Parts/04Y0929/04Y0929_details.jpg</v>
      </c>
      <c r="P27" t="str">
        <f t="shared" si="3"/>
        <v/>
      </c>
      <c r="Q27" t="str">
        <f t="shared" si="4"/>
        <v/>
      </c>
      <c r="R27" t="str">
        <f t="shared" si="5"/>
        <v/>
      </c>
      <c r="S27" t="str">
        <f t="shared" si="6"/>
        <v/>
      </c>
      <c r="T27" t="str">
        <f t="shared" si="7"/>
        <v/>
      </c>
      <c r="U27" t="str">
        <f t="shared" si="8"/>
        <v/>
      </c>
      <c r="V27" s="42">
        <f>MATCH(G27,options!$D$1:$D$20,0)</f>
        <v>5</v>
      </c>
    </row>
    <row r="28" spans="1:22" ht="14" x14ac:dyDescent="0.15">
      <c r="B28" s="55"/>
      <c r="C28" s="41" t="b">
        <f>FALSE()</f>
        <v>0</v>
      </c>
      <c r="D28" s="41" t="b">
        <f>FALSE()</f>
        <v>0</v>
      </c>
      <c r="E28" s="53"/>
      <c r="F28" s="36"/>
      <c r="G28" s="48" t="s">
        <v>387</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Skandinavisch – Nordisch</v>
      </c>
      <c r="I28" s="43" t="b">
        <f>TRUE()</f>
        <v>1</v>
      </c>
      <c r="J28" s="44" t="b">
        <f>FALSE()</f>
        <v>0</v>
      </c>
      <c r="K28" s="36" t="s">
        <v>430</v>
      </c>
      <c r="L28" s="45" t="b">
        <f>FALSE()</f>
        <v>0</v>
      </c>
      <c r="M28" s="46" t="str">
        <f t="shared" si="0"/>
        <v>https://download.lenovo.com/Images/Parts/01AX351/01AX351_A.jpg</v>
      </c>
      <c r="N28" s="46" t="str">
        <f t="shared" si="1"/>
        <v>https://download.lenovo.com/Images/Parts/01AX351/01AX351_B.jpg</v>
      </c>
      <c r="O28" s="47" t="str">
        <f t="shared" si="2"/>
        <v>https://download.lenovo.com/Images/Parts/01AX351/01AX351_details.jpg</v>
      </c>
      <c r="P28" t="str">
        <f t="shared" si="3"/>
        <v/>
      </c>
      <c r="Q28" t="str">
        <f t="shared" si="4"/>
        <v/>
      </c>
      <c r="R28" t="str">
        <f t="shared" si="5"/>
        <v/>
      </c>
      <c r="S28" t="str">
        <f t="shared" si="6"/>
        <v/>
      </c>
      <c r="T28" t="str">
        <f t="shared" si="7"/>
        <v/>
      </c>
      <c r="U28" t="str">
        <f t="shared" si="8"/>
        <v/>
      </c>
      <c r="V28" s="42">
        <f>MATCH(G28,options!$D$1:$D$20,0)</f>
        <v>6</v>
      </c>
    </row>
    <row r="29" spans="1:22" ht="56" x14ac:dyDescent="0.15">
      <c r="A29" s="37" t="s">
        <v>431</v>
      </c>
      <c r="B29" s="38"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1" t="b">
        <f>FALSE()</f>
        <v>0</v>
      </c>
      <c r="D29" s="41" t="b">
        <f>FALSE()</f>
        <v>0</v>
      </c>
      <c r="E29" s="53"/>
      <c r="F29" s="36"/>
      <c r="G29" s="48" t="s">
        <v>389</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Belgier</v>
      </c>
      <c r="I29" s="43" t="b">
        <f>TRUE()</f>
        <v>1</v>
      </c>
      <c r="J29" s="44" t="b">
        <f>FALSE()</f>
        <v>0</v>
      </c>
      <c r="K29" s="36" t="s">
        <v>432</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5"/>
      <c r="C30" s="41" t="b">
        <f>FALSE()</f>
        <v>0</v>
      </c>
      <c r="D30" s="41" t="b">
        <f>FALSE()</f>
        <v>0</v>
      </c>
      <c r="E30" s="53"/>
      <c r="F30" s="36"/>
      <c r="G30" s="48" t="s">
        <v>433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Bulgarisch</v>
      </c>
      <c r="I30" s="43" t="b">
        <f>TRUE()</f>
        <v>1</v>
      </c>
      <c r="J30" s="44" t="b">
        <f>FALSE()</f>
        <v>0</v>
      </c>
      <c r="K30" s="36" t="s">
        <v>434</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56" x14ac:dyDescent="0.15">
      <c r="A31" s="37" t="s">
        <v>435</v>
      </c>
      <c r="B31" s="38"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1" t="b">
        <f>FALSE()</f>
        <v>0</v>
      </c>
      <c r="D31" s="41" t="b">
        <f>FALSE()</f>
        <v>0</v>
      </c>
      <c r="E31" s="53"/>
      <c r="F31" s="36"/>
      <c r="G31" s="48" t="s">
        <v>393</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Tschechisch</v>
      </c>
      <c r="I31" s="43" t="b">
        <f>TRUE()</f>
        <v>1</v>
      </c>
      <c r="J31" s="44" t="b">
        <f>FALSE()</f>
        <v>0</v>
      </c>
      <c r="K31" s="36" t="s">
        <v>436</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3"/>
      <c r="F32" s="36"/>
      <c r="G32" s="48" t="s">
        <v>397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Dänisch</v>
      </c>
      <c r="I32" s="43" t="b">
        <f>TRUE()</f>
        <v>1</v>
      </c>
      <c r="J32" s="44" t="b">
        <f>FALSE()</f>
        <v>0</v>
      </c>
      <c r="K32" s="36" t="s">
        <v>437</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438</v>
      </c>
      <c r="B33" s="38"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1" t="b">
        <f>FALSE()</f>
        <v>0</v>
      </c>
      <c r="D33" s="41" t="b">
        <f>FALSE()</f>
        <v>0</v>
      </c>
      <c r="E33" s="53"/>
      <c r="F33" s="36"/>
      <c r="G33" s="48" t="s">
        <v>400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Hungarisch</v>
      </c>
      <c r="I33" s="43" t="b">
        <f>TRUE()</f>
        <v>1</v>
      </c>
      <c r="J33" s="44" t="b">
        <f>FALSE()</f>
        <v>0</v>
      </c>
      <c r="K33" s="36" t="s">
        <v>439</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3"/>
      <c r="F34" s="36"/>
      <c r="G34" s="48" t="s">
        <v>402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Niederländisch</v>
      </c>
      <c r="I34" s="43" t="b">
        <f>TRUE()</f>
        <v>1</v>
      </c>
      <c r="J34" s="44" t="b">
        <f>FALSE()</f>
        <v>0</v>
      </c>
      <c r="K34" s="36" t="s">
        <v>440</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3"/>
      <c r="F35" s="36"/>
      <c r="G35" s="48" t="s">
        <v>405</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norwegisch</v>
      </c>
      <c r="I35" s="43" t="b">
        <f>TRUE()</f>
        <v>1</v>
      </c>
      <c r="J35" s="44" t="b">
        <f>FALSE()</f>
        <v>0</v>
      </c>
      <c r="K35" s="36" t="s">
        <v>406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441</v>
      </c>
      <c r="B36" s="54" t="s">
        <v>372</v>
      </c>
      <c r="C36" s="41" t="b">
        <f>FALSE()</f>
        <v>0</v>
      </c>
      <c r="D36" s="41" t="b">
        <f>FALSE()</f>
        <v>0</v>
      </c>
      <c r="E36" s="53"/>
      <c r="F36" s="36"/>
      <c r="G36" s="48" t="s">
        <v>407</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Polieren</v>
      </c>
      <c r="I36" s="43" t="b">
        <f>TRUE()</f>
        <v>1</v>
      </c>
      <c r="J36" s="44" t="b">
        <f>FALSE()</f>
        <v>0</v>
      </c>
      <c r="K36" s="36" t="s">
        <v>408</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443</v>
      </c>
      <c r="B37" s="54" t="s">
        <v>451</v>
      </c>
      <c r="C37" s="41" t="b">
        <f>FALSE()</f>
        <v>0</v>
      </c>
      <c r="D37" s="41" t="b">
        <f>FALSE()</f>
        <v>0</v>
      </c>
      <c r="E37" s="53"/>
      <c r="F37" s="36"/>
      <c r="G37" s="48" t="s">
        <v>410</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Portugiesisch</v>
      </c>
      <c r="I37" s="43" t="b">
        <f>TRUE()</f>
        <v>1</v>
      </c>
      <c r="J37" s="44" t="b">
        <f>FALSE()</f>
        <v>0</v>
      </c>
      <c r="K37" s="36" t="s">
        <v>444</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3"/>
      <c r="F38" s="36"/>
      <c r="G38" s="48" t="s">
        <v>412</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Schwedisch -  finnisch</v>
      </c>
      <c r="I38" s="43" t="b">
        <f>TRUE()</f>
        <v>1</v>
      </c>
      <c r="J38" s="44" t="b">
        <f>FALSE()</f>
        <v>0</v>
      </c>
      <c r="K38" s="36" t="s">
        <v>413</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3"/>
      <c r="F39" s="36"/>
      <c r="G39" s="48" t="s">
        <v>416</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Schweizerisch</v>
      </c>
      <c r="I39" s="43" t="b">
        <f>TRUE()</f>
        <v>1</v>
      </c>
      <c r="J39" s="44" t="b">
        <f>FALSE()</f>
        <v>0</v>
      </c>
      <c r="K39" s="36" t="s">
        <v>445</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14" x14ac:dyDescent="0.15">
      <c r="C40" s="41" t="b">
        <f>FALSE()</f>
        <v>0</v>
      </c>
      <c r="D40" s="41" t="b">
        <f>FALSE()</f>
        <v>0</v>
      </c>
      <c r="E40" s="53"/>
      <c r="F40" s="36"/>
      <c r="G40" s="48" t="s">
        <v>418</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3" t="b">
        <f>TRUE()</f>
        <v>1</v>
      </c>
      <c r="J40" s="44" t="b">
        <f>FALSE()</f>
        <v>0</v>
      </c>
      <c r="K40" s="36" t="s">
        <v>446</v>
      </c>
      <c r="L40" s="45" t="b">
        <f>FALSE()</f>
        <v>0</v>
      </c>
      <c r="M40" s="46" t="str">
        <f t="shared" si="9"/>
        <v>https://download.lenovo.com/Images/Parts/04Y0930/04Y0930_A.jpg</v>
      </c>
      <c r="N40" s="46" t="str">
        <f t="shared" si="10"/>
        <v>https://download.lenovo.com/Images/Parts/04Y0930/04Y0930_B.jpg</v>
      </c>
      <c r="O40" s="47" t="str">
        <f t="shared" si="11"/>
        <v>https://download.lenovo.com/Images/Parts/04Y0930/04Y0930_details.jpg</v>
      </c>
      <c r="P40" t="str">
        <f t="shared" si="12"/>
        <v/>
      </c>
      <c r="Q40" t="str">
        <f t="shared" si="13"/>
        <v/>
      </c>
      <c r="R40" t="str">
        <f t="shared" si="14"/>
        <v/>
      </c>
      <c r="S40" t="str">
        <f t="shared" si="15"/>
        <v/>
      </c>
      <c r="T40" t="str">
        <f t="shared" si="16"/>
        <v/>
      </c>
      <c r="U40" t="str">
        <f t="shared" si="17"/>
        <v/>
      </c>
      <c r="V40" s="42">
        <f>MATCH(G40,options!$D$1:$D$20,0)</f>
        <v>16</v>
      </c>
    </row>
    <row r="41" spans="1:22" ht="14" x14ac:dyDescent="0.15">
      <c r="C41" s="41" t="b">
        <f>FALSE()</f>
        <v>0</v>
      </c>
      <c r="D41" s="41" t="b">
        <f>FALSE()</f>
        <v>0</v>
      </c>
      <c r="E41" s="53"/>
      <c r="F41" s="36"/>
      <c r="G41" s="48" t="s">
        <v>392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 xml:space="preserve">US </v>
      </c>
      <c r="I41" s="43" t="b">
        <f>TRUE()</f>
        <v>1</v>
      </c>
      <c r="J41" s="44" t="b">
        <f>FALSE()</f>
        <v>0</v>
      </c>
      <c r="K41" s="36" t="s">
        <v>447</v>
      </c>
      <c r="L41" s="45" t="b">
        <f>FALSE()</f>
        <v>0</v>
      </c>
      <c r="M41" s="46" t="str">
        <f t="shared" si="9"/>
        <v>https://download.lenovo.com/Images/Parts/04Y0938/04Y0938_A.jpg</v>
      </c>
      <c r="N41" s="46" t="str">
        <f t="shared" si="10"/>
        <v>https://download.lenovo.com/Images/Parts/04Y0938/04Y0938_B.jpg</v>
      </c>
      <c r="O41" s="47" t="str">
        <f t="shared" si="11"/>
        <v>https://download.lenovo.com/Images/Parts/04Y0938/04Y0938_details.jpg</v>
      </c>
      <c r="P41" t="str">
        <f t="shared" si="12"/>
        <v/>
      </c>
      <c r="Q41" t="str">
        <f t="shared" si="13"/>
        <v/>
      </c>
      <c r="R41" t="str">
        <f t="shared" si="14"/>
        <v/>
      </c>
      <c r="S41" t="str">
        <f t="shared" si="15"/>
        <v/>
      </c>
      <c r="T41" t="str">
        <f t="shared" si="16"/>
        <v/>
      </c>
      <c r="U41" t="str">
        <f t="shared" si="17"/>
        <v/>
      </c>
      <c r="V41" s="42">
        <f>MATCH(G41,options!$D$1:$D$20,0)</f>
        <v>18</v>
      </c>
    </row>
    <row r="42" spans="1:22" x14ac:dyDescent="0.15">
      <c r="C42" s="41"/>
      <c r="D42" s="41"/>
      <c r="E42" s="36"/>
      <c r="F42" s="36"/>
      <c r="G42" s="42" t="s">
        <v>448</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3" t="b">
        <f>TRUE()</f>
        <v>1</v>
      </c>
      <c r="J42" s="44" t="b">
        <f>FALSE()</f>
        <v>0</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392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3" t="b">
        <f>TRUE()</f>
        <v>1</v>
      </c>
      <c r="J43" s="44" t="b">
        <f>FALSE()</f>
        <v>0</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415</v>
      </c>
      <c r="B1" s="41" t="b">
        <f>TRUE()</f>
        <v>1</v>
      </c>
      <c r="C1" t="s">
        <v>449</v>
      </c>
      <c r="D1" s="42" t="s">
        <v>372</v>
      </c>
      <c r="E1" t="s">
        <v>450</v>
      </c>
      <c r="F1" t="s">
        <v>442</v>
      </c>
      <c r="G1" t="s">
        <v>451</v>
      </c>
    </row>
    <row r="2" spans="1:7" x14ac:dyDescent="0.15">
      <c r="A2" t="s">
        <v>452</v>
      </c>
      <c r="B2" s="41" t="b">
        <f>FALSE()</f>
        <v>0</v>
      </c>
      <c r="C2" t="s">
        <v>377</v>
      </c>
      <c r="D2" s="42" t="s">
        <v>375</v>
      </c>
      <c r="E2" t="s">
        <v>453</v>
      </c>
      <c r="F2" t="s">
        <v>375</v>
      </c>
      <c r="G2" t="s">
        <v>392</v>
      </c>
    </row>
    <row r="3" spans="1:7" x14ac:dyDescent="0.15">
      <c r="A3" t="s">
        <v>454</v>
      </c>
      <c r="D3" s="42" t="s">
        <v>379</v>
      </c>
      <c r="E3" t="s">
        <v>455</v>
      </c>
      <c r="F3" t="s">
        <v>372</v>
      </c>
    </row>
    <row r="4" spans="1:7" x14ac:dyDescent="0.15">
      <c r="D4" s="42" t="s">
        <v>382</v>
      </c>
      <c r="E4" t="s">
        <v>456</v>
      </c>
      <c r="F4" t="s">
        <v>379</v>
      </c>
    </row>
    <row r="5" spans="1:7" x14ac:dyDescent="0.15">
      <c r="D5" s="42" t="s">
        <v>385</v>
      </c>
      <c r="E5" t="s">
        <v>457</v>
      </c>
      <c r="F5" t="s">
        <v>382</v>
      </c>
    </row>
    <row r="6" spans="1:7" x14ac:dyDescent="0.15">
      <c r="D6" s="42" t="s">
        <v>387</v>
      </c>
      <c r="E6" t="s">
        <v>458</v>
      </c>
      <c r="F6" t="s">
        <v>402</v>
      </c>
    </row>
    <row r="7" spans="1:7" x14ac:dyDescent="0.15">
      <c r="D7" s="42" t="s">
        <v>389</v>
      </c>
      <c r="E7" t="s">
        <v>459</v>
      </c>
    </row>
    <row r="8" spans="1:7" x14ac:dyDescent="0.15">
      <c r="D8" s="42" t="s">
        <v>433</v>
      </c>
      <c r="E8" t="s">
        <v>460</v>
      </c>
    </row>
    <row r="9" spans="1:7" x14ac:dyDescent="0.15">
      <c r="D9" s="42" t="s">
        <v>397</v>
      </c>
      <c r="E9" t="s">
        <v>461</v>
      </c>
    </row>
    <row r="10" spans="1:7" x14ac:dyDescent="0.15">
      <c r="D10" s="42" t="s">
        <v>402</v>
      </c>
      <c r="E10" t="s">
        <v>462</v>
      </c>
    </row>
    <row r="11" spans="1:7" x14ac:dyDescent="0.15">
      <c r="D11" s="42" t="s">
        <v>405</v>
      </c>
      <c r="E11" t="s">
        <v>463</v>
      </c>
    </row>
    <row r="12" spans="1:7" x14ac:dyDescent="0.15">
      <c r="D12" s="42" t="s">
        <v>407</v>
      </c>
      <c r="E12" t="s">
        <v>464</v>
      </c>
    </row>
    <row r="13" spans="1:7" x14ac:dyDescent="0.15">
      <c r="D13" s="42" t="s">
        <v>410</v>
      </c>
      <c r="E13" t="s">
        <v>465</v>
      </c>
    </row>
    <row r="14" spans="1:7" x14ac:dyDescent="0.15">
      <c r="D14" s="42" t="s">
        <v>412</v>
      </c>
      <c r="E14" t="s">
        <v>466</v>
      </c>
    </row>
    <row r="15" spans="1:7" x14ac:dyDescent="0.15">
      <c r="D15" s="42" t="s">
        <v>416</v>
      </c>
      <c r="E15" t="s">
        <v>467</v>
      </c>
    </row>
    <row r="16" spans="1:7" x14ac:dyDescent="0.15">
      <c r="D16" s="42" t="s">
        <v>418</v>
      </c>
      <c r="E16" s="58" t="s">
        <v>468</v>
      </c>
    </row>
    <row r="17" spans="4:5" x14ac:dyDescent="0.15">
      <c r="D17" s="42" t="s">
        <v>448</v>
      </c>
      <c r="E17" t="s">
        <v>469</v>
      </c>
    </row>
    <row r="18" spans="4:5" x14ac:dyDescent="0.15">
      <c r="D18" s="42" t="s">
        <v>392</v>
      </c>
      <c r="E18" t="s">
        <v>470</v>
      </c>
    </row>
    <row r="19" spans="4:5" x14ac:dyDescent="0.15">
      <c r="D19" s="42" t="s">
        <v>400</v>
      </c>
      <c r="E19" t="s">
        <v>471</v>
      </c>
    </row>
    <row r="20" spans="4:5" x14ac:dyDescent="0.15">
      <c r="D20" s="42" t="s">
        <v>393</v>
      </c>
      <c r="E20" t="s">
        <v>472</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442</v>
      </c>
    </row>
    <row r="3" spans="1:2" x14ac:dyDescent="0.15">
      <c r="B3" s="60" t="s">
        <v>473</v>
      </c>
    </row>
    <row r="4" spans="1:2" x14ac:dyDescent="0.15">
      <c r="B4" s="60" t="s">
        <v>474</v>
      </c>
    </row>
    <row r="5" spans="1:2" x14ac:dyDescent="0.15">
      <c r="B5" s="60" t="s">
        <v>475</v>
      </c>
    </row>
    <row r="6" spans="1:2" x14ac:dyDescent="0.15">
      <c r="A6" t="s">
        <v>476</v>
      </c>
      <c r="B6" s="60" t="s">
        <v>477</v>
      </c>
    </row>
    <row r="7" spans="1:2" x14ac:dyDescent="0.15">
      <c r="B7" s="60" t="s">
        <v>478</v>
      </c>
    </row>
    <row r="8" spans="1:2" x14ac:dyDescent="0.15">
      <c r="A8" t="s">
        <v>40</v>
      </c>
      <c r="B8" s="60" t="s">
        <v>479</v>
      </c>
    </row>
    <row r="9" spans="1:2" x14ac:dyDescent="0.15">
      <c r="A9" t="s">
        <v>480</v>
      </c>
      <c r="B9" s="60" t="s">
        <v>481</v>
      </c>
    </row>
    <row r="10" spans="1:2" x14ac:dyDescent="0.15">
      <c r="B10" t="s">
        <v>482</v>
      </c>
    </row>
    <row r="11" spans="1:2" x14ac:dyDescent="0.15">
      <c r="B11" t="s">
        <v>483</v>
      </c>
    </row>
    <row r="14" spans="1:2" x14ac:dyDescent="0.15">
      <c r="B14" s="60" t="s">
        <v>484</v>
      </c>
    </row>
    <row r="20" spans="2:2" x14ac:dyDescent="0.15">
      <c r="B20" s="42" t="s">
        <v>372</v>
      </c>
    </row>
    <row r="21" spans="2:2" x14ac:dyDescent="0.15">
      <c r="B21" s="42" t="s">
        <v>375</v>
      </c>
    </row>
    <row r="22" spans="2:2" x14ac:dyDescent="0.15">
      <c r="B22" s="42" t="s">
        <v>379</v>
      </c>
    </row>
    <row r="23" spans="2:2" x14ac:dyDescent="0.15">
      <c r="B23" s="42" t="s">
        <v>382</v>
      </c>
    </row>
    <row r="24" spans="2:2" x14ac:dyDescent="0.15">
      <c r="B24" s="42" t="s">
        <v>385</v>
      </c>
    </row>
    <row r="25" spans="2:2" x14ac:dyDescent="0.15">
      <c r="B25" s="42" t="s">
        <v>387</v>
      </c>
    </row>
    <row r="26" spans="2:2" x14ac:dyDescent="0.15">
      <c r="B26" s="42" t="s">
        <v>389</v>
      </c>
    </row>
    <row r="27" spans="2:2" x14ac:dyDescent="0.15">
      <c r="B27" s="42" t="s">
        <v>433</v>
      </c>
    </row>
    <row r="28" spans="2:2" x14ac:dyDescent="0.15">
      <c r="B28" s="42" t="s">
        <v>397</v>
      </c>
    </row>
    <row r="29" spans="2:2" x14ac:dyDescent="0.15">
      <c r="B29" s="42" t="s">
        <v>402</v>
      </c>
    </row>
    <row r="30" spans="2:2" x14ac:dyDescent="0.15">
      <c r="B30" s="42" t="s">
        <v>405</v>
      </c>
    </row>
    <row r="31" spans="2:2" x14ac:dyDescent="0.15">
      <c r="B31" s="42" t="s">
        <v>407</v>
      </c>
    </row>
    <row r="32" spans="2:2" x14ac:dyDescent="0.15">
      <c r="B32" s="42" t="s">
        <v>410</v>
      </c>
    </row>
    <row r="33" spans="2:4" x14ac:dyDescent="0.15">
      <c r="B33" s="42" t="s">
        <v>412</v>
      </c>
    </row>
    <row r="34" spans="2:4" x14ac:dyDescent="0.15">
      <c r="B34" s="42" t="s">
        <v>416</v>
      </c>
      <c r="D34" s="60"/>
    </row>
    <row r="35" spans="2:4" x14ac:dyDescent="0.15">
      <c r="B35" s="42" t="s">
        <v>418</v>
      </c>
      <c r="D35" s="60"/>
    </row>
    <row r="36" spans="2:4" x14ac:dyDescent="0.15">
      <c r="B36" s="42" t="s">
        <v>448</v>
      </c>
      <c r="D36" s="60"/>
    </row>
    <row r="37" spans="2:4" x14ac:dyDescent="0.15">
      <c r="B37" s="42" t="s">
        <v>392</v>
      </c>
      <c r="D37" s="60"/>
    </row>
    <row r="38" spans="2:4" x14ac:dyDescent="0.15">
      <c r="B38" s="42" t="s">
        <v>400</v>
      </c>
      <c r="D38" s="60"/>
    </row>
    <row r="39" spans="2:4" x14ac:dyDescent="0.15">
      <c r="B39" s="42" t="s">
        <v>393</v>
      </c>
      <c r="D39" s="6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59" t="s">
        <v>485</v>
      </c>
    </row>
    <row r="4" spans="1:2" ht="16" x14ac:dyDescent="0.2">
      <c r="B4" s="59" t="s">
        <v>486</v>
      </c>
    </row>
    <row r="5" spans="1:2" ht="16" x14ac:dyDescent="0.2">
      <c r="B5" s="59" t="s">
        <v>487</v>
      </c>
    </row>
    <row r="6" spans="1:2" ht="16" x14ac:dyDescent="0.2">
      <c r="B6" s="59" t="s">
        <v>488</v>
      </c>
    </row>
    <row r="7" spans="1:2" ht="16" x14ac:dyDescent="0.2">
      <c r="B7" s="59" t="s">
        <v>489</v>
      </c>
    </row>
    <row r="8" spans="1:2" x14ac:dyDescent="0.15">
      <c r="A8" t="s">
        <v>490</v>
      </c>
      <c r="B8" t="s">
        <v>491</v>
      </c>
    </row>
    <row r="9" spans="1:2" x14ac:dyDescent="0.15">
      <c r="A9" t="s">
        <v>492</v>
      </c>
      <c r="B9" t="s">
        <v>493</v>
      </c>
    </row>
    <row r="10" spans="1:2" x14ac:dyDescent="0.15">
      <c r="B10" t="s">
        <v>494</v>
      </c>
    </row>
    <row r="11" spans="1:2" x14ac:dyDescent="0.15">
      <c r="B11" t="s">
        <v>495</v>
      </c>
    </row>
    <row r="14" spans="1:2" x14ac:dyDescent="0.15">
      <c r="B14" t="s">
        <v>496</v>
      </c>
    </row>
    <row r="20" spans="2:2" x14ac:dyDescent="0.15">
      <c r="B20" t="s">
        <v>497</v>
      </c>
    </row>
    <row r="21" spans="2:2" x14ac:dyDescent="0.15">
      <c r="B21" t="s">
        <v>498</v>
      </c>
    </row>
    <row r="22" spans="2:2" x14ac:dyDescent="0.15">
      <c r="B22" t="s">
        <v>499</v>
      </c>
    </row>
    <row r="23" spans="2:2" x14ac:dyDescent="0.15">
      <c r="B23" t="s">
        <v>500</v>
      </c>
    </row>
    <row r="24" spans="2:2" x14ac:dyDescent="0.15">
      <c r="B24" t="s">
        <v>385</v>
      </c>
    </row>
    <row r="25" spans="2:2" x14ac:dyDescent="0.15">
      <c r="B25" t="s">
        <v>501</v>
      </c>
    </row>
    <row r="26" spans="2:2" x14ac:dyDescent="0.15">
      <c r="B26" t="s">
        <v>502</v>
      </c>
    </row>
    <row r="27" spans="2:2" x14ac:dyDescent="0.15">
      <c r="B27" t="s">
        <v>503</v>
      </c>
    </row>
    <row r="28" spans="2:2" x14ac:dyDescent="0.15">
      <c r="B28" t="s">
        <v>504</v>
      </c>
    </row>
    <row r="29" spans="2:2" x14ac:dyDescent="0.15">
      <c r="B29" t="s">
        <v>505</v>
      </c>
    </row>
    <row r="30" spans="2:2" x14ac:dyDescent="0.15">
      <c r="B30" t="s">
        <v>506</v>
      </c>
    </row>
    <row r="31" spans="2:2" x14ac:dyDescent="0.15">
      <c r="B31" t="s">
        <v>507</v>
      </c>
    </row>
    <row r="32" spans="2:2" x14ac:dyDescent="0.15">
      <c r="B32" t="s">
        <v>508</v>
      </c>
    </row>
    <row r="33" spans="2:2" x14ac:dyDescent="0.15">
      <c r="B33" t="s">
        <v>509</v>
      </c>
    </row>
    <row r="34" spans="2:2" x14ac:dyDescent="0.15">
      <c r="B34" t="s">
        <v>510</v>
      </c>
    </row>
    <row r="35" spans="2:2" x14ac:dyDescent="0.15">
      <c r="B35" t="s">
        <v>418</v>
      </c>
    </row>
    <row r="36" spans="2:2" x14ac:dyDescent="0.15">
      <c r="B36" t="s">
        <v>511</v>
      </c>
    </row>
    <row r="37" spans="2:2" x14ac:dyDescent="0.15">
      <c r="B37" t="s">
        <v>512</v>
      </c>
    </row>
    <row r="38" spans="2:2" x14ac:dyDescent="0.15">
      <c r="B38" t="s">
        <v>513</v>
      </c>
    </row>
    <row r="39" spans="2:2" x14ac:dyDescent="0.15">
      <c r="B39" t="s">
        <v>514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G23" sqref="G23"/>
    </sheetView>
  </sheetViews>
  <sheetFormatPr baseColWidth="10" defaultColWidth="12.1640625" defaultRowHeight="13" x14ac:dyDescent="0.15"/>
  <sheetData>
    <row r="1" spans="1:2" x14ac:dyDescent="0.15">
      <c r="B1" s="60"/>
    </row>
    <row r="2" spans="1:2" x14ac:dyDescent="0.15">
      <c r="B2" s="60" t="s">
        <v>382</v>
      </c>
    </row>
    <row r="3" spans="1:2" x14ac:dyDescent="0.15">
      <c r="B3" s="60" t="s">
        <v>515</v>
      </c>
    </row>
    <row r="4" spans="1:2" x14ac:dyDescent="0.15">
      <c r="B4" s="60" t="s">
        <v>516</v>
      </c>
    </row>
    <row r="5" spans="1:2" x14ac:dyDescent="0.15">
      <c r="B5" s="60" t="s">
        <v>517</v>
      </c>
    </row>
    <row r="6" spans="1:2" x14ac:dyDescent="0.15">
      <c r="B6" s="60" t="s">
        <v>518</v>
      </c>
    </row>
    <row r="7" spans="1:2" x14ac:dyDescent="0.15">
      <c r="B7" s="60" t="s">
        <v>519</v>
      </c>
    </row>
    <row r="8" spans="1:2" x14ac:dyDescent="0.15">
      <c r="A8" t="s">
        <v>490</v>
      </c>
      <c r="B8" s="60" t="s">
        <v>520</v>
      </c>
    </row>
    <row r="9" spans="1:2" x14ac:dyDescent="0.15">
      <c r="A9" t="s">
        <v>492</v>
      </c>
      <c r="B9" s="60" t="s">
        <v>521</v>
      </c>
    </row>
    <row r="10" spans="1:2" x14ac:dyDescent="0.15">
      <c r="B10" s="60" t="s">
        <v>522</v>
      </c>
    </row>
    <row r="11" spans="1:2" x14ac:dyDescent="0.15">
      <c r="B11" s="60" t="s">
        <v>523</v>
      </c>
    </row>
    <row r="12" spans="1:2" x14ac:dyDescent="0.15">
      <c r="B12" s="60"/>
    </row>
    <row r="13" spans="1:2" x14ac:dyDescent="0.15">
      <c r="B13" s="60"/>
    </row>
    <row r="14" spans="1:2" x14ac:dyDescent="0.15">
      <c r="B14" s="60" t="s">
        <v>524</v>
      </c>
    </row>
    <row r="15" spans="1:2" x14ac:dyDescent="0.15">
      <c r="B15" s="60"/>
    </row>
    <row r="20" spans="2:2" x14ac:dyDescent="0.15">
      <c r="B20" t="s">
        <v>525</v>
      </c>
    </row>
    <row r="21" spans="2:2" x14ac:dyDescent="0.15">
      <c r="B21" t="s">
        <v>526</v>
      </c>
    </row>
    <row r="22" spans="2:2" x14ac:dyDescent="0.15">
      <c r="B22" t="s">
        <v>527</v>
      </c>
    </row>
    <row r="23" spans="2:2" x14ac:dyDescent="0.15">
      <c r="B23" t="s">
        <v>528</v>
      </c>
    </row>
    <row r="24" spans="2:2" x14ac:dyDescent="0.15">
      <c r="B24" t="s">
        <v>529</v>
      </c>
    </row>
    <row r="25" spans="2:2" x14ac:dyDescent="0.15">
      <c r="B25" t="s">
        <v>530</v>
      </c>
    </row>
    <row r="26" spans="2:2" x14ac:dyDescent="0.15">
      <c r="B26" t="s">
        <v>531</v>
      </c>
    </row>
    <row r="27" spans="2:2" x14ac:dyDescent="0.15">
      <c r="B27" t="s">
        <v>532</v>
      </c>
    </row>
    <row r="28" spans="2:2" x14ac:dyDescent="0.15">
      <c r="B28" t="s">
        <v>533</v>
      </c>
    </row>
    <row r="29" spans="2:2" x14ac:dyDescent="0.15">
      <c r="B29" t="s">
        <v>534</v>
      </c>
    </row>
    <row r="30" spans="2:2" x14ac:dyDescent="0.15">
      <c r="B30" t="s">
        <v>535</v>
      </c>
    </row>
    <row r="31" spans="2:2" x14ac:dyDescent="0.15">
      <c r="B31" t="s">
        <v>536</v>
      </c>
    </row>
    <row r="32" spans="2:2" x14ac:dyDescent="0.15">
      <c r="B32" t="s">
        <v>537</v>
      </c>
    </row>
    <row r="33" spans="2:2" x14ac:dyDescent="0.15">
      <c r="B33" t="s">
        <v>538</v>
      </c>
    </row>
    <row r="34" spans="2:2" x14ac:dyDescent="0.15">
      <c r="B34" t="s">
        <v>539</v>
      </c>
    </row>
    <row r="35" spans="2:2" x14ac:dyDescent="0.15">
      <c r="B35" t="s">
        <v>540</v>
      </c>
    </row>
    <row r="36" spans="2:2" x14ac:dyDescent="0.15">
      <c r="B36" t="s">
        <v>541</v>
      </c>
    </row>
    <row r="37" spans="2:2" x14ac:dyDescent="0.15">
      <c r="B37" t="s">
        <v>392</v>
      </c>
    </row>
    <row r="38" spans="2:2" x14ac:dyDescent="0.15">
      <c r="B38" t="s">
        <v>542</v>
      </c>
    </row>
    <row r="39" spans="2:2" x14ac:dyDescent="0.15">
      <c r="B39" t="s">
        <v>543</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375</v>
      </c>
    </row>
    <row r="3" spans="2:2" x14ac:dyDescent="0.15">
      <c r="B3" t="s">
        <v>544</v>
      </c>
    </row>
    <row r="4" spans="2:2" x14ac:dyDescent="0.15">
      <c r="B4" t="s">
        <v>545</v>
      </c>
    </row>
    <row r="5" spans="2:2" x14ac:dyDescent="0.15">
      <c r="B5" t="s">
        <v>546</v>
      </c>
    </row>
    <row r="6" spans="2:2" x14ac:dyDescent="0.15">
      <c r="B6" t="s">
        <v>547</v>
      </c>
    </row>
    <row r="7" spans="2:2" x14ac:dyDescent="0.15">
      <c r="B7" t="s">
        <v>548</v>
      </c>
    </row>
    <row r="8" spans="2:2" ht="16" x14ac:dyDescent="0.2">
      <c r="B8" s="59" t="s">
        <v>549</v>
      </c>
    </row>
    <row r="9" spans="2:2" x14ac:dyDescent="0.15">
      <c r="B9" t="s">
        <v>550</v>
      </c>
    </row>
    <row r="10" spans="2:2" x14ac:dyDescent="0.15">
      <c r="B10" s="60" t="s">
        <v>551</v>
      </c>
    </row>
    <row r="11" spans="2:2" x14ac:dyDescent="0.15">
      <c r="B11" s="60" t="s">
        <v>552</v>
      </c>
    </row>
    <row r="14" spans="2:2" x14ac:dyDescent="0.15">
      <c r="B14" t="s">
        <v>553</v>
      </c>
    </row>
    <row r="20" spans="2:2" x14ac:dyDescent="0.15">
      <c r="B20" t="s">
        <v>554</v>
      </c>
    </row>
    <row r="21" spans="2:2" x14ac:dyDescent="0.15">
      <c r="B21" t="s">
        <v>555</v>
      </c>
    </row>
    <row r="22" spans="2:2" x14ac:dyDescent="0.15">
      <c r="B22" t="s">
        <v>556</v>
      </c>
    </row>
    <row r="23" spans="2:2" x14ac:dyDescent="0.15">
      <c r="B23" t="s">
        <v>557</v>
      </c>
    </row>
    <row r="24" spans="2:2" x14ac:dyDescent="0.15">
      <c r="B24" t="s">
        <v>385</v>
      </c>
    </row>
    <row r="25" spans="2:2" x14ac:dyDescent="0.15">
      <c r="B25" t="s">
        <v>558</v>
      </c>
    </row>
    <row r="26" spans="2:2" x14ac:dyDescent="0.15">
      <c r="B26" t="s">
        <v>559</v>
      </c>
    </row>
    <row r="27" spans="2:2" x14ac:dyDescent="0.15">
      <c r="B27" t="s">
        <v>560</v>
      </c>
    </row>
    <row r="28" spans="2:2" x14ac:dyDescent="0.15">
      <c r="B28" t="s">
        <v>561</v>
      </c>
    </row>
    <row r="29" spans="2:2" x14ac:dyDescent="0.15">
      <c r="B29" t="s">
        <v>562</v>
      </c>
    </row>
    <row r="30" spans="2:2" x14ac:dyDescent="0.15">
      <c r="B30" t="s">
        <v>563</v>
      </c>
    </row>
    <row r="31" spans="2:2" x14ac:dyDescent="0.15">
      <c r="B31" t="s">
        <v>564</v>
      </c>
    </row>
    <row r="32" spans="2:2" x14ac:dyDescent="0.15">
      <c r="B32" t="s">
        <v>565</v>
      </c>
    </row>
    <row r="33" spans="2:2" x14ac:dyDescent="0.15">
      <c r="B33" t="s">
        <v>566</v>
      </c>
    </row>
    <row r="34" spans="2:2" x14ac:dyDescent="0.15">
      <c r="B34" t="s">
        <v>567</v>
      </c>
    </row>
    <row r="35" spans="2:2" x14ac:dyDescent="0.15">
      <c r="B35" t="s">
        <v>568</v>
      </c>
    </row>
    <row r="36" spans="2:2" x14ac:dyDescent="0.15">
      <c r="B36" t="s">
        <v>569</v>
      </c>
    </row>
    <row r="37" spans="2:2" x14ac:dyDescent="0.15">
      <c r="B37" t="s">
        <v>392</v>
      </c>
    </row>
    <row r="38" spans="2:2" x14ac:dyDescent="0.15">
      <c r="B38" t="s">
        <v>570</v>
      </c>
    </row>
    <row r="39" spans="2:2" x14ac:dyDescent="0.15">
      <c r="B39" t="s">
        <v>571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379</v>
      </c>
    </row>
    <row r="3" spans="2:2" ht="16" x14ac:dyDescent="0.2">
      <c r="B3" s="59" t="s">
        <v>572</v>
      </c>
    </row>
    <row r="4" spans="2:2" ht="16" x14ac:dyDescent="0.2">
      <c r="B4" s="59" t="s">
        <v>573</v>
      </c>
    </row>
    <row r="5" spans="2:2" x14ac:dyDescent="0.15">
      <c r="B5" t="s">
        <v>574</v>
      </c>
    </row>
    <row r="6" spans="2:2" ht="16" x14ac:dyDescent="0.2">
      <c r="B6" s="59" t="s">
        <v>575</v>
      </c>
    </row>
    <row r="7" spans="2:2" ht="16" x14ac:dyDescent="0.2">
      <c r="B7" s="59" t="s">
        <v>576</v>
      </c>
    </row>
    <row r="8" spans="2:2" x14ac:dyDescent="0.15">
      <c r="B8" t="s">
        <v>577</v>
      </c>
    </row>
    <row r="9" spans="2:2" x14ac:dyDescent="0.15">
      <c r="B9" t="s">
        <v>578</v>
      </c>
    </row>
    <row r="10" spans="2:2" x14ac:dyDescent="0.15">
      <c r="B10" t="s">
        <v>579</v>
      </c>
    </row>
    <row r="11" spans="2:2" x14ac:dyDescent="0.15">
      <c r="B11" t="s">
        <v>580</v>
      </c>
    </row>
    <row r="14" spans="2:2" ht="16" x14ac:dyDescent="0.2">
      <c r="B14" s="59" t="s">
        <v>581</v>
      </c>
    </row>
    <row r="20" spans="2:2" x14ac:dyDescent="0.15">
      <c r="B20" t="s">
        <v>582</v>
      </c>
    </row>
    <row r="21" spans="2:2" x14ac:dyDescent="0.15">
      <c r="B21" t="s">
        <v>583</v>
      </c>
    </row>
    <row r="22" spans="2:2" x14ac:dyDescent="0.15">
      <c r="B22" t="s">
        <v>527</v>
      </c>
    </row>
    <row r="23" spans="2:2" x14ac:dyDescent="0.15">
      <c r="B23" t="s">
        <v>584</v>
      </c>
    </row>
    <row r="24" spans="2:2" x14ac:dyDescent="0.15">
      <c r="B24" t="s">
        <v>385</v>
      </c>
    </row>
    <row r="25" spans="2:2" x14ac:dyDescent="0.15">
      <c r="B25" t="s">
        <v>585</v>
      </c>
    </row>
    <row r="26" spans="2:2" x14ac:dyDescent="0.15">
      <c r="B26" t="s">
        <v>531</v>
      </c>
    </row>
    <row r="27" spans="2:2" x14ac:dyDescent="0.15">
      <c r="B27" t="s">
        <v>586</v>
      </c>
    </row>
    <row r="28" spans="2:2" x14ac:dyDescent="0.15">
      <c r="B28" t="s">
        <v>587</v>
      </c>
    </row>
    <row r="29" spans="2:2" x14ac:dyDescent="0.15">
      <c r="B29" t="s">
        <v>588</v>
      </c>
    </row>
    <row r="30" spans="2:2" x14ac:dyDescent="0.15">
      <c r="B30" t="s">
        <v>589</v>
      </c>
    </row>
    <row r="31" spans="2:2" x14ac:dyDescent="0.15">
      <c r="B31" t="s">
        <v>590</v>
      </c>
    </row>
    <row r="32" spans="2:2" x14ac:dyDescent="0.15">
      <c r="B32" t="s">
        <v>591</v>
      </c>
    </row>
    <row r="33" spans="2:2" x14ac:dyDescent="0.15">
      <c r="B33" t="s">
        <v>592</v>
      </c>
    </row>
    <row r="34" spans="2:2" x14ac:dyDescent="0.15">
      <c r="B34" t="s">
        <v>593</v>
      </c>
    </row>
    <row r="35" spans="2:2" x14ac:dyDescent="0.15">
      <c r="B35" t="s">
        <v>568</v>
      </c>
    </row>
    <row r="36" spans="2:2" x14ac:dyDescent="0.15">
      <c r="B36" t="s">
        <v>594</v>
      </c>
    </row>
    <row r="37" spans="2:2" x14ac:dyDescent="0.15">
      <c r="B37" t="s">
        <v>512</v>
      </c>
    </row>
    <row r="38" spans="2:2" x14ac:dyDescent="0.15">
      <c r="B38" t="s">
        <v>595</v>
      </c>
    </row>
    <row r="39" spans="2:2" x14ac:dyDescent="0.15">
      <c r="B39" t="s">
        <v>596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402</v>
      </c>
    </row>
    <row r="3" spans="2:2" x14ac:dyDescent="0.15">
      <c r="B3" t="s">
        <v>597</v>
      </c>
    </row>
    <row r="4" spans="2:2" x14ac:dyDescent="0.15">
      <c r="B4" t="s">
        <v>598</v>
      </c>
    </row>
    <row r="5" spans="2:2" x14ac:dyDescent="0.15">
      <c r="B5" t="s">
        <v>599</v>
      </c>
    </row>
    <row r="6" spans="2:2" x14ac:dyDescent="0.15">
      <c r="B6" t="s">
        <v>600</v>
      </c>
    </row>
    <row r="7" spans="2:2" x14ac:dyDescent="0.15">
      <c r="B7" t="s">
        <v>601</v>
      </c>
    </row>
    <row r="8" spans="2:2" x14ac:dyDescent="0.15">
      <c r="B8" t="s">
        <v>602</v>
      </c>
    </row>
    <row r="9" spans="2:2" x14ac:dyDescent="0.15">
      <c r="B9" t="s">
        <v>603</v>
      </c>
    </row>
    <row r="10" spans="2:2" x14ac:dyDescent="0.15">
      <c r="B10" t="s">
        <v>604</v>
      </c>
    </row>
    <row r="11" spans="2:2" x14ac:dyDescent="0.15">
      <c r="B11" t="s">
        <v>605</v>
      </c>
    </row>
    <row r="14" spans="2:2" x14ac:dyDescent="0.15">
      <c r="B14" t="s">
        <v>606</v>
      </c>
    </row>
    <row r="20" spans="2:2" x14ac:dyDescent="0.15">
      <c r="B20" t="s">
        <v>607</v>
      </c>
    </row>
    <row r="21" spans="2:2" x14ac:dyDescent="0.15">
      <c r="B21" t="s">
        <v>608</v>
      </c>
    </row>
    <row r="22" spans="2:2" x14ac:dyDescent="0.15">
      <c r="B22" t="s">
        <v>609</v>
      </c>
    </row>
    <row r="23" spans="2:2" x14ac:dyDescent="0.15">
      <c r="B23" t="s">
        <v>610</v>
      </c>
    </row>
    <row r="24" spans="2:2" x14ac:dyDescent="0.15">
      <c r="B24" t="s">
        <v>385</v>
      </c>
    </row>
    <row r="25" spans="2:2" x14ac:dyDescent="0.15">
      <c r="B25" t="s">
        <v>611</v>
      </c>
    </row>
    <row r="26" spans="2:2" x14ac:dyDescent="0.15">
      <c r="B26" t="s">
        <v>612</v>
      </c>
    </row>
    <row r="27" spans="2:2" x14ac:dyDescent="0.15">
      <c r="B27" t="s">
        <v>613</v>
      </c>
    </row>
    <row r="28" spans="2:2" x14ac:dyDescent="0.15">
      <c r="B28" t="s">
        <v>614</v>
      </c>
    </row>
    <row r="29" spans="2:2" x14ac:dyDescent="0.15">
      <c r="B29" t="s">
        <v>615</v>
      </c>
    </row>
    <row r="30" spans="2:2" x14ac:dyDescent="0.15">
      <c r="B30" t="s">
        <v>616</v>
      </c>
    </row>
    <row r="31" spans="2:2" x14ac:dyDescent="0.15">
      <c r="B31" t="s">
        <v>617</v>
      </c>
    </row>
    <row r="32" spans="2:2" x14ac:dyDescent="0.15">
      <c r="B32" t="s">
        <v>618</v>
      </c>
    </row>
    <row r="33" spans="2:2" x14ac:dyDescent="0.15">
      <c r="B33" t="s">
        <v>619</v>
      </c>
    </row>
    <row r="34" spans="2:2" x14ac:dyDescent="0.15">
      <c r="B34" t="s">
        <v>620</v>
      </c>
    </row>
    <row r="35" spans="2:2" x14ac:dyDescent="0.15">
      <c r="B35" t="s">
        <v>621</v>
      </c>
    </row>
    <row r="36" spans="2:2" x14ac:dyDescent="0.15">
      <c r="B36" t="s">
        <v>511</v>
      </c>
    </row>
    <row r="37" spans="2:2" x14ac:dyDescent="0.15">
      <c r="B37" t="s">
        <v>392</v>
      </c>
    </row>
    <row r="38" spans="2:2" x14ac:dyDescent="0.15">
      <c r="B38" t="s">
        <v>622</v>
      </c>
    </row>
    <row r="39" spans="2:2" x14ac:dyDescent="0.15">
      <c r="B39" t="s">
        <v>623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180</cp:revision>
  <dcterms:created xsi:type="dcterms:W3CDTF">2020-07-27T15:42:24Z</dcterms:created>
  <dcterms:modified xsi:type="dcterms:W3CDTF">2024-07-24T18:11:12Z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