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40997E9C-EDDC-7A4E-8BC8-DC0FA68BA472}"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13" i="1"/>
  <c r="J14" i="1"/>
  <c r="J15" i="1"/>
  <c r="J16" i="1"/>
  <c r="J17" i="1"/>
  <c r="J18" i="1"/>
  <c r="J19" i="1"/>
  <c r="J20" i="1"/>
  <c r="J21" i="1"/>
  <c r="J22"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O12" i="1"/>
  <c r="L12" i="1" s="1"/>
  <c r="CL12" i="1"/>
  <c r="CJ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L9" i="1" s="1"/>
  <c r="CL9" i="1"/>
  <c r="CK9" i="1"/>
  <c r="CJ9" i="1"/>
  <c r="CH9" i="1"/>
  <c r="CG9" i="1"/>
  <c r="BH9" i="1"/>
  <c r="BG9" i="1"/>
  <c r="BF9" i="1"/>
  <c r="BE9" i="1"/>
  <c r="AV9" i="1"/>
  <c r="AT9" i="1"/>
  <c r="AM9" i="1"/>
  <c r="AL9" i="1"/>
  <c r="AK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K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K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L5" i="1" s="1"/>
  <c r="CL5" i="1"/>
  <c r="CJ5" i="1"/>
  <c r="CH5" i="1"/>
  <c r="CG5" i="1"/>
  <c r="BH5" i="1"/>
  <c r="BG5" i="1"/>
  <c r="BF5" i="1"/>
  <c r="BE5" i="1"/>
  <c r="AV5" i="1"/>
  <c r="AT5" i="1"/>
  <c r="AM5" i="1"/>
  <c r="AL5" i="1"/>
  <c r="AK5" i="1"/>
  <c r="AJ5" i="1"/>
  <c r="AI5" i="1"/>
  <c r="AB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FE12" i="1" l="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<sst xmlns="http://schemas.openxmlformats.org/spreadsheetml/2006/main" count="788" uniqueCount="635">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</sst>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39" sqref="B3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634</v>
      </c>
    </row>
    <row r="4" spans="1:193" ht="17" x14ac:dyDescent="0.2">
      <c r="A4" s="1" t="str">
        <f>IF(ISBLANK(Values!E3),"",IF(Values!$B$37="EU","computercomponent","computer"))</f>
        <v>computercomponent</v>
      </c>
      <c r="B4" s="27" t="str">
        <f>Values!B13</f>
        <v>Lenovo B5080 parent</v>
      </c>
      <c r="C4" s="27" t="s">
        <v>345</v>
      </c>
      <c r="D4" s="28">
        <f>Values!B14</f>
        <v>5714401508991</v>
      </c>
      <c r="E4" s="1" t="s">
        <v>346</v>
      </c>
      <c r="F4" s="27" t="str">
        <f>SUBSTITUTE(Values!B1, "{language}", "") &amp; " " &amp; Values!B3</f>
        <v>replacement  backlit keyboard for Lenovo Thinkpad  B50-80 B50-30 B50-30 B50-45 B50-70</v>
      </c>
      <c r="G4" s="27" t="s">
        <v>345</v>
      </c>
      <c r="H4" s="1" t="str">
        <f>Values!B16</f>
        <v>computer-keyboards</v>
      </c>
      <c r="I4" s="1" t="str">
        <f>IF(ISBLANK(Values!E3),"","4730574031")</f>
        <v>4730574031</v>
      </c>
      <c r="J4" s="29" t="str">
        <f>Values!B13</f>
        <v>Lenovo B5080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B50-80 Regular - DE</v>
      </c>
      <c r="C5" s="29" t="str">
        <f>IF(ISBLANK(Values!E4),"","TellusRem")</f>
        <v>TellusRem</v>
      </c>
      <c r="D5" s="28">
        <f>IF(ISBLANK(Values!E4),"",Values!E4)</f>
        <v>5714401508014</v>
      </c>
      <c r="E5" s="1" t="str">
        <f>IF(ISBLANK(Values!E4),"","EAN")</f>
        <v>EAN</v>
      </c>
      <c r="F5" s="27" t="str">
        <f>IF(ISBLANK(Values!E4),"",IF(Values!J4, SUBSTITUTE(Values!$B$1, "{language}", Values!H4) &amp; " " &amp;Values!$B$3, SUBSTITUTE(Values!$B$2, "{language}", Values!$H4) &amp; " " &amp;Values!$B$3))</f>
        <v>replacement German non-backlit keyboard for Lenovo Thinkpad  B50-80 B50-30 B50-30 B50-45 B50-70</v>
      </c>
      <c r="G5" s="29" t="str">
        <f>IF(ISBLANK(Values!E4),"","TellusRem")</f>
        <v>TellusRem</v>
      </c>
      <c r="H5" s="1" t="str">
        <f>IF(ISBLANK(Values!E4),"",Values!$B$16)</f>
        <v>computer-keyboards</v>
      </c>
      <c r="I5" s="1" t="str">
        <f>IF(ISBLANK(Values!E4),"","4730574031")</f>
        <v>4730574031</v>
      </c>
      <c r="J5" s="31" t="str">
        <f>IF(ISBLANK(Values!E4),"",Values!F4 )</f>
        <v>Lenovo B50-80 Regular - DE</v>
      </c>
      <c r="K5" s="27">
        <f>IF(ISBLANK(Values!E4),"",IF(Values!J4, Values!$B$4, Values!$B$5))</f>
        <v>15</v>
      </c>
      <c r="L5" s="27" t="str">
        <f>IF(ISBLANK(Values!E4),"",IF($CO5="DEFAULT", Values!$B$18, ""))</f>
        <v/>
      </c>
      <c r="M5" s="27" t="str">
        <f>IF(ISBLANK(Values!E4),"",Values!$M4)</f>
        <v>https://raw.githubusercontent.com/PatrickVibild/TellusAmazonPictures/master/pictures/Lenovo/B50-80/RG/DE/1.jpg</v>
      </c>
      <c r="N5" s="27" t="str">
        <f>IF(ISBLANK(Values!$F4),"",Values!N4)</f>
        <v>https://raw.githubusercontent.com/PatrickVibild/TellusAmazonPictures/master/pictures/Lenovo/B50-80/RG/DE/2.jpg</v>
      </c>
      <c r="O5" s="27" t="str">
        <f>IF(ISBLANK(Values!$F4),"",Values!O4)</f>
        <v>https://raw.githubusercontent.com/PatrickVibild/TellusAmazonPictures/master/pictures/Lenovo/B50-80/RG/DE/3.jpg</v>
      </c>
      <c r="P5" s="27" t="str">
        <f>IF(ISBLANK(Values!$F4),"",Values!P4)</f>
        <v>https://raw.githubusercontent.com/PatrickVibild/TellusAmazonPictures/master/pictures/Lenovo/B50-80/RG/DE/4.jpg</v>
      </c>
      <c r="Q5" s="27" t="str">
        <f>IF(ISBLANK(Values!$F4),"",Values!Q4)</f>
        <v>https://raw.githubusercontent.com/PatrickVibild/TellusAmazonPictures/master/pictures/Lenovo/B50-80/RG/DE/5.jpg</v>
      </c>
      <c r="R5" s="27" t="str">
        <f>IF(ISBLANK(Values!$F4),"",Values!R4)</f>
        <v>https://raw.githubusercontent.com/PatrickVibild/TellusAmazonPictures/master/pictures/Lenovo/B50-80/RG/DE/6.jpg</v>
      </c>
      <c r="S5" s="27" t="str">
        <f>IF(ISBLANK(Values!$F4),"",Values!S4)</f>
        <v>https://raw.githubusercontent.com/PatrickVibild/TellusAmazonPictures/master/pictures/Lenovo/B50-80/RG/DE/7.jpg</v>
      </c>
      <c r="T5" s="27" t="str">
        <f>IF(ISBLANK(Values!$F4),"",Values!T4)</f>
        <v>https://raw.githubusercontent.com/PatrickVibild/TellusAmazonPictures/master/pictures/Lenovo/B50-80/RG/DE/8.jpg</v>
      </c>
      <c r="U5" s="27" t="str">
        <f>IF(ISBLANK(Values!$F4),"",Values!U4)</f>
        <v>https://raw.githubusercontent.com/PatrickVibild/TellusAmazonPictures/master/pictures/Lenovo/B50-80/RG/DE/9.jpg</v>
      </c>
      <c r="W5" s="29" t="str">
        <f>IF(ISBLANK(Values!E4),"","Child")</f>
        <v>Child</v>
      </c>
      <c r="X5" s="29" t="str">
        <f>IF(ISBLANK(Values!E4),"",Values!$B$13)</f>
        <v>Lenovo B5080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100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100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15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15</v>
      </c>
    </row>
    <row r="6" spans="1:193" ht="48" x14ac:dyDescent="0.2">
      <c r="A6" s="1" t="str">
        <f>IF(ISBLANK(Values!E5),"",IF(Values!$B$37="EU","computercomponent","computer"))</f>
        <v>computercomponent</v>
      </c>
      <c r="B6" s="33" t="str">
        <f>IF(ISBLANK(Values!E5),"",Values!F5)</f>
        <v>Lenovo B50-80 Regular - FR</v>
      </c>
      <c r="C6" s="29" t="str">
        <f>IF(ISBLANK(Values!E5),"","TellusRem")</f>
        <v>TellusRem</v>
      </c>
      <c r="D6" s="28">
        <f>IF(ISBLANK(Values!E5),"",Values!E5)</f>
        <v>5714401508021</v>
      </c>
      <c r="E6" s="1" t="str">
        <f>IF(ISBLANK(Values!E5),"","EAN")</f>
        <v>EAN</v>
      </c>
      <c r="F6" s="27" t="str">
        <f>IF(ISBLANK(Values!E5),"",IF(Values!J5, SUBSTITUTE(Values!$B$1, "{language}", Values!H5) &amp; " " &amp;Values!$B$3, SUBSTITUTE(Values!$B$2, "{language}", Values!$H5) &amp; " " &amp;Values!$B$3))</f>
        <v>replacement French non-backlit keyboard for Lenovo Thinkpad  B50-80 B50-30 B50-30 B50-45 B50-70</v>
      </c>
      <c r="G6" s="29" t="str">
        <f>IF(ISBLANK(Values!E5),"","TellusRem")</f>
        <v>TellusRem</v>
      </c>
      <c r="H6" s="1" t="str">
        <f>IF(ISBLANK(Values!E5),"",Values!$B$16)</f>
        <v>computer-keyboards</v>
      </c>
      <c r="I6" s="1" t="str">
        <f>IF(ISBLANK(Values!E5),"","4730574031")</f>
        <v>4730574031</v>
      </c>
      <c r="J6" s="31" t="str">
        <f>IF(ISBLANK(Values!E5),"",Values!F5 )</f>
        <v>Lenovo B50-80 Regular - FR</v>
      </c>
      <c r="K6" s="27">
        <f>IF(ISBLANK(Values!E5),"",IF(Values!J5, Values!$B$4, Values!$B$5))</f>
        <v>15</v>
      </c>
      <c r="L6" s="27" t="str">
        <f>IF(ISBLANK(Values!E5),"",IF($CO6="DEFAULT", Values!$B$18, ""))</f>
        <v/>
      </c>
      <c r="M6" s="27" t="str">
        <f>IF(ISBLANK(Values!E5),"",Values!$M5)</f>
        <v>https://raw.githubusercontent.com/PatrickVibild/TellusAmazonPictures/master/pictures/Lenovo/B50-80/RG/FR/1.jpg</v>
      </c>
      <c r="N6" s="27" t="str">
        <f>IF(ISBLANK(Values!$F5),"",Values!N5)</f>
        <v>https://raw.githubusercontent.com/PatrickVibild/TellusAmazonPictures/master/pictures/Lenovo/B50-80/RG/FR/2.jpg</v>
      </c>
      <c r="O6" s="27" t="str">
        <f>IF(ISBLANK(Values!$F5),"",Values!O5)</f>
        <v>https://raw.githubusercontent.com/PatrickVibild/TellusAmazonPictures/master/pictures/Lenovo/B50-80/RG/FR/3.jpg</v>
      </c>
      <c r="P6" s="27" t="str">
        <f>IF(ISBLANK(Values!$F5),"",Values!P5)</f>
        <v>https://raw.githubusercontent.com/PatrickVibild/TellusAmazonPictures/master/pictures/Lenovo/B50-80/RG/FR/4.jpg</v>
      </c>
      <c r="Q6" s="27" t="str">
        <f>IF(ISBLANK(Values!$F5),"",Values!Q5)</f>
        <v>https://raw.githubusercontent.com/PatrickVibild/TellusAmazonPictures/master/pictures/Lenovo/B50-80/RG/FR/5.jpg</v>
      </c>
      <c r="R6" s="27" t="str">
        <f>IF(ISBLANK(Values!$F5),"",Values!R5)</f>
        <v>https://raw.githubusercontent.com/PatrickVibild/TellusAmazonPictures/master/pictures/Lenovo/B50-80/RG/FR/6.jpg</v>
      </c>
      <c r="S6" s="27" t="str">
        <f>IF(ISBLANK(Values!$F5),"",Values!S5)</f>
        <v>https://raw.githubusercontent.com/PatrickVibild/TellusAmazonPictures/master/pictures/Lenovo/B50-80/RG/FR/7.jpg</v>
      </c>
      <c r="T6" s="27" t="str">
        <f>IF(ISBLANK(Values!$F5),"",Values!T5)</f>
        <v>https://raw.githubusercontent.com/PatrickVibild/TellusAmazonPictures/master/pictures/Lenovo/B50-80/RG/FR/8.jpg</v>
      </c>
      <c r="U6" s="27" t="str">
        <f>IF(ISBLANK(Values!$F5),"",Values!U5)</f>
        <v>https://raw.githubusercontent.com/PatrickVibild/TellusAmazonPictures/master/pictures/Lenovo/B50-80/RG/FR/9.jpg</v>
      </c>
      <c r="W6" s="29" t="str">
        <f>IF(ISBLANK(Values!E5),"","Child")</f>
        <v>Child</v>
      </c>
      <c r="X6" s="29" t="str">
        <f>IF(ISBLANK(Values!E5),"",Values!$B$13)</f>
        <v>Lenovo B5080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100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100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15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15</v>
      </c>
    </row>
    <row r="7" spans="1:193" ht="48" x14ac:dyDescent="0.2">
      <c r="A7" s="1" t="str">
        <f>IF(ISBLANK(Values!E6),"",IF(Values!$B$37="EU","computercomponent","computer"))</f>
        <v>computercomponent</v>
      </c>
      <c r="B7" s="33" t="str">
        <f>IF(ISBLANK(Values!E6),"",Values!F6)</f>
        <v>Lenovo B50-80 Regular - IT</v>
      </c>
      <c r="C7" s="29" t="str">
        <f>IF(ISBLANK(Values!E6),"","TellusRem")</f>
        <v>TellusRem</v>
      </c>
      <c r="D7" s="28">
        <f>IF(ISBLANK(Values!E6),"",Values!E6)</f>
        <v>5714401508038</v>
      </c>
      <c r="E7" s="1" t="str">
        <f>IF(ISBLANK(Values!E6),"","EAN")</f>
        <v>EAN</v>
      </c>
      <c r="F7" s="27" t="str">
        <f>IF(ISBLANK(Values!E6),"",IF(Values!J6, SUBSTITUTE(Values!$B$1, "{language}", Values!H6) &amp; " " &amp;Values!$B$3, SUBSTITUTE(Values!$B$2, "{language}", Values!$H6) &amp; " " &amp;Values!$B$3))</f>
        <v>replacement Italian non-backlit keyboard for Lenovo Thinkpad  B50-80 B50-30 B50-30 B50-45 B50-70</v>
      </c>
      <c r="G7" s="29" t="str">
        <f>IF(ISBLANK(Values!E6),"","TellusRem")</f>
        <v>TellusRem</v>
      </c>
      <c r="H7" s="1" t="str">
        <f>IF(ISBLANK(Values!E6),"",Values!$B$16)</f>
        <v>computer-keyboards</v>
      </c>
      <c r="I7" s="1" t="str">
        <f>IF(ISBLANK(Values!E6),"","4730574031")</f>
        <v>4730574031</v>
      </c>
      <c r="J7" s="31" t="str">
        <f>IF(ISBLANK(Values!E6),"",Values!F6 )</f>
        <v>Lenovo B50-80 Regular - IT</v>
      </c>
      <c r="K7" s="27">
        <f>IF(ISBLANK(Values!E6),"",IF(Values!J6, Values!$B$4, Values!$B$5))</f>
        <v>15</v>
      </c>
      <c r="L7" s="27" t="str">
        <f>IF(ISBLANK(Values!E6),"",IF($CO7="DEFAULT", Values!$B$18, ""))</f>
        <v/>
      </c>
      <c r="M7" s="27" t="str">
        <f>IF(ISBLANK(Values!E6),"",Values!$M6)</f>
        <v>https://raw.githubusercontent.com/PatrickVibild/TellusAmazonPictures/master/pictures/Lenovo/B50-80/RG/IT/1.jpg</v>
      </c>
      <c r="N7" s="27" t="str">
        <f>IF(ISBLANK(Values!$F6),"",Values!N6)</f>
        <v>https://raw.githubusercontent.com/PatrickVibild/TellusAmazonPictures/master/pictures/Lenovo/B50-80/RG/IT/2.jpg</v>
      </c>
      <c r="O7" s="27" t="str">
        <f>IF(ISBLANK(Values!$F6),"",Values!O6)</f>
        <v>https://raw.githubusercontent.com/PatrickVibild/TellusAmazonPictures/master/pictures/Lenovo/B50-80/RG/IT/3.jpg</v>
      </c>
      <c r="P7" s="27" t="str">
        <f>IF(ISBLANK(Values!$F6),"",Values!P6)</f>
        <v>https://raw.githubusercontent.com/PatrickVibild/TellusAmazonPictures/master/pictures/Lenovo/B50-80/RG/IT/4.jpg</v>
      </c>
      <c r="Q7" s="27" t="str">
        <f>IF(ISBLANK(Values!$F6),"",Values!Q6)</f>
        <v>https://raw.githubusercontent.com/PatrickVibild/TellusAmazonPictures/master/pictures/Lenovo/B50-80/RG/IT/5.jpg</v>
      </c>
      <c r="R7" s="27" t="str">
        <f>IF(ISBLANK(Values!$F6),"",Values!R6)</f>
        <v>https://raw.githubusercontent.com/PatrickVibild/TellusAmazonPictures/master/pictures/Lenovo/B50-80/RG/IT/6.jpg</v>
      </c>
      <c r="S7" s="27" t="str">
        <f>IF(ISBLANK(Values!$F6),"",Values!S6)</f>
        <v>https://raw.githubusercontent.com/PatrickVibild/TellusAmazonPictures/master/pictures/Lenovo/B50-80/RG/IT/7.jpg</v>
      </c>
      <c r="T7" s="27" t="str">
        <f>IF(ISBLANK(Values!$F6),"",Values!T6)</f>
        <v>https://raw.githubusercontent.com/PatrickVibild/TellusAmazonPictures/master/pictures/Lenovo/B50-80/RG/IT/8.jpg</v>
      </c>
      <c r="U7" s="27" t="str">
        <f>IF(ISBLANK(Values!$F6),"",Values!U6)</f>
        <v>https://raw.githubusercontent.com/PatrickVibild/TellusAmazonPictures/master/pictures/Lenovo/B50-80/RG/IT/9.jpg</v>
      </c>
      <c r="W7" s="29" t="str">
        <f>IF(ISBLANK(Values!E6),"","Child")</f>
        <v>Child</v>
      </c>
      <c r="X7" s="29" t="str">
        <f>IF(ISBLANK(Values!E6),"",Values!$B$13)</f>
        <v>Lenovo B5080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100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100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15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15</v>
      </c>
    </row>
    <row r="8" spans="1:193" ht="48" x14ac:dyDescent="0.2">
      <c r="A8" s="1" t="str">
        <f>IF(ISBLANK(Values!E7),"",IF(Values!$B$37="EU","computercomponent","computer"))</f>
        <v>computercomponent</v>
      </c>
      <c r="B8" s="33" t="str">
        <f>IF(ISBLANK(Values!E7),"",Values!F7)</f>
        <v>Lenovo B50-80 Regular - ES</v>
      </c>
      <c r="C8" s="29" t="str">
        <f>IF(ISBLANK(Values!E7),"","TellusRem")</f>
        <v>TellusRem</v>
      </c>
      <c r="D8" s="28">
        <f>IF(ISBLANK(Values!E7),"",Values!E7)</f>
        <v>5714401508045</v>
      </c>
      <c r="E8" s="1" t="str">
        <f>IF(ISBLANK(Values!E7),"","EAN")</f>
        <v>EAN</v>
      </c>
      <c r="F8" s="27" t="str">
        <f>IF(ISBLANK(Values!E7),"",IF(Values!J7, SUBSTITUTE(Values!$B$1, "{language}", Values!H7) &amp; " " &amp;Values!$B$3, SUBSTITUTE(Values!$B$2, "{language}", Values!$H7) &amp; " " &amp;Values!$B$3))</f>
        <v>replacement Spanish non-backlit keyboard for Lenovo Thinkpad  B50-80 B50-30 B50-30 B50-45 B50-70</v>
      </c>
      <c r="G8" s="29" t="str">
        <f>IF(ISBLANK(Values!E7),"","TellusRem")</f>
        <v>TellusRem</v>
      </c>
      <c r="H8" s="1" t="str">
        <f>IF(ISBLANK(Values!E7),"",Values!$B$16)</f>
        <v>computer-keyboards</v>
      </c>
      <c r="I8" s="1" t="str">
        <f>IF(ISBLANK(Values!E7),"","4730574031")</f>
        <v>4730574031</v>
      </c>
      <c r="J8" s="31" t="str">
        <f>IF(ISBLANK(Values!E7),"",Values!F7 )</f>
        <v>Lenovo B50-80 Regular - ES</v>
      </c>
      <c r="K8" s="27">
        <f>IF(ISBLANK(Values!E7),"",IF(Values!J7, Values!$B$4, Values!$B$5))</f>
        <v>15</v>
      </c>
      <c r="L8" s="27" t="str">
        <f>IF(ISBLANK(Values!E7),"",IF($CO8="DEFAULT", Values!$B$18, ""))</f>
        <v/>
      </c>
      <c r="M8" s="27" t="str">
        <f>IF(ISBLANK(Values!E7),"",Values!$M7)</f>
        <v>https://raw.githubusercontent.com/PatrickVibild/TellusAmazonPictures/master/pictures/Lenovo/B50-80/RG/ES/1.jpg</v>
      </c>
      <c r="N8" s="27" t="str">
        <f>IF(ISBLANK(Values!$F7),"",Values!N7)</f>
        <v>https://raw.githubusercontent.com/PatrickVibild/TellusAmazonPictures/master/pictures/Lenovo/B50-80/RG/ES/2.jpg</v>
      </c>
      <c r="O8" s="27" t="str">
        <f>IF(ISBLANK(Values!$F7),"",Values!O7)</f>
        <v>https://raw.githubusercontent.com/PatrickVibild/TellusAmazonPictures/master/pictures/Lenovo/B50-80/RG/ES/3.jpg</v>
      </c>
      <c r="P8" s="27" t="str">
        <f>IF(ISBLANK(Values!$F7),"",Values!P7)</f>
        <v>https://raw.githubusercontent.com/PatrickVibild/TellusAmazonPictures/master/pictures/Lenovo/B50-80/RG/ES/4.jpg</v>
      </c>
      <c r="Q8" s="27" t="str">
        <f>IF(ISBLANK(Values!$F7),"",Values!Q7)</f>
        <v>https://raw.githubusercontent.com/PatrickVibild/TellusAmazonPictures/master/pictures/Lenovo/B50-80/RG/ES/5.jpg</v>
      </c>
      <c r="R8" s="27" t="str">
        <f>IF(ISBLANK(Values!$F7),"",Values!R7)</f>
        <v>https://raw.githubusercontent.com/PatrickVibild/TellusAmazonPictures/master/pictures/Lenovo/B50-80/RG/ES/6.jpg</v>
      </c>
      <c r="S8" s="27" t="str">
        <f>IF(ISBLANK(Values!$F7),"",Values!S7)</f>
        <v>https://raw.githubusercontent.com/PatrickVibild/TellusAmazonPictures/master/pictures/Lenovo/B50-80/RG/ES/7.jpg</v>
      </c>
      <c r="T8" s="27" t="str">
        <f>IF(ISBLANK(Values!$F7),"",Values!T7)</f>
        <v>https://raw.githubusercontent.com/PatrickVibild/TellusAmazonPictures/master/pictures/Lenovo/B50-80/RG/ES/8.jpg</v>
      </c>
      <c r="U8" s="27" t="str">
        <f>IF(ISBLANK(Values!$F7),"",Values!U7)</f>
        <v>https://raw.githubusercontent.com/PatrickVibild/TellusAmazonPictures/master/pictures/Lenovo/B50-80/RG/ES/9.jpg</v>
      </c>
      <c r="W8" s="29" t="str">
        <f>IF(ISBLANK(Values!E7),"","Child")</f>
        <v>Child</v>
      </c>
      <c r="X8" s="29" t="str">
        <f>IF(ISBLANK(Values!E7),"",Values!$B$13)</f>
        <v>Lenovo B5080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100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100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15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15</v>
      </c>
    </row>
    <row r="9" spans="1:193" ht="48" x14ac:dyDescent="0.2">
      <c r="A9" s="1" t="str">
        <f>IF(ISBLANK(Values!E8),"",IF(Values!$B$37="EU","computercomponent","computer"))</f>
        <v>computercomponent</v>
      </c>
      <c r="B9" s="33" t="str">
        <f>IF(ISBLANK(Values!E8),"",Values!F8)</f>
        <v>Lenovo B50-80 Regular - UK</v>
      </c>
      <c r="C9" s="29" t="str">
        <f>IF(ISBLANK(Values!E8),"","TellusRem")</f>
        <v>TellusRem</v>
      </c>
      <c r="D9" s="28">
        <f>IF(ISBLANK(Values!E8),"",Values!E8)</f>
        <v>5714401508052</v>
      </c>
      <c r="E9" s="1" t="str">
        <f>IF(ISBLANK(Values!E8),"","EAN")</f>
        <v>EAN</v>
      </c>
      <c r="F9" s="27" t="str">
        <f>IF(ISBLANK(Values!E8),"",IF(Values!J8, SUBSTITUTE(Values!$B$1, "{language}", Values!H8) &amp; " " &amp;Values!$B$3, SUBSTITUTE(Values!$B$2, "{language}", Values!$H8) &amp; " " &amp;Values!$B$3))</f>
        <v>replacement UK non-backlit keyboard for Lenovo Thinkpad  B50-80 B50-30 B50-30 B50-45 B50-70</v>
      </c>
      <c r="G9" s="29" t="str">
        <f>IF(ISBLANK(Values!E8),"","TellusRem")</f>
        <v>TellusRem</v>
      </c>
      <c r="H9" s="1" t="str">
        <f>IF(ISBLANK(Values!E8),"",Values!$B$16)</f>
        <v>computer-keyboards</v>
      </c>
      <c r="I9" s="1" t="str">
        <f>IF(ISBLANK(Values!E8),"","4730574031")</f>
        <v>4730574031</v>
      </c>
      <c r="J9" s="31" t="str">
        <f>IF(ISBLANK(Values!E8),"",Values!F8 )</f>
        <v>Lenovo B50-80 Regular - UK</v>
      </c>
      <c r="K9" s="27">
        <f>IF(ISBLANK(Values!E8),"",IF(Values!J8, Values!$B$4, Values!$B$5))</f>
        <v>15</v>
      </c>
      <c r="L9" s="27" t="str">
        <f>IF(ISBLANK(Values!E8),"",IF($CO9="DEFAULT", Values!$B$18, ""))</f>
        <v/>
      </c>
      <c r="M9" s="27" t="str">
        <f>IF(ISBLANK(Values!E8),"",Values!$M8)</f>
        <v>https://raw.githubusercontent.com/PatrickVibild/TellusAmazonPictures/master/pictures/Lenovo/B50-80/RG/UK/1.jpg</v>
      </c>
      <c r="N9" s="27" t="str">
        <f>IF(ISBLANK(Values!$F8),"",Values!N8)</f>
        <v>https://raw.githubusercontent.com/PatrickVibild/TellusAmazonPictures/master/pictures/Lenovo/B50-80/RG/UK/2.jpg</v>
      </c>
      <c r="O9" s="27" t="str">
        <f>IF(ISBLANK(Values!$F8),"",Values!O8)</f>
        <v>https://raw.githubusercontent.com/PatrickVibild/TellusAmazonPictures/master/pictures/Lenovo/B50-80/RG/UK/3.jpg</v>
      </c>
      <c r="P9" s="27" t="str">
        <f>IF(ISBLANK(Values!$F8),"",Values!P8)</f>
        <v>https://raw.githubusercontent.com/PatrickVibild/TellusAmazonPictures/master/pictures/Lenovo/B50-80/RG/UK/4.jpg</v>
      </c>
      <c r="Q9" s="27" t="str">
        <f>IF(ISBLANK(Values!$F8),"",Values!Q8)</f>
        <v>https://raw.githubusercontent.com/PatrickVibild/TellusAmazonPictures/master/pictures/Lenovo/B50-80/RG/UK/5.jpg</v>
      </c>
      <c r="R9" s="27" t="str">
        <f>IF(ISBLANK(Values!$F8),"",Values!R8)</f>
        <v>https://raw.githubusercontent.com/PatrickVibild/TellusAmazonPictures/master/pictures/Lenovo/B50-80/RG/UK/6.jpg</v>
      </c>
      <c r="S9" s="27" t="str">
        <f>IF(ISBLANK(Values!$F8),"",Values!S8)</f>
        <v>https://raw.githubusercontent.com/PatrickVibild/TellusAmazonPictures/master/pictures/Lenovo/B50-80/RG/UK/7.jpg</v>
      </c>
      <c r="T9" s="27" t="str">
        <f>IF(ISBLANK(Values!$F8),"",Values!T8)</f>
        <v>https://raw.githubusercontent.com/PatrickVibild/TellusAmazonPictures/master/pictures/Lenovo/B50-80/RG/UK/8.jpg</v>
      </c>
      <c r="U9" s="27" t="str">
        <f>IF(ISBLANK(Values!$F8),"",Values!U8)</f>
        <v>https://raw.githubusercontent.com/PatrickVibild/TellusAmazonPictures/master/pictures/Lenovo/B50-80/RG/UK/9.jpg</v>
      </c>
      <c r="W9" s="29" t="str">
        <f>IF(ISBLANK(Values!E8),"","Child")</f>
        <v>Child</v>
      </c>
      <c r="X9" s="29" t="str">
        <f>IF(ISBLANK(Values!E8),"",Values!$B$13)</f>
        <v>Lenovo B5080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100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100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15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15</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2" t="str">
        <f>K11</f>
        <v/>
      </c>
    </row>
    <row r="12" spans="1:193" ht="48" x14ac:dyDescent="0.2">
      <c r="A12" s="1" t="str">
        <f>IF(ISBLANK(Values!E11),"",IF(Values!$B$37="EU","computercomponent","computer"))</f>
        <v>computercomponent</v>
      </c>
      <c r="B12" s="33" t="str">
        <f>IF(ISBLANK(Values!E11),"",Values!F11)</f>
        <v>Lenovo B50-80 Regular - US</v>
      </c>
      <c r="C12" s="29" t="str">
        <f>IF(ISBLANK(Values!E11),"","TellusRem")</f>
        <v>TellusRem</v>
      </c>
      <c r="D12" s="28">
        <f>IF(ISBLANK(Values!E11),"",Values!E11)</f>
        <v>5714401508083</v>
      </c>
      <c r="E12" s="1" t="str">
        <f>IF(ISBLANK(Values!E11),"","EAN")</f>
        <v>EAN</v>
      </c>
      <c r="F12" s="27" t="str">
        <f>IF(ISBLANK(Values!E11),"",IF(Values!J11, SUBSTITUTE(Values!$B$1, "{language}", Values!H11) &amp; " " &amp;Values!$B$3, SUBSTITUTE(Values!$B$2, "{language}", Values!$H11) &amp; " " &amp;Values!$B$3))</f>
        <v>replacement US non-backlit keyboard for Lenovo Thinkpad  B50-80 B50-30 B50-30 B50-45 B50-70</v>
      </c>
      <c r="G12" s="29" t="str">
        <f>IF(ISBLANK(Values!E11),"","TellusRem")</f>
        <v>TellusRem</v>
      </c>
      <c r="H12" s="1" t="str">
        <f>IF(ISBLANK(Values!E11),"",Values!$B$16)</f>
        <v>computer-keyboards</v>
      </c>
      <c r="I12" s="1" t="str">
        <f>IF(ISBLANK(Values!E11),"","4730574031")</f>
        <v>4730574031</v>
      </c>
      <c r="J12" s="31" t="str">
        <f>IF(ISBLANK(Values!E11),"",Values!F11 )</f>
        <v>Lenovo B50-80 Regular - US</v>
      </c>
      <c r="K12" s="27">
        <f>IF(ISBLANK(Values!E11),"",IF(Values!J11, Values!$B$4, Values!$B$5))</f>
        <v>15</v>
      </c>
      <c r="L12" s="27">
        <f>IF(ISBLANK(Values!E11),"",IF($CO12="DEFAULT", Values!$B$18, ""))</f>
        <v>10</v>
      </c>
      <c r="M12" s="27" t="str">
        <f>IF(ISBLANK(Values!E11),"",Values!$M11)</f>
        <v>https://raw.githubusercontent.com/PatrickVibild/TellusAmazonPictures/master/pictures/Lenovo/B50-80/RG/US/1.jpg</v>
      </c>
      <c r="N12" s="27" t="str">
        <f>IF(ISBLANK(Values!$F11),"",Values!N11)</f>
        <v>https://raw.githubusercontent.com/PatrickVibild/TellusAmazonPictures/master/pictures/Lenovo/B50-80/RG/US/2.jpg</v>
      </c>
      <c r="O12" s="27" t="str">
        <f>IF(ISBLANK(Values!$F11),"",Values!O11)</f>
        <v>https://raw.githubusercontent.com/PatrickVibild/TellusAmazonPictures/master/pictures/Lenovo/B50-80/RG/US/3.jpg</v>
      </c>
      <c r="P12" s="27" t="str">
        <f>IF(ISBLANK(Values!$F11),"",Values!P11)</f>
        <v>https://raw.githubusercontent.com/PatrickVibild/TellusAmazonPictures/master/pictures/Lenovo/B50-80/RG/US/4.jpg</v>
      </c>
      <c r="Q12" s="27" t="str">
        <f>IF(ISBLANK(Values!$F11),"",Values!Q11)</f>
        <v>https://raw.githubusercontent.com/PatrickVibild/TellusAmazonPictures/master/pictures/Lenovo/B50-80/RG/US/5.jpg</v>
      </c>
      <c r="R12" s="27" t="str">
        <f>IF(ISBLANK(Values!$F11),"",Values!R11)</f>
        <v>https://raw.githubusercontent.com/PatrickVibild/TellusAmazonPictures/master/pictures/Lenovo/B50-80/RG/US/6.jpg</v>
      </c>
      <c r="S12" s="27" t="str">
        <f>IF(ISBLANK(Values!$F11),"",Values!S11)</f>
        <v>https://raw.githubusercontent.com/PatrickVibild/TellusAmazonPictures/master/pictures/Lenovo/B50-80/RG/US/7.jpg</v>
      </c>
      <c r="T12" s="27" t="str">
        <f>IF(ISBLANK(Values!$F11),"",Values!T11)</f>
        <v>https://raw.githubusercontent.com/PatrickVibild/TellusAmazonPictures/master/pictures/Lenovo/B50-80/RG/US/8.jpg</v>
      </c>
      <c r="U12" s="27" t="str">
        <f>IF(ISBLANK(Values!$F11),"",Values!U11)</f>
        <v>https://raw.githubusercontent.com/PatrickVibild/TellusAmazonPictures/master/pictures/Lenovo/B50-80/RG/US/9.jpg</v>
      </c>
      <c r="W12" s="29" t="str">
        <f>IF(ISBLANK(Values!E11),"","Child")</f>
        <v>Child</v>
      </c>
      <c r="X12" s="29" t="str">
        <f>IF(ISBLANK(Values!E11),"",Values!$B$13)</f>
        <v>Lenovo B5080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NO backlit.</v>
      </c>
      <c r="AM12" s="1" t="str">
        <f>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7" t="str">
        <f>IF(ISBLANK(Values!E11),"",Values!H11)</f>
        <v>US</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100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100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15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15</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s="1"/>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s="1"/>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63.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7" t="s">
        <v>354</v>
      </c>
      <c r="B3" s="36" t="s">
        <v>355</v>
      </c>
      <c r="C3" s="37" t="s">
        <v>356</v>
      </c>
      <c r="D3" s="37" t="s">
        <v>357</v>
      </c>
      <c r="E3" s="37" t="s">
        <v>358</v>
      </c>
      <c r="F3" s="37" t="s">
        <v>359</v>
      </c>
      <c r="G3" s="37" t="s">
        <v>360</v>
      </c>
      <c r="H3" s="37" t="s">
        <v>361</v>
      </c>
      <c r="I3" s="37" t="s">
        <v>362</v>
      </c>
      <c r="J3" s="37" t="s">
        <v>363</v>
      </c>
      <c r="K3" s="37" t="s">
        <v>364</v>
      </c>
      <c r="L3" s="37" t="s">
        <v>365</v>
      </c>
      <c r="M3" s="37" t="s">
        <v>366</v>
      </c>
      <c r="N3" s="37" t="s">
        <v>367</v>
      </c>
      <c r="O3" s="37" t="s">
        <v>368</v>
      </c>
      <c r="V3" t="s">
        <v>369</v>
      </c>
    </row>
    <row r="4" spans="1:22" ht="28" x14ac:dyDescent="0.15">
      <c r="A4" s="37" t="s">
        <v>370</v>
      </c>
      <c r="B4" s="40">
        <v>15</v>
      </c>
      <c r="C4" s="41" t="b">
        <f>FALSE()</f>
        <v>0</v>
      </c>
      <c r="D4" s="41" t="b">
        <f>TRUE()</f>
        <v>1</v>
      </c>
      <c r="E4" s="36">
        <v>5714401508014</v>
      </c>
      <c r="F4" s="36" t="s">
        <v>371</v>
      </c>
      <c r="G4" s="42"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36" t="s">
        <v>625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7" t="s">
        <v>373</v>
      </c>
      <c r="B5" s="40">
        <v>15</v>
      </c>
      <c r="C5" s="41" t="b">
        <f>FALSE()</f>
        <v>0</v>
      </c>
      <c r="D5" s="41" t="b">
        <f>TRUE()</f>
        <v>1</v>
      </c>
      <c r="E5" s="36">
        <v>5714401508021</v>
      </c>
      <c r="F5" s="36" t="s">
        <v>374</v>
      </c>
      <c r="G5" s="48"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36" t="s">
        <v>626</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7" t="s">
        <v>376</v>
      </c>
      <c r="B6" s="49" t="s">
        <v>449</v>
      </c>
      <c r="C6" s="41" t="b">
        <f>FALSE()</f>
        <v>0</v>
      </c>
      <c r="D6" s="41" t="b">
        <f>TRUE()</f>
        <v>1</v>
      </c>
      <c r="E6" s="36">
        <v>5714401508038</v>
      </c>
      <c r="F6" s="36" t="s">
        <v>378</v>
      </c>
      <c r="G6" s="48"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36" t="s">
        <v>627</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7" t="s">
        <v>380</v>
      </c>
      <c r="B7" s="50" t="str">
        <f>IF(B6=options!C1,"32","41")</f>
        <v>32</v>
      </c>
      <c r="C7" s="41" t="b">
        <f>FALSE()</f>
        <v>0</v>
      </c>
      <c r="D7" s="41" t="b">
        <f>TRUE()</f>
        <v>1</v>
      </c>
      <c r="E7" s="36">
        <v>5714401508045</v>
      </c>
      <c r="F7" s="36" t="s">
        <v>381</v>
      </c>
      <c r="G7" s="48"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36" t="s">
        <v>628</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7" t="s">
        <v>383</v>
      </c>
      <c r="B8" s="50" t="str">
        <f>IF(B6=options!C1,"18","17")</f>
        <v>18</v>
      </c>
      <c r="C8" s="41" t="b">
        <f>FALSE()</f>
        <v>0</v>
      </c>
      <c r="D8" s="41" t="b">
        <f>TRUE()</f>
        <v>1</v>
      </c>
      <c r="E8" s="36">
        <v>5714401508052</v>
      </c>
      <c r="F8" s="36" t="s">
        <v>384</v>
      </c>
      <c r="G8" s="48"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6" t="s">
        <v>629</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7" t="s">
        <v>386</v>
      </c>
      <c r="B9" s="50" t="str">
        <f>IF(B6=options!C1,"2","5")</f>
        <v>2</v>
      </c>
      <c r="C9" s="41" t="b">
        <f>FALSE()</f>
        <v>0</v>
      </c>
      <c r="D9" s="41" t="b">
        <v>1</v>
      </c>
      <c r="E9" s="36"/>
      <c r="F9" s="36"/>
      <c r="G9" s="48"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36" t="s">
        <v>630</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388</v>
      </c>
      <c r="B10" s="51"/>
      <c r="C10" s="41" t="b">
        <f>FALSE()</f>
        <v>0</v>
      </c>
      <c r="D10" s="41" t="b">
        <f>FALSE()</f>
        <v>0</v>
      </c>
      <c r="E10" s="36"/>
      <c r="F10" s="36"/>
      <c r="G10" s="48" t="s">
        <v>389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36" t="s">
        <v>631</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7" t="s">
        <v>390</v>
      </c>
      <c r="B11" s="52">
        <v>100</v>
      </c>
      <c r="C11" s="41" t="b">
        <v>1</v>
      </c>
      <c r="D11" s="41" t="b">
        <f>FALSE()</f>
        <v>0</v>
      </c>
      <c r="E11" s="36">
        <v>5714401508083</v>
      </c>
      <c r="F11" s="36" t="s">
        <v>391</v>
      </c>
      <c r="G11" s="48" t="s">
        <v>392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3" t="b">
        <f>TRUE()</f>
        <v>1</v>
      </c>
      <c r="J11" s="44" t="b">
        <v>0</v>
      </c>
      <c r="K11" s="36" t="s">
        <v>632</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6"/>
      <c r="G12" s="48" t="s">
        <v>393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0</v>
      </c>
      <c r="K12" s="36" t="s">
        <v>394</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395</v>
      </c>
      <c r="B13" s="36" t="s">
        <v>396</v>
      </c>
      <c r="C13" s="41" t="b">
        <f>FALSE()</f>
        <v>0</v>
      </c>
      <c r="D13" s="41" t="b">
        <f>FALSE()</f>
        <v>0</v>
      </c>
      <c r="E13" s="53"/>
      <c r="F13" s="36"/>
      <c r="G13" s="48" t="s">
        <v>397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0</v>
      </c>
      <c r="K13" s="36" t="s">
        <v>398</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399</v>
      </c>
      <c r="B14" s="36">
        <v>5714401508991</v>
      </c>
      <c r="C14" s="41" t="b">
        <f>FALSE()</f>
        <v>0</v>
      </c>
      <c r="D14" s="41" t="b">
        <f>FALSE()</f>
        <v>0</v>
      </c>
      <c r="E14" s="53"/>
      <c r="F14" s="36"/>
      <c r="G14" s="48"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0</v>
      </c>
      <c r="K14" s="36" t="s">
        <v>401</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6"/>
      <c r="G15" s="48" t="s">
        <v>402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0</v>
      </c>
      <c r="K15" s="36" t="s">
        <v>403</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404</v>
      </c>
      <c r="B16" s="38" t="s">
        <v>624</v>
      </c>
      <c r="C16" s="41" t="b">
        <f>FALSE()</f>
        <v>0</v>
      </c>
      <c r="D16" s="41" t="b">
        <f>FALSE()</f>
        <v>0</v>
      </c>
      <c r="E16" s="53"/>
      <c r="F16" s="36"/>
      <c r="G16" s="48" t="s">
        <v>405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0</v>
      </c>
      <c r="K16" s="36" t="s">
        <v>406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6"/>
      <c r="G17" s="48"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0</v>
      </c>
      <c r="K17" s="36" t="s">
        <v>408</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409</v>
      </c>
      <c r="B18" s="52">
        <v>10</v>
      </c>
      <c r="C18" s="41" t="b">
        <f>FALSE()</f>
        <v>0</v>
      </c>
      <c r="D18" s="41" t="b">
        <f>FALSE()</f>
        <v>0</v>
      </c>
      <c r="E18" s="53"/>
      <c r="F18" s="36"/>
      <c r="G18" s="48" t="s">
        <v>410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0</v>
      </c>
      <c r="K18" s="36" t="s">
        <v>411</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6"/>
      <c r="G19" s="48" t="s">
        <v>412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0</v>
      </c>
      <c r="K19" s="36" t="s">
        <v>413</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414</v>
      </c>
      <c r="B20" s="54" t="s">
        <v>415</v>
      </c>
      <c r="C20" s="41" t="b">
        <f>FALSE()</f>
        <v>0</v>
      </c>
      <c r="D20" s="41" t="b">
        <f>FALSE()</f>
        <v>0</v>
      </c>
      <c r="E20" s="53"/>
      <c r="F20" s="36"/>
      <c r="G20" s="48" t="s">
        <v>416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0</v>
      </c>
      <c r="K20" s="36" t="s">
        <v>417</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6"/>
      <c r="G21" s="48"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36" t="s">
        <v>419</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6"/>
      <c r="G22" s="48"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3" t="b">
        <f>TRUE()</f>
        <v>1</v>
      </c>
      <c r="J22" s="44" t="b">
        <f>TRUE()</f>
        <v>1</v>
      </c>
      <c r="K22" s="36" t="s">
        <v>420</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421</v>
      </c>
      <c r="B23" s="3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f>FALSE()</f>
        <v>0</v>
      </c>
      <c r="D23" s="41" t="b">
        <f>TRUE()</f>
        <v>1</v>
      </c>
      <c r="E23" s="53"/>
      <c r="F23" s="36"/>
      <c r="G23" s="48"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3" t="b">
        <f>TRUE()</f>
        <v>1</v>
      </c>
      <c r="J23" s="44" t="b">
        <f>FALSE()</f>
        <v>0</v>
      </c>
      <c r="K23" s="36" t="s">
        <v>422</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56" x14ac:dyDescent="0.15">
      <c r="A24" s="37" t="s">
        <v>423</v>
      </c>
      <c r="B24" s="3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53"/>
      <c r="F24" s="36"/>
      <c r="G24" s="48"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3" t="b">
        <f>TRUE()</f>
        <v>1</v>
      </c>
      <c r="J24" s="44" t="b">
        <f>FALSE()</f>
        <v>0</v>
      </c>
      <c r="K24" s="36" t="s">
        <v>424</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x14ac:dyDescent="0.15">
      <c r="A25" s="37" t="s">
        <v>425</v>
      </c>
      <c r="B25" s="3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t="b">
        <f>FALSE()</f>
        <v>0</v>
      </c>
      <c r="D25" s="41" t="b">
        <f>TRUE()</f>
        <v>1</v>
      </c>
      <c r="E25" s="53"/>
      <c r="F25" s="36"/>
      <c r="G25" s="48"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3" t="b">
        <f>TRUE()</f>
        <v>1</v>
      </c>
      <c r="J25" s="44" t="b">
        <f>FALSE()</f>
        <v>0</v>
      </c>
      <c r="K25" s="36" t="s">
        <v>426</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7" t="s">
        <v>427</v>
      </c>
      <c r="B26" s="38" t="str">
        <f>IF(Values!$B$36=English!$B$2,English!B6, IF(Values!$B$36=German!$B$2,German!B6, IF(Values!$B$36=Italian!$B$2,Italian!B6, IF(Values!$B$36=Spanish!$B$2, Spanish!B6, IF(Values!$B$36=French!$B$2, French!B6, IF(Values!$B$36=Dutch!$B$2,Dutch!B6, IF(Values!$B$36=English!$D$32, English!D36, 0)))))))</f>
        <v>👉 LAYOUT – {flag} {language} backlit.</v>
      </c>
      <c r="C26" s="41" t="b">
        <f>FALSE()</f>
        <v>0</v>
      </c>
      <c r="D26" s="41" t="b">
        <f>TRUE()</f>
        <v>1</v>
      </c>
      <c r="E26" s="53"/>
      <c r="F26" s="36"/>
      <c r="G26" s="48"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3" t="b">
        <f>TRUE()</f>
        <v>1</v>
      </c>
      <c r="J26" s="44" t="b">
        <f>FALSE()</f>
        <v>0</v>
      </c>
      <c r="K26" s="36" t="s">
        <v>428</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42" x14ac:dyDescent="0.15">
      <c r="A27" s="37" t="s">
        <v>425</v>
      </c>
      <c r="B27" s="3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53"/>
      <c r="F27" s="36"/>
      <c r="G27" s="48"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6" t="s">
        <v>429</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6"/>
      <c r="G28" s="48" t="s">
        <v>387</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3" t="b">
        <f>TRUE()</f>
        <v>1</v>
      </c>
      <c r="J28" s="44" t="b">
        <f>FALSE()</f>
        <v>0</v>
      </c>
      <c r="K28" s="36" t="s">
        <v>430</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7" t="s">
        <v>431</v>
      </c>
      <c r="B29" s="3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3"/>
      <c r="F29" s="36"/>
      <c r="G29" s="48" t="s">
        <v>389</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3" t="b">
        <f>TRUE()</f>
        <v>1</v>
      </c>
      <c r="J29" s="44" t="b">
        <f>FALSE()</f>
        <v>0</v>
      </c>
      <c r="K29" s="36" t="s">
        <v>432</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6"/>
      <c r="G30" s="48"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3" t="b">
        <f>TRUE()</f>
        <v>1</v>
      </c>
      <c r="J30" s="44" t="b">
        <f>FALSE()</f>
        <v>0</v>
      </c>
      <c r="K30" s="36" t="s">
        <v>434</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435</v>
      </c>
      <c r="B31" s="3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3"/>
      <c r="F31" s="36"/>
      <c r="G31" s="48" t="s">
        <v>393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3" t="b">
        <f>TRUE()</f>
        <v>1</v>
      </c>
      <c r="J31" s="44" t="b">
        <f>FALSE()</f>
        <v>0</v>
      </c>
      <c r="K31" s="36" t="s">
        <v>436</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6"/>
      <c r="G32" s="48"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3" t="b">
        <f>TRUE()</f>
        <v>1</v>
      </c>
      <c r="J32" s="44" t="b">
        <f>FALSE()</f>
        <v>0</v>
      </c>
      <c r="K32" s="36" t="s">
        <v>437</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438</v>
      </c>
      <c r="B33" s="38" t="str">
        <f>IF(Values!$B$36=English!$B$2,English!B14, IF(Values!$B$36=German!$B$2,German!B14, IF(Values!$B$36=Italian!$B$2,Italian!B14, IF(Values!$B$36=Spanish!$B$2, Spanish!B14, IF(Values!$B$36=French!$B$2, French!B14, IF(Values!$B$36=Dutch!$B$2,Dutch!B14, IF(Values!$B$36=English!$D$32, English!B14, 0)))))))</f>
        <v>👉 LAYOUT -  {flag} {language} NO backlit.</v>
      </c>
      <c r="C33" s="41" t="b">
        <f>FALSE()</f>
        <v>0</v>
      </c>
      <c r="D33" s="41" t="b">
        <f>FALSE()</f>
        <v>0</v>
      </c>
      <c r="E33" s="53"/>
      <c r="F33" s="36"/>
      <c r="G33" s="48"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3" t="b">
        <f>TRUE()</f>
        <v>1</v>
      </c>
      <c r="J33" s="44" t="b">
        <f>FALSE()</f>
        <v>0</v>
      </c>
      <c r="K33" s="36" t="s">
        <v>439</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6"/>
      <c r="G34" s="48" t="s">
        <v>402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3" t="b">
        <f>TRUE()</f>
        <v>1</v>
      </c>
      <c r="J34" s="44" t="b">
        <f>FALSE()</f>
        <v>0</v>
      </c>
      <c r="K34" s="36" t="s">
        <v>440</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6"/>
      <c r="G35" s="48"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3" t="b">
        <f>TRUE()</f>
        <v>1</v>
      </c>
      <c r="J35" s="44" t="b">
        <f>FALSE()</f>
        <v>0</v>
      </c>
      <c r="K35" s="36" t="s">
        <v>406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441</v>
      </c>
      <c r="B36" s="54" t="s">
        <v>442</v>
      </c>
      <c r="C36" s="41" t="b">
        <f>FALSE()</f>
        <v>0</v>
      </c>
      <c r="D36" s="41" t="b">
        <f>FALSE()</f>
        <v>0</v>
      </c>
      <c r="E36" s="53"/>
      <c r="F36" s="36"/>
      <c r="G36" s="48"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3" t="b">
        <f>TRUE()</f>
        <v>1</v>
      </c>
      <c r="J36" s="44" t="b">
        <f>FALSE()</f>
        <v>0</v>
      </c>
      <c r="K36" s="36" t="s">
        <v>408</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443</v>
      </c>
      <c r="B37" s="54" t="s">
        <v>451</v>
      </c>
      <c r="C37" s="41" t="b">
        <f>FALSE()</f>
        <v>0</v>
      </c>
      <c r="D37" s="41" t="b">
        <f>FALSE()</f>
        <v>0</v>
      </c>
      <c r="E37" s="53"/>
      <c r="F37" s="36"/>
      <c r="G37" s="48" t="s">
        <v>410</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3" t="b">
        <f>TRUE()</f>
        <v>1</v>
      </c>
      <c r="J37" s="44" t="b">
        <f>FALSE()</f>
        <v>0</v>
      </c>
      <c r="K37" s="36" t="s">
        <v>444</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6"/>
      <c r="G38" s="48" t="s">
        <v>412</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3" t="b">
        <f>TRUE()</f>
        <v>1</v>
      </c>
      <c r="J38" s="44" t="b">
        <f>FALSE()</f>
        <v>0</v>
      </c>
      <c r="K38" s="36" t="s">
        <v>413</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6"/>
      <c r="G39" s="48"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3" t="b">
        <f>TRUE()</f>
        <v>1</v>
      </c>
      <c r="J39" s="44" t="b">
        <f>FALSE()</f>
        <v>0</v>
      </c>
      <c r="K39" s="36" t="s">
        <v>445</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6"/>
      <c r="G40" s="48" t="s">
        <v>418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6" t="s">
        <v>446</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6"/>
      <c r="G41" s="48"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6" t="s">
        <v>447</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6"/>
      <c r="F42" s="36"/>
      <c r="G42" s="42" t="s">
        <v>448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3" t="b">
        <f>TRUE()</f>
        <v>1</v>
      </c>
      <c r="J42" s="44" t="b">
        <f>FALSE()</f>
        <v>0</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1" t="b">
        <f>TRUE()</f>
        <v>1</v>
      </c>
      <c r="C1" t="s">
        <v>449</v>
      </c>
      <c r="D1" s="42" t="s">
        <v>372</v>
      </c>
      <c r="E1" t="s">
        <v>450</v>
      </c>
      <c r="F1" t="s">
        <v>442</v>
      </c>
      <c r="G1" t="s">
        <v>451</v>
      </c>
    </row>
    <row r="2" spans="1:7" x14ac:dyDescent="0.15">
      <c r="A2" t="s">
        <v>452</v>
      </c>
      <c r="B2" s="41" t="b">
        <f>FALSE()</f>
        <v>0</v>
      </c>
      <c r="C2" t="s">
        <v>377</v>
      </c>
      <c r="D2" s="42" t="s">
        <v>375</v>
      </c>
      <c r="E2" t="s">
        <v>453</v>
      </c>
      <c r="F2" t="s">
        <v>375</v>
      </c>
      <c r="G2" t="s">
        <v>392</v>
      </c>
    </row>
    <row r="3" spans="1:7" x14ac:dyDescent="0.15">
      <c r="A3" t="s">
        <v>454</v>
      </c>
      <c r="D3" s="42" t="s">
        <v>379</v>
      </c>
      <c r="E3" t="s">
        <v>455</v>
      </c>
      <c r="F3" t="s">
        <v>372</v>
      </c>
    </row>
    <row r="4" spans="1:7" x14ac:dyDescent="0.15">
      <c r="D4" s="42" t="s">
        <v>382</v>
      </c>
      <c r="E4" t="s">
        <v>456</v>
      </c>
      <c r="F4" t="s">
        <v>379</v>
      </c>
    </row>
    <row r="5" spans="1:7" x14ac:dyDescent="0.15">
      <c r="D5" s="42" t="s">
        <v>385</v>
      </c>
      <c r="E5" t="s">
        <v>457</v>
      </c>
      <c r="F5" t="s">
        <v>382</v>
      </c>
    </row>
    <row r="6" spans="1:7" x14ac:dyDescent="0.15">
      <c r="D6" s="42" t="s">
        <v>387</v>
      </c>
      <c r="E6" t="s">
        <v>458</v>
      </c>
      <c r="F6" t="s">
        <v>402</v>
      </c>
    </row>
    <row r="7" spans="1:7" x14ac:dyDescent="0.15">
      <c r="D7" s="42" t="s">
        <v>389</v>
      </c>
      <c r="E7" t="s">
        <v>459</v>
      </c>
    </row>
    <row r="8" spans="1:7" x14ac:dyDescent="0.15">
      <c r="D8" s="42" t="s">
        <v>433</v>
      </c>
      <c r="E8" t="s">
        <v>460</v>
      </c>
    </row>
    <row r="9" spans="1:7" x14ac:dyDescent="0.15">
      <c r="D9" s="42" t="s">
        <v>397</v>
      </c>
      <c r="E9" t="s">
        <v>461</v>
      </c>
    </row>
    <row r="10" spans="1:7" x14ac:dyDescent="0.15">
      <c r="D10" s="42" t="s">
        <v>402</v>
      </c>
      <c r="E10" t="s">
        <v>462</v>
      </c>
    </row>
    <row r="11" spans="1:7" x14ac:dyDescent="0.15">
      <c r="D11" s="42" t="s">
        <v>405</v>
      </c>
      <c r="E11" t="s">
        <v>463</v>
      </c>
    </row>
    <row r="12" spans="1:7" x14ac:dyDescent="0.15">
      <c r="D12" s="42" t="s">
        <v>407</v>
      </c>
      <c r="E12" t="s">
        <v>464</v>
      </c>
    </row>
    <row r="13" spans="1:7" x14ac:dyDescent="0.15">
      <c r="D13" s="42" t="s">
        <v>410</v>
      </c>
      <c r="E13" t="s">
        <v>465</v>
      </c>
    </row>
    <row r="14" spans="1:7" x14ac:dyDescent="0.15">
      <c r="D14" s="42" t="s">
        <v>412</v>
      </c>
      <c r="E14" t="s">
        <v>466</v>
      </c>
    </row>
    <row r="15" spans="1:7" x14ac:dyDescent="0.15">
      <c r="D15" s="42" t="s">
        <v>416</v>
      </c>
      <c r="E15" t="s">
        <v>467</v>
      </c>
    </row>
    <row r="16" spans="1:7" x14ac:dyDescent="0.15">
      <c r="D16" s="42" t="s">
        <v>418</v>
      </c>
      <c r="E16" s="58" t="s">
        <v>468</v>
      </c>
    </row>
    <row r="17" spans="4:5" x14ac:dyDescent="0.15">
      <c r="D17" s="42" t="s">
        <v>448</v>
      </c>
      <c r="E17" t="s">
        <v>469</v>
      </c>
    </row>
    <row r="18" spans="4:5" x14ac:dyDescent="0.15">
      <c r="D18" s="42" t="s">
        <v>392</v>
      </c>
      <c r="E18" t="s">
        <v>470</v>
      </c>
    </row>
    <row r="19" spans="4:5" x14ac:dyDescent="0.15">
      <c r="D19" s="42" t="s">
        <v>400</v>
      </c>
      <c r="E19" t="s">
        <v>471</v>
      </c>
    </row>
    <row r="20" spans="4:5" x14ac:dyDescent="0.15">
      <c r="D20" s="42" t="s">
        <v>393</v>
      </c>
      <c r="E20" t="s">
        <v>472</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442</v>
      </c>
    </row>
    <row r="3" spans="1:2" x14ac:dyDescent="0.15">
      <c r="B3" s="60" t="s">
        <v>473</v>
      </c>
    </row>
    <row r="4" spans="1:2" x14ac:dyDescent="0.15">
      <c r="B4" s="60" t="s">
        <v>474</v>
      </c>
    </row>
    <row r="5" spans="1:2" x14ac:dyDescent="0.15">
      <c r="B5" s="60" t="s">
        <v>475</v>
      </c>
    </row>
    <row r="6" spans="1:2" x14ac:dyDescent="0.15">
      <c r="A6" t="s">
        <v>476</v>
      </c>
      <c r="B6" s="60" t="s">
        <v>477</v>
      </c>
    </row>
    <row r="7" spans="1:2" x14ac:dyDescent="0.15">
      <c r="B7" s="60" t="s">
        <v>478</v>
      </c>
    </row>
    <row r="8" spans="1:2" x14ac:dyDescent="0.15">
      <c r="A8" t="s">
        <v>40</v>
      </c>
      <c r="B8" s="60" t="s">
        <v>479</v>
      </c>
    </row>
    <row r="9" spans="1:2" x14ac:dyDescent="0.15">
      <c r="A9" t="s">
        <v>480</v>
      </c>
      <c r="B9" s="60" t="s">
        <v>481</v>
      </c>
    </row>
    <row r="10" spans="1:2" x14ac:dyDescent="0.15">
      <c r="B10" t="s">
        <v>482</v>
      </c>
    </row>
    <row r="11" spans="1:2" x14ac:dyDescent="0.15">
      <c r="B11" t="s">
        <v>483</v>
      </c>
    </row>
    <row r="14" spans="1:2" x14ac:dyDescent="0.15">
      <c r="B14" s="60" t="s">
        <v>484</v>
      </c>
    </row>
    <row r="20" spans="2:2" x14ac:dyDescent="0.15">
      <c r="B20" s="42" t="s">
        <v>372</v>
      </c>
    </row>
    <row r="21" spans="2:2" x14ac:dyDescent="0.15">
      <c r="B21" s="42" t="s">
        <v>375</v>
      </c>
    </row>
    <row r="22" spans="2:2" x14ac:dyDescent="0.15">
      <c r="B22" s="42" t="s">
        <v>379</v>
      </c>
    </row>
    <row r="23" spans="2:2" x14ac:dyDescent="0.15">
      <c r="B23" s="42" t="s">
        <v>382</v>
      </c>
    </row>
    <row r="24" spans="2:2" x14ac:dyDescent="0.15">
      <c r="B24" s="42" t="s">
        <v>385</v>
      </c>
    </row>
    <row r="25" spans="2:2" x14ac:dyDescent="0.15">
      <c r="B25" s="42" t="s">
        <v>387</v>
      </c>
    </row>
    <row r="26" spans="2:2" x14ac:dyDescent="0.15">
      <c r="B26" s="42" t="s">
        <v>389</v>
      </c>
    </row>
    <row r="27" spans="2:2" x14ac:dyDescent="0.15">
      <c r="B27" s="42" t="s">
        <v>433</v>
      </c>
    </row>
    <row r="28" spans="2:2" x14ac:dyDescent="0.15">
      <c r="B28" s="42" t="s">
        <v>397</v>
      </c>
    </row>
    <row r="29" spans="2:2" x14ac:dyDescent="0.15">
      <c r="B29" s="42" t="s">
        <v>402</v>
      </c>
    </row>
    <row r="30" spans="2:2" x14ac:dyDescent="0.15">
      <c r="B30" s="42" t="s">
        <v>405</v>
      </c>
    </row>
    <row r="31" spans="2:2" x14ac:dyDescent="0.15">
      <c r="B31" s="42" t="s">
        <v>407</v>
      </c>
    </row>
    <row r="32" spans="2:2" x14ac:dyDescent="0.15">
      <c r="B32" s="42" t="s">
        <v>410</v>
      </c>
    </row>
    <row r="33" spans="2:4" x14ac:dyDescent="0.15">
      <c r="B33" s="42" t="s">
        <v>412</v>
      </c>
    </row>
    <row r="34" spans="2:4" x14ac:dyDescent="0.15">
      <c r="B34" s="42" t="s">
        <v>416</v>
      </c>
      <c r="D34" s="60"/>
    </row>
    <row r="35" spans="2:4" x14ac:dyDescent="0.15">
      <c r="B35" s="42" t="s">
        <v>418</v>
      </c>
      <c r="D35" s="60"/>
    </row>
    <row r="36" spans="2:4" x14ac:dyDescent="0.15">
      <c r="B36" s="42" t="s">
        <v>448</v>
      </c>
      <c r="D36" s="60"/>
    </row>
    <row r="37" spans="2:4" x14ac:dyDescent="0.15">
      <c r="B37" s="42" t="s">
        <v>392</v>
      </c>
      <c r="D37" s="60"/>
    </row>
    <row r="38" spans="2:4" x14ac:dyDescent="0.15">
      <c r="B38" s="42" t="s">
        <v>400</v>
      </c>
      <c r="D38" s="60"/>
    </row>
    <row r="39" spans="2:4" x14ac:dyDescent="0.15">
      <c r="B39" s="42" t="s">
        <v>393</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485</v>
      </c>
    </row>
    <row r="4" spans="1:2" ht="16" x14ac:dyDescent="0.2">
      <c r="B4" s="59" t="s">
        <v>486</v>
      </c>
    </row>
    <row r="5" spans="1:2" ht="16" x14ac:dyDescent="0.2">
      <c r="B5" s="59" t="s">
        <v>487</v>
      </c>
    </row>
    <row r="6" spans="1:2" ht="16" x14ac:dyDescent="0.2">
      <c r="B6" s="59" t="s">
        <v>488</v>
      </c>
    </row>
    <row r="7" spans="1:2" ht="16" x14ac:dyDescent="0.2">
      <c r="B7" s="59" t="s">
        <v>489</v>
      </c>
    </row>
    <row r="8" spans="1:2" x14ac:dyDescent="0.15">
      <c r="A8" t="s">
        <v>490</v>
      </c>
      <c r="B8" t="s">
        <v>491</v>
      </c>
    </row>
    <row r="9" spans="1:2" x14ac:dyDescent="0.15">
      <c r="A9" t="s">
        <v>492</v>
      </c>
      <c r="B9" t="s">
        <v>493</v>
      </c>
    </row>
    <row r="10" spans="1:2" x14ac:dyDescent="0.15">
      <c r="B10" t="s">
        <v>494</v>
      </c>
    </row>
    <row r="11" spans="1:2" x14ac:dyDescent="0.15">
      <c r="B11" t="s">
        <v>495</v>
      </c>
    </row>
    <row r="14" spans="1:2" x14ac:dyDescent="0.15">
      <c r="B14" t="s">
        <v>496</v>
      </c>
    </row>
    <row r="20" spans="2:2" x14ac:dyDescent="0.15">
      <c r="B20" t="s">
        <v>497</v>
      </c>
    </row>
    <row r="21" spans="2:2" x14ac:dyDescent="0.15">
      <c r="B21" t="s">
        <v>498</v>
      </c>
    </row>
    <row r="22" spans="2:2" x14ac:dyDescent="0.15">
      <c r="B22" t="s">
        <v>499</v>
      </c>
    </row>
    <row r="23" spans="2:2" x14ac:dyDescent="0.15">
      <c r="B23" t="s">
        <v>500</v>
      </c>
    </row>
    <row r="24" spans="2:2" x14ac:dyDescent="0.15">
      <c r="B24" t="s">
        <v>385</v>
      </c>
    </row>
    <row r="25" spans="2:2" x14ac:dyDescent="0.15">
      <c r="B25" t="s">
        <v>501</v>
      </c>
    </row>
    <row r="26" spans="2:2" x14ac:dyDescent="0.15">
      <c r="B26" t="s">
        <v>502</v>
      </c>
    </row>
    <row r="27" spans="2:2" x14ac:dyDescent="0.15">
      <c r="B27" t="s">
        <v>503</v>
      </c>
    </row>
    <row r="28" spans="2:2" x14ac:dyDescent="0.15">
      <c r="B28" t="s">
        <v>504</v>
      </c>
    </row>
    <row r="29" spans="2:2" x14ac:dyDescent="0.15">
      <c r="B29" t="s">
        <v>505</v>
      </c>
    </row>
    <row r="30" spans="2:2" x14ac:dyDescent="0.15">
      <c r="B30" t="s">
        <v>506</v>
      </c>
    </row>
    <row r="31" spans="2:2" x14ac:dyDescent="0.15">
      <c r="B31" t="s">
        <v>507</v>
      </c>
    </row>
    <row r="32" spans="2:2" x14ac:dyDescent="0.15">
      <c r="B32" t="s">
        <v>508</v>
      </c>
    </row>
    <row r="33" spans="2:2" x14ac:dyDescent="0.15">
      <c r="B33" t="s">
        <v>509</v>
      </c>
    </row>
    <row r="34" spans="2:2" x14ac:dyDescent="0.15">
      <c r="B34" t="s">
        <v>510</v>
      </c>
    </row>
    <row r="35" spans="2:2" x14ac:dyDescent="0.15">
      <c r="B35" t="s">
        <v>418</v>
      </c>
    </row>
    <row r="36" spans="2:2" x14ac:dyDescent="0.15">
      <c r="B36" t="s">
        <v>511</v>
      </c>
    </row>
    <row r="37" spans="2:2" x14ac:dyDescent="0.15">
      <c r="B37" t="s">
        <v>512</v>
      </c>
    </row>
    <row r="38" spans="2:2" x14ac:dyDescent="0.15">
      <c r="B38" t="s">
        <v>513</v>
      </c>
    </row>
    <row r="39" spans="2:2" x14ac:dyDescent="0.15">
      <c r="B39" t="s">
        <v>514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382</v>
      </c>
    </row>
    <row r="3" spans="1:2" x14ac:dyDescent="0.15">
      <c r="B3" s="60" t="s">
        <v>515</v>
      </c>
    </row>
    <row r="4" spans="1:2" x14ac:dyDescent="0.15">
      <c r="B4" s="60" t="s">
        <v>516</v>
      </c>
    </row>
    <row r="5" spans="1:2" x14ac:dyDescent="0.15">
      <c r="B5" s="60" t="s">
        <v>517</v>
      </c>
    </row>
    <row r="6" spans="1:2" x14ac:dyDescent="0.15">
      <c r="B6" s="60" t="s">
        <v>518</v>
      </c>
    </row>
    <row r="7" spans="1:2" x14ac:dyDescent="0.15">
      <c r="B7" s="60" t="s">
        <v>519</v>
      </c>
    </row>
    <row r="8" spans="1:2" x14ac:dyDescent="0.15">
      <c r="A8" t="s">
        <v>490</v>
      </c>
      <c r="B8" s="60" t="s">
        <v>520</v>
      </c>
    </row>
    <row r="9" spans="1:2" x14ac:dyDescent="0.15">
      <c r="A9" t="s">
        <v>492</v>
      </c>
      <c r="B9" s="60" t="s">
        <v>521</v>
      </c>
    </row>
    <row r="10" spans="1:2" x14ac:dyDescent="0.15">
      <c r="B10" s="60" t="s">
        <v>522</v>
      </c>
    </row>
    <row r="11" spans="1:2" x14ac:dyDescent="0.15">
      <c r="B11" s="60" t="s">
        <v>523</v>
      </c>
    </row>
    <row r="12" spans="1:2" x14ac:dyDescent="0.15">
      <c r="B12" s="60"/>
    </row>
    <row r="13" spans="1:2" x14ac:dyDescent="0.15">
      <c r="B13" s="60"/>
    </row>
    <row r="14" spans="1:2" x14ac:dyDescent="0.15">
      <c r="B14" s="60" t="s">
        <v>524</v>
      </c>
    </row>
    <row r="15" spans="1:2" x14ac:dyDescent="0.15">
      <c r="B15" s="60"/>
    </row>
    <row r="20" spans="2:2" x14ac:dyDescent="0.15">
      <c r="B20" t="s">
        <v>525</v>
      </c>
    </row>
    <row r="21" spans="2:2" x14ac:dyDescent="0.15">
      <c r="B21" t="s">
        <v>526</v>
      </c>
    </row>
    <row r="22" spans="2:2" x14ac:dyDescent="0.15">
      <c r="B22" t="s">
        <v>527</v>
      </c>
    </row>
    <row r="23" spans="2:2" x14ac:dyDescent="0.15">
      <c r="B23" t="s">
        <v>528</v>
      </c>
    </row>
    <row r="24" spans="2:2" x14ac:dyDescent="0.15">
      <c r="B24" t="s">
        <v>529</v>
      </c>
    </row>
    <row r="25" spans="2:2" x14ac:dyDescent="0.15">
      <c r="B25" t="s">
        <v>530</v>
      </c>
    </row>
    <row r="26" spans="2:2" x14ac:dyDescent="0.15">
      <c r="B26" t="s">
        <v>531</v>
      </c>
    </row>
    <row r="27" spans="2:2" x14ac:dyDescent="0.15">
      <c r="B27" t="s">
        <v>532</v>
      </c>
    </row>
    <row r="28" spans="2:2" x14ac:dyDescent="0.15">
      <c r="B28" t="s">
        <v>533</v>
      </c>
    </row>
    <row r="29" spans="2:2" x14ac:dyDescent="0.15">
      <c r="B29" t="s">
        <v>534</v>
      </c>
    </row>
    <row r="30" spans="2:2" x14ac:dyDescent="0.15">
      <c r="B30" t="s">
        <v>535</v>
      </c>
    </row>
    <row r="31" spans="2:2" x14ac:dyDescent="0.15">
      <c r="B31" t="s">
        <v>536</v>
      </c>
    </row>
    <row r="32" spans="2:2" x14ac:dyDescent="0.15">
      <c r="B32" t="s">
        <v>537</v>
      </c>
    </row>
    <row r="33" spans="2:2" x14ac:dyDescent="0.15">
      <c r="B33" t="s">
        <v>538</v>
      </c>
    </row>
    <row r="34" spans="2:2" x14ac:dyDescent="0.15">
      <c r="B34" t="s">
        <v>539</v>
      </c>
    </row>
    <row r="35" spans="2:2" x14ac:dyDescent="0.15">
      <c r="B35" t="s">
        <v>540</v>
      </c>
    </row>
    <row r="36" spans="2:2" x14ac:dyDescent="0.15">
      <c r="B36" t="s">
        <v>541</v>
      </c>
    </row>
    <row r="37" spans="2:2" x14ac:dyDescent="0.15">
      <c r="B37" t="s">
        <v>392</v>
      </c>
    </row>
    <row r="38" spans="2:2" x14ac:dyDescent="0.15">
      <c r="B38" t="s">
        <v>542</v>
      </c>
    </row>
    <row r="39" spans="2:2" x14ac:dyDescent="0.15">
      <c r="B39" t="s">
        <v>543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544</v>
      </c>
    </row>
    <row r="4" spans="2:2" x14ac:dyDescent="0.15">
      <c r="B4" t="s">
        <v>545</v>
      </c>
    </row>
    <row r="5" spans="2:2" x14ac:dyDescent="0.15">
      <c r="B5" t="s">
        <v>546</v>
      </c>
    </row>
    <row r="6" spans="2:2" x14ac:dyDescent="0.15">
      <c r="B6" t="s">
        <v>547</v>
      </c>
    </row>
    <row r="7" spans="2:2" x14ac:dyDescent="0.15">
      <c r="B7" t="s">
        <v>548</v>
      </c>
    </row>
    <row r="8" spans="2:2" ht="16" x14ac:dyDescent="0.2">
      <c r="B8" s="59" t="s">
        <v>549</v>
      </c>
    </row>
    <row r="9" spans="2:2" x14ac:dyDescent="0.15">
      <c r="B9" t="s">
        <v>550</v>
      </c>
    </row>
    <row r="10" spans="2:2" x14ac:dyDescent="0.15">
      <c r="B10" s="60" t="s">
        <v>551</v>
      </c>
    </row>
    <row r="11" spans="2:2" x14ac:dyDescent="0.15">
      <c r="B11" s="60" t="s">
        <v>552</v>
      </c>
    </row>
    <row r="14" spans="2:2" x14ac:dyDescent="0.15">
      <c r="B14" t="s">
        <v>553</v>
      </c>
    </row>
    <row r="20" spans="2:2" x14ac:dyDescent="0.15">
      <c r="B20" t="s">
        <v>554</v>
      </c>
    </row>
    <row r="21" spans="2:2" x14ac:dyDescent="0.15">
      <c r="B21" t="s">
        <v>555</v>
      </c>
    </row>
    <row r="22" spans="2:2" x14ac:dyDescent="0.15">
      <c r="B22" t="s">
        <v>556</v>
      </c>
    </row>
    <row r="23" spans="2:2" x14ac:dyDescent="0.15">
      <c r="B23" t="s">
        <v>557</v>
      </c>
    </row>
    <row r="24" spans="2:2" x14ac:dyDescent="0.15">
      <c r="B24" t="s">
        <v>385</v>
      </c>
    </row>
    <row r="25" spans="2:2" x14ac:dyDescent="0.15">
      <c r="B25" t="s">
        <v>558</v>
      </c>
    </row>
    <row r="26" spans="2:2" x14ac:dyDescent="0.15">
      <c r="B26" t="s">
        <v>559</v>
      </c>
    </row>
    <row r="27" spans="2:2" x14ac:dyDescent="0.15">
      <c r="B27" t="s">
        <v>560</v>
      </c>
    </row>
    <row r="28" spans="2:2" x14ac:dyDescent="0.15">
      <c r="B28" t="s">
        <v>561</v>
      </c>
    </row>
    <row r="29" spans="2:2" x14ac:dyDescent="0.15">
      <c r="B29" t="s">
        <v>562</v>
      </c>
    </row>
    <row r="30" spans="2:2" x14ac:dyDescent="0.15">
      <c r="B30" t="s">
        <v>563</v>
      </c>
    </row>
    <row r="31" spans="2:2" x14ac:dyDescent="0.15">
      <c r="B31" t="s">
        <v>564</v>
      </c>
    </row>
    <row r="32" spans="2:2" x14ac:dyDescent="0.15">
      <c r="B32" t="s">
        <v>565</v>
      </c>
    </row>
    <row r="33" spans="2:2" x14ac:dyDescent="0.15">
      <c r="B33" t="s">
        <v>566</v>
      </c>
    </row>
    <row r="34" spans="2:2" x14ac:dyDescent="0.15">
      <c r="B34" t="s">
        <v>567</v>
      </c>
    </row>
    <row r="35" spans="2:2" x14ac:dyDescent="0.15">
      <c r="B35" t="s">
        <v>568</v>
      </c>
    </row>
    <row r="36" spans="2:2" x14ac:dyDescent="0.15">
      <c r="B36" t="s">
        <v>569</v>
      </c>
    </row>
    <row r="37" spans="2:2" x14ac:dyDescent="0.15">
      <c r="B37" t="s">
        <v>392</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9" t="s">
        <v>572</v>
      </c>
    </row>
    <row r="4" spans="2:2" ht="16" x14ac:dyDescent="0.2">
      <c r="B4" s="59" t="s">
        <v>573</v>
      </c>
    </row>
    <row r="5" spans="2:2" x14ac:dyDescent="0.15">
      <c r="B5" t="s">
        <v>574</v>
      </c>
    </row>
    <row r="6" spans="2:2" ht="16" x14ac:dyDescent="0.2">
      <c r="B6" s="59" t="s">
        <v>575</v>
      </c>
    </row>
    <row r="7" spans="2:2" ht="16" x14ac:dyDescent="0.2">
      <c r="B7" s="59" t="s">
        <v>576</v>
      </c>
    </row>
    <row r="8" spans="2:2" x14ac:dyDescent="0.15">
      <c r="B8" t="s">
        <v>577</v>
      </c>
    </row>
    <row r="9" spans="2:2" x14ac:dyDescent="0.15">
      <c r="B9" t="s">
        <v>578</v>
      </c>
    </row>
    <row r="10" spans="2:2" x14ac:dyDescent="0.15">
      <c r="B10" t="s">
        <v>579</v>
      </c>
    </row>
    <row r="11" spans="2:2" x14ac:dyDescent="0.15">
      <c r="B11" t="s">
        <v>580</v>
      </c>
    </row>
    <row r="14" spans="2:2" ht="16" x14ac:dyDescent="0.2">
      <c r="B14" s="59" t="s">
        <v>581</v>
      </c>
    </row>
    <row r="20" spans="2:2" x14ac:dyDescent="0.15">
      <c r="B20" t="s">
        <v>582</v>
      </c>
    </row>
    <row r="21" spans="2:2" x14ac:dyDescent="0.15">
      <c r="B21" t="s">
        <v>583</v>
      </c>
    </row>
    <row r="22" spans="2:2" x14ac:dyDescent="0.15">
      <c r="B22" t="s">
        <v>527</v>
      </c>
    </row>
    <row r="23" spans="2:2" x14ac:dyDescent="0.15">
      <c r="B23" t="s">
        <v>584</v>
      </c>
    </row>
    <row r="24" spans="2:2" x14ac:dyDescent="0.15">
      <c r="B24" t="s">
        <v>385</v>
      </c>
    </row>
    <row r="25" spans="2:2" x14ac:dyDescent="0.15">
      <c r="B25" t="s">
        <v>585</v>
      </c>
    </row>
    <row r="26" spans="2:2" x14ac:dyDescent="0.15">
      <c r="B26" t="s">
        <v>531</v>
      </c>
    </row>
    <row r="27" spans="2:2" x14ac:dyDescent="0.15">
      <c r="B27" t="s">
        <v>586</v>
      </c>
    </row>
    <row r="28" spans="2:2" x14ac:dyDescent="0.15">
      <c r="B28" t="s">
        <v>587</v>
      </c>
    </row>
    <row r="29" spans="2:2" x14ac:dyDescent="0.15">
      <c r="B29" t="s">
        <v>588</v>
      </c>
    </row>
    <row r="30" spans="2:2" x14ac:dyDescent="0.15">
      <c r="B30" t="s">
        <v>589</v>
      </c>
    </row>
    <row r="31" spans="2:2" x14ac:dyDescent="0.15">
      <c r="B31" t="s">
        <v>590</v>
      </c>
    </row>
    <row r="32" spans="2:2" x14ac:dyDescent="0.15">
      <c r="B32" t="s">
        <v>591</v>
      </c>
    </row>
    <row r="33" spans="2:2" x14ac:dyDescent="0.15">
      <c r="B33" t="s">
        <v>592</v>
      </c>
    </row>
    <row r="34" spans="2:2" x14ac:dyDescent="0.15">
      <c r="B34" t="s">
        <v>593</v>
      </c>
    </row>
    <row r="35" spans="2:2" x14ac:dyDescent="0.15">
      <c r="B35" t="s">
        <v>568</v>
      </c>
    </row>
    <row r="36" spans="2:2" x14ac:dyDescent="0.15">
      <c r="B36" t="s">
        <v>594</v>
      </c>
    </row>
    <row r="37" spans="2:2" x14ac:dyDescent="0.15">
      <c r="B37" t="s">
        <v>512</v>
      </c>
    </row>
    <row r="38" spans="2:2" x14ac:dyDescent="0.15">
      <c r="B38" t="s">
        <v>595</v>
      </c>
    </row>
    <row r="39" spans="2:2" x14ac:dyDescent="0.15">
      <c r="B39" t="s">
        <v>596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402</v>
      </c>
    </row>
    <row r="3" spans="2:2" x14ac:dyDescent="0.15">
      <c r="B3" t="s">
        <v>597</v>
      </c>
    </row>
    <row r="4" spans="2:2" x14ac:dyDescent="0.15">
      <c r="B4" t="s">
        <v>598</v>
      </c>
    </row>
    <row r="5" spans="2:2" x14ac:dyDescent="0.15">
      <c r="B5" t="s">
        <v>599</v>
      </c>
    </row>
    <row r="6" spans="2:2" x14ac:dyDescent="0.15">
      <c r="B6" t="s">
        <v>600</v>
      </c>
    </row>
    <row r="7" spans="2:2" x14ac:dyDescent="0.15">
      <c r="B7" t="s">
        <v>601</v>
      </c>
    </row>
    <row r="8" spans="2:2" x14ac:dyDescent="0.15">
      <c r="B8" t="s">
        <v>602</v>
      </c>
    </row>
    <row r="9" spans="2:2" x14ac:dyDescent="0.15">
      <c r="B9" t="s">
        <v>603</v>
      </c>
    </row>
    <row r="10" spans="2:2" x14ac:dyDescent="0.15">
      <c r="B10" t="s">
        <v>604</v>
      </c>
    </row>
    <row r="11" spans="2:2" x14ac:dyDescent="0.15">
      <c r="B11" t="s">
        <v>605</v>
      </c>
    </row>
    <row r="14" spans="2:2" x14ac:dyDescent="0.15">
      <c r="B14" t="s">
        <v>606</v>
      </c>
    </row>
    <row r="20" spans="2:2" x14ac:dyDescent="0.15">
      <c r="B20" t="s">
        <v>607</v>
      </c>
    </row>
    <row r="21" spans="2:2" x14ac:dyDescent="0.15">
      <c r="B21" t="s">
        <v>608</v>
      </c>
    </row>
    <row r="22" spans="2:2" x14ac:dyDescent="0.15">
      <c r="B22" t="s">
        <v>609</v>
      </c>
    </row>
    <row r="23" spans="2:2" x14ac:dyDescent="0.15">
      <c r="B23" t="s">
        <v>610</v>
      </c>
    </row>
    <row r="24" spans="2:2" x14ac:dyDescent="0.15">
      <c r="B24" t="s">
        <v>385</v>
      </c>
    </row>
    <row r="25" spans="2:2" x14ac:dyDescent="0.15">
      <c r="B25" t="s">
        <v>611</v>
      </c>
    </row>
    <row r="26" spans="2:2" x14ac:dyDescent="0.15">
      <c r="B26" t="s">
        <v>612</v>
      </c>
    </row>
    <row r="27" spans="2:2" x14ac:dyDescent="0.15">
      <c r="B27" t="s">
        <v>613</v>
      </c>
    </row>
    <row r="28" spans="2:2" x14ac:dyDescent="0.15">
      <c r="B28" t="s">
        <v>614</v>
      </c>
    </row>
    <row r="29" spans="2:2" x14ac:dyDescent="0.15">
      <c r="B29" t="s">
        <v>615</v>
      </c>
    </row>
    <row r="30" spans="2:2" x14ac:dyDescent="0.15">
      <c r="B30" t="s">
        <v>616</v>
      </c>
    </row>
    <row r="31" spans="2:2" x14ac:dyDescent="0.15">
      <c r="B31" t="s">
        <v>617</v>
      </c>
    </row>
    <row r="32" spans="2:2" x14ac:dyDescent="0.15">
      <c r="B32" t="s">
        <v>618</v>
      </c>
    </row>
    <row r="33" spans="2:2" x14ac:dyDescent="0.15">
      <c r="B33" t="s">
        <v>619</v>
      </c>
    </row>
    <row r="34" spans="2:2" x14ac:dyDescent="0.15">
      <c r="B34" t="s">
        <v>620</v>
      </c>
    </row>
    <row r="35" spans="2:2" x14ac:dyDescent="0.15">
      <c r="B35" t="s">
        <v>621</v>
      </c>
    </row>
    <row r="36" spans="2:2" x14ac:dyDescent="0.15">
      <c r="B36" t="s">
        <v>511</v>
      </c>
    </row>
    <row r="37" spans="2:2" x14ac:dyDescent="0.15">
      <c r="B37" t="s">
        <v>392</v>
      </c>
    </row>
    <row r="38" spans="2:2" x14ac:dyDescent="0.15">
      <c r="B38" t="s">
        <v>622</v>
      </c>
    </row>
    <row r="39" spans="2:2" x14ac:dyDescent="0.15">
      <c r="B39" t="s">
        <v>623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2024-07-24T18:12:21Z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