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Library/Containers/com.microsoft.Excel/Data/after-big-bang-files/Lenovo/E470/"/>
    </mc:Choice>
  </mc:AlternateContent>
  <xr:revisionPtr revIDLastSave="0" documentId="13_ncr:1_{BA73C143-2CCC-6E4D-B1D8-886FCE0AFC5A}" xr6:coauthVersionLast="47" xr6:coauthVersionMax="47" xr10:uidLastSave="{00000000-0000-0000-0000-000000000000}"/>
  <bookViews>
    <workbookView xWindow="0" yWindow="760" windowWidth="34560" windowHeight="2046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H103" i="2" s="1"/>
  <c r="U103" i="2"/>
  <c r="T103" i="2"/>
  <c r="S103" i="2"/>
  <c r="R103" i="2"/>
  <c r="Q103" i="2"/>
  <c r="P103" i="2"/>
  <c r="O103" i="2"/>
  <c r="N103" i="2"/>
  <c r="M103" i="2"/>
  <c r="V102" i="2"/>
  <c r="U102" i="2"/>
  <c r="T102" i="2"/>
  <c r="S102" i="2"/>
  <c r="R102" i="2"/>
  <c r="Q102" i="2"/>
  <c r="P102" i="2"/>
  <c r="O102" i="2"/>
  <c r="N102" i="2"/>
  <c r="M102" i="2"/>
  <c r="H102" i="2"/>
  <c r="V101" i="2"/>
  <c r="U101" i="2"/>
  <c r="T101" i="2"/>
  <c r="S101" i="2"/>
  <c r="R101" i="2"/>
  <c r="Q101" i="2"/>
  <c r="P101" i="2"/>
  <c r="O101" i="2"/>
  <c r="N101" i="2"/>
  <c r="M101" i="2"/>
  <c r="H101" i="2"/>
  <c r="GK100" i="2"/>
  <c r="V100" i="2"/>
  <c r="U100" i="2"/>
  <c r="T100" i="2"/>
  <c r="S100" i="2"/>
  <c r="R100" i="2"/>
  <c r="Q100" i="2"/>
  <c r="P100" i="2"/>
  <c r="O100" i="2"/>
  <c r="N100" i="2"/>
  <c r="M100" i="2"/>
  <c r="H100" i="2"/>
  <c r="GK99" i="2"/>
  <c r="V99" i="2"/>
  <c r="U99" i="2"/>
  <c r="T99" i="2"/>
  <c r="S99" i="2"/>
  <c r="R99" i="2"/>
  <c r="Q99" i="2"/>
  <c r="P99" i="2"/>
  <c r="O99" i="2"/>
  <c r="N99" i="2"/>
  <c r="M99" i="2"/>
  <c r="H99" i="2"/>
  <c r="GK98" i="2"/>
  <c r="V98" i="2"/>
  <c r="U98" i="2"/>
  <c r="T98" i="2"/>
  <c r="S98" i="2"/>
  <c r="R98" i="2"/>
  <c r="Q98" i="2"/>
  <c r="P98" i="2"/>
  <c r="O98" i="2"/>
  <c r="N98" i="2"/>
  <c r="M98" i="2"/>
  <c r="H98" i="2"/>
  <c r="GK97" i="2"/>
  <c r="V97" i="2"/>
  <c r="U97" i="2"/>
  <c r="T97" i="2"/>
  <c r="S97" i="2"/>
  <c r="R97" i="2"/>
  <c r="Q97" i="2"/>
  <c r="P97" i="2"/>
  <c r="O97" i="2"/>
  <c r="N97" i="2"/>
  <c r="M97" i="2"/>
  <c r="H97" i="2"/>
  <c r="GK96" i="2"/>
  <c r="V96" i="2"/>
  <c r="U96" i="2"/>
  <c r="T96" i="2"/>
  <c r="S96" i="2"/>
  <c r="R96" i="2"/>
  <c r="Q96" i="2"/>
  <c r="P96" i="2"/>
  <c r="O96" i="2"/>
  <c r="N96" i="2"/>
  <c r="M96" i="2"/>
  <c r="H96" i="2"/>
  <c r="GK95" i="2"/>
  <c r="V95" i="2"/>
  <c r="U95" i="2"/>
  <c r="T95" i="2"/>
  <c r="S95" i="2"/>
  <c r="R95" i="2"/>
  <c r="Q95" i="2"/>
  <c r="P95" i="2"/>
  <c r="O95" i="2"/>
  <c r="N95" i="2"/>
  <c r="M95" i="2"/>
  <c r="H95" i="2"/>
  <c r="GK94" i="2"/>
  <c r="V94" i="2"/>
  <c r="U94" i="2"/>
  <c r="T94" i="2"/>
  <c r="S94" i="2"/>
  <c r="R94" i="2"/>
  <c r="Q94" i="2"/>
  <c r="P94" i="2"/>
  <c r="O94" i="2"/>
  <c r="N94" i="2"/>
  <c r="M94" i="2"/>
  <c r="H94" i="2"/>
  <c r="GK93" i="2"/>
  <c r="V93" i="2"/>
  <c r="U93" i="2"/>
  <c r="T93" i="2"/>
  <c r="S93" i="2"/>
  <c r="R93" i="2"/>
  <c r="Q93" i="2"/>
  <c r="P93" i="2"/>
  <c r="O93" i="2"/>
  <c r="N93" i="2"/>
  <c r="M93" i="2"/>
  <c r="H93" i="2"/>
  <c r="GK92" i="2"/>
  <c r="V92" i="2"/>
  <c r="U92" i="2"/>
  <c r="T92" i="2"/>
  <c r="S92" i="2"/>
  <c r="R92" i="2"/>
  <c r="Q92" i="2"/>
  <c r="P92" i="2"/>
  <c r="O92" i="2"/>
  <c r="N92" i="2"/>
  <c r="M92" i="2"/>
  <c r="H92" i="2"/>
  <c r="GK91" i="2"/>
  <c r="V91" i="2"/>
  <c r="U91" i="2"/>
  <c r="T91" i="2"/>
  <c r="S91" i="2"/>
  <c r="R91" i="2"/>
  <c r="Q91" i="2"/>
  <c r="P91" i="2"/>
  <c r="O91" i="2"/>
  <c r="N91" i="2"/>
  <c r="M91" i="2"/>
  <c r="H91" i="2"/>
  <c r="GK90" i="2"/>
  <c r="V90" i="2"/>
  <c r="U90" i="2"/>
  <c r="T90" i="2"/>
  <c r="S90" i="2"/>
  <c r="R90" i="2"/>
  <c r="Q90" i="2"/>
  <c r="P90" i="2"/>
  <c r="O90" i="2"/>
  <c r="N90" i="2"/>
  <c r="M90" i="2"/>
  <c r="H90" i="2"/>
  <c r="GK89" i="2"/>
  <c r="V89" i="2"/>
  <c r="U89" i="2"/>
  <c r="T89" i="2"/>
  <c r="S89" i="2"/>
  <c r="R89" i="2"/>
  <c r="Q89" i="2"/>
  <c r="P89" i="2"/>
  <c r="O89" i="2"/>
  <c r="N89" i="2"/>
  <c r="M89" i="2"/>
  <c r="H89" i="2"/>
  <c r="GK88" i="2"/>
  <c r="V88" i="2"/>
  <c r="U88" i="2"/>
  <c r="T88" i="2"/>
  <c r="S88" i="2"/>
  <c r="R88" i="2"/>
  <c r="Q88" i="2"/>
  <c r="P88" i="2"/>
  <c r="O88" i="2"/>
  <c r="N88" i="2"/>
  <c r="M88" i="2"/>
  <c r="H88" i="2"/>
  <c r="GK87" i="2"/>
  <c r="V87" i="2"/>
  <c r="U87" i="2"/>
  <c r="T87" i="2"/>
  <c r="S87" i="2"/>
  <c r="R87" i="2"/>
  <c r="Q87" i="2"/>
  <c r="P87" i="2"/>
  <c r="O87" i="2"/>
  <c r="N87" i="2"/>
  <c r="M87" i="2"/>
  <c r="H87" i="2"/>
  <c r="GK86" i="2"/>
  <c r="V86" i="2"/>
  <c r="U86" i="2"/>
  <c r="T86" i="2"/>
  <c r="S86" i="2"/>
  <c r="R86" i="2"/>
  <c r="Q86" i="2"/>
  <c r="P86" i="2"/>
  <c r="O86" i="2"/>
  <c r="N86" i="2"/>
  <c r="M86" i="2"/>
  <c r="H86" i="2"/>
  <c r="GK85" i="2"/>
  <c r="V85" i="2"/>
  <c r="U85" i="2"/>
  <c r="T85" i="2"/>
  <c r="S85" i="2"/>
  <c r="R85" i="2"/>
  <c r="Q85" i="2"/>
  <c r="P85" i="2"/>
  <c r="O85" i="2"/>
  <c r="N85" i="2"/>
  <c r="M85" i="2"/>
  <c r="H85" i="2"/>
  <c r="GK84" i="2"/>
  <c r="V84" i="2"/>
  <c r="U84" i="2"/>
  <c r="T84" i="2"/>
  <c r="S84" i="2"/>
  <c r="R84" i="2"/>
  <c r="Q84" i="2"/>
  <c r="P84" i="2"/>
  <c r="O84" i="2"/>
  <c r="N84" i="2"/>
  <c r="M84" i="2"/>
  <c r="H84" i="2"/>
  <c r="GK83" i="2"/>
  <c r="V83" i="2"/>
  <c r="U83" i="2"/>
  <c r="T83" i="2"/>
  <c r="S83" i="2"/>
  <c r="R83" i="2"/>
  <c r="Q83" i="2"/>
  <c r="P83" i="2"/>
  <c r="O83" i="2"/>
  <c r="N83" i="2"/>
  <c r="M83" i="2"/>
  <c r="H83" i="2"/>
  <c r="GK82" i="2"/>
  <c r="V82" i="2"/>
  <c r="U82" i="2"/>
  <c r="T82" i="2"/>
  <c r="S82" i="2"/>
  <c r="R82" i="2"/>
  <c r="Q82" i="2"/>
  <c r="P82" i="2"/>
  <c r="O82" i="2"/>
  <c r="N82" i="2"/>
  <c r="M82" i="2"/>
  <c r="H82" i="2"/>
  <c r="GK81" i="2"/>
  <c r="V81" i="2"/>
  <c r="U81" i="2"/>
  <c r="T81" i="2"/>
  <c r="S81" i="2"/>
  <c r="R81" i="2"/>
  <c r="Q81" i="2"/>
  <c r="P81" i="2"/>
  <c r="O81" i="2"/>
  <c r="N81" i="2"/>
  <c r="M81" i="2"/>
  <c r="H81" i="2"/>
  <c r="GK80" i="2"/>
  <c r="V80" i="2"/>
  <c r="U80" i="2"/>
  <c r="T80" i="2"/>
  <c r="S80" i="2"/>
  <c r="R80" i="2"/>
  <c r="Q80" i="2"/>
  <c r="P80" i="2"/>
  <c r="O80" i="2"/>
  <c r="N80" i="2"/>
  <c r="M80" i="2"/>
  <c r="H80" i="2"/>
  <c r="GK79" i="2"/>
  <c r="V79" i="2"/>
  <c r="U79" i="2"/>
  <c r="T79" i="2"/>
  <c r="S79" i="2"/>
  <c r="R79" i="2"/>
  <c r="Q79" i="2"/>
  <c r="P79" i="2"/>
  <c r="O79" i="2"/>
  <c r="N79" i="2"/>
  <c r="M79" i="2"/>
  <c r="H79" i="2"/>
  <c r="GK78" i="2"/>
  <c r="V78" i="2"/>
  <c r="U78" i="2"/>
  <c r="T78" i="2"/>
  <c r="S78" i="2"/>
  <c r="R78" i="2"/>
  <c r="Q78" i="2"/>
  <c r="P78" i="2"/>
  <c r="O78" i="2"/>
  <c r="N78" i="2"/>
  <c r="M78" i="2"/>
  <c r="H78" i="2"/>
  <c r="GK77" i="2"/>
  <c r="V77" i="2"/>
  <c r="U77" i="2"/>
  <c r="T77" i="2"/>
  <c r="S77" i="2"/>
  <c r="R77" i="2"/>
  <c r="Q77" i="2"/>
  <c r="P77" i="2"/>
  <c r="O77" i="2"/>
  <c r="N77" i="2"/>
  <c r="M77" i="2"/>
  <c r="H77" i="2"/>
  <c r="GK76" i="2"/>
  <c r="V76" i="2"/>
  <c r="U76" i="2"/>
  <c r="T76" i="2"/>
  <c r="S76" i="2"/>
  <c r="R76" i="2"/>
  <c r="Q76" i="2"/>
  <c r="P76" i="2"/>
  <c r="O76" i="2"/>
  <c r="N76" i="2"/>
  <c r="M76" i="2"/>
  <c r="H76" i="2"/>
  <c r="GK75" i="2"/>
  <c r="V75" i="2"/>
  <c r="U75" i="2"/>
  <c r="T75" i="2"/>
  <c r="S75" i="2"/>
  <c r="R75" i="2"/>
  <c r="Q75" i="2"/>
  <c r="P75" i="2"/>
  <c r="O75" i="2"/>
  <c r="N75" i="2"/>
  <c r="M75" i="2"/>
  <c r="H75" i="2"/>
  <c r="GK74" i="2"/>
  <c r="V74" i="2"/>
  <c r="U74" i="2"/>
  <c r="T74" i="2"/>
  <c r="S74" i="2"/>
  <c r="R74" i="2"/>
  <c r="Q74" i="2"/>
  <c r="P74" i="2"/>
  <c r="O74" i="2"/>
  <c r="N74" i="2"/>
  <c r="M74" i="2"/>
  <c r="H74" i="2"/>
  <c r="GK73" i="2"/>
  <c r="V73" i="2"/>
  <c r="U73" i="2"/>
  <c r="T73" i="2"/>
  <c r="S73" i="2"/>
  <c r="R73" i="2"/>
  <c r="Q73" i="2"/>
  <c r="P73" i="2"/>
  <c r="O73" i="2"/>
  <c r="N73" i="2"/>
  <c r="M73" i="2"/>
  <c r="H73" i="2"/>
  <c r="GK72" i="2"/>
  <c r="V72" i="2"/>
  <c r="U72" i="2"/>
  <c r="T72" i="2"/>
  <c r="S72" i="2"/>
  <c r="R72" i="2"/>
  <c r="Q72" i="2"/>
  <c r="P72" i="2"/>
  <c r="O72" i="2"/>
  <c r="N72" i="2"/>
  <c r="M72" i="2"/>
  <c r="H72" i="2"/>
  <c r="GK71" i="2"/>
  <c r="V71" i="2"/>
  <c r="U71" i="2"/>
  <c r="T71" i="2"/>
  <c r="S71" i="2"/>
  <c r="R71" i="2"/>
  <c r="Q71" i="2"/>
  <c r="P71" i="2"/>
  <c r="O71" i="2"/>
  <c r="N71" i="2"/>
  <c r="M71" i="2"/>
  <c r="H71" i="2"/>
  <c r="GK70" i="2"/>
  <c r="V70" i="2"/>
  <c r="U70" i="2"/>
  <c r="T70" i="2"/>
  <c r="S70" i="2"/>
  <c r="R70" i="2"/>
  <c r="Q70" i="2"/>
  <c r="P70" i="2"/>
  <c r="O70" i="2"/>
  <c r="N70" i="2"/>
  <c r="M70" i="2"/>
  <c r="H70" i="2"/>
  <c r="GK69" i="2"/>
  <c r="V69" i="2"/>
  <c r="U69" i="2"/>
  <c r="T69" i="2"/>
  <c r="S69" i="2"/>
  <c r="R69" i="2"/>
  <c r="Q69" i="2"/>
  <c r="P69" i="2"/>
  <c r="O69" i="2"/>
  <c r="N69" i="2"/>
  <c r="M69" i="2"/>
  <c r="H69" i="2"/>
  <c r="GK68" i="2"/>
  <c r="V68" i="2"/>
  <c r="U68" i="2"/>
  <c r="T68" i="2"/>
  <c r="S68" i="2"/>
  <c r="R68" i="2"/>
  <c r="Q68" i="2"/>
  <c r="P68" i="2"/>
  <c r="O68" i="2"/>
  <c r="N68" i="2"/>
  <c r="M68" i="2"/>
  <c r="H68" i="2"/>
  <c r="GK67" i="2"/>
  <c r="V67" i="2"/>
  <c r="U67" i="2"/>
  <c r="T67" i="2"/>
  <c r="S67" i="2"/>
  <c r="R67" i="2"/>
  <c r="Q67" i="2"/>
  <c r="P67" i="2"/>
  <c r="O67" i="2"/>
  <c r="N67" i="2"/>
  <c r="M67" i="2"/>
  <c r="H67" i="2"/>
  <c r="GK66" i="2"/>
  <c r="V66" i="2"/>
  <c r="U66" i="2"/>
  <c r="T66" i="2"/>
  <c r="S66" i="2"/>
  <c r="R66" i="2"/>
  <c r="Q66" i="2"/>
  <c r="P66" i="2"/>
  <c r="O66" i="2"/>
  <c r="N66" i="2"/>
  <c r="M66" i="2"/>
  <c r="H66" i="2"/>
  <c r="GK65" i="2"/>
  <c r="V65" i="2"/>
  <c r="U65" i="2"/>
  <c r="T65" i="2"/>
  <c r="S65" i="2"/>
  <c r="R65" i="2"/>
  <c r="Q65" i="2"/>
  <c r="P65" i="2"/>
  <c r="O65" i="2"/>
  <c r="N65" i="2"/>
  <c r="M65" i="2"/>
  <c r="H65" i="2"/>
  <c r="GK64" i="2"/>
  <c r="V64" i="2"/>
  <c r="U64" i="2"/>
  <c r="T64" i="2"/>
  <c r="S64" i="2"/>
  <c r="R64" i="2"/>
  <c r="Q64" i="2"/>
  <c r="P64" i="2"/>
  <c r="O64" i="2"/>
  <c r="N64" i="2"/>
  <c r="M64" i="2"/>
  <c r="H64" i="2"/>
  <c r="GK63" i="2"/>
  <c r="V63" i="2"/>
  <c r="U63" i="2"/>
  <c r="T63" i="2"/>
  <c r="S63" i="2"/>
  <c r="R63" i="2"/>
  <c r="Q63" i="2"/>
  <c r="P63" i="2"/>
  <c r="O63" i="2"/>
  <c r="N63" i="2"/>
  <c r="M63" i="2"/>
  <c r="H63" i="2"/>
  <c r="GK62" i="2"/>
  <c r="V62" i="2"/>
  <c r="U62" i="2"/>
  <c r="T62" i="2"/>
  <c r="S62" i="2"/>
  <c r="R62" i="2"/>
  <c r="Q62" i="2"/>
  <c r="P62" i="2"/>
  <c r="O62" i="2"/>
  <c r="N62" i="2"/>
  <c r="M62" i="2"/>
  <c r="H62" i="2"/>
  <c r="GK61" i="2"/>
  <c r="V61" i="2"/>
  <c r="U61" i="2"/>
  <c r="T61" i="2"/>
  <c r="S61" i="2"/>
  <c r="R61" i="2"/>
  <c r="Q61" i="2"/>
  <c r="P61" i="2"/>
  <c r="O61" i="2"/>
  <c r="N61" i="2"/>
  <c r="M61" i="2"/>
  <c r="H61" i="2"/>
  <c r="GK60" i="2"/>
  <c r="V60" i="2"/>
  <c r="U60" i="2"/>
  <c r="T60" i="2"/>
  <c r="S60" i="2"/>
  <c r="R60" i="2"/>
  <c r="Q60" i="2"/>
  <c r="P60" i="2"/>
  <c r="O60" i="2"/>
  <c r="N60" i="2"/>
  <c r="M60" i="2"/>
  <c r="H60" i="2"/>
  <c r="GK59" i="2"/>
  <c r="V59" i="2"/>
  <c r="U59" i="2"/>
  <c r="T59" i="2"/>
  <c r="S59" i="2"/>
  <c r="R59" i="2"/>
  <c r="Q59" i="2"/>
  <c r="P59" i="2"/>
  <c r="O59" i="2"/>
  <c r="N59" i="2"/>
  <c r="M59" i="2"/>
  <c r="H59" i="2"/>
  <c r="GK58" i="2"/>
  <c r="V58" i="2"/>
  <c r="U58" i="2"/>
  <c r="T58" i="2"/>
  <c r="S58" i="2"/>
  <c r="R58" i="2"/>
  <c r="Q58" i="2"/>
  <c r="P58" i="2"/>
  <c r="O58" i="2"/>
  <c r="N58" i="2"/>
  <c r="M58" i="2"/>
  <c r="H58" i="2"/>
  <c r="GK57" i="2"/>
  <c r="V57" i="2"/>
  <c r="U57" i="2"/>
  <c r="T57" i="2"/>
  <c r="S57" i="2"/>
  <c r="R57" i="2"/>
  <c r="Q57" i="2"/>
  <c r="P57" i="2"/>
  <c r="O57" i="2"/>
  <c r="N57" i="2"/>
  <c r="M57" i="2"/>
  <c r="H57" i="2"/>
  <c r="GK56" i="2"/>
  <c r="V56" i="2"/>
  <c r="U56" i="2"/>
  <c r="T56" i="2"/>
  <c r="S56" i="2"/>
  <c r="R56" i="2"/>
  <c r="Q56" i="2"/>
  <c r="P56" i="2"/>
  <c r="O56" i="2"/>
  <c r="N56" i="2"/>
  <c r="M56" i="2"/>
  <c r="H56" i="2"/>
  <c r="GK55" i="2"/>
  <c r="V55" i="2"/>
  <c r="U55" i="2"/>
  <c r="T55" i="2"/>
  <c r="S55" i="2"/>
  <c r="R55" i="2"/>
  <c r="Q55" i="2"/>
  <c r="P55" i="2"/>
  <c r="O55" i="2"/>
  <c r="N55" i="2"/>
  <c r="M55" i="2"/>
  <c r="H55" i="2"/>
  <c r="GK54" i="2"/>
  <c r="V54" i="2"/>
  <c r="U54" i="2"/>
  <c r="T54" i="2"/>
  <c r="S54" i="2"/>
  <c r="R54" i="2"/>
  <c r="Q54" i="2"/>
  <c r="P54" i="2"/>
  <c r="O54" i="2"/>
  <c r="N54" i="2"/>
  <c r="M54" i="2"/>
  <c r="H54" i="2"/>
  <c r="GK53" i="2"/>
  <c r="V53" i="2"/>
  <c r="U53" i="2"/>
  <c r="T53" i="2"/>
  <c r="S53" i="2"/>
  <c r="R53" i="2"/>
  <c r="Q53" i="2"/>
  <c r="P53" i="2"/>
  <c r="O53" i="2"/>
  <c r="N53" i="2"/>
  <c r="M53" i="2"/>
  <c r="H53" i="2"/>
  <c r="GK52" i="2"/>
  <c r="V52" i="2"/>
  <c r="U52" i="2"/>
  <c r="T52" i="2"/>
  <c r="S52" i="2"/>
  <c r="R52" i="2"/>
  <c r="Q52" i="2"/>
  <c r="P52" i="2"/>
  <c r="O52" i="2"/>
  <c r="N52" i="2"/>
  <c r="M52" i="2"/>
  <c r="H52" i="2"/>
  <c r="GK51" i="2"/>
  <c r="V51" i="2"/>
  <c r="U51" i="2"/>
  <c r="T51" i="2"/>
  <c r="S51" i="2"/>
  <c r="R51" i="2"/>
  <c r="Q51" i="2"/>
  <c r="P51" i="2"/>
  <c r="O51" i="2"/>
  <c r="N51" i="2"/>
  <c r="M51" i="2"/>
  <c r="H51" i="2"/>
  <c r="GK50" i="2"/>
  <c r="V50" i="2"/>
  <c r="U50" i="2"/>
  <c r="T50" i="2"/>
  <c r="S50" i="2"/>
  <c r="R50" i="2"/>
  <c r="Q50" i="2"/>
  <c r="P50" i="2"/>
  <c r="O50" i="2"/>
  <c r="N50" i="2"/>
  <c r="M50" i="2"/>
  <c r="H50" i="2"/>
  <c r="GK49" i="2"/>
  <c r="V49" i="2"/>
  <c r="U49" i="2"/>
  <c r="T49" i="2"/>
  <c r="S49" i="2"/>
  <c r="R49" i="2"/>
  <c r="Q49" i="2"/>
  <c r="P49" i="2"/>
  <c r="O49" i="2"/>
  <c r="N49" i="2"/>
  <c r="M49" i="2"/>
  <c r="H49" i="2"/>
  <c r="GK48" i="2"/>
  <c r="V48" i="2"/>
  <c r="U48" i="2"/>
  <c r="T48" i="2"/>
  <c r="S48" i="2"/>
  <c r="R48" i="2"/>
  <c r="Q48" i="2"/>
  <c r="P48" i="2"/>
  <c r="O48" i="2"/>
  <c r="N48" i="2"/>
  <c r="M48" i="2"/>
  <c r="H48" i="2"/>
  <c r="GK47" i="2"/>
  <c r="V47" i="2"/>
  <c r="U47" i="2"/>
  <c r="T47" i="2"/>
  <c r="S47" i="2"/>
  <c r="R47" i="2"/>
  <c r="Q47" i="2"/>
  <c r="P47" i="2"/>
  <c r="O47" i="2"/>
  <c r="N47" i="2"/>
  <c r="M47" i="2"/>
  <c r="H47" i="2"/>
  <c r="GK46" i="2"/>
  <c r="V46" i="2"/>
  <c r="U46" i="2"/>
  <c r="T46" i="2"/>
  <c r="S46" i="2"/>
  <c r="R46" i="2"/>
  <c r="Q46" i="2"/>
  <c r="P46" i="2"/>
  <c r="O46" i="2"/>
  <c r="N46" i="2"/>
  <c r="M46" i="2"/>
  <c r="H46" i="2"/>
  <c r="GK45" i="2"/>
  <c r="V45" i="2"/>
  <c r="U45" i="2"/>
  <c r="T45" i="2"/>
  <c r="S45" i="2"/>
  <c r="R45" i="2"/>
  <c r="Q45" i="2"/>
  <c r="P45" i="2"/>
  <c r="O45" i="2"/>
  <c r="N45" i="2"/>
  <c r="M45" i="2"/>
  <c r="H45" i="2"/>
  <c r="GK44" i="2"/>
  <c r="V44" i="2"/>
  <c r="U44" i="2"/>
  <c r="T44" i="2"/>
  <c r="S44" i="2"/>
  <c r="R44" i="2"/>
  <c r="Q44" i="2"/>
  <c r="P44" i="2"/>
  <c r="O44" i="2"/>
  <c r="N44" i="2"/>
  <c r="M44" i="2"/>
  <c r="H44" i="2"/>
  <c r="GK43" i="2"/>
  <c r="V43" i="2"/>
  <c r="U43" i="2"/>
  <c r="T43" i="2"/>
  <c r="S43" i="2"/>
  <c r="R43" i="2"/>
  <c r="Q43" i="2"/>
  <c r="P43" i="2"/>
  <c r="O43" i="2"/>
  <c r="N43" i="2"/>
  <c r="M43" i="2"/>
  <c r="H43" i="2"/>
  <c r="GK42" i="2"/>
  <c r="V42" i="2"/>
  <c r="U42" i="2"/>
  <c r="T42" i="2"/>
  <c r="S42" i="2"/>
  <c r="R42" i="2"/>
  <c r="Q42" i="2"/>
  <c r="P42" i="2"/>
  <c r="O42" i="2"/>
  <c r="N42" i="2"/>
  <c r="M42" i="2"/>
  <c r="H42" i="2"/>
  <c r="GK41" i="2"/>
  <c r="V41" i="2"/>
  <c r="U41" i="2"/>
  <c r="T41" i="2"/>
  <c r="S41" i="2"/>
  <c r="R41" i="2"/>
  <c r="Q41" i="2"/>
  <c r="P41" i="2"/>
  <c r="O41" i="2"/>
  <c r="N41" i="2"/>
  <c r="M41" i="2"/>
  <c r="H41" i="2"/>
  <c r="GK40" i="2"/>
  <c r="V40" i="2"/>
  <c r="U40" i="2"/>
  <c r="T40" i="2"/>
  <c r="S40" i="2"/>
  <c r="R40" i="2"/>
  <c r="Q40" i="2"/>
  <c r="P40" i="2"/>
  <c r="O40" i="2"/>
  <c r="N40" i="2"/>
  <c r="M40" i="2"/>
  <c r="H40" i="2"/>
  <c r="GK39" i="2"/>
  <c r="V39" i="2"/>
  <c r="U39" i="2"/>
  <c r="T39" i="2"/>
  <c r="S39" i="2"/>
  <c r="R39" i="2"/>
  <c r="Q39" i="2"/>
  <c r="P39" i="2"/>
  <c r="O39" i="2"/>
  <c r="N39" i="2"/>
  <c r="M39" i="2"/>
  <c r="H39" i="2"/>
  <c r="GK38" i="2"/>
  <c r="V38" i="2"/>
  <c r="U38" i="2"/>
  <c r="T38" i="2"/>
  <c r="S38" i="2"/>
  <c r="R38" i="2"/>
  <c r="Q38" i="2"/>
  <c r="P38" i="2"/>
  <c r="O38" i="2"/>
  <c r="N38" i="2"/>
  <c r="M38" i="2"/>
  <c r="H38" i="2"/>
  <c r="GK37" i="2"/>
  <c r="V37" i="2"/>
  <c r="U37" i="2"/>
  <c r="T37" i="2"/>
  <c r="S37" i="2"/>
  <c r="R37" i="2"/>
  <c r="Q37" i="2"/>
  <c r="P37" i="2"/>
  <c r="O37" i="2"/>
  <c r="N37" i="2"/>
  <c r="M37" i="2"/>
  <c r="H37" i="2"/>
  <c r="GK36" i="2"/>
  <c r="V36" i="2"/>
  <c r="U36" i="2"/>
  <c r="T36" i="2"/>
  <c r="S36" i="2"/>
  <c r="R36" i="2"/>
  <c r="Q36" i="2"/>
  <c r="P36" i="2"/>
  <c r="O36" i="2"/>
  <c r="N36" i="2"/>
  <c r="M36" i="2"/>
  <c r="H36" i="2"/>
  <c r="GK35" i="2"/>
  <c r="V35" i="2"/>
  <c r="U35" i="2"/>
  <c r="T35" i="2"/>
  <c r="S35" i="2"/>
  <c r="R35" i="2"/>
  <c r="Q35" i="2"/>
  <c r="P35" i="2"/>
  <c r="O35" i="2"/>
  <c r="N35" i="2"/>
  <c r="M35" i="2"/>
  <c r="H35" i="2"/>
  <c r="GK34" i="2"/>
  <c r="V34" i="2"/>
  <c r="U34" i="2"/>
  <c r="T34" i="2"/>
  <c r="S34" i="2"/>
  <c r="R34" i="2"/>
  <c r="Q34" i="2"/>
  <c r="P34" i="2"/>
  <c r="O34" i="2"/>
  <c r="N34" i="2"/>
  <c r="M34" i="2"/>
  <c r="H34" i="2"/>
  <c r="GK33" i="2"/>
  <c r="V33" i="2"/>
  <c r="U33" i="2"/>
  <c r="T33" i="2"/>
  <c r="S33" i="2"/>
  <c r="R33" i="2"/>
  <c r="Q33" i="2"/>
  <c r="P33" i="2"/>
  <c r="O33" i="2"/>
  <c r="N33" i="2"/>
  <c r="M33" i="2"/>
  <c r="H33" i="2"/>
  <c r="B33" i="2"/>
  <c r="GK32" i="2"/>
  <c r="V32" i="2"/>
  <c r="U32" i="2"/>
  <c r="T32" i="2"/>
  <c r="S32" i="2"/>
  <c r="R32" i="2"/>
  <c r="Q32" i="2"/>
  <c r="P32" i="2"/>
  <c r="O32" i="2"/>
  <c r="N32" i="2"/>
  <c r="M32" i="2"/>
  <c r="H32" i="2"/>
  <c r="GK31" i="2"/>
  <c r="V31" i="2"/>
  <c r="U31" i="2"/>
  <c r="T31" i="2"/>
  <c r="S31" i="2"/>
  <c r="R31" i="2"/>
  <c r="Q31" i="2"/>
  <c r="P31" i="2"/>
  <c r="O31" i="2"/>
  <c r="N31" i="2"/>
  <c r="M31" i="2"/>
  <c r="H31" i="2"/>
  <c r="B31" i="2"/>
  <c r="GK30" i="2"/>
  <c r="V30" i="2"/>
  <c r="U30" i="2"/>
  <c r="T30" i="2"/>
  <c r="S30" i="2"/>
  <c r="R30" i="2"/>
  <c r="Q30" i="2"/>
  <c r="P30" i="2"/>
  <c r="O30" i="2"/>
  <c r="N30" i="2"/>
  <c r="M30" i="2"/>
  <c r="H30" i="2"/>
  <c r="GK29" i="2"/>
  <c r="V29" i="2"/>
  <c r="U29" i="2"/>
  <c r="T29" i="2"/>
  <c r="S29" i="2"/>
  <c r="R29" i="2"/>
  <c r="Q29" i="2"/>
  <c r="P29" i="2"/>
  <c r="O29" i="2"/>
  <c r="N29" i="2"/>
  <c r="M29" i="2"/>
  <c r="H29" i="2"/>
  <c r="B29" i="2"/>
  <c r="GK28" i="2"/>
  <c r="V28" i="2"/>
  <c r="U28" i="2"/>
  <c r="T28" i="2"/>
  <c r="S28" i="2"/>
  <c r="R28" i="2"/>
  <c r="Q28" i="2"/>
  <c r="P28" i="2"/>
  <c r="O28" i="2"/>
  <c r="N28" i="2"/>
  <c r="M28" i="2"/>
  <c r="H28" i="2"/>
  <c r="GK27" i="2"/>
  <c r="V27" i="2"/>
  <c r="U27" i="2"/>
  <c r="T27" i="2"/>
  <c r="S27" i="2"/>
  <c r="R27" i="2"/>
  <c r="Q27" i="2"/>
  <c r="P27" i="2"/>
  <c r="O27" i="2"/>
  <c r="N27" i="2"/>
  <c r="M27" i="2"/>
  <c r="H27" i="2"/>
  <c r="B27" i="2"/>
  <c r="GK26" i="2"/>
  <c r="V26" i="2"/>
  <c r="U26" i="2"/>
  <c r="T26" i="2"/>
  <c r="S26" i="2"/>
  <c r="R26" i="2"/>
  <c r="Q26" i="2"/>
  <c r="P26" i="2"/>
  <c r="O26" i="2"/>
  <c r="N26" i="2"/>
  <c r="M26" i="2"/>
  <c r="H26" i="2"/>
  <c r="B26" i="2"/>
  <c r="GK25" i="2"/>
  <c r="V25" i="2"/>
  <c r="U25" i="2"/>
  <c r="T25" i="2"/>
  <c r="S25" i="2"/>
  <c r="R25" i="2"/>
  <c r="Q25" i="2"/>
  <c r="P25" i="2"/>
  <c r="O25" i="2"/>
  <c r="N25" i="2"/>
  <c r="M25" i="2"/>
  <c r="H25" i="2"/>
  <c r="B25" i="2"/>
  <c r="AK19" i="1" s="1"/>
  <c r="GK24" i="2"/>
  <c r="V24" i="2"/>
  <c r="U24" i="2"/>
  <c r="T24" i="2"/>
  <c r="S24" i="2"/>
  <c r="R24" i="2"/>
  <c r="Q24" i="2"/>
  <c r="P24" i="2"/>
  <c r="O24" i="2"/>
  <c r="N24" i="2"/>
  <c r="M24" i="2"/>
  <c r="H24" i="2"/>
  <c r="B24" i="2"/>
  <c r="GK23" i="2"/>
  <c r="V23" i="2"/>
  <c r="U23" i="2"/>
  <c r="T23" i="2"/>
  <c r="S23" i="2"/>
  <c r="R23" i="2"/>
  <c r="Q23" i="2"/>
  <c r="P23" i="2"/>
  <c r="O23" i="2"/>
  <c r="N23" i="2"/>
  <c r="M23" i="2"/>
  <c r="J23" i="2"/>
  <c r="I23" i="2"/>
  <c r="H23" i="2"/>
  <c r="D23" i="2"/>
  <c r="C23" i="2"/>
  <c r="B23" i="2"/>
  <c r="AI23" i="1" s="1"/>
  <c r="GK22" i="2"/>
  <c r="V22" i="2"/>
  <c r="H22" i="2" s="1"/>
  <c r="T22" i="2"/>
  <c r="R22" i="2"/>
  <c r="N22" i="2"/>
  <c r="L22" i="2"/>
  <c r="U22" i="2" s="1"/>
  <c r="U23" i="1" s="1"/>
  <c r="J22" i="2"/>
  <c r="I22" i="2"/>
  <c r="D22" i="2"/>
  <c r="C22" i="2"/>
  <c r="GK21" i="2"/>
  <c r="V21" i="2"/>
  <c r="U21" i="2"/>
  <c r="U22" i="1" s="1"/>
  <c r="T21" i="2"/>
  <c r="S21" i="2"/>
  <c r="R21" i="2"/>
  <c r="Q21" i="2"/>
  <c r="P21" i="2"/>
  <c r="O21" i="2"/>
  <c r="N21" i="2"/>
  <c r="M21" i="2"/>
  <c r="J21" i="2"/>
  <c r="I21" i="2"/>
  <c r="AI22" i="1" s="1"/>
  <c r="H21" i="2"/>
  <c r="D21" i="2"/>
  <c r="C21" i="2"/>
  <c r="GK20" i="2"/>
  <c r="V20" i="2"/>
  <c r="U20" i="2"/>
  <c r="T20" i="2"/>
  <c r="S20" i="2"/>
  <c r="R20" i="2"/>
  <c r="Q20" i="2"/>
  <c r="P20" i="2"/>
  <c r="O20" i="2"/>
  <c r="N20" i="2"/>
  <c r="M20" i="2"/>
  <c r="L20" i="2"/>
  <c r="J20" i="2"/>
  <c r="I20" i="2"/>
  <c r="H20" i="2"/>
  <c r="D20" i="2"/>
  <c r="C20" i="2"/>
  <c r="GK19" i="2"/>
  <c r="V19" i="2"/>
  <c r="H19" i="2" s="1"/>
  <c r="T19" i="2"/>
  <c r="N19" i="2"/>
  <c r="N20" i="1" s="1"/>
  <c r="L19" i="2"/>
  <c r="U19" i="2" s="1"/>
  <c r="U20" i="1" s="1"/>
  <c r="J19" i="2"/>
  <c r="I19" i="2"/>
  <c r="D19" i="2"/>
  <c r="C19" i="2"/>
  <c r="GK18" i="2"/>
  <c r="V18" i="2"/>
  <c r="U18" i="2"/>
  <c r="T18" i="2"/>
  <c r="S18" i="2"/>
  <c r="Q18" i="2"/>
  <c r="O18" i="2"/>
  <c r="N18" i="2"/>
  <c r="M18" i="2"/>
  <c r="L18" i="2"/>
  <c r="R18" i="2" s="1"/>
  <c r="R19" i="1" s="1"/>
  <c r="J18" i="2"/>
  <c r="AV19" i="1" s="1"/>
  <c r="I18" i="2"/>
  <c r="H18" i="2"/>
  <c r="D18" i="2"/>
  <c r="C18" i="2"/>
  <c r="GK17" i="2"/>
  <c r="V17" i="2"/>
  <c r="H17" i="2" s="1"/>
  <c r="R17" i="2"/>
  <c r="R18" i="1" s="1"/>
  <c r="P17" i="2"/>
  <c r="N17" i="2"/>
  <c r="L17" i="2"/>
  <c r="O17" i="2" s="1"/>
  <c r="O18" i="1" s="1"/>
  <c r="J17" i="2"/>
  <c r="I17" i="2"/>
  <c r="D17" i="2"/>
  <c r="C17" i="2"/>
  <c r="GK16" i="2"/>
  <c r="V16" i="2"/>
  <c r="H16" i="2" s="1"/>
  <c r="U16" i="2"/>
  <c r="T16" i="2"/>
  <c r="S16" i="2"/>
  <c r="R16" i="2"/>
  <c r="Q16" i="2"/>
  <c r="P16" i="2"/>
  <c r="O16" i="2"/>
  <c r="N16" i="2"/>
  <c r="M16" i="2"/>
  <c r="J16" i="2"/>
  <c r="I16" i="2"/>
  <c r="D16" i="2"/>
  <c r="C16" i="2"/>
  <c r="GK15" i="2"/>
  <c r="V15" i="2"/>
  <c r="U15" i="2"/>
  <c r="T15" i="2"/>
  <c r="S15" i="2"/>
  <c r="R15" i="2"/>
  <c r="Q15" i="2"/>
  <c r="P15" i="2"/>
  <c r="O15" i="2"/>
  <c r="N15" i="2"/>
  <c r="M15" i="2"/>
  <c r="L15" i="2"/>
  <c r="J15" i="2"/>
  <c r="FO16" i="1" s="1"/>
  <c r="I15" i="2"/>
  <c r="H15" i="2"/>
  <c r="D15" i="2"/>
  <c r="C15" i="2"/>
  <c r="GK14" i="2"/>
  <c r="V14" i="2"/>
  <c r="H14" i="2" s="1"/>
  <c r="R14" i="2"/>
  <c r="P14" i="2"/>
  <c r="N14" i="2"/>
  <c r="L14" i="2"/>
  <c r="O14" i="2" s="1"/>
  <c r="O15" i="1" s="1"/>
  <c r="J14" i="2"/>
  <c r="I14" i="2"/>
  <c r="D14" i="2"/>
  <c r="C14" i="2"/>
  <c r="GK13" i="2"/>
  <c r="V13" i="2"/>
  <c r="U13" i="2"/>
  <c r="S13" i="2"/>
  <c r="R13" i="2"/>
  <c r="Q13" i="2"/>
  <c r="P13" i="2"/>
  <c r="O13" i="2"/>
  <c r="O14" i="1" s="1"/>
  <c r="N13" i="2"/>
  <c r="M13" i="2"/>
  <c r="L13" i="2"/>
  <c r="T13" i="2" s="1"/>
  <c r="T14" i="1" s="1"/>
  <c r="J13" i="2"/>
  <c r="I13" i="2"/>
  <c r="H13" i="2"/>
  <c r="D13" i="2"/>
  <c r="C13" i="2"/>
  <c r="GK12" i="2"/>
  <c r="V12" i="2"/>
  <c r="H12" i="2" s="1"/>
  <c r="L12" i="2"/>
  <c r="S12" i="2" s="1"/>
  <c r="S13" i="1" s="1"/>
  <c r="J12" i="2"/>
  <c r="I12" i="2"/>
  <c r="D12" i="2"/>
  <c r="C12" i="2"/>
  <c r="GK11" i="2"/>
  <c r="V11" i="2"/>
  <c r="U11" i="2"/>
  <c r="T11" i="2"/>
  <c r="S11" i="2"/>
  <c r="S12" i="1" s="1"/>
  <c r="R11" i="2"/>
  <c r="Q11" i="2"/>
  <c r="P11" i="2"/>
  <c r="O11" i="2"/>
  <c r="N11" i="2"/>
  <c r="M11" i="2"/>
  <c r="L11" i="2"/>
  <c r="J11" i="2"/>
  <c r="I11" i="2"/>
  <c r="H11" i="2"/>
  <c r="AL12" i="1" s="1"/>
  <c r="D11" i="2"/>
  <c r="C11" i="2"/>
  <c r="GK10" i="2"/>
  <c r="V10" i="2"/>
  <c r="H10" i="2" s="1"/>
  <c r="P10" i="2"/>
  <c r="L10" i="2"/>
  <c r="M10" i="2" s="1"/>
  <c r="M11" i="1" s="1"/>
  <c r="J10" i="2"/>
  <c r="I10" i="2"/>
  <c r="D10" i="2"/>
  <c r="C10" i="2"/>
  <c r="GK9" i="2"/>
  <c r="V9" i="2"/>
  <c r="H9" i="2" s="1"/>
  <c r="U9" i="2"/>
  <c r="T9" i="2"/>
  <c r="S9" i="2"/>
  <c r="R9" i="2"/>
  <c r="Q9" i="2"/>
  <c r="P9" i="2"/>
  <c r="O9" i="2"/>
  <c r="N9" i="2"/>
  <c r="M9" i="2"/>
  <c r="J9" i="2"/>
  <c r="I9" i="2"/>
  <c r="D9" i="2"/>
  <c r="C9" i="2"/>
  <c r="B9" i="2"/>
  <c r="GK8" i="2"/>
  <c r="V8" i="2"/>
  <c r="U8" i="2"/>
  <c r="T8" i="2"/>
  <c r="T9" i="1" s="1"/>
  <c r="S8" i="2"/>
  <c r="R8" i="2"/>
  <c r="Q8" i="2"/>
  <c r="P8" i="2"/>
  <c r="O8" i="2"/>
  <c r="N8" i="2"/>
  <c r="M8" i="2"/>
  <c r="J8" i="2"/>
  <c r="I8" i="2"/>
  <c r="H8" i="2"/>
  <c r="D8" i="2"/>
  <c r="C8" i="2"/>
  <c r="B8" i="2"/>
  <c r="GK7" i="2"/>
  <c r="V7" i="2"/>
  <c r="U7" i="2"/>
  <c r="T7" i="2"/>
  <c r="S7" i="2"/>
  <c r="R7" i="2"/>
  <c r="Q7" i="2"/>
  <c r="Q8" i="1" s="1"/>
  <c r="P7" i="2"/>
  <c r="O7" i="2"/>
  <c r="N7" i="2"/>
  <c r="M7" i="2"/>
  <c r="J7" i="2"/>
  <c r="I7" i="2"/>
  <c r="H7" i="2"/>
  <c r="D7" i="2"/>
  <c r="C7" i="2"/>
  <c r="B7" i="2"/>
  <c r="CI22" i="1" s="1"/>
  <c r="GK6" i="2"/>
  <c r="V6" i="2"/>
  <c r="U6" i="2"/>
  <c r="T6" i="2"/>
  <c r="S6" i="2"/>
  <c r="R6" i="2"/>
  <c r="Q6" i="2"/>
  <c r="P6" i="2"/>
  <c r="O6" i="2"/>
  <c r="N6" i="2"/>
  <c r="M6" i="2"/>
  <c r="J6" i="2"/>
  <c r="I6" i="2"/>
  <c r="H6" i="2"/>
  <c r="D6" i="2"/>
  <c r="C6" i="2"/>
  <c r="GK5" i="2"/>
  <c r="V5" i="2"/>
  <c r="U5" i="2"/>
  <c r="T5" i="2"/>
  <c r="S5" i="2"/>
  <c r="R5" i="2"/>
  <c r="Q5" i="2"/>
  <c r="P5" i="2"/>
  <c r="O5" i="2"/>
  <c r="N5" i="2"/>
  <c r="M5" i="2"/>
  <c r="J5" i="2"/>
  <c r="I5" i="2"/>
  <c r="H5" i="2"/>
  <c r="AT6" i="1" s="1"/>
  <c r="D5" i="2"/>
  <c r="C5" i="2"/>
  <c r="GK4" i="2"/>
  <c r="V4" i="2"/>
  <c r="H4" i="2" s="1"/>
  <c r="U4" i="2"/>
  <c r="T4" i="2"/>
  <c r="S4" i="2"/>
  <c r="R4" i="2"/>
  <c r="Q4" i="2"/>
  <c r="P4" i="2"/>
  <c r="P5" i="1" s="1"/>
  <c r="O4" i="2"/>
  <c r="N4" i="2"/>
  <c r="M4" i="2"/>
  <c r="J4" i="2"/>
  <c r="I4" i="2"/>
  <c r="D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O23" i="1"/>
  <c r="L23" i="1" s="1"/>
  <c r="CL23" i="1"/>
  <c r="CK23" i="1"/>
  <c r="CJ23" i="1"/>
  <c r="CI23" i="1"/>
  <c r="CH23" i="1"/>
  <c r="CG23" i="1"/>
  <c r="BH23" i="1"/>
  <c r="BG23" i="1"/>
  <c r="BF23" i="1"/>
  <c r="BE23" i="1"/>
  <c r="AV23" i="1"/>
  <c r="AM23" i="1"/>
  <c r="AK23" i="1"/>
  <c r="AJ23" i="1"/>
  <c r="AB23" i="1"/>
  <c r="AA23" i="1"/>
  <c r="Z23" i="1"/>
  <c r="Y23" i="1"/>
  <c r="X23" i="1"/>
  <c r="W23" i="1"/>
  <c r="T23" i="1"/>
  <c r="R23" i="1"/>
  <c r="N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O22" i="1"/>
  <c r="FE22" i="1" s="1"/>
  <c r="CL22" i="1"/>
  <c r="CK22" i="1"/>
  <c r="CJ22" i="1"/>
  <c r="CH22" i="1"/>
  <c r="CG22" i="1"/>
  <c r="BH22" i="1"/>
  <c r="BG22" i="1"/>
  <c r="BF22" i="1"/>
  <c r="BE22" i="1"/>
  <c r="AV22" i="1"/>
  <c r="AT22" i="1"/>
  <c r="AM22" i="1"/>
  <c r="AL22" i="1"/>
  <c r="AK22" i="1"/>
  <c r="AJ22" i="1"/>
  <c r="AB22" i="1"/>
  <c r="AA22" i="1"/>
  <c r="Z22" i="1"/>
  <c r="Y22" i="1"/>
  <c r="X22" i="1"/>
  <c r="W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H21" i="1"/>
  <c r="CG21" i="1"/>
  <c r="BH21" i="1"/>
  <c r="BG21" i="1"/>
  <c r="BF21" i="1"/>
  <c r="BE21" i="1"/>
  <c r="AV21" i="1"/>
  <c r="AT21" i="1"/>
  <c r="AM21" i="1"/>
  <c r="AL21" i="1"/>
  <c r="AK21" i="1"/>
  <c r="AJ21" i="1"/>
  <c r="AB21" i="1"/>
  <c r="AA21" i="1"/>
  <c r="Z21" i="1"/>
  <c r="Y21" i="1"/>
  <c r="X21" i="1"/>
  <c r="W21" i="1"/>
  <c r="U21" i="1"/>
  <c r="T21" i="1"/>
  <c r="S21" i="1"/>
  <c r="R21" i="1"/>
  <c r="Q21" i="1"/>
  <c r="P21" i="1"/>
  <c r="O21" i="1"/>
  <c r="N21" i="1"/>
  <c r="M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H20" i="1"/>
  <c r="CG20" i="1"/>
  <c r="BH20" i="1"/>
  <c r="BG20" i="1"/>
  <c r="BF20" i="1"/>
  <c r="BE20" i="1"/>
  <c r="AV20" i="1"/>
  <c r="AM20" i="1"/>
  <c r="AK20" i="1"/>
  <c r="AJ20" i="1"/>
  <c r="AI20" i="1"/>
  <c r="AB20" i="1"/>
  <c r="AA20" i="1"/>
  <c r="Z20" i="1"/>
  <c r="Y20" i="1"/>
  <c r="X20" i="1"/>
  <c r="W20" i="1"/>
  <c r="T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T19" i="1"/>
  <c r="AM19" i="1"/>
  <c r="AL19" i="1"/>
  <c r="AJ19" i="1"/>
  <c r="AB19" i="1"/>
  <c r="AA19" i="1"/>
  <c r="Z19" i="1"/>
  <c r="Y19" i="1"/>
  <c r="X19" i="1"/>
  <c r="W19" i="1"/>
  <c r="U19" i="1"/>
  <c r="T19" i="1"/>
  <c r="S19" i="1"/>
  <c r="Q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H18" i="1"/>
  <c r="CG18" i="1"/>
  <c r="BH18" i="1"/>
  <c r="BG18" i="1"/>
  <c r="BF18" i="1"/>
  <c r="BE18" i="1"/>
  <c r="AV18" i="1"/>
  <c r="AM18" i="1"/>
  <c r="AJ18" i="1"/>
  <c r="AB18" i="1"/>
  <c r="AA18" i="1"/>
  <c r="Z18" i="1"/>
  <c r="Y18" i="1"/>
  <c r="X18" i="1"/>
  <c r="W18" i="1"/>
  <c r="P18" i="1"/>
  <c r="N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O17" i="1"/>
  <c r="L17" i="1" s="1"/>
  <c r="CL17" i="1"/>
  <c r="CK17" i="1"/>
  <c r="CJ17" i="1"/>
  <c r="CH17" i="1"/>
  <c r="CG17" i="1"/>
  <c r="BH17" i="1"/>
  <c r="BG17" i="1"/>
  <c r="BF17" i="1"/>
  <c r="BE17" i="1"/>
  <c r="AV17" i="1"/>
  <c r="AM17" i="1"/>
  <c r="AJ17" i="1"/>
  <c r="AI17" i="1"/>
  <c r="AB17" i="1"/>
  <c r="AA17" i="1"/>
  <c r="Z17" i="1"/>
  <c r="Y17" i="1"/>
  <c r="X17" i="1"/>
  <c r="W17" i="1"/>
  <c r="U17" i="1"/>
  <c r="T17" i="1"/>
  <c r="S17" i="1"/>
  <c r="R17" i="1"/>
  <c r="Q17" i="1"/>
  <c r="P17" i="1"/>
  <c r="O17" i="1"/>
  <c r="N17" i="1"/>
  <c r="M17" i="1"/>
  <c r="K17" i="1"/>
  <c r="J17" i="1"/>
  <c r="I17" i="1"/>
  <c r="H17" i="1"/>
  <c r="G17" i="1"/>
  <c r="E17" i="1"/>
  <c r="D17" i="1"/>
  <c r="C17" i="1"/>
  <c r="B17" i="1"/>
  <c r="A17" i="1"/>
  <c r="FV16" i="1"/>
  <c r="FU16" i="1"/>
  <c r="FT16" i="1"/>
  <c r="FS16" i="1"/>
  <c r="FR16" i="1"/>
  <c r="FQ16" i="1"/>
  <c r="FP16" i="1"/>
  <c r="FM16" i="1"/>
  <c r="FJ16" i="1"/>
  <c r="FI16" i="1"/>
  <c r="FH16" i="1"/>
  <c r="FE16" i="1"/>
  <c r="EV16" i="1"/>
  <c r="ES16" i="1"/>
  <c r="EI16" i="1"/>
  <c r="DY16" i="1"/>
  <c r="DP16" i="1"/>
  <c r="DO16" i="1"/>
  <c r="DA16" i="1"/>
  <c r="CZ16" i="1"/>
  <c r="CV16" i="1"/>
  <c r="CU16" i="1"/>
  <c r="CT16" i="1"/>
  <c r="CS16" i="1"/>
  <c r="CR16" i="1"/>
  <c r="CQ16" i="1"/>
  <c r="CO16" i="1"/>
  <c r="CL16" i="1"/>
  <c r="CK16" i="1"/>
  <c r="CJ16" i="1"/>
  <c r="CI16" i="1"/>
  <c r="CH16" i="1"/>
  <c r="CG16" i="1"/>
  <c r="BH16" i="1"/>
  <c r="BG16" i="1"/>
  <c r="BF16" i="1"/>
  <c r="BE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O15" i="1"/>
  <c r="L15" i="1" s="1"/>
  <c r="CL15" i="1"/>
  <c r="CK15" i="1"/>
  <c r="CJ15" i="1"/>
  <c r="CI15" i="1"/>
  <c r="CH15" i="1"/>
  <c r="CG15" i="1"/>
  <c r="BH15" i="1"/>
  <c r="BG15" i="1"/>
  <c r="BF15" i="1"/>
  <c r="BE15" i="1"/>
  <c r="AV15" i="1"/>
  <c r="AM15" i="1"/>
  <c r="AJ15" i="1"/>
  <c r="AI15" i="1"/>
  <c r="AB15" i="1"/>
  <c r="AA15" i="1"/>
  <c r="Z15" i="1"/>
  <c r="Y15" i="1"/>
  <c r="X15" i="1"/>
  <c r="W15" i="1"/>
  <c r="R15" i="1"/>
  <c r="P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J14" i="1"/>
  <c r="AI14" i="1"/>
  <c r="AB14" i="1"/>
  <c r="AA14" i="1"/>
  <c r="Z14" i="1"/>
  <c r="Y14" i="1"/>
  <c r="X14" i="1"/>
  <c r="W14" i="1"/>
  <c r="U14" i="1"/>
  <c r="S14" i="1"/>
  <c r="R14" i="1"/>
  <c r="Q14" i="1"/>
  <c r="P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O13" i="1"/>
  <c r="L13" i="1" s="1"/>
  <c r="CL13" i="1"/>
  <c r="CK13" i="1"/>
  <c r="CJ13" i="1"/>
  <c r="CI13" i="1"/>
  <c r="CH13" i="1"/>
  <c r="CG13" i="1"/>
  <c r="BH13" i="1"/>
  <c r="BG13" i="1"/>
  <c r="BF13" i="1"/>
  <c r="BE13" i="1"/>
  <c r="AV13" i="1"/>
  <c r="AM13" i="1"/>
  <c r="AK13" i="1"/>
  <c r="AJ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O12" i="1"/>
  <c r="FE12" i="1" s="1"/>
  <c r="CL12" i="1"/>
  <c r="CK12" i="1"/>
  <c r="CJ12" i="1"/>
  <c r="CH12" i="1"/>
  <c r="CG12" i="1"/>
  <c r="BH12" i="1"/>
  <c r="BG12" i="1"/>
  <c r="BF12" i="1"/>
  <c r="BE12" i="1"/>
  <c r="AV12" i="1"/>
  <c r="AT12" i="1"/>
  <c r="AM12" i="1"/>
  <c r="AK12" i="1"/>
  <c r="AJ12" i="1"/>
  <c r="AB12" i="1"/>
  <c r="AA12" i="1"/>
  <c r="Z12" i="1"/>
  <c r="Y12" i="1"/>
  <c r="X12" i="1"/>
  <c r="W12" i="1"/>
  <c r="U12" i="1"/>
  <c r="T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H11" i="1"/>
  <c r="CG11" i="1"/>
  <c r="BH11" i="1"/>
  <c r="BG11" i="1"/>
  <c r="BF11" i="1"/>
  <c r="BE11" i="1"/>
  <c r="AV11" i="1"/>
  <c r="AM11" i="1"/>
  <c r="AK11" i="1"/>
  <c r="AJ11" i="1"/>
  <c r="AB11" i="1"/>
  <c r="AA11" i="1"/>
  <c r="Z11" i="1"/>
  <c r="Y11" i="1"/>
  <c r="X11" i="1"/>
  <c r="W11" i="1"/>
  <c r="P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H10" i="1"/>
  <c r="CG10" i="1"/>
  <c r="BH10" i="1"/>
  <c r="BG10" i="1"/>
  <c r="BF10" i="1"/>
  <c r="BE10" i="1"/>
  <c r="AV10" i="1"/>
  <c r="AM10" i="1"/>
  <c r="AK10" i="1"/>
  <c r="AJ10" i="1"/>
  <c r="AI10" i="1"/>
  <c r="AB10" i="1"/>
  <c r="AA10" i="1"/>
  <c r="Z10" i="1"/>
  <c r="Y10" i="1"/>
  <c r="X10" i="1"/>
  <c r="W10" i="1"/>
  <c r="U10" i="1"/>
  <c r="T10" i="1"/>
  <c r="S10" i="1"/>
  <c r="R10" i="1"/>
  <c r="Q10" i="1"/>
  <c r="P10" i="1"/>
  <c r="O10" i="1"/>
  <c r="N10" i="1"/>
  <c r="M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J9" i="1"/>
  <c r="AI9" i="1"/>
  <c r="AB9" i="1"/>
  <c r="AA9" i="1"/>
  <c r="Z9" i="1"/>
  <c r="Y9" i="1"/>
  <c r="X9" i="1"/>
  <c r="W9" i="1"/>
  <c r="U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B8" i="1"/>
  <c r="AA8" i="1"/>
  <c r="Z8" i="1"/>
  <c r="Y8" i="1"/>
  <c r="X8" i="1"/>
  <c r="W8" i="1"/>
  <c r="U8" i="1"/>
  <c r="T8" i="1"/>
  <c r="S8" i="1"/>
  <c r="R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O7" i="1"/>
  <c r="L7" i="1" s="1"/>
  <c r="CL7" i="1"/>
  <c r="CK7" i="1"/>
  <c r="CJ7" i="1"/>
  <c r="CH7" i="1"/>
  <c r="CG7" i="1"/>
  <c r="BH7" i="1"/>
  <c r="BG7" i="1"/>
  <c r="BF7" i="1"/>
  <c r="BE7" i="1"/>
  <c r="AV7" i="1"/>
  <c r="AT7" i="1"/>
  <c r="AM7" i="1"/>
  <c r="AL7" i="1"/>
  <c r="AJ7" i="1"/>
  <c r="AI7" i="1"/>
  <c r="AB7" i="1"/>
  <c r="AA7" i="1"/>
  <c r="Z7" i="1"/>
  <c r="Y7" i="1"/>
  <c r="X7" i="1"/>
  <c r="W7" i="1"/>
  <c r="U7" i="1"/>
  <c r="T7" i="1"/>
  <c r="S7" i="1"/>
  <c r="R7" i="1"/>
  <c r="Q7" i="1"/>
  <c r="P7" i="1"/>
  <c r="O7" i="1"/>
  <c r="N7" i="1"/>
  <c r="M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M6" i="1"/>
  <c r="AL6" i="1"/>
  <c r="AK6" i="1"/>
  <c r="AJ6" i="1"/>
  <c r="AI6" i="1"/>
  <c r="AB6" i="1"/>
  <c r="AA6" i="1"/>
  <c r="Z6" i="1"/>
  <c r="Y6" i="1"/>
  <c r="X6" i="1"/>
  <c r="W6" i="1"/>
  <c r="U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O5" i="1"/>
  <c r="L5" i="1" s="1"/>
  <c r="CL5" i="1"/>
  <c r="CK5" i="1"/>
  <c r="CJ5" i="1"/>
  <c r="CI5" i="1"/>
  <c r="CH5" i="1"/>
  <c r="CG5" i="1"/>
  <c r="BH5" i="1"/>
  <c r="BG5" i="1"/>
  <c r="BF5" i="1"/>
  <c r="BE5" i="1"/>
  <c r="AV5" i="1"/>
  <c r="AM5" i="1"/>
  <c r="AK5" i="1"/>
  <c r="AJ5" i="1"/>
  <c r="AI5" i="1"/>
  <c r="AB5" i="1"/>
  <c r="AA5" i="1"/>
  <c r="Z5" i="1"/>
  <c r="Y5" i="1"/>
  <c r="X5" i="1"/>
  <c r="W5" i="1"/>
  <c r="U5" i="1"/>
  <c r="T5" i="1"/>
  <c r="S5" i="1"/>
  <c r="R5" i="1"/>
  <c r="Q5" i="1"/>
  <c r="O5" i="1"/>
  <c r="N5" i="1"/>
  <c r="M5" i="1"/>
  <c r="K5" i="1"/>
  <c r="J5" i="1"/>
  <c r="I5" i="1"/>
  <c r="H5" i="1"/>
  <c r="G5" i="1"/>
  <c r="E5" i="1"/>
  <c r="D5" i="1"/>
  <c r="C5" i="1"/>
  <c r="B5" i="1"/>
  <c r="A5" i="1"/>
  <c r="AA4" i="1"/>
  <c r="J4" i="1"/>
  <c r="I4" i="1"/>
  <c r="H4" i="1"/>
  <c r="D4" i="1"/>
  <c r="B4" i="1"/>
  <c r="A4" i="1"/>
  <c r="F23" i="1" l="1"/>
  <c r="AT23" i="1"/>
  <c r="AL23" i="1"/>
  <c r="AL5" i="1"/>
  <c r="F5" i="1"/>
  <c r="AT5" i="1"/>
  <c r="AT11" i="1"/>
  <c r="AL11" i="1"/>
  <c r="F11" i="1"/>
  <c r="AL15" i="1"/>
  <c r="F15" i="1"/>
  <c r="AT15" i="1"/>
  <c r="F10" i="1"/>
  <c r="AT10" i="1"/>
  <c r="AL10" i="1"/>
  <c r="F17" i="1"/>
  <c r="AT17" i="1"/>
  <c r="AL17" i="1"/>
  <c r="AT18" i="1"/>
  <c r="F18" i="1"/>
  <c r="AL18" i="1"/>
  <c r="AL13" i="1"/>
  <c r="F13" i="1"/>
  <c r="AT13" i="1"/>
  <c r="F20" i="1"/>
  <c r="AT20" i="1"/>
  <c r="AL20" i="1"/>
  <c r="N10" i="2"/>
  <c r="N11" i="1" s="1"/>
  <c r="T12" i="2"/>
  <c r="T13" i="1" s="1"/>
  <c r="O10" i="2"/>
  <c r="O11" i="1" s="1"/>
  <c r="U12" i="2"/>
  <c r="U13" i="1" s="1"/>
  <c r="Q14" i="2"/>
  <c r="Q15" i="1" s="1"/>
  <c r="Q17" i="2"/>
  <c r="Q18" i="1" s="1"/>
  <c r="M19" i="2"/>
  <c r="M20" i="1" s="1"/>
  <c r="M22" i="2"/>
  <c r="M23" i="1" s="1"/>
  <c r="CP5" i="1"/>
  <c r="AK7" i="1"/>
  <c r="CI10" i="1"/>
  <c r="FE10" i="1"/>
  <c r="AI11" i="1"/>
  <c r="CP15" i="1"/>
  <c r="AK17" i="1"/>
  <c r="CI20" i="1"/>
  <c r="FE20" i="1"/>
  <c r="AI21" i="1"/>
  <c r="Q10" i="2"/>
  <c r="Q11" i="1" s="1"/>
  <c r="M12" i="2"/>
  <c r="M13" i="1" s="1"/>
  <c r="S14" i="2"/>
  <c r="S15" i="1" s="1"/>
  <c r="S17" i="2"/>
  <c r="S18" i="1" s="1"/>
  <c r="O19" i="2"/>
  <c r="O20" i="1" s="1"/>
  <c r="O22" i="2"/>
  <c r="O23" i="1" s="1"/>
  <c r="CI7" i="1"/>
  <c r="FE7" i="1"/>
  <c r="AI8" i="1"/>
  <c r="F12" i="1"/>
  <c r="CP12" i="1"/>
  <c r="AK14" i="1"/>
  <c r="AV16" i="1"/>
  <c r="CI17" i="1"/>
  <c r="FE17" i="1"/>
  <c r="AI18" i="1"/>
  <c r="CP22" i="1"/>
  <c r="AK24" i="1"/>
  <c r="R10" i="2"/>
  <c r="R11" i="1" s="1"/>
  <c r="N12" i="2"/>
  <c r="N13" i="1" s="1"/>
  <c r="T14" i="2"/>
  <c r="T15" i="1" s="1"/>
  <c r="T17" i="2"/>
  <c r="T18" i="1" s="1"/>
  <c r="P19" i="2"/>
  <c r="P20" i="1" s="1"/>
  <c r="P22" i="2"/>
  <c r="P23" i="1" s="1"/>
  <c r="S10" i="2"/>
  <c r="S11" i="1" s="1"/>
  <c r="O12" i="2"/>
  <c r="O13" i="1" s="1"/>
  <c r="U14" i="2"/>
  <c r="U15" i="1" s="1"/>
  <c r="U17" i="2"/>
  <c r="U18" i="1" s="1"/>
  <c r="Q19" i="2"/>
  <c r="Q20" i="1" s="1"/>
  <c r="Q22" i="2"/>
  <c r="Q23" i="1" s="1"/>
  <c r="CI11" i="1"/>
  <c r="FE11" i="1"/>
  <c r="AI12" i="1"/>
  <c r="F16" i="1"/>
  <c r="CP16" i="1"/>
  <c r="AK18" i="1"/>
  <c r="CI21" i="1"/>
  <c r="FE21" i="1"/>
  <c r="T10" i="2"/>
  <c r="T11" i="1" s="1"/>
  <c r="P12" i="2"/>
  <c r="P13" i="1" s="1"/>
  <c r="R19" i="2"/>
  <c r="R20" i="1" s="1"/>
  <c r="FE8" i="1"/>
  <c r="CP13" i="1"/>
  <c r="AK15" i="1"/>
  <c r="CI18" i="1"/>
  <c r="FE18" i="1"/>
  <c r="AI19" i="1"/>
  <c r="CP23" i="1"/>
  <c r="U10" i="2"/>
  <c r="U11" i="1" s="1"/>
  <c r="Q12" i="2"/>
  <c r="Q13" i="1" s="1"/>
  <c r="M14" i="2"/>
  <c r="M15" i="1" s="1"/>
  <c r="M17" i="2"/>
  <c r="M18" i="1" s="1"/>
  <c r="P18" i="2"/>
  <c r="P19" i="1" s="1"/>
  <c r="S19" i="2"/>
  <c r="S20" i="1" s="1"/>
  <c r="S22" i="2"/>
  <c r="S23" i="1" s="1"/>
  <c r="FE5" i="1"/>
  <c r="R12" i="2"/>
  <c r="R13" i="1" s="1"/>
  <c r="FE15" i="1"/>
  <c r="CP7" i="1"/>
  <c r="AK9" i="1"/>
  <c r="CI12" i="1"/>
  <c r="AI13" i="1"/>
  <c r="CP17" i="1"/>
</calcChain>
</file>

<file path=xl/sharedStrings.xml><?xml version="1.0" encoding="utf-8"?>
<sst xmlns="http://schemas.openxmlformats.org/spreadsheetml/2006/main" count="888" uniqueCount="717">
  <si>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</si>
  <si>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</si>
  <si>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</si>
  <si>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</si>
  <si>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</si>
  <si>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</si>
  <si>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</si>
  <si>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</si>
  <si>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</si>
  <si>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</si>
  <si>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</si>
  <si>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</si>
  <si>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</si>
  <si>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</si>
  <si>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</si>
  <si>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</si>
  <si>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</si>
  <si>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</si>
  <si>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</si>
  <si>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</si>
  <si>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</si>
  <si>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</si>
  <si>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</si>
  <si>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</si>
  <si>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</si>
  <si>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</si>
  <si>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</si>
  <si>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</si>
  <si>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</si>
  <si>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</si>
  <si>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</si>
  <si>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</si>
  <si>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</si>
  <si>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</si>
  <si>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</si>
  <si>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</si>
  <si>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</si>
  <si>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</si>
  <si>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</si>
  <si>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</si>
  <si>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</si>
  <si>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</si>
  <si>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</si>
  <si>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</si>
  <si>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</si>
  <si>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</si>
  <si>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</si>
  <si>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</si>
  <si>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</si>
  <si>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</si>
  <si>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</si>
  <si>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</si>
  <si>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</si>
  <si>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</si>
  <si>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</si>
  <si>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</si>
  <si>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</si>
  <si>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</si>
  <si>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</si>
  <si>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</si>
  <si>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</si>
  <si>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</si>
  <si>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</si>
  <si>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</si>
  <si>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</si>
  <si>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</si>
  <si>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</si>
  <si>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</si>
  <si>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</si>
  <si>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</si>
  <si>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</si>
  <si>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</si>
  <si>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</si>
  <si>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</si>
  <si>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</si>
  <si>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</si>
  <si>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</si>
  <si>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</si>
  <si>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</si>
  <si>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</si>
  <si>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</si>
  <si>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</si>
  <si>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</si>
  <si>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</si>
  <si>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</si>
  <si>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</si>
  <si>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</si>
  <si>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</si>
  <si>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</si>
  <si>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</si>
  <si>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</si>
  <si>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</si>
  <si>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</si>
  <si>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</si>
  <si>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</si>
  <si>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</si>
  <si>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</si>
  <si>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</si>
  <si>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</si>
  <si>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</si>
  <si>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</si>
  <si>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</si>
  <si>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</si>
  <si>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</si>
  <si>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</si>
  <si>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</si>
  <si>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</si>
  <si>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</si>
  <si>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</si>
  <si>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</si>
  <si>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</si>
  <si>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</si>
  <si>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</si>
  <si>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</si>
  <si>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</si>
  <si>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</si>
  <si>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</si>
  <si>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</si>
  <si>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</si>
  <si>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</si>
  <si>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</si>
  <si>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</si>
  <si>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</si>
  <si>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</si>
  <si>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</si>
  <si>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</si>
  <si>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</si>
  <si>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</si>
  <si>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</si>
  <si>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</si>
  <si>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</si>
  <si>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</si>
  <si>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</si>
  <si>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</si>
  <si>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</si>
  <si>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</si>
  <si>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</si>
  <si>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</si>
  <si>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</si>
  <si>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</si>
  <si>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</si>
  <si>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</si>
  <si>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</si>
  <si>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</si>
  <si>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</si>
  <si>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</si>
  <si>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</si>
  <si>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</si>
  <si>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</si>
  <si>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</si>
  <si>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</si>
  <si>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</si>
  <si>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</si>
  <si>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</si>
  <si>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</si>
  <si>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</si>
  <si>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</si>
  <si>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</si>
  <si>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</si>
  <si>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</si>
  <si>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</si>
  <si>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</si>
  <si>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</si>
  <si>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</si>
  <si>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</si>
  <si>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</si>
  <si>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</si>
  <si>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</si>
  <si>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</si>
  <si>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</si>
  <si>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</si>
  <si>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</si>
  <si>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</si>
  <si>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</si>
  <si>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</si>
  <si>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</si>
  <si>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</si>
  <si>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</si>
  <si>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</si>
  <si>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</si>
  <si>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</si>
  <si>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</si>
  <si>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</si>
  <si>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</si>
  <si>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</si>
  <si>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</si>
  <si>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</si>
  <si>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</si>
  <si>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</si>
  <si>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</si>
  <si>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</si>
  <si>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</si>
  <si>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</si>
  <si>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</si>
  <si>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</si>
  <si>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</si>
  <si>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</si>
  <si>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</si>
  <si>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</si>
  <si>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</si>
  <si>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</si>
  <si>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</si>
  <si>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</si>
  <si>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</si>
  <si>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</si>
  <si>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</si>
  <si>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</si>
  <si>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</si>
  <si>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</si>
  <si>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</si>
  <si>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</si>
  <si>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</si>
  <si>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</si>
  <si>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</si>
  <si>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</si>
  <si>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</si>
  <si>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</si>
  <si>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</si>
  <si>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</si>
  <si>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</si>
  <si>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</si>
  <si>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</si>
  <si>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</si>
  <si>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</si>
  <si>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</si>
  <si>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</si>
  <si>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</si>
  <si>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</si>
  <si>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</si>
  <si>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</si>
  <si>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</si>
  <si>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</si>
  <si>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</si>
  <si>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</si>
  <si>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</si>
  <si>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</si>
  <si>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</si>
  <si>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</si>
  <si>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</si>
  <si>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</si>
  <si>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</si>
  <si>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</si>
  <si>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</si>
  <si>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</si>
  <si>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</si>
  <si>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</si>
  <si>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</si>
  <si>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</si>
  <si>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</si>
  <si>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</si>
  <si>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</si>
  <si>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</si>
  <si>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</si>
  <si>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</si>
  <si>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</si>
  <si>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</si>
  <si>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</si>
  <si>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</si>
  <si>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</si>
  <si>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</si>
  <si>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</si>
  <si>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</si>
  <si>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</si>
  <si>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</si>
  <si>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</si>
  <si>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</si>
  <si>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</si>
  <si>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</si>
  <si>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</si>
  <si>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</si>
  <si>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</si>
  <si>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</si>
  <si>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</si>
  <si>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</si>
  <si>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</si>
  <si>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</si>
  <si>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</si>
  <si>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</si>
  <si>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</si>
  <si>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</si>
  <si>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</si>
  <si>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</si>
  <si>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</si>
  <si>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</si>
  <si>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</si>
  <si>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</si>
  <si>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</si>
  <si>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</si>
  <si>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</si>
  <si>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</si>
  <si>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</si>
  <si>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</si>
  <si>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</si>
  <si>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</si>
  <si>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</si>
  <si>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</si>
  <si>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</si>
  <si>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</si>
  <si>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</si>
  <si>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</si>
  <si>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</si>
  <si>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</si>
  <si>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</si>
  <si>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</si>
  <si>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</si>
  <si>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</si>
  <si>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</si>
  <si>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</si>
  <si>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</si>
  <si>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</si>
  <si>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</si>
  <si>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</si>
  <si>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</si>
  <si>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</si>
  <si>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</si>
  <si>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</si>
  <si>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</si>
  <si>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</si>
  <si>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</si>
  <si>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</si>
  <si>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</si>
  <si>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</si>
  <si>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</si>
  <si>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</si>
  <si>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</si>
  <si>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</si>
  <si>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</si>
  <si>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</si>
  <si>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</si>
  <si>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</si>
  <si>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</si>
  <si>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</si>
  <si>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</si>
  <si>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</si>
  <si>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</si>
  <si>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</si>
  <si>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</si>
  <si>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</si>
  <si>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</si>
  <si>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</si>
  <si>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</si>
  <si>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</si>
  <si>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</si>
  <si>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</si>
  <si>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</si>
  <si>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</si>
  <si>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</si>
  <si>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</si>
  <si>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</si>
  <si>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</si>
  <si>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</si>
  <si>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</si>
  <si>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</si>
  <si>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</si>
  <si>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List Price with Tax for Display</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</si>
  <si>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</si>
  <si>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</si>
  <si>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</si>
  <si>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</si>
  <si>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</si>
  <si>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</si>
  <si>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</si>
  <si>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</si>
  <si>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</si>
  <si>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</si>
  <si>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</si>
  <si>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</si>
  <si>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</si>
  <si>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</si>
  <si>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</si>
  <si>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</si>
  <si>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list_price_with_tax</t>
  </si>
  <si>
    <t>Price – Backlit</t>
  </si>
  <si>
    <t>Lenovo E470 - DE</t>
  </si>
  <si>
    <t>German</t>
  </si>
  <si>
    <t>Lenovo/E470/DE</t>
  </si>
  <si>
    <t>Price – NON-Backlit</t>
  </si>
  <si>
    <t>Lenovo E470 - FR</t>
  </si>
  <si>
    <t>French</t>
  </si>
  <si>
    <t>Lenovo/E470/FR</t>
  </si>
  <si>
    <t>Packing size</t>
  </si>
  <si>
    <t>Small</t>
  </si>
  <si>
    <t>Lenovo E470 - IT</t>
  </si>
  <si>
    <t>Italian</t>
  </si>
  <si>
    <t>Lenovo/E470/IT</t>
  </si>
  <si>
    <t>Package height (CM)</t>
  </si>
  <si>
    <t>Lenovo E470 - ES</t>
  </si>
  <si>
    <t>Spanish</t>
  </si>
  <si>
    <t>Lenovo/E470/ES</t>
  </si>
  <si>
    <t>Package width (CM)</t>
  </si>
  <si>
    <t>Lenovo E470 - UK</t>
  </si>
  <si>
    <t>UK</t>
  </si>
  <si>
    <t>Lenovo/E470/UK</t>
  </si>
  <si>
    <t>Package length (CM)</t>
  </si>
  <si>
    <t>Lenovo E470 - NOR</t>
  </si>
  <si>
    <t>Scandinavian – Nordic</t>
  </si>
  <si>
    <t>Lenovo/E470/NOR</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</si>
  <si>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</si>
  <si>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</si>
  <si>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</si>
  <si>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</si>
  <si>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</si>
  <si>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</si>
  <si>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</si>
  <si>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</si>
  <si>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</si>
  <si>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</si>
  <si>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</si>
  <si>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</si>
  <si>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</si>
  <si>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</si>
  <si>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</si>
  <si>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</si>
  <si>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</si>
  <si>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</si>
  <si>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</si>
  <si>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</si>
  <si>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</si>
  <si>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</si>
  <si>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computer-keyboards</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</si>
  <si>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</si>
  <si>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</si>
  <si>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</si>
  <si>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</si>
  <si>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</si>
  <si>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</si>
  <si>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</si>
  <si>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</si>
  <si>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</si>
  <si>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</si>
  <si>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</si>
  <si>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</si>
  <si>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</si>
  <si>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</si>
  <si>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</si>
  <si>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</si>
  <si>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</si>
  <si>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</si>
  <si>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</si>
  <si>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</si>
  <si>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</si>
  <si>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</si>
  <si>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</si>
  <si>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</si>
  <si>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</si>
  <si>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</si>
  <si>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</si>
  <si>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</si>
  <si>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</si>
  <si>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</si>
  <si>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</si>
  <si>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</si>
  <si>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</si>
  <si>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</si>
  <si>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Marketplace</t>
  </si>
  <si>
    <t>EU</t>
  </si>
  <si>
    <t>🇩🇪</t>
  </si>
  <si>
    <t>English</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</si>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</sst>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0" fillId="0" borderId="0" xfId="0"/>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2000000}"/>
    <cellStyle name="Normal 3" xfId="1" xr:uid="{00000000-0005-0000-0000-000001000000}"/>
  </cellStyles>
  <dxfs count="535">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ustomWidth="1"/>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ustomWidth="1"/>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354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371</v>
      </c>
    </row>
    <row r="4" spans="1:193" ht="17" customHeight="1" x14ac:dyDescent="0.2">
      <c r="A4" s="2" t="str">
        <f>IF(ISBLANK(Values!E3),"",IF(Values!$B$37="EU","computercomponent","computer"))</f>
        <v>computercomponent</v>
      </c>
      <c r="B4" s="28" t="str">
        <f>Values!B13</f>
        <v>Parent Lenovo E470</v>
      </c>
      <c r="C4" s="28" t="s">
        <v>345</v>
      </c>
      <c r="D4" s="29">
        <f>Values!B14</f>
        <v>5714401475996</v>
      </c>
      <c r="E4" s="2" t="s">
        <v>346</v>
      </c>
      <c r="F4" s="28" t="str">
        <f>SUBSTITUTE(Values!B1, "{language}", "") &amp; " " &amp; Values!B3</f>
        <v>Teclado de respuesto  retroiluminado  para Lenovo Thinkpad E470 E470c E475</v>
      </c>
      <c r="G4" s="28" t="s">
        <v>345</v>
      </c>
      <c r="H4" s="2" t="str">
        <f>Values!B16</f>
        <v>computer-keyboards</v>
      </c>
      <c r="I4" s="2" t="str">
        <f>IF(ISBLANK(Values!E3),"","4730574031")</f>
        <v>4730574031</v>
      </c>
      <c r="J4" s="30" t="str">
        <f>Values!B13</f>
        <v>Parent Lenovo E470</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customHeight="1" x14ac:dyDescent="0.2">
      <c r="A5" s="2" t="str">
        <f>IF(ISBLANK(Values!E4),"",IF(Values!$B$37="EU","computercomponent","computer"))</f>
        <v>computercomponent</v>
      </c>
      <c r="B5" s="34" t="str">
        <f>IF(ISBLANK(Values!E4),"",Values!F4)</f>
        <v>Lenovo E470 - DE</v>
      </c>
      <c r="C5" s="30" t="str">
        <f>IF(ISBLANK(Values!E4),"","TellusRem")</f>
        <v>TellusRem</v>
      </c>
      <c r="D5" s="29">
        <f>IF(ISBLANK(Values!E4),"",Values!E4)</f>
        <v>5714401475019</v>
      </c>
      <c r="E5" s="2" t="str">
        <f>IF(ISBLANK(Values!E4),"","EAN")</f>
        <v>EAN</v>
      </c>
      <c r="F5" s="28" t="str">
        <f>IF(ISBLANK(Values!E4),"",IF(Values!J4, SUBSTITUTE(Values!$B$1, "{language}", Values!H4) &amp; " " &amp;Values!$B$3, SUBSTITUTE(Values!$B$2, "{language}", Values!$H4) &amp; " " &amp;Values!$B$3))</f>
        <v>Teclado de respuesto Alemán sin retroiluminación  para Lenovo Thinkpad E470 E470c E475</v>
      </c>
      <c r="G5" s="30" t="str">
        <f>IF(ISBLANK(Values!E4),"","TellusRem")</f>
        <v>TellusRem</v>
      </c>
      <c r="H5" s="2" t="str">
        <f>IF(ISBLANK(Values!E4),"",Values!$B$16)</f>
        <v>computer-keyboards</v>
      </c>
      <c r="I5" s="2" t="str">
        <f>IF(ISBLANK(Values!E4),"","4730574031")</f>
        <v>4730574031</v>
      </c>
      <c r="J5" s="32" t="str">
        <f>IF(ISBLANK(Values!E4),"",Values!F4 )</f>
        <v>Lenovo E470 - DE</v>
      </c>
      <c r="K5" s="28">
        <f>IF(ISBLANK(Values!E4),"",IF(Values!J4, Values!$B$4, Values!$B$5))</f>
        <v>34.99</v>
      </c>
      <c r="L5" s="28" t="str">
        <f>IF(ISBLANK(Values!E4),"",IF($CO5="DEFAULT", Values!$B$18, ""))</f>
        <v/>
      </c>
      <c r="M5" s="28" t="str">
        <f>IF(ISBLANK(Values!E4),"",Values!$M4)</f>
        <v>https://raw.githubusercontent.com/PatrickVibild/TellusAmazonPictures/master/pictures/Lenovo/E470/DE/1.jpg</v>
      </c>
      <c r="N5" s="28" t="str">
        <f>IF(ISBLANK(Values!$F4),"",Values!N4)</f>
        <v>https://raw.githubusercontent.com/PatrickVibild/TellusAmazonPictures/master/pictures/Lenovo/E470/DE/2.jpg</v>
      </c>
      <c r="O5" s="28" t="str">
        <f>IF(ISBLANK(Values!$F4),"",Values!O4)</f>
        <v>https://raw.githubusercontent.com/PatrickVibild/TellusAmazonPictures/master/pictures/Lenovo/E470/DE/3.jpg</v>
      </c>
      <c r="P5" s="28" t="str">
        <f>IF(ISBLANK(Values!$F4),"",Values!P4)</f>
        <v>https://raw.githubusercontent.com/PatrickVibild/TellusAmazonPictures/master/pictures/Lenovo/E470/DE/4.jpg</v>
      </c>
      <c r="Q5" s="28" t="str">
        <f>IF(ISBLANK(Values!$F4),"",Values!Q4)</f>
        <v>https://raw.githubusercontent.com/PatrickVibild/TellusAmazonPictures/master/pictures/Lenovo/E470/DE/5.jpg</v>
      </c>
      <c r="R5" s="28" t="str">
        <f>IF(ISBLANK(Values!$F4),"",Values!R4)</f>
        <v>https://raw.githubusercontent.com/PatrickVibild/TellusAmazonPictures/master/pictures/Lenovo/E470/DE/6.jpg</v>
      </c>
      <c r="S5" s="28" t="str">
        <f>IF(ISBLANK(Values!$F4),"",Values!S4)</f>
        <v>https://raw.githubusercontent.com/PatrickVibild/TellusAmazonPictures/master/pictures/Lenovo/E470/DE/7.jpg</v>
      </c>
      <c r="T5" s="28" t="str">
        <f>IF(ISBLANK(Values!$F4),"",Values!T4)</f>
        <v>https://raw.githubusercontent.com/PatrickVibild/TellusAmazonPictures/master/pictures/Lenovo/E470/DE/8.jpg</v>
      </c>
      <c r="U5" s="28" t="str">
        <f>IF(ISBLANK(Values!$F4),"",Values!U4)</f>
        <v>https://raw.githubusercontent.com/PatrickVibild/TellusAmazonPictures/master/pictures/Lenovo/E470/DE/9.jpg</v>
      </c>
      <c r="W5" s="30" t="str">
        <f>IF(ISBLANK(Values!E4),"","Child")</f>
        <v>Child</v>
      </c>
      <c r="X5" s="30" t="str">
        <f>IF(ISBLANK(Values!E4),"",Values!$B$13)</f>
        <v>Parent Lenovo E470</v>
      </c>
      <c r="Y5" s="32" t="str">
        <f>IF(ISBLANK(Values!E4),"","Size-Color")</f>
        <v>Size-Color</v>
      </c>
      <c r="Z5" s="30" t="str">
        <f>IF(ISBLANK(Values!E4),"","variation")</f>
        <v>variation</v>
      </c>
      <c r="AA5" s="2" t="str">
        <f>IF(ISBLANK(Values!E4),"",Values!$B$20)</f>
        <v>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3"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sin retroiluminación.</v>
      </c>
      <c r="AM5" s="2" t="str">
        <f>SUBSTITUTE(IF(ISBLANK(Values!E4),"",Values!$B$27), "{model}", Values!$B$3)</f>
        <v>👉 COMPATIBLE CON: Lenovo E470 E470c E475. Por favor, revise la imagen y la descripción cuidadosamente antes de comprar cualquier teclado. Esto asegura que obtenga el teclado correcto para su portátil. Instalación fácil.</v>
      </c>
      <c r="AT5" s="28" t="str">
        <f>IF(ISBLANK(Values!E4),"",Values!H4)</f>
        <v>Alemán</v>
      </c>
      <c r="AV5" s="2" t="str">
        <f>IF(ISBLANK(Values!E4),"",IF(Values!J4,"Backlit", "Non-Backlit"))</f>
        <v>Non-Backlit</v>
      </c>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34.99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34.99</v>
      </c>
    </row>
    <row r="6" spans="1:193" ht="48" customHeight="1" x14ac:dyDescent="0.2">
      <c r="A6" s="2" t="str">
        <f>IF(ISBLANK(Values!E5),"",IF(Values!$B$37="EU","computercomponent","computer"))</f>
        <v>computercomponent</v>
      </c>
      <c r="B6" s="34" t="str">
        <f>IF(ISBLANK(Values!E5),"",Values!F5)</f>
        <v>Lenovo E470 - FR</v>
      </c>
      <c r="C6" s="30" t="str">
        <f>IF(ISBLANK(Values!E5),"","TellusRem")</f>
        <v>TellusRem</v>
      </c>
      <c r="D6" s="29">
        <f>IF(ISBLANK(Values!E5),"",Values!E5)</f>
        <v>5714401475026</v>
      </c>
      <c r="E6" s="2" t="str">
        <f>IF(ISBLANK(Values!E5),"","EAN")</f>
        <v>EAN</v>
      </c>
      <c r="F6" s="28" t="str">
        <f>IF(ISBLANK(Values!E5),"",IF(Values!J5, SUBSTITUTE(Values!$B$1, "{language}", Values!H5) &amp; " " &amp;Values!$B$3, SUBSTITUTE(Values!$B$2, "{language}", Values!$H5) &amp; " " &amp;Values!$B$3))</f>
        <v>Teclado de respuesto Francés sin retroiluminación  para Lenovo Thinkpad E470 E470c E475</v>
      </c>
      <c r="G6" s="30" t="str">
        <f>IF(ISBLANK(Values!E5),"","TellusRem")</f>
        <v>TellusRem</v>
      </c>
      <c r="H6" s="2" t="str">
        <f>IF(ISBLANK(Values!E5),"",Values!$B$16)</f>
        <v>computer-keyboards</v>
      </c>
      <c r="I6" s="2" t="str">
        <f>IF(ISBLANK(Values!E5),"","4730574031")</f>
        <v>4730574031</v>
      </c>
      <c r="J6" s="32" t="str">
        <f>IF(ISBLANK(Values!E5),"",Values!F5 )</f>
        <v>Lenovo E470 - FR</v>
      </c>
      <c r="K6" s="28">
        <f>IF(ISBLANK(Values!E5),"",IF(Values!J5, Values!$B$4, Values!$B$5))</f>
        <v>34.99</v>
      </c>
      <c r="L6" s="28" t="str">
        <f>IF(ISBLANK(Values!E5),"",IF($CO6="DEFAULT", Values!$B$18, ""))</f>
        <v/>
      </c>
      <c r="M6" s="28" t="str">
        <f>IF(ISBLANK(Values!E5),"",Values!$M5)</f>
        <v>https://raw.githubusercontent.com/PatrickVibild/TellusAmazonPictures/master/pictures/Lenovo/E470/FR/1.jpg</v>
      </c>
      <c r="N6" s="28" t="str">
        <f>IF(ISBLANK(Values!$F5),"",Values!N5)</f>
        <v>https://raw.githubusercontent.com/PatrickVibild/TellusAmazonPictures/master/pictures/Lenovo/E470/FR/2.jpg</v>
      </c>
      <c r="O6" s="28" t="str">
        <f>IF(ISBLANK(Values!$F5),"",Values!O5)</f>
        <v>https://raw.githubusercontent.com/PatrickVibild/TellusAmazonPictures/master/pictures/Lenovo/E470/FR/3.jpg</v>
      </c>
      <c r="P6" s="28" t="str">
        <f>IF(ISBLANK(Values!$F5),"",Values!P5)</f>
        <v>https://raw.githubusercontent.com/PatrickVibild/TellusAmazonPictures/master/pictures/Lenovo/E470/FR/4.jpg</v>
      </c>
      <c r="Q6" s="28" t="str">
        <f>IF(ISBLANK(Values!$F5),"",Values!Q5)</f>
        <v>https://raw.githubusercontent.com/PatrickVibild/TellusAmazonPictures/master/pictures/Lenovo/E470/FR/5.jpg</v>
      </c>
      <c r="R6" s="28" t="str">
        <f>IF(ISBLANK(Values!$F5),"",Values!R5)</f>
        <v>https://raw.githubusercontent.com/PatrickVibild/TellusAmazonPictures/master/pictures/Lenovo/E470/FR/6.jpg</v>
      </c>
      <c r="S6" s="28" t="str">
        <f>IF(ISBLANK(Values!$F5),"",Values!S5)</f>
        <v>https://raw.githubusercontent.com/PatrickVibild/TellusAmazonPictures/master/pictures/Lenovo/E470/FR/7.jpg</v>
      </c>
      <c r="T6" s="28" t="str">
        <f>IF(ISBLANK(Values!$F5),"",Values!T5)</f>
        <v>https://raw.githubusercontent.com/PatrickVibild/TellusAmazonPictures/master/pictures/Lenovo/E470/FR/8.jpg</v>
      </c>
      <c r="U6" s="28" t="str">
        <f>IF(ISBLANK(Values!$F5),"",Values!U5)</f>
        <v>https://raw.githubusercontent.com/PatrickVibild/TellusAmazonPictures/master/pictures/Lenovo/E470/FR/9.jpg</v>
      </c>
      <c r="W6" s="30" t="str">
        <f>IF(ISBLANK(Values!E5),"","Child")</f>
        <v>Child</v>
      </c>
      <c r="X6" s="30" t="str">
        <f>IF(ISBLANK(Values!E5),"",Values!$B$13)</f>
        <v>Parent Lenovo E470</v>
      </c>
      <c r="Y6" s="32" t="str">
        <f>IF(ISBLANK(Values!E5),"","Size-Color")</f>
        <v>Size-Color</v>
      </c>
      <c r="Z6" s="30" t="str">
        <f>IF(ISBLANK(Values!E5),"","variation")</f>
        <v>variation</v>
      </c>
      <c r="AA6" s="2" t="str">
        <f>IF(ISBLANK(Values!E5),"",Values!$B$20)</f>
        <v>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3"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sin retroiluminación.</v>
      </c>
      <c r="AM6" s="2" t="str">
        <f>SUBSTITUTE(IF(ISBLANK(Values!E5),"",Values!$B$27), "{model}", Values!$B$3)</f>
        <v>👉 COMPATIBLE CON: Lenovo E470 E470c E475. Por favor, revise la imagen y la descripción cuidadosamente antes de comprar cualquier teclado. Esto asegura que obtenga el teclado correcto para su portátil. Instalación fácil.</v>
      </c>
      <c r="AT6" s="28" t="str">
        <f>IF(ISBLANK(Values!E5),"",Values!H5)</f>
        <v>Francés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34.99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34.99</v>
      </c>
    </row>
    <row r="7" spans="1:193" ht="48" customHeight="1" x14ac:dyDescent="0.2">
      <c r="A7" s="2" t="str">
        <f>IF(ISBLANK(Values!E6),"",IF(Values!$B$37="EU","computercomponent","computer"))</f>
        <v>computercomponent</v>
      </c>
      <c r="B7" s="34" t="str">
        <f>IF(ISBLANK(Values!E6),"",Values!F6)</f>
        <v>Lenovo E470 - IT</v>
      </c>
      <c r="C7" s="30" t="str">
        <f>IF(ISBLANK(Values!E6),"","TellusRem")</f>
        <v>TellusRem</v>
      </c>
      <c r="D7" s="29">
        <f>IF(ISBLANK(Values!E6),"",Values!E6)</f>
        <v>5714401475033</v>
      </c>
      <c r="E7" s="2" t="str">
        <f>IF(ISBLANK(Values!E6),"","EAN")</f>
        <v>EAN</v>
      </c>
      <c r="F7" s="28" t="str">
        <f>IF(ISBLANK(Values!E6),"",IF(Values!J6, SUBSTITUTE(Values!$B$1, "{language}", Values!H6) &amp; " " &amp;Values!$B$3, SUBSTITUTE(Values!$B$2, "{language}", Values!$H6) &amp; " " &amp;Values!$B$3))</f>
        <v>Teclado de respuesto Italiano sin retroiluminación  para Lenovo Thinkpad E470 E470c E475</v>
      </c>
      <c r="G7" s="30" t="str">
        <f>IF(ISBLANK(Values!E6),"","TellusRem")</f>
        <v>TellusRem</v>
      </c>
      <c r="H7" s="2" t="str">
        <f>IF(ISBLANK(Values!E6),"",Values!$B$16)</f>
        <v>computer-keyboards</v>
      </c>
      <c r="I7" s="2" t="str">
        <f>IF(ISBLANK(Values!E6),"","4730574031")</f>
        <v>4730574031</v>
      </c>
      <c r="J7" s="32" t="str">
        <f>IF(ISBLANK(Values!E6),"",Values!F6 )</f>
        <v>Lenovo E470 - IT</v>
      </c>
      <c r="K7" s="28">
        <f>IF(ISBLANK(Values!E6),"",IF(Values!J6, Values!$B$4, Values!$B$5))</f>
        <v>34.99</v>
      </c>
      <c r="L7" s="28" t="str">
        <f>IF(ISBLANK(Values!E6),"",IF($CO7="DEFAULT", Values!$B$18, ""))</f>
        <v/>
      </c>
      <c r="M7" s="28" t="str">
        <f>IF(ISBLANK(Values!E6),"",Values!$M6)</f>
        <v>https://raw.githubusercontent.com/PatrickVibild/TellusAmazonPictures/master/pictures/Lenovo/E470/IT/1.jpg</v>
      </c>
      <c r="N7" s="28" t="str">
        <f>IF(ISBLANK(Values!$F6),"",Values!N6)</f>
        <v>https://raw.githubusercontent.com/PatrickVibild/TellusAmazonPictures/master/pictures/Lenovo/E470/IT/2.jpg</v>
      </c>
      <c r="O7" s="28" t="str">
        <f>IF(ISBLANK(Values!$F6),"",Values!O6)</f>
        <v>https://raw.githubusercontent.com/PatrickVibild/TellusAmazonPictures/master/pictures/Lenovo/E470/IT/3.jpg</v>
      </c>
      <c r="P7" s="28" t="str">
        <f>IF(ISBLANK(Values!$F6),"",Values!P6)</f>
        <v>https://raw.githubusercontent.com/PatrickVibild/TellusAmazonPictures/master/pictures/Lenovo/E470/IT/4.jpg</v>
      </c>
      <c r="Q7" s="28" t="str">
        <f>IF(ISBLANK(Values!$F6),"",Values!Q6)</f>
        <v>https://raw.githubusercontent.com/PatrickVibild/TellusAmazonPictures/master/pictures/Lenovo/E470/IT/5.jpg</v>
      </c>
      <c r="R7" s="28" t="str">
        <f>IF(ISBLANK(Values!$F6),"",Values!R6)</f>
        <v>https://raw.githubusercontent.com/PatrickVibild/TellusAmazonPictures/master/pictures/Lenovo/E470/IT/6.jpg</v>
      </c>
      <c r="S7" s="28" t="str">
        <f>IF(ISBLANK(Values!$F6),"",Values!S6)</f>
        <v>https://raw.githubusercontent.com/PatrickVibild/TellusAmazonPictures/master/pictures/Lenovo/E470/IT/7.jpg</v>
      </c>
      <c r="T7" s="28" t="str">
        <f>IF(ISBLANK(Values!$F6),"",Values!T6)</f>
        <v>https://raw.githubusercontent.com/PatrickVibild/TellusAmazonPictures/master/pictures/Lenovo/E470/IT/8.jpg</v>
      </c>
      <c r="U7" s="28" t="str">
        <f>IF(ISBLANK(Values!$F6),"",Values!U6)</f>
        <v>https://raw.githubusercontent.com/PatrickVibild/TellusAmazonPictures/master/pictures/Lenovo/E470/IT/9.jpg</v>
      </c>
      <c r="W7" s="30" t="str">
        <f>IF(ISBLANK(Values!E6),"","Child")</f>
        <v>Child</v>
      </c>
      <c r="X7" s="30" t="str">
        <f>IF(ISBLANK(Values!E6),"",Values!$B$13)</f>
        <v>Parent Lenovo E470</v>
      </c>
      <c r="Y7" s="32" t="str">
        <f>IF(ISBLANK(Values!E6),"","Size-Color")</f>
        <v>Size-Color</v>
      </c>
      <c r="Z7" s="30" t="str">
        <f>IF(ISBLANK(Values!E6),"","variation")</f>
        <v>variation</v>
      </c>
      <c r="AA7" s="2" t="str">
        <f>IF(ISBLANK(Values!E6),"",Values!$B$20)</f>
        <v>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3"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sin retroiluminación.</v>
      </c>
      <c r="AM7" s="2" t="str">
        <f>SUBSTITUTE(IF(ISBLANK(Values!E6),"",Values!$B$27), "{model}", Values!$B$3)</f>
        <v>👉 COMPATIBLE CON: Lenovo E470 E470c E475. Por favor, revise la imagen y la descripción cuidadosamente antes de comprar cualquier teclado. Esto asegura que obtenga el teclado correcto para su portátil. Instalación fácil.</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34.99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34.99</v>
      </c>
    </row>
    <row r="8" spans="1:193" ht="48" customHeight="1" x14ac:dyDescent="0.2">
      <c r="A8" s="2" t="str">
        <f>IF(ISBLANK(Values!E7),"",IF(Values!$B$37="EU","computercomponent","computer"))</f>
        <v>computercomponent</v>
      </c>
      <c r="B8" s="34" t="str">
        <f>IF(ISBLANK(Values!E7),"",Values!F7)</f>
        <v>Lenovo E470 - ES</v>
      </c>
      <c r="C8" s="30" t="str">
        <f>IF(ISBLANK(Values!E7),"","TellusRem")</f>
        <v>TellusRem</v>
      </c>
      <c r="D8" s="29">
        <f>IF(ISBLANK(Values!E7),"",Values!E7)</f>
        <v>5714401475040</v>
      </c>
      <c r="E8" s="2" t="str">
        <f>IF(ISBLANK(Values!E7),"","EAN")</f>
        <v>EAN</v>
      </c>
      <c r="F8" s="28" t="str">
        <f>IF(ISBLANK(Values!E7),"",IF(Values!J7, SUBSTITUTE(Values!$B$1, "{language}", Values!H7) &amp; " " &amp;Values!$B$3, SUBSTITUTE(Values!$B$2, "{language}", Values!$H7) &amp; " " &amp;Values!$B$3))</f>
        <v>Teclado de respuesto Español sin retroiluminación  para Lenovo Thinkpad E470 E470c E475</v>
      </c>
      <c r="G8" s="30" t="str">
        <f>IF(ISBLANK(Values!E7),"","TellusRem")</f>
        <v>TellusRem</v>
      </c>
      <c r="H8" s="2" t="str">
        <f>IF(ISBLANK(Values!E7),"",Values!$B$16)</f>
        <v>computer-keyboards</v>
      </c>
      <c r="I8" s="2" t="str">
        <f>IF(ISBLANK(Values!E7),"","4730574031")</f>
        <v>4730574031</v>
      </c>
      <c r="J8" s="32" t="str">
        <f>IF(ISBLANK(Values!E7),"",Values!F7 )</f>
        <v>Lenovo E470 - ES</v>
      </c>
      <c r="K8" s="28">
        <f>IF(ISBLANK(Values!E7),"",IF(Values!J7, Values!$B$4, Values!$B$5))</f>
        <v>34.99</v>
      </c>
      <c r="L8" s="28" t="str">
        <f>IF(ISBLANK(Values!E7),"",IF($CO8="DEFAULT", Values!$B$18, ""))</f>
        <v/>
      </c>
      <c r="M8" s="28" t="str">
        <f>IF(ISBLANK(Values!E7),"",Values!$M7)</f>
        <v>https://raw.githubusercontent.com/PatrickVibild/TellusAmazonPictures/master/pictures/Lenovo/E470/ES/1.jpg</v>
      </c>
      <c r="N8" s="28" t="str">
        <f>IF(ISBLANK(Values!$F7),"",Values!N7)</f>
        <v>https://raw.githubusercontent.com/PatrickVibild/TellusAmazonPictures/master/pictures/Lenovo/E470/ES/2.jpg</v>
      </c>
      <c r="O8" s="28" t="str">
        <f>IF(ISBLANK(Values!$F7),"",Values!O7)</f>
        <v>https://raw.githubusercontent.com/PatrickVibild/TellusAmazonPictures/master/pictures/Lenovo/E470/ES/3.jpg</v>
      </c>
      <c r="P8" s="28" t="str">
        <f>IF(ISBLANK(Values!$F7),"",Values!P7)</f>
        <v>https://raw.githubusercontent.com/PatrickVibild/TellusAmazonPictures/master/pictures/Lenovo/E470/ES/4.jpg</v>
      </c>
      <c r="Q8" s="28" t="str">
        <f>IF(ISBLANK(Values!$F7),"",Values!Q7)</f>
        <v>https://raw.githubusercontent.com/PatrickVibild/TellusAmazonPictures/master/pictures/Lenovo/E470/ES/5.jpg</v>
      </c>
      <c r="R8" s="28" t="str">
        <f>IF(ISBLANK(Values!$F7),"",Values!R7)</f>
        <v>https://raw.githubusercontent.com/PatrickVibild/TellusAmazonPictures/master/pictures/Lenovo/E470/ES/6.jpg</v>
      </c>
      <c r="S8" s="28" t="str">
        <f>IF(ISBLANK(Values!$F7),"",Values!S7)</f>
        <v>https://raw.githubusercontent.com/PatrickVibild/TellusAmazonPictures/master/pictures/Lenovo/E470/ES/7.jpg</v>
      </c>
      <c r="T8" s="28" t="str">
        <f>IF(ISBLANK(Values!$F7),"",Values!T7)</f>
        <v>https://raw.githubusercontent.com/PatrickVibild/TellusAmazonPictures/master/pictures/Lenovo/E470/ES/8.jpg</v>
      </c>
      <c r="U8" s="28" t="str">
        <f>IF(ISBLANK(Values!$F7),"",Values!U7)</f>
        <v>https://raw.githubusercontent.com/PatrickVibild/TellusAmazonPictures/master/pictures/Lenovo/E470/ES/9.jpg</v>
      </c>
      <c r="W8" s="30" t="str">
        <f>IF(ISBLANK(Values!E7),"","Child")</f>
        <v>Child</v>
      </c>
      <c r="X8" s="30" t="str">
        <f>IF(ISBLANK(Values!E7),"",Values!$B$13)</f>
        <v>Parent Lenovo E470</v>
      </c>
      <c r="Y8" s="32" t="str">
        <f>IF(ISBLANK(Values!E7),"","Size-Color")</f>
        <v>Size-Color</v>
      </c>
      <c r="Z8" s="30" t="str">
        <f>IF(ISBLANK(Values!E7),"","variation")</f>
        <v>variation</v>
      </c>
      <c r="AA8" s="2" t="str">
        <f>IF(ISBLANK(Values!E7),"",Values!$B$20)</f>
        <v>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3"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sin retroiluminación.</v>
      </c>
      <c r="AM8" s="2" t="str">
        <f>SUBSTITUTE(IF(ISBLANK(Values!E7),"",Values!$B$27), "{model}", Values!$B$3)</f>
        <v>👉 COMPATIBLE CON: Lenovo E470 E470c E475. Por favor, revise la imagen y la descripción cuidadosamente antes de comprar cualquier teclado. Esto asegura que obtenga el teclado correcto para su portátil. Instalación fácil.</v>
      </c>
      <c r="AT8" s="28" t="str">
        <f>IF(ISBLANK(Values!E7),"",Values!H7)</f>
        <v>Español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34.99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34.99</v>
      </c>
    </row>
    <row r="9" spans="1:193" ht="48" customHeight="1" x14ac:dyDescent="0.2">
      <c r="A9" s="2" t="str">
        <f>IF(ISBLANK(Values!E8),"",IF(Values!$B$37="EU","computercomponent","computer"))</f>
        <v>computercomponent</v>
      </c>
      <c r="B9" s="34" t="str">
        <f>IF(ISBLANK(Values!E8),"",Values!F8)</f>
        <v>Lenovo E470 - UK</v>
      </c>
      <c r="C9" s="30" t="str">
        <f>IF(ISBLANK(Values!E8),"","TellusRem")</f>
        <v>TellusRem</v>
      </c>
      <c r="D9" s="29">
        <f>IF(ISBLANK(Values!E8),"",Values!E8)</f>
        <v>5714401475057</v>
      </c>
      <c r="E9" s="2" t="str">
        <f>IF(ISBLANK(Values!E8),"","EAN")</f>
        <v>EAN</v>
      </c>
      <c r="F9" s="28" t="str">
        <f>IF(ISBLANK(Values!E8),"",IF(Values!J8, SUBSTITUTE(Values!$B$1, "{language}", Values!H8) &amp; " " &amp;Values!$B$3, SUBSTITUTE(Values!$B$2, "{language}", Values!$H8) &amp; " " &amp;Values!$B$3))</f>
        <v>Teclado de respuesto Ingles sin retroiluminación  para Lenovo Thinkpad E470 E470c E475</v>
      </c>
      <c r="G9" s="30" t="str">
        <f>IF(ISBLANK(Values!E8),"","TellusRem")</f>
        <v>TellusRem</v>
      </c>
      <c r="H9" s="2" t="str">
        <f>IF(ISBLANK(Values!E8),"",Values!$B$16)</f>
        <v>computer-keyboards</v>
      </c>
      <c r="I9" s="2" t="str">
        <f>IF(ISBLANK(Values!E8),"","4730574031")</f>
        <v>4730574031</v>
      </c>
      <c r="J9" s="32" t="str">
        <f>IF(ISBLANK(Values!E8),"",Values!F8 )</f>
        <v>Lenovo E470 - UK</v>
      </c>
      <c r="K9" s="28">
        <f>IF(ISBLANK(Values!E8),"",IF(Values!J8, Values!$B$4, Values!$B$5))</f>
        <v>34.99</v>
      </c>
      <c r="L9" s="28" t="str">
        <f>IF(ISBLANK(Values!E8),"",IF($CO9="DEFAULT", Values!$B$18, ""))</f>
        <v/>
      </c>
      <c r="M9" s="28" t="str">
        <f>IF(ISBLANK(Values!E8),"",Values!$M8)</f>
        <v>https://raw.githubusercontent.com/PatrickVibild/TellusAmazonPictures/master/pictures/Lenovo/E470/UK/1.jpg</v>
      </c>
      <c r="N9" s="28" t="str">
        <f>IF(ISBLANK(Values!$F8),"",Values!N8)</f>
        <v>https://raw.githubusercontent.com/PatrickVibild/TellusAmazonPictures/master/pictures/Lenovo/E470/UK/2.jpg</v>
      </c>
      <c r="O9" s="28" t="str">
        <f>IF(ISBLANK(Values!$F8),"",Values!O8)</f>
        <v>https://raw.githubusercontent.com/PatrickVibild/TellusAmazonPictures/master/pictures/Lenovo/E470/UK/3.jpg</v>
      </c>
      <c r="P9" s="28" t="str">
        <f>IF(ISBLANK(Values!$F8),"",Values!P8)</f>
        <v>https://raw.githubusercontent.com/PatrickVibild/TellusAmazonPictures/master/pictures/Lenovo/E470/UK/4.jpg</v>
      </c>
      <c r="Q9" s="28" t="str">
        <f>IF(ISBLANK(Values!$F8),"",Values!Q8)</f>
        <v>https://raw.githubusercontent.com/PatrickVibild/TellusAmazonPictures/master/pictures/Lenovo/E470/UK/5.jpg</v>
      </c>
      <c r="R9" s="28" t="str">
        <f>IF(ISBLANK(Values!$F8),"",Values!R8)</f>
        <v>https://raw.githubusercontent.com/PatrickVibild/TellusAmazonPictures/master/pictures/Lenovo/E470/UK/6.jpg</v>
      </c>
      <c r="S9" s="28" t="str">
        <f>IF(ISBLANK(Values!$F8),"",Values!S8)</f>
        <v>https://raw.githubusercontent.com/PatrickVibild/TellusAmazonPictures/master/pictures/Lenovo/E470/UK/7.jpg</v>
      </c>
      <c r="T9" s="28" t="str">
        <f>IF(ISBLANK(Values!$F8),"",Values!T8)</f>
        <v>https://raw.githubusercontent.com/PatrickVibild/TellusAmazonPictures/master/pictures/Lenovo/E470/UK/8.jpg</v>
      </c>
      <c r="U9" s="28" t="str">
        <f>IF(ISBLANK(Values!$F8),"",Values!U8)</f>
        <v>https://raw.githubusercontent.com/PatrickVibild/TellusAmazonPictures/master/pictures/Lenovo/E470/UK/9.jpg</v>
      </c>
      <c r="W9" s="30" t="str">
        <f>IF(ISBLANK(Values!E8),"","Child")</f>
        <v>Child</v>
      </c>
      <c r="X9" s="30" t="str">
        <f>IF(ISBLANK(Values!E8),"",Values!$B$13)</f>
        <v>Parent Lenovo E470</v>
      </c>
      <c r="Y9" s="32" t="str">
        <f>IF(ISBLANK(Values!E8),"","Size-Color")</f>
        <v>Size-Color</v>
      </c>
      <c r="Z9" s="30" t="str">
        <f>IF(ISBLANK(Values!E8),"","variation")</f>
        <v>variation</v>
      </c>
      <c r="AA9" s="2" t="str">
        <f>IF(ISBLANK(Values!E8),"",Values!$B$20)</f>
        <v>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3"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sin retroiluminación.</v>
      </c>
      <c r="AM9" s="2" t="str">
        <f>SUBSTITUTE(IF(ISBLANK(Values!E8),"",Values!$B$27), "{model}", Values!$B$3)</f>
        <v>👉 COMPATIBLE CON: Lenovo E470 E470c E475. Por favor, revise la imagen y la descripción cuidadosamente antes de comprar cualquier teclado. Esto asegura que obtenga el teclado correcto para su portátil. Instalación fácil.</v>
      </c>
      <c r="AT9" s="28" t="str">
        <f>IF(ISBLANK(Values!E8),"",Values!H8)</f>
        <v>Ingles</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34.99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34.99</v>
      </c>
    </row>
    <row r="10" spans="1:193" ht="48" customHeight="1" x14ac:dyDescent="0.2">
      <c r="A10" s="2" t="str">
        <f>IF(ISBLANK(Values!E9),"",IF(Values!$B$37="EU","computercomponent","computer"))</f>
        <v>computercomponent</v>
      </c>
      <c r="B10" s="34" t="str">
        <f>IF(ISBLANK(Values!E9),"",Values!F9)</f>
        <v>Lenovo E470 - NOR</v>
      </c>
      <c r="C10" s="30" t="str">
        <f>IF(ISBLANK(Values!E9),"","TellusRem")</f>
        <v>TellusRem</v>
      </c>
      <c r="D10" s="29">
        <f>IF(ISBLANK(Values!E9),"",Values!E9)</f>
        <v>5714401475064</v>
      </c>
      <c r="E10" s="2" t="str">
        <f>IF(ISBLANK(Values!E9),"","EAN")</f>
        <v>EAN</v>
      </c>
      <c r="F10" s="28" t="str">
        <f>IF(ISBLANK(Values!E9),"",IF(Values!J9, SUBSTITUTE(Values!$B$1, "{language}", Values!H9) &amp; " " &amp;Values!$B$3, SUBSTITUTE(Values!$B$2, "{language}", Values!$H9) &amp; " " &amp;Values!$B$3))</f>
        <v>Teclado de respuesto Escandinavo - nórdico sin retroiluminación  para Lenovo Thinkpad E470 E470c E475</v>
      </c>
      <c r="G10" s="30" t="str">
        <f>IF(ISBLANK(Values!E9),"","TellusRem")</f>
        <v>TellusRem</v>
      </c>
      <c r="H10" s="2" t="str">
        <f>IF(ISBLANK(Values!E9),"",Values!$B$16)</f>
        <v>computer-keyboards</v>
      </c>
      <c r="I10" s="2" t="str">
        <f>IF(ISBLANK(Values!E9),"","4730574031")</f>
        <v>4730574031</v>
      </c>
      <c r="J10" s="32" t="str">
        <f>IF(ISBLANK(Values!E9),"",Values!F9 )</f>
        <v>Lenovo E470 - NOR</v>
      </c>
      <c r="K10" s="28">
        <f>IF(ISBLANK(Values!E9),"",IF(Values!J9, Values!$B$4, Values!$B$5))</f>
        <v>34.99</v>
      </c>
      <c r="L10" s="28" t="str">
        <f>IF(ISBLANK(Values!E9),"",IF($CO10="DEFAULT", Values!$B$18, ""))</f>
        <v/>
      </c>
      <c r="M10" s="28" t="str">
        <f>IF(ISBLANK(Values!E9),"",Values!$M9)</f>
        <v>https://raw.githubusercontent.com/PatrickVibild/TellusAmazonPictures/master/pictures/Lenovo/E470/NOR/1.jpg</v>
      </c>
      <c r="N10" s="28" t="str">
        <f>IF(ISBLANK(Values!$F9),"",Values!N9)</f>
        <v>https://raw.githubusercontent.com/PatrickVibild/TellusAmazonPictures/master/pictures/Lenovo/E470/NOR/2.jpg</v>
      </c>
      <c r="O10" s="28" t="str">
        <f>IF(ISBLANK(Values!$F9),"",Values!O9)</f>
        <v>https://raw.githubusercontent.com/PatrickVibild/TellusAmazonPictures/master/pictures/Lenovo/E470/NOR/3.jpg</v>
      </c>
      <c r="P10" s="28" t="str">
        <f>IF(ISBLANK(Values!$F9),"",Values!P9)</f>
        <v>https://raw.githubusercontent.com/PatrickVibild/TellusAmazonPictures/master/pictures/Lenovo/E470/NOR/4.jpg</v>
      </c>
      <c r="Q10" s="28" t="str">
        <f>IF(ISBLANK(Values!$F9),"",Values!Q9)</f>
        <v>https://raw.githubusercontent.com/PatrickVibild/TellusAmazonPictures/master/pictures/Lenovo/E470/NOR/5.jpg</v>
      </c>
      <c r="R10" s="28" t="str">
        <f>IF(ISBLANK(Values!$F9),"",Values!R9)</f>
        <v>https://raw.githubusercontent.com/PatrickVibild/TellusAmazonPictures/master/pictures/Lenovo/E470/NOR/6.jpg</v>
      </c>
      <c r="S10" s="28" t="str">
        <f>IF(ISBLANK(Values!$F9),"",Values!S9)</f>
        <v>https://raw.githubusercontent.com/PatrickVibild/TellusAmazonPictures/master/pictures/Lenovo/E470/NOR/7.jpg</v>
      </c>
      <c r="T10" s="28" t="str">
        <f>IF(ISBLANK(Values!$F9),"",Values!T9)</f>
        <v>https://raw.githubusercontent.com/PatrickVibild/TellusAmazonPictures/master/pictures/Lenovo/E470/NOR/8.jpg</v>
      </c>
      <c r="U10" s="28" t="str">
        <f>IF(ISBLANK(Values!$F9),"",Values!U9)</f>
        <v>https://raw.githubusercontent.com/PatrickVibild/TellusAmazonPictures/master/pictures/Lenovo/E470/NOR/9.jpg</v>
      </c>
      <c r="W10" s="30" t="str">
        <f>IF(ISBLANK(Values!E9),"","Child")</f>
        <v>Child</v>
      </c>
      <c r="X10" s="30" t="str">
        <f>IF(ISBLANK(Values!E9),"",Values!$B$13)</f>
        <v>Parent Lenovo E470</v>
      </c>
      <c r="Y10" s="32" t="str">
        <f>IF(ISBLANK(Values!E9),"","Size-Color")</f>
        <v>Size-Color</v>
      </c>
      <c r="Z10" s="30" t="str">
        <f>IF(ISBLANK(Values!E9),"","variation")</f>
        <v>variation</v>
      </c>
      <c r="AA10" s="2" t="str">
        <f>IF(ISBLANK(Values!E9),"",Values!$B$20)</f>
        <v>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3"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sin retroiluminación.</v>
      </c>
      <c r="AM10" s="2" t="str">
        <f>SUBSTITUTE(IF(ISBLANK(Values!E9),"",Values!$B$27), "{model}", Values!$B$3)</f>
        <v>👉 COMPATIBLE CON: Lenovo E470 E470c E475. Por favor, revise la imagen y la descripción cuidadosamente antes de comprar cualquier teclado. Esto asegura que obtenga el teclado correcto para su portátil. Instalación fácil.</v>
      </c>
      <c r="AT10" s="28" t="str">
        <f>IF(ISBLANK(Values!E9),"",Values!H9)</f>
        <v>Escandinavo - nórdico</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AMAZON_EU</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 t="str">
        <f>IF(ISBLANK(Values!E9),"","Parts")</f>
        <v>Parts</v>
      </c>
      <c r="DP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34.99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34.99</v>
      </c>
    </row>
    <row r="11" spans="1:193" ht="48" customHeight="1" x14ac:dyDescent="0.2">
      <c r="A11" s="2" t="str">
        <f>IF(ISBLANK(Values!E10),"",IF(Values!$B$37="EU","computercomponent","computer"))</f>
        <v>computercomponent</v>
      </c>
      <c r="B11" s="34" t="str">
        <f>IF(ISBLANK(Values!E10),"",Values!F10)</f>
        <v>Lenovo E470 - BE</v>
      </c>
      <c r="C11" s="30" t="str">
        <f>IF(ISBLANK(Values!E10),"","TellusRem")</f>
        <v>TellusRem</v>
      </c>
      <c r="D11" s="29">
        <f>IF(ISBLANK(Values!E10),"",Values!E10)</f>
        <v>5714401475071</v>
      </c>
      <c r="E11" s="2" t="str">
        <f>IF(ISBLANK(Values!E10),"","EAN")</f>
        <v>EAN</v>
      </c>
      <c r="F11" s="28" t="str">
        <f>IF(ISBLANK(Values!E10),"",IF(Values!J10, SUBSTITUTE(Values!$B$1, "{language}", Values!H10) &amp; " " &amp;Values!$B$3, SUBSTITUTE(Values!$B$2, "{language}", Values!$H10) &amp; " " &amp;Values!$B$3))</f>
        <v>Teclado de respuesto Belga sin retroiluminación  para Lenovo Thinkpad E470 E470c E475</v>
      </c>
      <c r="G11" s="30" t="str">
        <f>IF(ISBLANK(Values!E10),"","TellusRem")</f>
        <v>TellusRem</v>
      </c>
      <c r="H11" s="2" t="str">
        <f>IF(ISBLANK(Values!E10),"",Values!$B$16)</f>
        <v>computer-keyboards</v>
      </c>
      <c r="I11" s="2" t="str">
        <f>IF(ISBLANK(Values!E10),"","4730574031")</f>
        <v>4730574031</v>
      </c>
      <c r="J11" s="32" t="str">
        <f>IF(ISBLANK(Values!E10),"",Values!F10 )</f>
        <v>Lenovo E470 - BE</v>
      </c>
      <c r="K11" s="28">
        <f>IF(ISBLANK(Values!E10),"",IF(Values!J10, Values!$B$4, Values!$B$5))</f>
        <v>34.99</v>
      </c>
      <c r="L11" s="28">
        <f>IF(ISBLANK(Values!E10),"",IF($CO11="DEFAULT", Values!$B$18, ""))</f>
        <v>5</v>
      </c>
      <c r="M11" s="28" t="str">
        <f>IF(ISBLANK(Values!E10),"",Values!$M10)</f>
        <v>https://download.lenovo.com/Images/Parts/01AX086/01AX086_A.jpg</v>
      </c>
      <c r="N11" s="28" t="str">
        <f>IF(ISBLANK(Values!$F10),"",Values!N10)</f>
        <v>https://download.lenovo.com/Images/Parts/01AX086/01AX086_B.jpg</v>
      </c>
      <c r="O11" s="28" t="str">
        <f>IF(ISBLANK(Values!$F10),"",Values!O10)</f>
        <v>https://download.lenovo.com/Images/Parts/01AX086/01AX086_details.jpg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Parent Lenovo E470</v>
      </c>
      <c r="Y11" s="32" t="str">
        <f>IF(ISBLANK(Values!E10),"","Size-Color")</f>
        <v>Size-Color</v>
      </c>
      <c r="Z11" s="30" t="str">
        <f>IF(ISBLANK(Values!E10),"","variation")</f>
        <v>variation</v>
      </c>
      <c r="AA11" s="2" t="str">
        <f>IF(ISBLANK(Values!E10),"",Values!$B$20)</f>
        <v>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3"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sin retroiluminación.</v>
      </c>
      <c r="AM11" s="2" t="str">
        <f>SUBSTITUTE(IF(ISBLANK(Values!E10),"",Values!$B$27), "{model}", Values!$B$3)</f>
        <v>👉 COMPATIBLE CON: Lenovo E470 E470c E475. Por favor, revise la imagen y la descripción cuidadosamente antes de comprar cualquier teclado. Esto asegura que obtenga el teclado correcto para su portátil. Instalación fácil.</v>
      </c>
      <c r="AT11" s="28" t="str">
        <f>IF(ISBLANK(Values!E10),"",Values!H10)</f>
        <v>Belga</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 t="str">
        <f>IF(ISBLANK(Values!E10),"","Parts")</f>
        <v>Parts</v>
      </c>
      <c r="DP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34.99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34.99</v>
      </c>
    </row>
    <row r="12" spans="1:193" ht="48" customHeight="1" x14ac:dyDescent="0.2">
      <c r="A12" s="2" t="str">
        <f>IF(ISBLANK(Values!E11),"",IF(Values!$B$37="EU","computercomponent","computer"))</f>
        <v>computercomponent</v>
      </c>
      <c r="B12" s="34" t="str">
        <f>IF(ISBLANK(Values!E11),"",Values!F11)</f>
        <v>Lenovo E470 - BG</v>
      </c>
      <c r="C12" s="30" t="str">
        <f>IF(ISBLANK(Values!E11),"","TellusRem")</f>
        <v>TellusRem</v>
      </c>
      <c r="D12" s="29">
        <f>IF(ISBLANK(Values!E11),"",Values!E11)</f>
        <v>5714401475088</v>
      </c>
      <c r="E12" s="2" t="str">
        <f>IF(ISBLANK(Values!E11),"","EAN")</f>
        <v>EAN</v>
      </c>
      <c r="F12" s="28" t="str">
        <f>IF(ISBLANK(Values!E11),"",IF(Values!J11, SUBSTITUTE(Values!$B$1, "{language}", Values!H11) &amp; " " &amp;Values!$B$3, SUBSTITUTE(Values!$B$2, "{language}", Values!$H11) &amp; " " &amp;Values!$B$3))</f>
        <v>Teclado de respuesto Búlgaro sin retroiluminación  para Lenovo Thinkpad E470 E470c E475</v>
      </c>
      <c r="G12" s="30" t="str">
        <f>IF(ISBLANK(Values!E11),"","TellusRem")</f>
        <v>TellusRem</v>
      </c>
      <c r="H12" s="2" t="str">
        <f>IF(ISBLANK(Values!E11),"",Values!$B$16)</f>
        <v>computer-keyboards</v>
      </c>
      <c r="I12" s="2" t="str">
        <f>IF(ISBLANK(Values!E11),"","4730574031")</f>
        <v>4730574031</v>
      </c>
      <c r="J12" s="32" t="str">
        <f>IF(ISBLANK(Values!E11),"",Values!F11 )</f>
        <v>Lenovo E470 - BG</v>
      </c>
      <c r="K12" s="28">
        <f>IF(ISBLANK(Values!E11),"",IF(Values!J11, Values!$B$4, Values!$B$5))</f>
        <v>34.99</v>
      </c>
      <c r="L12" s="28">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Parent Lenovo E470</v>
      </c>
      <c r="Y12" s="32" t="str">
        <f>IF(ISBLANK(Values!E11),"","Size-Color")</f>
        <v>Size-Color</v>
      </c>
      <c r="Z12" s="30" t="str">
        <f>IF(ISBLANK(Values!E11),"","variation")</f>
        <v>variation</v>
      </c>
      <c r="AA12" s="2" t="str">
        <f>IF(ISBLANK(Values!E11),"",Values!$B$20)</f>
        <v>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3"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Búlgaro sin retroiluminación.</v>
      </c>
      <c r="AM12" s="2" t="str">
        <f>SUBSTITUTE(IF(ISBLANK(Values!E11),"",Values!$B$27), "{model}", Values!$B$3)</f>
        <v>👉 COMPATIBLE CON: Lenovo E470 E470c E475. Por favor, revise la imagen y la descripción cuidadosamente antes de comprar cualquier teclado. Esto asegura que obtenga el teclado correcto para su portátil. Instalación fácil.</v>
      </c>
      <c r="AT12" s="28" t="str">
        <f>IF(ISBLANK(Values!E11),"",Values!H11)</f>
        <v>Búlgaro</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 t="str">
        <f>IF(ISBLANK(Values!E11),"","Parts")</f>
        <v>Parts</v>
      </c>
      <c r="DP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34.99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34.99</v>
      </c>
    </row>
    <row r="13" spans="1:193" ht="48" customHeight="1" x14ac:dyDescent="0.2">
      <c r="A13" s="2" t="str">
        <f>IF(ISBLANK(Values!E12),"",IF(Values!$B$37="EU","computercomponent","computer"))</f>
        <v>computercomponent</v>
      </c>
      <c r="B13" s="34" t="str">
        <f>IF(ISBLANK(Values!E12),"",Values!F12)</f>
        <v>Lenovo E470 - CZ</v>
      </c>
      <c r="C13" s="30" t="str">
        <f>IF(ISBLANK(Values!E12),"","TellusRem")</f>
        <v>TellusRem</v>
      </c>
      <c r="D13" s="29">
        <f>IF(ISBLANK(Values!E12),"",Values!E12)</f>
        <v>5714401475095</v>
      </c>
      <c r="E13" s="2" t="str">
        <f>IF(ISBLANK(Values!E12),"","EAN")</f>
        <v>EAN</v>
      </c>
      <c r="F13" s="28" t="str">
        <f>IF(ISBLANK(Values!E12),"",IF(Values!J12, SUBSTITUTE(Values!$B$1, "{language}", Values!H12) &amp; " " &amp;Values!$B$3, SUBSTITUTE(Values!$B$2, "{language}", Values!$H12) &amp; " " &amp;Values!$B$3))</f>
        <v>Teclado de respuesto Checo sin retroiluminación  para Lenovo Thinkpad E470 E470c E475</v>
      </c>
      <c r="G13" s="30" t="str">
        <f>IF(ISBLANK(Values!E12),"","TellusRem")</f>
        <v>TellusRem</v>
      </c>
      <c r="H13" s="2" t="str">
        <f>IF(ISBLANK(Values!E12),"",Values!$B$16)</f>
        <v>computer-keyboards</v>
      </c>
      <c r="I13" s="2" t="str">
        <f>IF(ISBLANK(Values!E12),"","4730574031")</f>
        <v>4730574031</v>
      </c>
      <c r="J13" s="32" t="str">
        <f>IF(ISBLANK(Values!E12),"",Values!F12 )</f>
        <v>Lenovo E470 - CZ</v>
      </c>
      <c r="K13" s="28">
        <f>IF(ISBLANK(Values!E12),"",IF(Values!J12, Values!$B$4, Values!$B$5))</f>
        <v>34.99</v>
      </c>
      <c r="L13" s="28">
        <f>IF(ISBLANK(Values!E12),"",IF($CO13="DEFAULT", Values!$B$18, ""))</f>
        <v>5</v>
      </c>
      <c r="M13" s="28" t="str">
        <f>IF(ISBLANK(Values!E12),"",Values!$M12)</f>
        <v>https://download.lenovo.com/Images/Parts/01AX088/01AX088_A.jpg</v>
      </c>
      <c r="N13" s="28" t="str">
        <f>IF(ISBLANK(Values!$F12),"",Values!N12)</f>
        <v>https://download.lenovo.com/Images/Parts/01AX088/01AX088_B.jpg</v>
      </c>
      <c r="O13" s="28" t="str">
        <f>IF(ISBLANK(Values!$F12),"",Values!O12)</f>
        <v>https://download.lenovo.com/Images/Parts/01AX088/01AX088_details.jpg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Parent Lenovo E470</v>
      </c>
      <c r="Y13" s="32" t="str">
        <f>IF(ISBLANK(Values!E12),"","Size-Color")</f>
        <v>Size-Color</v>
      </c>
      <c r="Z13" s="30" t="str">
        <f>IF(ISBLANK(Values!E12),"","variation")</f>
        <v>variation</v>
      </c>
      <c r="AA13" s="2" t="str">
        <f>IF(ISBLANK(Values!E12),"",Values!$B$20)</f>
        <v>Update</v>
      </c>
      <c r="AB13"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3"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Checo sin retroiluminación.</v>
      </c>
      <c r="AM13" s="2" t="str">
        <f>SUBSTITUTE(IF(ISBLANK(Values!E12),"",Values!$B$27), "{model}", Values!$B$3)</f>
        <v>👉 COMPATIBLE CON: Lenovo E470 E470c E475. Por favor, revise la imagen y la descripción cuidadosamente antes de comprar cualquier teclado. Esto asegura que obtenga el teclado correcto para su portátil. Instalación fácil.</v>
      </c>
      <c r="AT13" s="28" t="str">
        <f>IF(ISBLANK(Values!E12),"",Values!H12)</f>
        <v>Checo</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 t="str">
        <f>IF(ISBLANK(Values!E12),"","Parts")</f>
        <v>Parts</v>
      </c>
      <c r="DP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34.99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34.99</v>
      </c>
    </row>
    <row r="14" spans="1:193" ht="48" customHeight="1" x14ac:dyDescent="0.2">
      <c r="A14" s="2" t="str">
        <f>IF(ISBLANK(Values!E13),"",IF(Values!$B$37="EU","computercomponent","computer"))</f>
        <v>computercomponent</v>
      </c>
      <c r="B14" s="34" t="str">
        <f>IF(ISBLANK(Values!E13),"",Values!F13)</f>
        <v>Lenovo E470 - DK</v>
      </c>
      <c r="C14" s="30" t="str">
        <f>IF(ISBLANK(Values!E13),"","TellusRem")</f>
        <v>TellusRem</v>
      </c>
      <c r="D14" s="29">
        <f>IF(ISBLANK(Values!E13),"",Values!E13)</f>
        <v>5714401475101</v>
      </c>
      <c r="E14" s="2" t="str">
        <f>IF(ISBLANK(Values!E13),"","EAN")</f>
        <v>EAN</v>
      </c>
      <c r="F14" s="28" t="str">
        <f>IF(ISBLANK(Values!E13),"",IF(Values!J13, SUBSTITUTE(Values!$B$1, "{language}", Values!H13) &amp; " " &amp;Values!$B$3, SUBSTITUTE(Values!$B$2, "{language}", Values!$H13) &amp; " " &amp;Values!$B$3))</f>
        <v>Teclado de respuesto Danés sin retroiluminación  para Lenovo Thinkpad E470 E470c E475</v>
      </c>
      <c r="G14" s="30" t="str">
        <f>IF(ISBLANK(Values!E13),"","TellusRem")</f>
        <v>TellusRem</v>
      </c>
      <c r="H14" s="2" t="str">
        <f>IF(ISBLANK(Values!E13),"",Values!$B$16)</f>
        <v>computer-keyboards</v>
      </c>
      <c r="I14" s="2" t="str">
        <f>IF(ISBLANK(Values!E13),"","4730574031")</f>
        <v>4730574031</v>
      </c>
      <c r="J14" s="32" t="str">
        <f>IF(ISBLANK(Values!E13),"",Values!F13 )</f>
        <v>Lenovo E470 - DK</v>
      </c>
      <c r="K14" s="28">
        <f>IF(ISBLANK(Values!E13),"",IF(Values!J13, Values!$B$4, Values!$B$5))</f>
        <v>34.99</v>
      </c>
      <c r="L14" s="28">
        <f>IF(ISBLANK(Values!E13),"",IF($CO14="DEFAULT", Values!$B$18, ""))</f>
        <v>5</v>
      </c>
      <c r="M14" s="28" t="str">
        <f>IF(ISBLANK(Values!E13),"",Values!$M13)</f>
        <v>https://download.lenovo.com/Images/Parts/01AX089/01AX089_A.jpg</v>
      </c>
      <c r="N14" s="28" t="str">
        <f>IF(ISBLANK(Values!$F13),"",Values!N13)</f>
        <v>https://download.lenovo.com/Images/Parts/01AX089/01AX089_B.jpg</v>
      </c>
      <c r="O14" s="28" t="str">
        <f>IF(ISBLANK(Values!$F13),"",Values!O13)</f>
        <v>https://download.lenovo.com/Images/Parts/01AX089/01AX089_details.jpg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Parent Lenovo E470</v>
      </c>
      <c r="Y14" s="32" t="str">
        <f>IF(ISBLANK(Values!E13),"","Size-Color")</f>
        <v>Size-Color</v>
      </c>
      <c r="Z14" s="30" t="str">
        <f>IF(ISBLANK(Values!E13),"","variation")</f>
        <v>variation</v>
      </c>
      <c r="AA14" s="2" t="str">
        <f>IF(ISBLANK(Values!E13),"",Values!$B$20)</f>
        <v>Update</v>
      </c>
      <c r="AB14" s="2"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3"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Danés sin retroiluminación.</v>
      </c>
      <c r="AM14" s="2" t="str">
        <f>SUBSTITUTE(IF(ISBLANK(Values!E13),"",Values!$B$27), "{model}", Values!$B$3)</f>
        <v>👉 COMPATIBLE CON: Lenovo E470 E470c E475. Por favor, revise la imagen y la descripción cuidadosamente antes de comprar cualquier teclado. Esto asegura que obtenga el teclado correcto para su portátil. Instalación fácil.</v>
      </c>
      <c r="AT14" s="28" t="str">
        <f>IF(ISBLANK(Values!E13),"",Values!H13)</f>
        <v>Danés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 t="str">
        <f>IF(ISBLANK(Values!E13),"","Parts")</f>
        <v>Parts</v>
      </c>
      <c r="DP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34.99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34.99</v>
      </c>
    </row>
    <row r="15" spans="1:193" ht="48" customHeight="1" x14ac:dyDescent="0.2">
      <c r="A15" s="2" t="str">
        <f>IF(ISBLANK(Values!E14),"",IF(Values!$B$37="EU","computercomponent","computer"))</f>
        <v>computercomponent</v>
      </c>
      <c r="B15" s="34" t="str">
        <f>IF(ISBLANK(Values!E14),"",Values!F14)</f>
        <v>Lenovo E470 - HU</v>
      </c>
      <c r="C15" s="30" t="str">
        <f>IF(ISBLANK(Values!E14),"","TellusRem")</f>
        <v>TellusRem</v>
      </c>
      <c r="D15" s="29">
        <f>IF(ISBLANK(Values!E14),"",Values!E14)</f>
        <v>5714401475118</v>
      </c>
      <c r="E15" s="2" t="str">
        <f>IF(ISBLANK(Values!E14),"","EAN")</f>
        <v>EAN</v>
      </c>
      <c r="F15" s="28" t="str">
        <f>IF(ISBLANK(Values!E14),"",IF(Values!J14, SUBSTITUTE(Values!$B$1, "{language}", Values!H14) &amp; " " &amp;Values!$B$3, SUBSTITUTE(Values!$B$2, "{language}", Values!$H14) &amp; " " &amp;Values!$B$3))</f>
        <v>Teclado de respuesto Húngaro sin retroiluminación  para Lenovo Thinkpad E470 E470c E475</v>
      </c>
      <c r="G15" s="30" t="str">
        <f>IF(ISBLANK(Values!E14),"","TellusRem")</f>
        <v>TellusRem</v>
      </c>
      <c r="H15" s="2" t="str">
        <f>IF(ISBLANK(Values!E14),"",Values!$B$16)</f>
        <v>computer-keyboards</v>
      </c>
      <c r="I15" s="2" t="str">
        <f>IF(ISBLANK(Values!E14),"","4730574031")</f>
        <v>4730574031</v>
      </c>
      <c r="J15" s="32" t="str">
        <f>IF(ISBLANK(Values!E14),"",Values!F14 )</f>
        <v>Lenovo E470 - HU</v>
      </c>
      <c r="K15" s="28">
        <f>IF(ISBLANK(Values!E14),"",IF(Values!J14, Values!$B$4, Values!$B$5))</f>
        <v>34.99</v>
      </c>
      <c r="L15" s="28">
        <f>IF(ISBLANK(Values!E14),"",IF($CO15="DEFAULT", Values!$B$18, ""))</f>
        <v>5</v>
      </c>
      <c r="M15" s="28" t="str">
        <f>IF(ISBLANK(Values!E14),"",Values!$M14)</f>
        <v>https://download.lenovo.com/Images/Parts/01AX095/01AX095_A.jpg</v>
      </c>
      <c r="N15" s="28" t="str">
        <f>IF(ISBLANK(Values!$F14),"",Values!N14)</f>
        <v>https://download.lenovo.com/Images/Parts/01AX095/01AX095_B.jpg</v>
      </c>
      <c r="O15" s="28" t="str">
        <f>IF(ISBLANK(Values!$F14),"",Values!O14)</f>
        <v>https://download.lenovo.com/Images/Parts/01AX095/01AX095_details.jpg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Parent Lenovo E470</v>
      </c>
      <c r="Y15" s="32" t="str">
        <f>IF(ISBLANK(Values!E14),"","Size-Color")</f>
        <v>Size-Color</v>
      </c>
      <c r="Z15" s="30" t="str">
        <f>IF(ISBLANK(Values!E14),"","variation")</f>
        <v>variation</v>
      </c>
      <c r="AA15" s="2" t="str">
        <f>IF(ISBLANK(Values!E14),"",Values!$B$20)</f>
        <v>Update</v>
      </c>
      <c r="AB15" s="2"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5"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3"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Húngaro sin retroiluminación.</v>
      </c>
      <c r="AM15" s="2" t="str">
        <f>SUBSTITUTE(IF(ISBLANK(Values!E14),"",Values!$B$27), "{model}", Values!$B$3)</f>
        <v>👉 COMPATIBLE CON: Lenovo E470 E470c E475. Por favor, revise la imagen y la descripción cuidadosamente antes de comprar cualquier teclado. Esto asegura que obtenga el teclado correcto para su portátil. Instalación fácil.</v>
      </c>
      <c r="AT15" s="28" t="str">
        <f>IF(ISBLANK(Values!E14),"",Values!H14)</f>
        <v>Húngaro</v>
      </c>
      <c r="AV15" s="2" t="str">
        <f>IF(ISBLANK(Values!E14),"",IF(Values!J14,"Backlit", "Non-Backlit"))</f>
        <v>Non-Backlit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 t="str">
        <f>IF(ISBLANK(Values!E14),"","Parts")</f>
        <v>Parts</v>
      </c>
      <c r="DP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34.99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34.99</v>
      </c>
    </row>
    <row r="16" spans="1:193" ht="48" customHeight="1" x14ac:dyDescent="0.2">
      <c r="A16" s="2" t="str">
        <f>IF(ISBLANK(Values!E15),"",IF(Values!$B$37="EU","computercomponent","computer"))</f>
        <v>computercomponent</v>
      </c>
      <c r="B16" s="34" t="str">
        <f>IF(ISBLANK(Values!E15),"",Values!F15)</f>
        <v>Lenovo E470 - NL</v>
      </c>
      <c r="C16" s="30" t="str">
        <f>IF(ISBLANK(Values!E15),"","TellusRem")</f>
        <v>TellusRem</v>
      </c>
      <c r="D16" s="29">
        <f>IF(ISBLANK(Values!E15),"",Values!E15)</f>
        <v>5714401475125</v>
      </c>
      <c r="E16" s="2" t="str">
        <f>IF(ISBLANK(Values!E15),"","EAN")</f>
        <v>EAN</v>
      </c>
      <c r="F16" s="28" t="str">
        <f>IF(ISBLANK(Values!E15),"",IF(Values!J15, SUBSTITUTE(Values!$B$1, "{language}", Values!H15) &amp; " " &amp;Values!$B$3, SUBSTITUTE(Values!$B$2, "{language}", Values!$H15) &amp; " " &amp;Values!$B$3))</f>
        <v>Teclado de respuesto Holandés sin retroiluminación  para Lenovo Thinkpad E470 E470c E475</v>
      </c>
      <c r="G16" s="30" t="str">
        <f>IF(ISBLANK(Values!E15),"","TellusRem")</f>
        <v>TellusRem</v>
      </c>
      <c r="H16" s="2" t="str">
        <f>IF(ISBLANK(Values!E15),"",Values!$B$16)</f>
        <v>computer-keyboards</v>
      </c>
      <c r="I16" s="2" t="str">
        <f>IF(ISBLANK(Values!E15),"","4730574031")</f>
        <v>4730574031</v>
      </c>
      <c r="J16" s="32" t="str">
        <f>IF(ISBLANK(Values!E15),"",Values!F15 )</f>
        <v>Lenovo E470 - NL</v>
      </c>
      <c r="K16" s="28">
        <f>IF(ISBLANK(Values!E15),"",IF(Values!J15, Values!$B$4, Values!$B$5))</f>
        <v>34.99</v>
      </c>
      <c r="L16" s="28">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Parent Lenovo E470</v>
      </c>
      <c r="Y16" s="32" t="str">
        <f>IF(ISBLANK(Values!E15),"","Size-Color")</f>
        <v>Size-Color</v>
      </c>
      <c r="Z16" s="30" t="str">
        <f>IF(ISBLANK(Values!E15),"","variation")</f>
        <v>variation</v>
      </c>
      <c r="AA16" s="2" t="str">
        <f>IF(ISBLANK(Values!E15),"",Values!$B$20)</f>
        <v>Update</v>
      </c>
      <c r="AB16" s="2"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5"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3"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Holandés sin retroiluminación.</v>
      </c>
      <c r="AM16" s="2" t="str">
        <f>SUBSTITUTE(IF(ISBLANK(Values!E15),"",Values!$B$27), "{model}", Values!$B$3)</f>
        <v>👉 COMPATIBLE CON: Lenovo E470 E470c E475. Por favor, revise la imagen y la descripción cuidadosamente antes de comprar cualquier teclado. Esto asegura que obtenga el teclado correcto para su portátil. Instalación fácil.</v>
      </c>
      <c r="AT16" s="28" t="str">
        <f>IF(ISBLANK(Values!E15),"",Values!H15)</f>
        <v>Holandés</v>
      </c>
      <c r="AV16" s="2" t="str">
        <f>IF(ISBLANK(Values!E15),"",IF(Values!J15,"Backlit", "Non-Backlit"))</f>
        <v>Non-Backlit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 t="str">
        <f>IF(ISBLANK(Values!E15),"","Parts")</f>
        <v>Parts</v>
      </c>
      <c r="DP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34.99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34.99</v>
      </c>
    </row>
    <row r="17" spans="1:193" ht="48" customHeight="1" x14ac:dyDescent="0.2">
      <c r="A17" s="2" t="str">
        <f>IF(ISBLANK(Values!E16),"",IF(Values!$B$37="EU","computercomponent","computer"))</f>
        <v>computercomponent</v>
      </c>
      <c r="B17" s="34" t="str">
        <f>IF(ISBLANK(Values!E16),"",Values!F16)</f>
        <v>Lenovo E470 - NO</v>
      </c>
      <c r="C17" s="30" t="str">
        <f>IF(ISBLANK(Values!E16),"","TellusRem")</f>
        <v>TellusRem</v>
      </c>
      <c r="D17" s="29">
        <f>IF(ISBLANK(Values!E16),"",Values!E16)</f>
        <v>5714401475132</v>
      </c>
      <c r="E17" s="2" t="str">
        <f>IF(ISBLANK(Values!E16),"","EAN")</f>
        <v>EAN</v>
      </c>
      <c r="F17" s="28" t="str">
        <f>IF(ISBLANK(Values!E16),"",IF(Values!J16, SUBSTITUTE(Values!$B$1, "{language}", Values!H16) &amp; " " &amp;Values!$B$3, SUBSTITUTE(Values!$B$2, "{language}", Values!$H16) &amp; " " &amp;Values!$B$3))</f>
        <v>Teclado de respuesto Noruego sin retroiluminación  para Lenovo Thinkpad E470 E470c E475</v>
      </c>
      <c r="G17" s="30" t="str">
        <f>IF(ISBLANK(Values!E16),"","TellusRem")</f>
        <v>TellusRem</v>
      </c>
      <c r="H17" s="2" t="str">
        <f>IF(ISBLANK(Values!E16),"",Values!$B$16)</f>
        <v>computer-keyboards</v>
      </c>
      <c r="I17" s="2" t="str">
        <f>IF(ISBLANK(Values!E16),"","4730574031")</f>
        <v>4730574031</v>
      </c>
      <c r="J17" s="32" t="str">
        <f>IF(ISBLANK(Values!E16),"",Values!F16 )</f>
        <v>Lenovo E470 - NO</v>
      </c>
      <c r="K17" s="28">
        <f>IF(ISBLANK(Values!E16),"",IF(Values!J16, Values!$B$4, Values!$B$5))</f>
        <v>34.99</v>
      </c>
      <c r="L17" s="28">
        <f>IF(ISBLANK(Values!E16),"",IF($CO17="DEFAULT", Values!$B$18, ""))</f>
        <v>5</v>
      </c>
      <c r="M17" s="28" t="str">
        <f>IF(ISBLANK(Values!E16),"",Values!$M16)</f>
        <v>https://raw.githubusercontent.com/PatrickVibild/TellusAmazonPictures/master/pictures/Lenovo/E470/NO/1.jpg</v>
      </c>
      <c r="N17" s="28" t="str">
        <f>IF(ISBLANK(Values!$F16),"",Values!N16)</f>
        <v>https://raw.githubusercontent.com/PatrickVibild/TellusAmazonPictures/master/pictures/Lenovo/E470/NO/2.jpg</v>
      </c>
      <c r="O17" s="28" t="str">
        <f>IF(ISBLANK(Values!$F16),"",Values!O16)</f>
        <v>https://raw.githubusercontent.com/PatrickVibild/TellusAmazonPictures/master/pictures/Lenovo/E470/NO/3.jpg</v>
      </c>
      <c r="P17" s="28" t="str">
        <f>IF(ISBLANK(Values!$F16),"",Values!P16)</f>
        <v>https://raw.githubusercontent.com/PatrickVibild/TellusAmazonPictures/master/pictures/Lenovo/E470/NO/4.jpg</v>
      </c>
      <c r="Q17" s="28" t="str">
        <f>IF(ISBLANK(Values!$F16),"",Values!Q16)</f>
        <v>https://raw.githubusercontent.com/PatrickVibild/TellusAmazonPictures/master/pictures/Lenovo/E470/NO/5.jpg</v>
      </c>
      <c r="R17" s="28" t="str">
        <f>IF(ISBLANK(Values!$F16),"",Values!R16)</f>
        <v>https://raw.githubusercontent.com/PatrickVibild/TellusAmazonPictures/master/pictures/Lenovo/E470/NO/6.jpg</v>
      </c>
      <c r="S17" s="28" t="str">
        <f>IF(ISBLANK(Values!$F16),"",Values!S16)</f>
        <v>https://raw.githubusercontent.com/PatrickVibild/TellusAmazonPictures/master/pictures/Lenovo/E470/NO/7.jpg</v>
      </c>
      <c r="T17" s="28" t="str">
        <f>IF(ISBLANK(Values!$F16),"",Values!T16)</f>
        <v>https://raw.githubusercontent.com/PatrickVibild/TellusAmazonPictures/master/pictures/Lenovo/E470/NO/8.jpg</v>
      </c>
      <c r="U17" s="28" t="str">
        <f>IF(ISBLANK(Values!$F16),"",Values!U16)</f>
        <v>https://raw.githubusercontent.com/PatrickVibild/TellusAmazonPictures/master/pictures/Lenovo/E470/NO/9.jpg</v>
      </c>
      <c r="W17" s="30" t="str">
        <f>IF(ISBLANK(Values!E16),"","Child")</f>
        <v>Child</v>
      </c>
      <c r="X17" s="30" t="str">
        <f>IF(ISBLANK(Values!E16),"",Values!$B$13)</f>
        <v>Parent Lenovo E470</v>
      </c>
      <c r="Y17" s="32" t="str">
        <f>IF(ISBLANK(Values!E16),"","Size-Color")</f>
        <v>Size-Color</v>
      </c>
      <c r="Z17" s="30" t="str">
        <f>IF(ISBLANK(Values!E16),"","variation")</f>
        <v>variation</v>
      </c>
      <c r="AA17" s="2" t="str">
        <f>IF(ISBLANK(Values!E16),"",Values!$B$20)</f>
        <v>Update</v>
      </c>
      <c r="AB17" s="2"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5"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3"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Noruego sin retroiluminación.</v>
      </c>
      <c r="AM17" s="2" t="str">
        <f>SUBSTITUTE(IF(ISBLANK(Values!E16),"",Values!$B$27), "{model}", Values!$B$3)</f>
        <v>👉 COMPATIBLE CON: Lenovo E470 E470c E475. Por favor, revise la imagen y la descripción cuidadosamente antes de comprar cualquier teclado. Esto asegura que obtenga el teclado correcto para su portátil. Instalación fácil.</v>
      </c>
      <c r="AT17" s="28" t="str">
        <f>IF(ISBLANK(Values!E16),"",Values!H16)</f>
        <v>Noruego</v>
      </c>
      <c r="AV17" s="2" t="str">
        <f>IF(ISBLANK(Values!E16),"",IF(Values!J16,"Backlit", "Non-Backlit"))</f>
        <v>Non-Backlit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 t="str">
        <f>IF(ISBLANK(Values!E16),"","Parts")</f>
        <v>Parts</v>
      </c>
      <c r="DP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34.99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34.99</v>
      </c>
    </row>
    <row r="18" spans="1:193" ht="48" customHeight="1" x14ac:dyDescent="0.2">
      <c r="A18" s="2" t="str">
        <f>IF(ISBLANK(Values!E17),"",IF(Values!$B$37="EU","computercomponent","computer"))</f>
        <v>computercomponent</v>
      </c>
      <c r="B18" s="34" t="str">
        <f>IF(ISBLANK(Values!E17),"",Values!F17)</f>
        <v>Lenovo E470 - PL</v>
      </c>
      <c r="C18" s="30" t="str">
        <f>IF(ISBLANK(Values!E17),"","TellusRem")</f>
        <v>TellusRem</v>
      </c>
      <c r="D18" s="29">
        <f>IF(ISBLANK(Values!E17),"",Values!E17)</f>
        <v>5714401475149</v>
      </c>
      <c r="E18" s="2" t="str">
        <f>IF(ISBLANK(Values!E17),"","EAN")</f>
        <v>EAN</v>
      </c>
      <c r="F18" s="28" t="str">
        <f>IF(ISBLANK(Values!E17),"",IF(Values!J17, SUBSTITUTE(Values!$B$1, "{language}", Values!H17) &amp; " " &amp;Values!$B$3, SUBSTITUTE(Values!$B$2, "{language}", Values!$H17) &amp; " " &amp;Values!$B$3))</f>
        <v>Teclado de respuesto Polaco sin retroiluminación  para Lenovo Thinkpad E470 E470c E475</v>
      </c>
      <c r="G18" s="30" t="str">
        <f>IF(ISBLANK(Values!E17),"","TellusRem")</f>
        <v>TellusRem</v>
      </c>
      <c r="H18" s="2" t="str">
        <f>IF(ISBLANK(Values!E17),"",Values!$B$16)</f>
        <v>computer-keyboards</v>
      </c>
      <c r="I18" s="2" t="str">
        <f>IF(ISBLANK(Values!E17),"","4730574031")</f>
        <v>4730574031</v>
      </c>
      <c r="J18" s="32" t="str">
        <f>IF(ISBLANK(Values!E17),"",Values!F17 )</f>
        <v>Lenovo E470 - PL</v>
      </c>
      <c r="K18" s="28">
        <f>IF(ISBLANK(Values!E17),"",IF(Values!J17, Values!$B$4, Values!$B$5))</f>
        <v>34.99</v>
      </c>
      <c r="L18" s="28">
        <f>IF(ISBLANK(Values!E17),"",IF($CO18="DEFAULT", Values!$B$18, ""))</f>
        <v>5</v>
      </c>
      <c r="M18" s="28" t="str">
        <f>IF(ISBLANK(Values!E17),"",Values!$M17)</f>
        <v>https://download.lenovo.com/Images/Parts/01AX101/01AX101_A.jpg</v>
      </c>
      <c r="N18" s="28" t="str">
        <f>IF(ISBLANK(Values!$F17),"",Values!N17)</f>
        <v>https://download.lenovo.com/Images/Parts/01AX101/01AX101_B.jpg</v>
      </c>
      <c r="O18" s="28" t="str">
        <f>IF(ISBLANK(Values!$F17),"",Values!O17)</f>
        <v>https://download.lenovo.com/Images/Parts/01AX101/01AX101_details.jpg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Parent Lenovo E470</v>
      </c>
      <c r="Y18" s="32" t="str">
        <f>IF(ISBLANK(Values!E17),"","Size-Color")</f>
        <v>Size-Color</v>
      </c>
      <c r="Z18" s="30" t="str">
        <f>IF(ISBLANK(Values!E17),"","variation")</f>
        <v>variation</v>
      </c>
      <c r="AA18" s="2" t="str">
        <f>IF(ISBLANK(Values!E17),"",Values!$B$20)</f>
        <v>Update</v>
      </c>
      <c r="AB18" s="2"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5"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3"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Polaco sin retroiluminación.</v>
      </c>
      <c r="AM18" s="2" t="str">
        <f>SUBSTITUTE(IF(ISBLANK(Values!E17),"",Values!$B$27), "{model}", Values!$B$3)</f>
        <v>👉 COMPATIBLE CON: Lenovo E470 E470c E475. Por favor, revise la imagen y la descripción cuidadosamente antes de comprar cualquier teclado. Esto asegura que obtenga el teclado correcto para su portátil. Instalación fácil.</v>
      </c>
      <c r="AT18" s="28" t="str">
        <f>IF(ISBLANK(Values!E17),"",Values!H17)</f>
        <v>Polaco</v>
      </c>
      <c r="AV18" s="2" t="str">
        <f>IF(ISBLANK(Values!E17),"",IF(Values!J17,"Backlit", "Non-Backlit"))</f>
        <v>Non-Backlit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 t="str">
        <f>IF(ISBLANK(Values!E17),"","Parts")</f>
        <v>Parts</v>
      </c>
      <c r="DP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34.99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34.99</v>
      </c>
    </row>
    <row r="19" spans="1:193" ht="48" customHeight="1" x14ac:dyDescent="0.2">
      <c r="A19" s="2" t="str">
        <f>IF(ISBLANK(Values!E18),"",IF(Values!$B$37="EU","computercomponent","computer"))</f>
        <v>computercomponent</v>
      </c>
      <c r="B19" s="34" t="str">
        <f>IF(ISBLANK(Values!E18),"",Values!F18)</f>
        <v>Lenovo E470 - PT</v>
      </c>
      <c r="C19" s="30" t="str">
        <f>IF(ISBLANK(Values!E18),"","TellusRem")</f>
        <v>TellusRem</v>
      </c>
      <c r="D19" s="29">
        <f>IF(ISBLANK(Values!E18),"",Values!E18)</f>
        <v>5714401475156</v>
      </c>
      <c r="E19" s="2" t="str">
        <f>IF(ISBLANK(Values!E18),"","EAN")</f>
        <v>EAN</v>
      </c>
      <c r="F19" s="28" t="str">
        <f>IF(ISBLANK(Values!E18),"",IF(Values!J18, SUBSTITUTE(Values!$B$1, "{language}", Values!H18) &amp; " " &amp;Values!$B$3, SUBSTITUTE(Values!$B$2, "{language}", Values!$H18) &amp; " " &amp;Values!$B$3))</f>
        <v>Teclado de respuesto Portugués sin retroiluminación  para Lenovo Thinkpad E470 E470c E475</v>
      </c>
      <c r="G19" s="30" t="str">
        <f>IF(ISBLANK(Values!E18),"","TellusRem")</f>
        <v>TellusRem</v>
      </c>
      <c r="H19" s="2" t="str">
        <f>IF(ISBLANK(Values!E18),"",Values!$B$16)</f>
        <v>computer-keyboards</v>
      </c>
      <c r="I19" s="2" t="str">
        <f>IF(ISBLANK(Values!E18),"","4730574031")</f>
        <v>4730574031</v>
      </c>
      <c r="J19" s="32" t="str">
        <f>IF(ISBLANK(Values!E18),"",Values!F18 )</f>
        <v>Lenovo E470 - PT</v>
      </c>
      <c r="K19" s="28">
        <f>IF(ISBLANK(Values!E18),"",IF(Values!J18, Values!$B$4, Values!$B$5))</f>
        <v>34.99</v>
      </c>
      <c r="L19" s="28">
        <f>IF(ISBLANK(Values!E18),"",IF($CO19="DEFAULT", Values!$B$18, ""))</f>
        <v>5</v>
      </c>
      <c r="M19" s="28" t="str">
        <f>IF(ISBLANK(Values!E18),"",Values!$M18)</f>
        <v>https://download.lenovo.com/Images/Parts/01AX102/01AX102_A.jpg</v>
      </c>
      <c r="N19" s="28" t="str">
        <f>IF(ISBLANK(Values!$F18),"",Values!N18)</f>
        <v>https://download.lenovo.com/Images/Parts/01AX102/01AX102_B.jpg</v>
      </c>
      <c r="O19" s="28" t="str">
        <f>IF(ISBLANK(Values!$F18),"",Values!O18)</f>
        <v>https://download.lenovo.com/Images/Parts/01AX102/01AX102_details.jpg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Parent Lenovo E470</v>
      </c>
      <c r="Y19" s="32" t="str">
        <f>IF(ISBLANK(Values!E18),"","Size-Color")</f>
        <v>Size-Color</v>
      </c>
      <c r="Z19" s="30" t="str">
        <f>IF(ISBLANK(Values!E18),"","variation")</f>
        <v>variation</v>
      </c>
      <c r="AA19" s="2" t="str">
        <f>IF(ISBLANK(Values!E18),"",Values!$B$20)</f>
        <v>Update</v>
      </c>
      <c r="AB19" s="2"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5"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3"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Portugués sin retroiluminación.</v>
      </c>
      <c r="AM19" s="2" t="str">
        <f>SUBSTITUTE(IF(ISBLANK(Values!E18),"",Values!$B$27), "{model}", Values!$B$3)</f>
        <v>👉 COMPATIBLE CON: Lenovo E470 E470c E475. Por favor, revise la imagen y la descripción cuidadosamente antes de comprar cualquier teclado. Esto asegura que obtenga el teclado correcto para su portátil. Instalación fácil.</v>
      </c>
      <c r="AT19" s="28" t="str">
        <f>IF(ISBLANK(Values!E18),"",Values!H18)</f>
        <v>Portugués</v>
      </c>
      <c r="AV19" s="2" t="str">
        <f>IF(ISBLANK(Values!E18),"",IF(Values!J18,"Backlit", "Non-Backlit"))</f>
        <v>Non-Backlit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 t="str">
        <f>IF(ISBLANK(Values!E18),"","Parts")</f>
        <v>Parts</v>
      </c>
      <c r="DP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34.99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34.99</v>
      </c>
    </row>
    <row r="20" spans="1:193" ht="48" customHeight="1" x14ac:dyDescent="0.2">
      <c r="A20" s="2" t="str">
        <f>IF(ISBLANK(Values!E19),"",IF(Values!$B$37="EU","computercomponent","computer"))</f>
        <v>computercomponent</v>
      </c>
      <c r="B20" s="34" t="str">
        <f>IF(ISBLANK(Values!E19),"",Values!F19)</f>
        <v>Lenovo E470 - SE/FI</v>
      </c>
      <c r="C20" s="30" t="str">
        <f>IF(ISBLANK(Values!E19),"","TellusRem")</f>
        <v>TellusRem</v>
      </c>
      <c r="D20" s="29">
        <f>IF(ISBLANK(Values!E19),"",Values!E19)</f>
        <v>5714401475163</v>
      </c>
      <c r="E20" s="2" t="str">
        <f>IF(ISBLANK(Values!E19),"","EAN")</f>
        <v>EAN</v>
      </c>
      <c r="F20" s="28" t="str">
        <f>IF(ISBLANK(Values!E19),"",IF(Values!J19, SUBSTITUTE(Values!$B$1, "{language}", Values!H19) &amp; " " &amp;Values!$B$3, SUBSTITUTE(Values!$B$2, "{language}", Values!$H19) &amp; " " &amp;Values!$B$3))</f>
        <v>Teclado de respuesto Sueco – Finlandes sin retroiluminación  para Lenovo Thinkpad E470 E470c E475</v>
      </c>
      <c r="G20" s="30" t="str">
        <f>IF(ISBLANK(Values!E19),"","TellusRem")</f>
        <v>TellusRem</v>
      </c>
      <c r="H20" s="2" t="str">
        <f>IF(ISBLANK(Values!E19),"",Values!$B$16)</f>
        <v>computer-keyboards</v>
      </c>
      <c r="I20" s="2" t="str">
        <f>IF(ISBLANK(Values!E19),"","4730574031")</f>
        <v>4730574031</v>
      </c>
      <c r="J20" s="32" t="str">
        <f>IF(ISBLANK(Values!E19),"",Values!F19 )</f>
        <v>Lenovo E470 - SE/FI</v>
      </c>
      <c r="K20" s="28">
        <f>IF(ISBLANK(Values!E19),"",IF(Values!J19, Values!$B$4, Values!$B$5))</f>
        <v>34.99</v>
      </c>
      <c r="L20" s="28">
        <f>IF(ISBLANK(Values!E19),"",IF($CO20="DEFAULT", Values!$B$18, ""))</f>
        <v>5</v>
      </c>
      <c r="M20" s="28" t="str">
        <f>IF(ISBLANK(Values!E19),"",Values!$M19)</f>
        <v>https://download.lenovo.com/Images/Parts/01AX106/01AX106_A.jpg</v>
      </c>
      <c r="N20" s="28" t="str">
        <f>IF(ISBLANK(Values!$F19),"",Values!N19)</f>
        <v>https://download.lenovo.com/Images/Parts/01AX106/01AX106_B.jpg</v>
      </c>
      <c r="O20" s="28" t="str">
        <f>IF(ISBLANK(Values!$F19),"",Values!O19)</f>
        <v>https://download.lenovo.com/Images/Parts/01AX106/01AX106_details.jpg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Parent Lenovo E470</v>
      </c>
      <c r="Y20" s="32" t="str">
        <f>IF(ISBLANK(Values!E19),"","Size-Color")</f>
        <v>Size-Color</v>
      </c>
      <c r="Z20" s="30" t="str">
        <f>IF(ISBLANK(Values!E19),"","variation")</f>
        <v>variation</v>
      </c>
      <c r="AA20" s="2" t="str">
        <f>IF(ISBLANK(Values!E19),"",Values!$B$20)</f>
        <v>Update</v>
      </c>
      <c r="AB20" s="2"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5"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3"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Sueco – Finlandes sin retroiluminación.</v>
      </c>
      <c r="AM20" s="2" t="str">
        <f>SUBSTITUTE(IF(ISBLANK(Values!E19),"",Values!$B$27), "{model}", Values!$B$3)</f>
        <v>👉 COMPATIBLE CON: Lenovo E470 E470c E475. Por favor, revise la imagen y la descripción cuidadosamente antes de comprar cualquier teclado. Esto asegura que obtenga el teclado correcto para su portátil. Instalación fácil.</v>
      </c>
      <c r="AT20" s="28" t="str">
        <f>IF(ISBLANK(Values!E19),"",Values!H19)</f>
        <v>Sueco – Finlandes</v>
      </c>
      <c r="AV20" s="2" t="str">
        <f>IF(ISBLANK(Values!E19),"",IF(Values!J19,"Backlit", "Non-Backlit"))</f>
        <v>Non-Backlit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 t="str">
        <f>IF(ISBLANK(Values!E19),"","Parts")</f>
        <v>Parts</v>
      </c>
      <c r="DP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34.99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34.99</v>
      </c>
    </row>
    <row r="21" spans="1:193" ht="48" customHeight="1" x14ac:dyDescent="0.2">
      <c r="A21" s="2" t="str">
        <f>IF(ISBLANK(Values!E20),"",IF(Values!$B$37="EU","computercomponent","computer"))</f>
        <v>computercomponent</v>
      </c>
      <c r="B21" s="34" t="str">
        <f>IF(ISBLANK(Values!E20),"",Values!F20)</f>
        <v>Lenovo E470 - CH</v>
      </c>
      <c r="C21" s="30" t="str">
        <f>IF(ISBLANK(Values!E20),"","TellusRem")</f>
        <v>TellusRem</v>
      </c>
      <c r="D21" s="29">
        <f>IF(ISBLANK(Values!E20),"",Values!E20)</f>
        <v>5714401475170</v>
      </c>
      <c r="E21" s="2" t="str">
        <f>IF(ISBLANK(Values!E20),"","EAN")</f>
        <v>EAN</v>
      </c>
      <c r="F21" s="28" t="str">
        <f>IF(ISBLANK(Values!E20),"",IF(Values!J20, SUBSTITUTE(Values!$B$1, "{language}", Values!H20) &amp; " " &amp;Values!$B$3, SUBSTITUTE(Values!$B$2, "{language}", Values!$H20) &amp; " " &amp;Values!$B$3))</f>
        <v>Teclado de respuesto Suizo sin retroiluminación  para Lenovo Thinkpad E470 E470c E475</v>
      </c>
      <c r="G21" s="30" t="str">
        <f>IF(ISBLANK(Values!E20),"","TellusRem")</f>
        <v>TellusRem</v>
      </c>
      <c r="H21" s="2" t="str">
        <f>IF(ISBLANK(Values!E20),"",Values!$B$16)</f>
        <v>computer-keyboards</v>
      </c>
      <c r="I21" s="2" t="str">
        <f>IF(ISBLANK(Values!E20),"","4730574031")</f>
        <v>4730574031</v>
      </c>
      <c r="J21" s="32" t="str">
        <f>IF(ISBLANK(Values!E20),"",Values!F20 )</f>
        <v>Lenovo E470 - CH</v>
      </c>
      <c r="K21" s="28">
        <f>IF(ISBLANK(Values!E20),"",IF(Values!J20, Values!$B$4, Values!$B$5))</f>
        <v>34.99</v>
      </c>
      <c r="L21" s="28">
        <f>IF(ISBLANK(Values!E20),"",IF($CO21="DEFAULT", Values!$B$18, ""))</f>
        <v>5</v>
      </c>
      <c r="M21" s="28" t="str">
        <f>IF(ISBLANK(Values!E20),"",Values!$M20)</f>
        <v>https://download.lenovo.com/Images/Parts/01AX027/01AX027_A.jpg</v>
      </c>
      <c r="N21" s="28" t="str">
        <f>IF(ISBLANK(Values!$F20),"",Values!N20)</f>
        <v>https://download.lenovo.com/Images/Parts/01AX027/01AX027_B.jpg</v>
      </c>
      <c r="O21" s="28" t="str">
        <f>IF(ISBLANK(Values!$F20),"",Values!O20)</f>
        <v>https://download.lenovo.com/Images/Parts/01AX027/01AX027_details.jpg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Parent Lenovo E470</v>
      </c>
      <c r="Y21" s="32" t="str">
        <f>IF(ISBLANK(Values!E20),"","Size-Color")</f>
        <v>Size-Color</v>
      </c>
      <c r="Z21" s="30" t="str">
        <f>IF(ISBLANK(Values!E20),"","variation")</f>
        <v>variation</v>
      </c>
      <c r="AA21" s="2" t="str">
        <f>IF(ISBLANK(Values!E20),"",Values!$B$20)</f>
        <v>Update</v>
      </c>
      <c r="AB21" s="2"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5"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3"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Suizo sin retroiluminación.</v>
      </c>
      <c r="AM21" s="2" t="str">
        <f>SUBSTITUTE(IF(ISBLANK(Values!E20),"",Values!$B$27), "{model}", Values!$B$3)</f>
        <v>👉 COMPATIBLE CON: Lenovo E470 E470c E475. Por favor, revise la imagen y la descripción cuidadosamente antes de comprar cualquier teclado. Esto asegura que obtenga el teclado correcto para su portátil. Instalación fácil.</v>
      </c>
      <c r="AT21" s="28" t="str">
        <f>IF(ISBLANK(Values!E20),"",Values!H20)</f>
        <v>Suizo</v>
      </c>
      <c r="AV21" s="2" t="str">
        <f>IF(ISBLANK(Values!E20),"",IF(Values!J20,"Backlit", "Non-Backlit"))</f>
        <v>Non-Backlit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 t="str">
        <f>IF(ISBLANK(Values!E20),"","Parts")</f>
        <v>Parts</v>
      </c>
      <c r="DP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34.99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34.99</v>
      </c>
    </row>
    <row r="22" spans="1:193" ht="48" customHeight="1" x14ac:dyDescent="0.2">
      <c r="A22" s="2" t="str">
        <f>IF(ISBLANK(Values!E21),"",IF(Values!$B$37="EU","computercomponent","computer"))</f>
        <v>computercomponent</v>
      </c>
      <c r="B22" s="34" t="str">
        <f>IF(ISBLANK(Values!E21),"",Values!F21)</f>
        <v>Lenovo E470 - US INT</v>
      </c>
      <c r="C22" s="30" t="str">
        <f>IF(ISBLANK(Values!E21),"","TellusRem")</f>
        <v>TellusRem</v>
      </c>
      <c r="D22" s="29">
        <f>IF(ISBLANK(Values!E21),"",Values!E21)</f>
        <v>5714401475187</v>
      </c>
      <c r="E22" s="2" t="str">
        <f>IF(ISBLANK(Values!E21),"","EAN")</f>
        <v>EAN</v>
      </c>
      <c r="F22" s="28" t="str">
        <f>IF(ISBLANK(Values!E21),"",IF(Values!J21, SUBSTITUTE(Values!$B$1, "{language}", Values!H21) &amp; " " &amp;Values!$B$3, SUBSTITUTE(Values!$B$2, "{language}", Values!$H21) &amp; " " &amp;Values!$B$3))</f>
        <v>Teclado de respuesto US internacional sin retroiluminación  para Lenovo Thinkpad E470 E470c E475</v>
      </c>
      <c r="G22" s="30" t="str">
        <f>IF(ISBLANK(Values!E21),"","TellusRem")</f>
        <v>TellusRem</v>
      </c>
      <c r="H22" s="2" t="str">
        <f>IF(ISBLANK(Values!E21),"",Values!$B$16)</f>
        <v>computer-keyboards</v>
      </c>
      <c r="I22" s="2" t="str">
        <f>IF(ISBLANK(Values!E21),"","4730574031")</f>
        <v>4730574031</v>
      </c>
      <c r="J22" s="32" t="str">
        <f>IF(ISBLANK(Values!E21),"",Values!F21 )</f>
        <v>Lenovo E470 - US INT</v>
      </c>
      <c r="K22" s="28">
        <f>IF(ISBLANK(Values!E21),"",IF(Values!J21, Values!$B$4, Values!$B$5))</f>
        <v>34.99</v>
      </c>
      <c r="L22" s="28">
        <f>IF(ISBLANK(Values!E21),"",IF($CO22="DEFAULT", Values!$B$18, ""))</f>
        <v>5</v>
      </c>
      <c r="M22" s="28" t="str">
        <f>IF(ISBLANK(Values!E21),"",Values!$M21)</f>
        <v>https://raw.githubusercontent.com/PatrickVibild/TellusAmazonPictures/master/pictures/Lenovo/E470/USI/1.jpg</v>
      </c>
      <c r="N22" s="28" t="str">
        <f>IF(ISBLANK(Values!$F21),"",Values!N21)</f>
        <v>https://raw.githubusercontent.com/PatrickVibild/TellusAmazonPictures/master/pictures/Lenovo/E470/USI/2.jpg</v>
      </c>
      <c r="O22" s="28" t="str">
        <f>IF(ISBLANK(Values!$F21),"",Values!O21)</f>
        <v>https://raw.githubusercontent.com/PatrickVibild/TellusAmazonPictures/master/pictures/Lenovo/E470/USI/3.jpg</v>
      </c>
      <c r="P22" s="28" t="str">
        <f>IF(ISBLANK(Values!$F21),"",Values!P21)</f>
        <v>https://raw.githubusercontent.com/PatrickVibild/TellusAmazonPictures/master/pictures/Lenovo/E470/USI/4.jpg</v>
      </c>
      <c r="Q22" s="28" t="str">
        <f>IF(ISBLANK(Values!$F21),"",Values!Q21)</f>
        <v>https://raw.githubusercontent.com/PatrickVibild/TellusAmazonPictures/master/pictures/Lenovo/E470/USI/5.jpg</v>
      </c>
      <c r="R22" s="28" t="str">
        <f>IF(ISBLANK(Values!$F21),"",Values!R21)</f>
        <v>https://raw.githubusercontent.com/PatrickVibild/TellusAmazonPictures/master/pictures/Lenovo/E470/USI/6.jpg</v>
      </c>
      <c r="S22" s="28" t="str">
        <f>IF(ISBLANK(Values!$F21),"",Values!S21)</f>
        <v>https://raw.githubusercontent.com/PatrickVibild/TellusAmazonPictures/master/pictures/Lenovo/E470/USI/7.jpg</v>
      </c>
      <c r="T22" s="28" t="str">
        <f>IF(ISBLANK(Values!$F21),"",Values!T21)</f>
        <v>https://raw.githubusercontent.com/PatrickVibild/TellusAmazonPictures/master/pictures/Lenovo/E470/USI/8.jpg</v>
      </c>
      <c r="U22" s="28" t="str">
        <f>IF(ISBLANK(Values!$F21),"",Values!U21)</f>
        <v>https://raw.githubusercontent.com/PatrickVibild/TellusAmazonPictures/master/pictures/Lenovo/E470/USI/9.jpg</v>
      </c>
      <c r="W22" s="30" t="str">
        <f>IF(ISBLANK(Values!E21),"","Child")</f>
        <v>Child</v>
      </c>
      <c r="X22" s="30" t="str">
        <f>IF(ISBLANK(Values!E21),"",Values!$B$13)</f>
        <v>Parent Lenovo E470</v>
      </c>
      <c r="Y22" s="32" t="str">
        <f>IF(ISBLANK(Values!E21),"","Size-Color")</f>
        <v>Size-Color</v>
      </c>
      <c r="Z22" s="30" t="str">
        <f>IF(ISBLANK(Values!E21),"","variation")</f>
        <v>variation</v>
      </c>
      <c r="AA22" s="2" t="str">
        <f>IF(ISBLANK(Values!E21),"",Values!$B$20)</f>
        <v>Update</v>
      </c>
      <c r="AB22" s="2"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5"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3"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with € symbol US internacional sin retroiluminación.</v>
      </c>
      <c r="AM22" s="2" t="str">
        <f>SUBSTITUTE(IF(ISBLANK(Values!E21),"",Values!$B$27), "{model}", Values!$B$3)</f>
        <v>👉 COMPATIBLE CON: Lenovo E470 E470c E475. Por favor, revise la imagen y la descripción cuidadosamente antes de comprar cualquier teclado. Esto asegura que obtenga el teclado correcto para su portátil. Instalación fácil.</v>
      </c>
      <c r="AT22" s="28" t="str">
        <f>IF(ISBLANK(Values!E21),"",Values!H21)</f>
        <v>US internacional</v>
      </c>
      <c r="AV22" s="2" t="str">
        <f>IF(ISBLANK(Values!E21),"",IF(Values!J21,"Backlit", "Non-Backlit"))</f>
        <v>Non-Backlit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 t="str">
        <f>IF(ISBLANK(Values!E21),"","Parts")</f>
        <v>Parts</v>
      </c>
      <c r="DP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34.99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34.99</v>
      </c>
    </row>
    <row r="23" spans="1:193" s="36" customFormat="1" ht="48" customHeight="1" x14ac:dyDescent="0.2">
      <c r="A23" s="2" t="str">
        <f>IF(ISBLANK(Values!E22),"",IF(Values!$B$37="EU","computercomponent","computer"))</f>
        <v>computercomponent</v>
      </c>
      <c r="B23" s="34" t="str">
        <f>IF(ISBLANK(Values!E22),"",Values!F22)</f>
        <v>Lenovo E470 - RUS</v>
      </c>
      <c r="C23" s="30" t="str">
        <f>IF(ISBLANK(Values!E22),"","TellusRem")</f>
        <v>TellusRem</v>
      </c>
      <c r="D23" s="29">
        <f>IF(ISBLANK(Values!E22),"",Values!E22)</f>
        <v>5714401475194</v>
      </c>
      <c r="E23" s="2" t="str">
        <f>IF(ISBLANK(Values!E22),"","EAN")</f>
        <v>EAN</v>
      </c>
      <c r="F23" s="28" t="str">
        <f>IF(ISBLANK(Values!E22),"",IF(Values!J22, SUBSTITUTE(Values!$B$1, "{language}", Values!H22) &amp; " " &amp;Values!$B$3, SUBSTITUTE(Values!$B$2, "{language}", Values!$H22) &amp; " " &amp;Values!$B$3))</f>
        <v>Teclado de respuesto Ruso sin retroiluminación  para Lenovo Thinkpad E470 E470c E475</v>
      </c>
      <c r="G23" s="30" t="str">
        <f>IF(ISBLANK(Values!E22),"","TellusRem")</f>
        <v>TellusRem</v>
      </c>
      <c r="H23" s="2" t="str">
        <f>IF(ISBLANK(Values!E22),"",Values!$B$16)</f>
        <v>computer-keyboards</v>
      </c>
      <c r="I23" s="2" t="str">
        <f>IF(ISBLANK(Values!E22),"","4730574031")</f>
        <v>4730574031</v>
      </c>
      <c r="J23" s="32" t="str">
        <f>IF(ISBLANK(Values!E22),"",Values!F22 )</f>
        <v>Lenovo E470 - RUS</v>
      </c>
      <c r="K23" s="28">
        <f>IF(ISBLANK(Values!E22),"",IF(Values!J22, Values!$B$4, Values!$B$5))</f>
        <v>34.99</v>
      </c>
      <c r="L23" s="28">
        <f>IF(ISBLANK(Values!E22),"",IF($CO23="DEFAULT", Values!$B$18, ""))</f>
        <v>5</v>
      </c>
      <c r="M23" s="28" t="str">
        <f>IF(ISBLANK(Values!E22),"",Values!$M22)</f>
        <v>https://download.lenovo.com/Images/Parts/01AX103/01AX103_A.jpg</v>
      </c>
      <c r="N23" s="28" t="str">
        <f>IF(ISBLANK(Values!$F22),"",Values!N22)</f>
        <v>https://download.lenovo.com/Images/Parts/01AX103/01AX103_B.jpg</v>
      </c>
      <c r="O23" s="28" t="str">
        <f>IF(ISBLANK(Values!$F22),"",Values!O22)</f>
        <v>https://download.lenovo.com/Images/Parts/01AX103/01AX103_details.jpg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Parent Lenovo E470</v>
      </c>
      <c r="Y23" s="32" t="str">
        <f>IF(ISBLANK(Values!E22),"","Size-Color")</f>
        <v>Size-Color</v>
      </c>
      <c r="Z23" s="30" t="str">
        <f>IF(ISBLANK(Values!E22),"","variation")</f>
        <v>variation</v>
      </c>
      <c r="AA23" s="2" t="str">
        <f>IF(ISBLANK(Values!E22),"",Values!$B$20)</f>
        <v>Update</v>
      </c>
      <c r="AB23" s="2"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5"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3"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Ruso sin retroiluminación.</v>
      </c>
      <c r="AM23" s="2" t="str">
        <f>SUBSTITUTE(IF(ISBLANK(Values!E22),"",Values!$B$27), "{model}", Values!$B$3)</f>
        <v>👉 COMPATIBLE CON: Lenovo E470 E470c E475. Por favor, revise la imagen y la descripción cuidadosamente antes de comprar cualquier teclado. Esto asegura que obtenga el teclado correcto para su portátil. Instalación fácil.</v>
      </c>
      <c r="AN23" s="2"/>
      <c r="AO23" s="2"/>
      <c r="AP23" s="2"/>
      <c r="AQ23" s="2"/>
      <c r="AR23" s="2"/>
      <c r="AS23" s="2"/>
      <c r="AT23" s="28" t="str">
        <f>IF(ISBLANK(Values!E22),"",Values!H22)</f>
        <v>Ruso</v>
      </c>
      <c r="AU23" s="2"/>
      <c r="AV23" s="2" t="str">
        <f>IF(ISBLANK(Values!E22),"",IF(Values!J22,"Backlit", "Non-Backlit"))</f>
        <v>Non-Backlit</v>
      </c>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34.99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34.99</v>
      </c>
    </row>
    <row r="24" spans="1:193" s="36" customFormat="1" ht="48" customHeight="1" x14ac:dyDescent="0.2">
      <c r="A24" s="2" t="str">
        <f>IF(ISBLANK(Values!E23),"",IF(Values!$B$37="EU","computercomponent","computer"))</f>
        <v>computercomponent</v>
      </c>
      <c r="B24" s="34" t="str">
        <f>IF(ISBLANK(Values!E23),"",Values!F23)</f>
        <v>Lenovo E470 - US</v>
      </c>
      <c r="C24" s="30" t="str">
        <f>IF(ISBLANK(Values!E23),"","TellusRem")</f>
        <v>TellusRem</v>
      </c>
      <c r="D24" s="29">
        <f>IF(ISBLANK(Values!E23),"",Values!E23)</f>
        <v>5714401475200</v>
      </c>
      <c r="E24" s="2" t="str">
        <f>IF(ISBLANK(Values!E23),"","EAN")</f>
        <v>EAN</v>
      </c>
      <c r="F24" s="28" t="str">
        <f>IF(ISBLANK(Values!E23),"",IF(Values!J23, SUBSTITUTE(Values!$B$1, "{language}", Values!H23) &amp; " " &amp;Values!$B$3, SUBSTITUTE(Values!$B$2, "{language}", Values!$H23) &amp; " " &amp;Values!$B$3))</f>
        <v>Teclado de respuesto US sin retroiluminación  para Lenovo Thinkpad E470 E470c E475</v>
      </c>
      <c r="G24" s="30" t="str">
        <f>IF(ISBLANK(Values!E23),"","TellusRem")</f>
        <v>TellusRem</v>
      </c>
      <c r="H24" s="2" t="str">
        <f>IF(ISBLANK(Values!E23),"",Values!$B$16)</f>
        <v>computer-keyboards</v>
      </c>
      <c r="I24" s="2" t="str">
        <f>IF(ISBLANK(Values!E23),"","4730574031")</f>
        <v>4730574031</v>
      </c>
      <c r="J24" s="32" t="str">
        <f>IF(ISBLANK(Values!E23),"",Values!F23 )</f>
        <v>Lenovo E470 - US</v>
      </c>
      <c r="K24" s="28">
        <f>IF(ISBLANK(Values!E23),"",IF(Values!J23, Values!$B$4, Values!$B$5))</f>
        <v>34.99</v>
      </c>
      <c r="L24" s="28">
        <f>IF(ISBLANK(Values!E23),"",IF($CO24="DEFAULT", Values!$B$18, ""))</f>
        <v>5</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Parent Lenovo E470</v>
      </c>
      <c r="Y24" s="32" t="str">
        <f>IF(ISBLANK(Values!E23),"","Size-Color")</f>
        <v>Size-Color</v>
      </c>
      <c r="Z24" s="30" t="str">
        <f>IF(ISBLANK(Values!E23),"","variation")</f>
        <v>variation</v>
      </c>
      <c r="AA24" s="2" t="str">
        <f>IF(ISBLANK(Values!E23),"",Values!$B$20)</f>
        <v>Update</v>
      </c>
      <c r="AB24" s="2"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35"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3"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E470 E470c E475</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US sin retroiluminación.</v>
      </c>
      <c r="AM24" s="2" t="str">
        <f>SUBSTITUTE(IF(ISBLANK(Values!E23),"",Values!$B$27), "{model}", Values!$B$3)</f>
        <v>👉 COMPATIBLE CON: Lenovo E470 E470c E475. Por favor, revise la imagen y la descripción cuidadosamente antes de comprar cualquier teclado. Esto asegura que obtenga el teclado correcto para su portátil. Instalación fácil.</v>
      </c>
      <c r="AN24" s="2"/>
      <c r="AO24" s="2"/>
      <c r="AP24" s="2"/>
      <c r="AQ24" s="2"/>
      <c r="AR24" s="2"/>
      <c r="AS24" s="2"/>
      <c r="AT24" s="28" t="str">
        <f>IF(ISBLANK(Values!E23),"",Values!H23)</f>
        <v>US</v>
      </c>
      <c r="AU24" s="2"/>
      <c r="AV24" s="2" t="str">
        <f>IF(ISBLANK(Values!E23),"",IF(Values!J23,"Backlit", "Non-Backlit"))</f>
        <v>Non-Backlit</v>
      </c>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DEFAULT</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34.99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34.99</v>
      </c>
    </row>
    <row r="25" spans="1:193" s="36" customFormat="1" ht="17" customHeight="1"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customHeight="1"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customHeight="1"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customHeight="1"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customHeight="1"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customHeight="1"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customHeight="1"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customHeight="1"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customHeight="1"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customHeight="1"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customHeight="1"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customHeight="1"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customHeight="1"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customHeight="1"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customHeight="1"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customHeight="1"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customHeight="1"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customHeight="1"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customHeight="1"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customHeight="1"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customHeight="1"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customHeight="1"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customHeight="1"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customHeight="1"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customHeight="1"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customHeight="1"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customHeight="1"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customHeight="1"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customHeight="1"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customHeight="1"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customHeight="1"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customHeight="1"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customHeight="1"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customHeight="1"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customHeight="1"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customHeight="1"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customHeight="1"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customHeight="1"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customHeight="1"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customHeight="1"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customHeight="1"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customHeight="1"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customHeight="1"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customHeight="1"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customHeight="1"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customHeight="1"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customHeight="1"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customHeight="1"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customHeight="1"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customHeight="1"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customHeight="1"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customHeight="1"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customHeight="1"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customHeight="1"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customHeight="1"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customHeight="1"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customHeight="1"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customHeight="1"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customHeight="1"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customHeight="1"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customHeight="1"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customHeight="1"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customHeight="1"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customHeight="1"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customHeight="1"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customHeight="1"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customHeight="1"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customHeight="1"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customHeight="1"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customHeight="1"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customHeight="1"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customHeight="1"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customHeight="1"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customHeight="1"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customHeight="1"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customHeight="1"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customHeight="1"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customHeight="1"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customHeight="1"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customHeight="1"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customHeight="1"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customHeight="1"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customHeight="1"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customHeight="1"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customHeight="1"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customHeight="1"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customHeight="1"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customHeight="1"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customHeight="1"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customHeight="1"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customHeight="1"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customHeight="1"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customHeight="1"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customHeight="1"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customHeight="1"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customHeight="1"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customHeight="1"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customHeight="1"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customHeight="1"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customHeight="1"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customHeight="1"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customHeight="1"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customHeight="1"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customHeight="1"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customHeight="1"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customHeight="1"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customHeight="1"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customHeight="1"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customHeight="1"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customHeight="1"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customHeight="1"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customHeight="1"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customHeight="1"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customHeight="1"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customHeight="1"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customHeight="1"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customHeight="1"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customHeight="1"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customHeight="1"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customHeight="1"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customHeight="1"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customHeight="1"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customHeight="1"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customHeight="1"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customHeight="1"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customHeight="1"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customHeight="1"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customHeight="1"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customHeight="1"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customHeight="1"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customHeight="1"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customHeight="1"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customHeight="1"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customHeight="1"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customHeight="1"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customHeight="1"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customHeight="1"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customHeight="1"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customHeight="1"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customHeight="1"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customHeight="1"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customHeight="1"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customHeight="1"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customHeight="1"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customHeight="1"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customHeight="1"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customHeight="1"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customHeight="1"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customHeight="1"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customHeight="1"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customHeight="1"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customHeight="1"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customHeight="1"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customHeight="1"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customHeight="1"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customHeight="1"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customHeight="1"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customHeight="1"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customHeight="1"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customHeight="1"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customHeight="1"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customHeight="1"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customHeight="1"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customHeight="1"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customHeight="1"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customHeight="1"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customHeight="1"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customHeight="1"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customHeight="1"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customHeight="1"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customHeight="1"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customHeight="1"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customHeight="1"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customHeight="1"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customHeight="1"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customHeight="1"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customHeight="1"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customHeight="1"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customHeight="1"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customHeight="1"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V1041 K5:V204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424</v>
      </c>
    </row>
    <row r="3" spans="1:2" x14ac:dyDescent="0.15">
      <c r="B3" s="40" t="s">
        <v>633</v>
      </c>
    </row>
    <row r="4" spans="1:2" x14ac:dyDescent="0.15">
      <c r="B4" s="40" t="s">
        <v>634</v>
      </c>
    </row>
    <row r="5" spans="1:2" x14ac:dyDescent="0.15">
      <c r="B5" s="40" t="s">
        <v>635</v>
      </c>
    </row>
    <row r="6" spans="1:2" x14ac:dyDescent="0.15">
      <c r="A6" t="s">
        <v>485</v>
      </c>
      <c r="B6" s="40" t="s">
        <v>636</v>
      </c>
    </row>
    <row r="7" spans="1:2" x14ac:dyDescent="0.15">
      <c r="B7" s="40" t="s">
        <v>637</v>
      </c>
    </row>
    <row r="8" spans="1:2" x14ac:dyDescent="0.15">
      <c r="A8" t="s">
        <v>40</v>
      </c>
      <c r="B8" s="40" t="s">
        <v>638</v>
      </c>
    </row>
    <row r="9" spans="1:2" x14ac:dyDescent="0.15">
      <c r="A9" t="s">
        <v>489</v>
      </c>
      <c r="B9" s="40" t="s">
        <v>639</v>
      </c>
    </row>
    <row r="10" spans="1:2" x14ac:dyDescent="0.15">
      <c r="B10" t="s">
        <v>640</v>
      </c>
    </row>
    <row r="11" spans="1:2" x14ac:dyDescent="0.15">
      <c r="B11" t="s">
        <v>641</v>
      </c>
    </row>
    <row r="14" spans="1:2" x14ac:dyDescent="0.15">
      <c r="B14" s="40" t="s">
        <v>642</v>
      </c>
    </row>
    <row r="20" spans="2:2" x14ac:dyDescent="0.15">
      <c r="B20" s="43" t="s">
        <v>643</v>
      </c>
    </row>
    <row r="21" spans="2:2" x14ac:dyDescent="0.15">
      <c r="B21" s="43" t="s">
        <v>644</v>
      </c>
    </row>
    <row r="22" spans="2:2" x14ac:dyDescent="0.15">
      <c r="B22" s="43" t="s">
        <v>645</v>
      </c>
    </row>
    <row r="23" spans="2:2" x14ac:dyDescent="0.15">
      <c r="B23" s="43" t="s">
        <v>646</v>
      </c>
    </row>
    <row r="24" spans="2:2" x14ac:dyDescent="0.15">
      <c r="B24" s="43" t="s">
        <v>647</v>
      </c>
    </row>
    <row r="25" spans="2:2" x14ac:dyDescent="0.15">
      <c r="B25" s="43" t="s">
        <v>648</v>
      </c>
    </row>
    <row r="26" spans="2:2" x14ac:dyDescent="0.15">
      <c r="B26" s="43" t="s">
        <v>649</v>
      </c>
    </row>
    <row r="27" spans="2:2" x14ac:dyDescent="0.15">
      <c r="B27" s="43" t="s">
        <v>650</v>
      </c>
    </row>
    <row r="28" spans="2:2" x14ac:dyDescent="0.15">
      <c r="B28" s="43" t="s">
        <v>651</v>
      </c>
    </row>
    <row r="29" spans="2:2" x14ac:dyDescent="0.15">
      <c r="B29" s="43" t="s">
        <v>652</v>
      </c>
    </row>
    <row r="30" spans="2:2" x14ac:dyDescent="0.15">
      <c r="B30" s="43" t="s">
        <v>653</v>
      </c>
    </row>
    <row r="31" spans="2:2" x14ac:dyDescent="0.15">
      <c r="B31" s="43" t="s">
        <v>654</v>
      </c>
    </row>
    <row r="32" spans="2:2" x14ac:dyDescent="0.15">
      <c r="B32" s="43" t="s">
        <v>655</v>
      </c>
    </row>
    <row r="33" spans="2:4" x14ac:dyDescent="0.15">
      <c r="B33" s="43" t="s">
        <v>656</v>
      </c>
    </row>
    <row r="34" spans="2:4" x14ac:dyDescent="0.15">
      <c r="B34" s="43" t="s">
        <v>657</v>
      </c>
      <c r="D34" s="40"/>
    </row>
    <row r="35" spans="2:4" x14ac:dyDescent="0.15">
      <c r="B35" s="43" t="s">
        <v>577</v>
      </c>
      <c r="D35" s="40"/>
    </row>
    <row r="36" spans="2:4" x14ac:dyDescent="0.15">
      <c r="B36" s="43" t="s">
        <v>658</v>
      </c>
      <c r="D36" s="40"/>
    </row>
    <row r="37" spans="2:4" x14ac:dyDescent="0.15">
      <c r="B37" s="43" t="s">
        <v>446</v>
      </c>
      <c r="D37" s="40"/>
    </row>
    <row r="38" spans="2:4" x14ac:dyDescent="0.15">
      <c r="B38" s="43" t="s">
        <v>659</v>
      </c>
      <c r="D38" s="40"/>
    </row>
    <row r="39" spans="2:4" x14ac:dyDescent="0.15">
      <c r="B39" s="43" t="s">
        <v>405</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468</v>
      </c>
    </row>
    <row r="3" spans="1:2" x14ac:dyDescent="0.15">
      <c r="B3" s="40" t="s">
        <v>660</v>
      </c>
    </row>
    <row r="4" spans="1:2" x14ac:dyDescent="0.15">
      <c r="B4" s="40" t="s">
        <v>661</v>
      </c>
    </row>
    <row r="5" spans="1:2" x14ac:dyDescent="0.15">
      <c r="B5" s="40" t="s">
        <v>662</v>
      </c>
    </row>
    <row r="6" spans="1:2" x14ac:dyDescent="0.15">
      <c r="A6" t="s">
        <v>485</v>
      </c>
      <c r="B6" s="40" t="s">
        <v>663</v>
      </c>
    </row>
    <row r="7" spans="1:2" x14ac:dyDescent="0.15">
      <c r="B7" s="40" t="s">
        <v>664</v>
      </c>
    </row>
    <row r="8" spans="1:2" x14ac:dyDescent="0.15">
      <c r="A8" t="s">
        <v>40</v>
      </c>
      <c r="B8" s="40" t="s">
        <v>665</v>
      </c>
    </row>
    <row r="9" spans="1:2" x14ac:dyDescent="0.15">
      <c r="A9" t="s">
        <v>489</v>
      </c>
      <c r="B9" s="40" t="s">
        <v>666</v>
      </c>
    </row>
    <row r="10" spans="1:2" x14ac:dyDescent="0.15">
      <c r="B10" t="s">
        <v>667</v>
      </c>
    </row>
    <row r="11" spans="1:2" x14ac:dyDescent="0.15">
      <c r="B11" t="s">
        <v>668</v>
      </c>
    </row>
    <row r="14" spans="1:2" x14ac:dyDescent="0.15">
      <c r="B14" s="40" t="s">
        <v>669</v>
      </c>
    </row>
    <row r="20" spans="2:2" x14ac:dyDescent="0.15">
      <c r="B20" s="59" t="s">
        <v>670</v>
      </c>
    </row>
    <row r="21" spans="2:2" x14ac:dyDescent="0.15">
      <c r="B21" s="59" t="s">
        <v>671</v>
      </c>
    </row>
    <row r="22" spans="2:2" x14ac:dyDescent="0.15">
      <c r="B22" s="59" t="s">
        <v>672</v>
      </c>
    </row>
    <row r="23" spans="2:2" x14ac:dyDescent="0.15">
      <c r="B23" s="59" t="s">
        <v>673</v>
      </c>
    </row>
    <row r="24" spans="2:2" x14ac:dyDescent="0.15">
      <c r="B24" s="59" t="s">
        <v>674</v>
      </c>
    </row>
    <row r="25" spans="2:2" x14ac:dyDescent="0.15">
      <c r="B25" s="59" t="s">
        <v>675</v>
      </c>
    </row>
    <row r="26" spans="2:2" x14ac:dyDescent="0.15">
      <c r="B26" s="59" t="s">
        <v>676</v>
      </c>
    </row>
    <row r="27" spans="2:2" x14ac:dyDescent="0.15">
      <c r="B27" s="59" t="s">
        <v>677</v>
      </c>
    </row>
    <row r="28" spans="2:2" x14ac:dyDescent="0.15">
      <c r="B28" s="59" t="s">
        <v>678</v>
      </c>
    </row>
    <row r="29" spans="2:2" x14ac:dyDescent="0.15">
      <c r="B29" s="59" t="s">
        <v>679</v>
      </c>
    </row>
    <row r="30" spans="2:2" x14ac:dyDescent="0.15">
      <c r="B30" s="59" t="s">
        <v>680</v>
      </c>
    </row>
    <row r="31" spans="2:2" x14ac:dyDescent="0.15">
      <c r="B31" s="59" t="s">
        <v>681</v>
      </c>
    </row>
    <row r="32" spans="2:2" x14ac:dyDescent="0.15">
      <c r="B32" s="59" t="s">
        <v>682</v>
      </c>
    </row>
    <row r="33" spans="2:4" x14ac:dyDescent="0.15">
      <c r="B33" s="59" t="s">
        <v>683</v>
      </c>
    </row>
    <row r="34" spans="2:4" x14ac:dyDescent="0.15">
      <c r="B34" s="59" t="s">
        <v>684</v>
      </c>
      <c r="D34" s="40"/>
    </row>
    <row r="35" spans="2:4" x14ac:dyDescent="0.15">
      <c r="B35" s="59" t="s">
        <v>439</v>
      </c>
      <c r="D35" s="40"/>
    </row>
    <row r="36" spans="2:4" x14ac:dyDescent="0.15">
      <c r="B36" s="59" t="s">
        <v>685</v>
      </c>
      <c r="D36" s="40"/>
    </row>
    <row r="37" spans="2:4" x14ac:dyDescent="0.15">
      <c r="B37" s="59" t="s">
        <v>686</v>
      </c>
      <c r="D37" s="40"/>
    </row>
    <row r="38" spans="2:4" x14ac:dyDescent="0.15">
      <c r="B38" s="59" t="s">
        <v>687</v>
      </c>
      <c r="D38" s="40"/>
    </row>
    <row r="39" spans="2:4" x14ac:dyDescent="0.15">
      <c r="B39" s="59" t="s">
        <v>688</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470</v>
      </c>
    </row>
    <row r="3" spans="1:2" x14ac:dyDescent="0.15">
      <c r="B3" s="40" t="s">
        <v>689</v>
      </c>
    </row>
    <row r="4" spans="1:2" x14ac:dyDescent="0.15">
      <c r="B4" s="40" t="s">
        <v>690</v>
      </c>
    </row>
    <row r="5" spans="1:2" x14ac:dyDescent="0.15">
      <c r="B5" s="40" t="s">
        <v>691</v>
      </c>
    </row>
    <row r="6" spans="1:2" x14ac:dyDescent="0.15">
      <c r="A6" t="s">
        <v>485</v>
      </c>
      <c r="B6" s="40" t="s">
        <v>692</v>
      </c>
    </row>
    <row r="7" spans="1:2" x14ac:dyDescent="0.15">
      <c r="B7" s="40" t="s">
        <v>693</v>
      </c>
    </row>
    <row r="8" spans="1:2" x14ac:dyDescent="0.15">
      <c r="A8" t="s">
        <v>40</v>
      </c>
      <c r="B8" s="40" t="s">
        <v>694</v>
      </c>
    </row>
    <row r="9" spans="1:2" x14ac:dyDescent="0.15">
      <c r="A9" t="s">
        <v>489</v>
      </c>
      <c r="B9" s="40" t="s">
        <v>695</v>
      </c>
    </row>
    <row r="10" spans="1:2" x14ac:dyDescent="0.15">
      <c r="B10" t="s">
        <v>696</v>
      </c>
    </row>
    <row r="11" spans="1:2" x14ac:dyDescent="0.15">
      <c r="B11" t="s">
        <v>697</v>
      </c>
    </row>
    <row r="14" spans="1:2" x14ac:dyDescent="0.15">
      <c r="B14" s="40" t="s">
        <v>698</v>
      </c>
    </row>
    <row r="20" spans="2:2" x14ac:dyDescent="0.15">
      <c r="B20" s="43" t="s">
        <v>699</v>
      </c>
    </row>
    <row r="21" spans="2:2" x14ac:dyDescent="0.15">
      <c r="B21" s="43" t="s">
        <v>700</v>
      </c>
    </row>
    <row r="22" spans="2:2" x14ac:dyDescent="0.15">
      <c r="B22" s="43" t="s">
        <v>701</v>
      </c>
    </row>
    <row r="23" spans="2:2" x14ac:dyDescent="0.15">
      <c r="B23" s="43" t="s">
        <v>702</v>
      </c>
    </row>
    <row r="24" spans="2:2" x14ac:dyDescent="0.15">
      <c r="B24" s="43" t="s">
        <v>703</v>
      </c>
    </row>
    <row r="25" spans="2:2" x14ac:dyDescent="0.15">
      <c r="B25" s="43" t="s">
        <v>704</v>
      </c>
    </row>
    <row r="26" spans="2:2" x14ac:dyDescent="0.15">
      <c r="B26" s="43" t="s">
        <v>705</v>
      </c>
    </row>
    <row r="27" spans="2:2" x14ac:dyDescent="0.15">
      <c r="B27" s="43" t="s">
        <v>706</v>
      </c>
    </row>
    <row r="28" spans="2:2" x14ac:dyDescent="0.15">
      <c r="B28" s="43" t="s">
        <v>707</v>
      </c>
    </row>
    <row r="29" spans="2:2" x14ac:dyDescent="0.15">
      <c r="B29" s="43" t="s">
        <v>708</v>
      </c>
    </row>
    <row r="30" spans="2:2" x14ac:dyDescent="0.15">
      <c r="B30" s="43" t="s">
        <v>709</v>
      </c>
    </row>
    <row r="31" spans="2:2" x14ac:dyDescent="0.15">
      <c r="B31" s="43" t="s">
        <v>710</v>
      </c>
    </row>
    <row r="32" spans="2:2" x14ac:dyDescent="0.15">
      <c r="B32" s="43" t="s">
        <v>711</v>
      </c>
    </row>
    <row r="33" spans="2:4" x14ac:dyDescent="0.15">
      <c r="B33" s="43" t="s">
        <v>712</v>
      </c>
    </row>
    <row r="34" spans="2:4" x14ac:dyDescent="0.15">
      <c r="B34" s="43" t="s">
        <v>713</v>
      </c>
      <c r="D34" s="40"/>
    </row>
    <row r="35" spans="2:4" x14ac:dyDescent="0.15">
      <c r="B35" s="43" t="s">
        <v>577</v>
      </c>
      <c r="D35" s="40"/>
    </row>
    <row r="36" spans="2:4" x14ac:dyDescent="0.15">
      <c r="B36" s="43" t="s">
        <v>714</v>
      </c>
      <c r="D36" s="40"/>
    </row>
    <row r="37" spans="2:4" x14ac:dyDescent="0.15">
      <c r="B37" s="43" t="s">
        <v>446</v>
      </c>
      <c r="D37" s="40"/>
    </row>
    <row r="38" spans="2:4" x14ac:dyDescent="0.15">
      <c r="B38" s="43" t="s">
        <v>715</v>
      </c>
      <c r="D38" s="40"/>
    </row>
    <row r="39" spans="2:4" x14ac:dyDescent="0.15">
      <c r="B39" s="43" t="s">
        <v>716</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K104"/>
  <sheetViews>
    <sheetView tabSelected="1" zoomScaleNormal="100" workbookViewId="0">
      <selection activeCell="F9" sqref="F9"/>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193" ht="25" customHeight="1" x14ac:dyDescent="0.25">
      <c r="A1" s="38" t="s">
        <v>351</v>
      </c>
      <c r="B1" s="39"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1"/>
      <c r="G1" s="61"/>
      <c r="H1" s="1"/>
      <c r="I1" s="1"/>
    </row>
    <row r="2" spans="1:193" ht="14" customHeight="1" x14ac:dyDescent="0.15">
      <c r="A2" s="38" t="s">
        <v>353</v>
      </c>
      <c r="B2" s="39"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c r="GK2" t="s">
        <v>354</v>
      </c>
    </row>
    <row r="3" spans="1:193" x14ac:dyDescent="0.15">
      <c r="A3" s="38" t="s">
        <v>355</v>
      </c>
      <c r="B3" s="40"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c r="GK3" t="s">
        <v>371</v>
      </c>
    </row>
    <row r="4" spans="1:193" ht="28" customHeight="1" x14ac:dyDescent="0.15">
      <c r="A4" s="38" t="s">
        <v>372</v>
      </c>
      <c r="B4" s="41">
        <v>36.799999999999997</v>
      </c>
      <c r="C4" s="42" t="b">
        <f>FALSE()</f>
        <v>0</v>
      </c>
      <c r="D4" s="42" t="b">
        <f>TRUE()</f>
        <v>1</v>
      </c>
      <c r="E4" s="37">
        <v>5714401475019</v>
      </c>
      <c r="F4" s="37"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7" t="s">
        <v>375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43">
        <f>MATCH(G4,options!$D$1:$D$20,0)</f>
        <v>1</v>
      </c>
      <c r="GK4" t="str">
        <f t="shared" ref="GK4:GK35" si="9">K4</f>
        <v>Lenovo/E470/DE</v>
      </c>
    </row>
    <row r="5" spans="1:193" ht="28" customHeight="1" x14ac:dyDescent="0.15">
      <c r="A5" s="38" t="s">
        <v>376</v>
      </c>
      <c r="B5" s="41">
        <v>34.99</v>
      </c>
      <c r="C5" s="42" t="b">
        <f>FALSE()</f>
        <v>0</v>
      </c>
      <c r="D5" s="42" t="b">
        <f>TRUE()</f>
        <v>1</v>
      </c>
      <c r="E5" s="37">
        <v>5714401475026</v>
      </c>
      <c r="F5" s="37"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7" t="s">
        <v>379</v>
      </c>
      <c r="L5" s="46" t="b">
        <v>1</v>
      </c>
      <c r="M5" s="47" t="str">
        <f t="shared" si="0"/>
        <v>https://raw.githubusercontent.com/PatrickVibild/TellusAmazonPictures/master/pictures/Lenovo/E470/FR/1.jpg</v>
      </c>
      <c r="N5" s="47" t="str">
        <f t="shared" si="1"/>
        <v>https://raw.githubusercontent.com/PatrickVibild/TellusAmazonPictures/master/pictures/Lenovo/E470/FR/2.jpg</v>
      </c>
      <c r="O5" s="4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43">
        <f>MATCH(G5,options!$D$1:$D$20,0)</f>
        <v>2</v>
      </c>
      <c r="GK5" t="str">
        <f t="shared" si="9"/>
        <v>Lenovo/E470/FR</v>
      </c>
    </row>
    <row r="6" spans="1:193" ht="28" customHeight="1" x14ac:dyDescent="0.15">
      <c r="A6" s="38" t="s">
        <v>380</v>
      </c>
      <c r="B6" s="49" t="s">
        <v>381</v>
      </c>
      <c r="C6" s="42" t="b">
        <f>FALSE()</f>
        <v>0</v>
      </c>
      <c r="D6" s="42" t="b">
        <f>TRUE()</f>
        <v>1</v>
      </c>
      <c r="E6" s="37">
        <v>5714401475033</v>
      </c>
      <c r="F6" s="37"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7" t="s">
        <v>384</v>
      </c>
      <c r="L6" s="46" t="b">
        <v>1</v>
      </c>
      <c r="M6" s="47" t="str">
        <f t="shared" si="0"/>
        <v>https://raw.githubusercontent.com/PatrickVibild/TellusAmazonPictures/master/pictures/Lenovo/E470/IT/1.jpg</v>
      </c>
      <c r="N6" s="47" t="str">
        <f t="shared" si="1"/>
        <v>https://raw.githubusercontent.com/PatrickVibild/TellusAmazonPictures/master/pictures/Lenovo/E470/IT/2.jpg</v>
      </c>
      <c r="O6" s="4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43">
        <f>MATCH(G6,options!$D$1:$D$20,0)</f>
        <v>3</v>
      </c>
      <c r="GK6" t="str">
        <f t="shared" si="9"/>
        <v>Lenovo/E470/IT</v>
      </c>
    </row>
    <row r="7" spans="1:193" ht="28" customHeight="1" x14ac:dyDescent="0.15">
      <c r="A7" s="38" t="s">
        <v>385</v>
      </c>
      <c r="B7" s="50" t="str">
        <f>IF(B6=options!C1,"32","41")</f>
        <v>32</v>
      </c>
      <c r="C7" s="42" t="b">
        <f>FALSE()</f>
        <v>0</v>
      </c>
      <c r="D7" s="42" t="b">
        <f>TRUE()</f>
        <v>1</v>
      </c>
      <c r="E7" s="37">
        <v>5714401475040</v>
      </c>
      <c r="F7" s="37"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7" t="s">
        <v>388</v>
      </c>
      <c r="L7" s="46" t="b">
        <v>1</v>
      </c>
      <c r="M7" s="47" t="str">
        <f t="shared" si="0"/>
        <v>https://raw.githubusercontent.com/PatrickVibild/TellusAmazonPictures/master/pictures/Lenovo/E470/ES/1.jpg</v>
      </c>
      <c r="N7" s="47" t="str">
        <f t="shared" si="1"/>
        <v>https://raw.githubusercontent.com/PatrickVibild/TellusAmazonPictures/master/pictures/Lenovo/E470/ES/2.jpg</v>
      </c>
      <c r="O7" s="4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43">
        <f>MATCH(G7,options!$D$1:$D$20,0)</f>
        <v>4</v>
      </c>
      <c r="GK7" t="str">
        <f t="shared" si="9"/>
        <v>Lenovo/E470/ES</v>
      </c>
    </row>
    <row r="8" spans="1:193" ht="28" customHeight="1" x14ac:dyDescent="0.15">
      <c r="A8" s="38" t="s">
        <v>389</v>
      </c>
      <c r="B8" s="50" t="str">
        <f>IF(B6=options!C1,"18","17")</f>
        <v>18</v>
      </c>
      <c r="C8" s="42" t="b">
        <f>FALSE()</f>
        <v>0</v>
      </c>
      <c r="D8" s="42" t="b">
        <f>TRUE()</f>
        <v>1</v>
      </c>
      <c r="E8" s="37">
        <v>5714401475057</v>
      </c>
      <c r="F8" s="37"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7" t="s">
        <v>392</v>
      </c>
      <c r="L8" s="46" t="b">
        <v>1</v>
      </c>
      <c r="M8" s="47" t="str">
        <f t="shared" si="0"/>
        <v>https://raw.githubusercontent.com/PatrickVibild/TellusAmazonPictures/master/pictures/Lenovo/E470/UK/1.jpg</v>
      </c>
      <c r="N8" s="47" t="str">
        <f t="shared" si="1"/>
        <v>https://raw.githubusercontent.com/PatrickVibild/TellusAmazonPictures/master/pictures/Lenovo/E470/UK/2.jpg</v>
      </c>
      <c r="O8" s="4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43">
        <f>MATCH(G8,options!$D$1:$D$20,0)</f>
        <v>5</v>
      </c>
      <c r="GK8" t="str">
        <f t="shared" si="9"/>
        <v>Lenovo/E470/UK</v>
      </c>
    </row>
    <row r="9" spans="1:193" ht="28" customHeight="1" x14ac:dyDescent="0.15">
      <c r="A9" s="38" t="s">
        <v>393</v>
      </c>
      <c r="B9" s="50" t="str">
        <f>IF(B6=options!C1,"2","5")</f>
        <v>2</v>
      </c>
      <c r="C9" s="42" t="b">
        <f>FALSE()</f>
        <v>0</v>
      </c>
      <c r="D9" s="42" t="b">
        <f>TRUE()</f>
        <v>1</v>
      </c>
      <c r="E9" s="37">
        <v>5714401475064</v>
      </c>
      <c r="F9" s="37"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7" t="s">
        <v>396</v>
      </c>
      <c r="L9" s="46" t="b">
        <v>1</v>
      </c>
      <c r="M9" s="47" t="str">
        <f t="shared" si="0"/>
        <v>https://raw.githubusercontent.com/PatrickVibild/TellusAmazonPictures/master/pictures/Lenovo/E470/NOR/1.jpg</v>
      </c>
      <c r="N9" s="47" t="str">
        <f t="shared" si="1"/>
        <v>https://raw.githubusercontent.com/PatrickVibild/TellusAmazonPictures/master/pictures/Lenovo/E470/NOR/2.jpg</v>
      </c>
      <c r="O9" s="4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43">
        <f>MATCH(G9,options!$D$1:$D$20,0)</f>
        <v>6</v>
      </c>
      <c r="GK9" t="str">
        <f t="shared" si="9"/>
        <v>Lenovo/E470/NOR</v>
      </c>
    </row>
    <row r="10" spans="1:193" ht="14" customHeight="1" x14ac:dyDescent="0.15">
      <c r="A10" t="s">
        <v>397</v>
      </c>
      <c r="B10" s="51"/>
      <c r="C10" s="42" t="b">
        <f>FALSE()</f>
        <v>0</v>
      </c>
      <c r="D10" s="42" t="b">
        <f>FALSE()</f>
        <v>0</v>
      </c>
      <c r="E10" s="37">
        <v>5714401475071</v>
      </c>
      <c r="F10" s="37" t="s">
        <v>398</v>
      </c>
      <c r="G10" s="43" t="s">
        <v>399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7" t="s">
        <v>400</v>
      </c>
      <c r="L10" s="46" t="b">
        <f>FALSE()</f>
        <v>0</v>
      </c>
      <c r="M10" s="47" t="str">
        <f t="shared" si="0"/>
        <v>https://download.lenovo.com/Images/Parts/01AX086/01AX086_A.jpg</v>
      </c>
      <c r="N10" s="47" t="str">
        <f t="shared" si="1"/>
        <v>https://download.lenovo.com/Images/Parts/01AX086/01AX086_B.jpg</v>
      </c>
      <c r="O10" s="48" t="str">
        <f t="shared" si="2"/>
        <v>https://download.lenovo.com/Images/Parts/01AX086/01AX086_details.jpg</v>
      </c>
      <c r="P10" t="str">
        <f t="shared" si="3"/>
        <v/>
      </c>
      <c r="Q10" t="str">
        <f t="shared" si="4"/>
        <v/>
      </c>
      <c r="R10" t="str">
        <f t="shared" si="5"/>
        <v/>
      </c>
      <c r="S10" t="str">
        <f t="shared" si="6"/>
        <v/>
      </c>
      <c r="T10" t="str">
        <f t="shared" si="7"/>
        <v/>
      </c>
      <c r="U10" t="str">
        <f t="shared" si="8"/>
        <v/>
      </c>
      <c r="V10" s="43">
        <f>MATCH(G10,options!$D$1:$D$20,0)</f>
        <v>7</v>
      </c>
      <c r="GK10" t="str">
        <f t="shared" si="9"/>
        <v>01AX086</v>
      </c>
    </row>
    <row r="11" spans="1:193" ht="14" customHeight="1" x14ac:dyDescent="0.15">
      <c r="A11" s="38" t="s">
        <v>401</v>
      </c>
      <c r="B11" s="52">
        <v>150</v>
      </c>
      <c r="C11" s="42" t="b">
        <f>FALSE()</f>
        <v>0</v>
      </c>
      <c r="D11" s="42" t="b">
        <f>FALSE()</f>
        <v>0</v>
      </c>
      <c r="E11" s="37">
        <v>5714401475088</v>
      </c>
      <c r="F11" s="37" t="s">
        <v>402</v>
      </c>
      <c r="G11" s="43" t="s">
        <v>403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c r="GK11">
        <f t="shared" si="9"/>
        <v>0</v>
      </c>
    </row>
    <row r="12" spans="1:193" ht="14" customHeight="1" x14ac:dyDescent="0.15">
      <c r="B12" s="51"/>
      <c r="C12" s="42" t="b">
        <f>FALSE()</f>
        <v>0</v>
      </c>
      <c r="D12" s="42" t="b">
        <f>FALSE()</f>
        <v>0</v>
      </c>
      <c r="E12" s="37">
        <v>5714401475095</v>
      </c>
      <c r="F12" s="37" t="s">
        <v>404</v>
      </c>
      <c r="G12" s="43"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7" t="s">
        <v>406</v>
      </c>
      <c r="L12" s="46" t="b">
        <f>FALSE()</f>
        <v>0</v>
      </c>
      <c r="M12" s="47" t="str">
        <f t="shared" si="0"/>
        <v>https://download.lenovo.com/Images/Parts/01AX088/01AX088_A.jpg</v>
      </c>
      <c r="N12" s="47" t="str">
        <f t="shared" si="1"/>
        <v>https://download.lenovo.com/Images/Parts/01AX088/01AX088_B.jpg</v>
      </c>
      <c r="O12" s="48" t="str">
        <f t="shared" si="2"/>
        <v>https://download.lenovo.com/Images/Parts/01AX088/01AX088_details.jpg</v>
      </c>
      <c r="P12" t="str">
        <f t="shared" si="3"/>
        <v/>
      </c>
      <c r="Q12" t="str">
        <f t="shared" si="4"/>
        <v/>
      </c>
      <c r="R12" t="str">
        <f t="shared" si="5"/>
        <v/>
      </c>
      <c r="S12" t="str">
        <f t="shared" si="6"/>
        <v/>
      </c>
      <c r="T12" t="str">
        <f t="shared" si="7"/>
        <v/>
      </c>
      <c r="U12" t="str">
        <f t="shared" si="8"/>
        <v/>
      </c>
      <c r="V12" s="43">
        <f>MATCH(G12,options!$D$1:$D$20,0)</f>
        <v>20</v>
      </c>
      <c r="GK12" t="str">
        <f t="shared" si="9"/>
        <v>01AX088</v>
      </c>
    </row>
    <row r="13" spans="1:193" ht="14" customHeight="1" x14ac:dyDescent="0.15">
      <c r="A13" s="38" t="s">
        <v>407</v>
      </c>
      <c r="B13" s="37" t="s">
        <v>408</v>
      </c>
      <c r="C13" s="42" t="b">
        <f>FALSE()</f>
        <v>0</v>
      </c>
      <c r="D13" s="42" t="b">
        <f>FALSE()</f>
        <v>0</v>
      </c>
      <c r="E13" s="37">
        <v>5714401475101</v>
      </c>
      <c r="F13" s="37" t="s">
        <v>409</v>
      </c>
      <c r="G13" s="43"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7" t="s">
        <v>411</v>
      </c>
      <c r="L13" s="46" t="b">
        <f>FALSE()</f>
        <v>0</v>
      </c>
      <c r="M13" s="47" t="str">
        <f t="shared" si="0"/>
        <v>https://download.lenovo.com/Images/Parts/01AX089/01AX089_A.jpg</v>
      </c>
      <c r="N13" s="47" t="str">
        <f t="shared" si="1"/>
        <v>https://download.lenovo.com/Images/Parts/01AX089/01AX089_B.jpg</v>
      </c>
      <c r="O13" s="48" t="str">
        <f t="shared" si="2"/>
        <v>https://download.lenovo.com/Images/Parts/01AX089/01AX089_details.jpg</v>
      </c>
      <c r="P13" t="str">
        <f t="shared" si="3"/>
        <v/>
      </c>
      <c r="Q13" t="str">
        <f t="shared" si="4"/>
        <v/>
      </c>
      <c r="R13" t="str">
        <f t="shared" si="5"/>
        <v/>
      </c>
      <c r="S13" t="str">
        <f t="shared" si="6"/>
        <v/>
      </c>
      <c r="T13" t="str">
        <f t="shared" si="7"/>
        <v/>
      </c>
      <c r="U13" t="str">
        <f t="shared" si="8"/>
        <v/>
      </c>
      <c r="V13" s="43">
        <f>MATCH(G13,options!$D$1:$D$20,0)</f>
        <v>9</v>
      </c>
      <c r="GK13" t="str">
        <f t="shared" si="9"/>
        <v>01AX089</v>
      </c>
    </row>
    <row r="14" spans="1:193" ht="14" customHeight="1" x14ac:dyDescent="0.15">
      <c r="A14" s="38" t="s">
        <v>412</v>
      </c>
      <c r="B14" s="37">
        <v>5714401475996</v>
      </c>
      <c r="C14" s="42" t="b">
        <f>FALSE()</f>
        <v>0</v>
      </c>
      <c r="D14" s="42" t="b">
        <f>FALSE()</f>
        <v>0</v>
      </c>
      <c r="E14" s="37">
        <v>5714401475118</v>
      </c>
      <c r="F14" s="37" t="s">
        <v>413</v>
      </c>
      <c r="G14" s="43" t="s">
        <v>414</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7" t="s">
        <v>415</v>
      </c>
      <c r="L14" s="46" t="b">
        <f>FALSE()</f>
        <v>0</v>
      </c>
      <c r="M14" s="47" t="str">
        <f t="shared" si="0"/>
        <v>https://download.lenovo.com/Images/Parts/01AX095/01AX095_A.jpg</v>
      </c>
      <c r="N14" s="47" t="str">
        <f t="shared" si="1"/>
        <v>https://download.lenovo.com/Images/Parts/01AX095/01AX095_B.jpg</v>
      </c>
      <c r="O14" s="48" t="str">
        <f t="shared" si="2"/>
        <v>https://download.lenovo.com/Images/Parts/01AX095/01AX095_details.jpg</v>
      </c>
      <c r="P14" t="str">
        <f t="shared" si="3"/>
        <v/>
      </c>
      <c r="Q14" t="str">
        <f t="shared" si="4"/>
        <v/>
      </c>
      <c r="R14" t="str">
        <f t="shared" si="5"/>
        <v/>
      </c>
      <c r="S14" t="str">
        <f t="shared" si="6"/>
        <v/>
      </c>
      <c r="T14" t="str">
        <f t="shared" si="7"/>
        <v/>
      </c>
      <c r="U14" t="str">
        <f t="shared" si="8"/>
        <v/>
      </c>
      <c r="V14" s="43">
        <f>MATCH(G14,options!$D$1:$D$20,0)</f>
        <v>19</v>
      </c>
      <c r="GK14" t="str">
        <f t="shared" si="9"/>
        <v>01AX095</v>
      </c>
    </row>
    <row r="15" spans="1:193" ht="14" customHeight="1" x14ac:dyDescent="0.15">
      <c r="B15" s="51"/>
      <c r="C15" s="42" t="b">
        <f>FALSE()</f>
        <v>0</v>
      </c>
      <c r="D15" s="42" t="b">
        <f>FALSE()</f>
        <v>0</v>
      </c>
      <c r="E15" s="37">
        <v>5714401475125</v>
      </c>
      <c r="F15" s="37" t="s">
        <v>416</v>
      </c>
      <c r="G15" s="43" t="s">
        <v>417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c r="GK15">
        <f t="shared" si="9"/>
        <v>0</v>
      </c>
    </row>
    <row r="16" spans="1:193" ht="28" customHeight="1" x14ac:dyDescent="0.15">
      <c r="A16" s="38" t="s">
        <v>418</v>
      </c>
      <c r="B16" s="39" t="s">
        <v>419</v>
      </c>
      <c r="C16" s="42" t="b">
        <f>FALSE()</f>
        <v>0</v>
      </c>
      <c r="D16" s="42" t="b">
        <f>FALSE()</f>
        <v>0</v>
      </c>
      <c r="E16" s="37">
        <v>5714401475132</v>
      </c>
      <c r="F16" s="37" t="s">
        <v>420</v>
      </c>
      <c r="G16" s="43" t="s">
        <v>421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7" t="s">
        <v>422</v>
      </c>
      <c r="L16" s="46" t="b">
        <v>1</v>
      </c>
      <c r="M16" s="47" t="str">
        <f t="shared" si="0"/>
        <v>https://raw.githubusercontent.com/PatrickVibild/TellusAmazonPictures/master/pictures/Lenovo/E470/NO/1.jpg</v>
      </c>
      <c r="N16" s="47" t="str">
        <f t="shared" si="1"/>
        <v>https://raw.githubusercontent.com/PatrickVibild/TellusAmazonPictures/master/pictures/Lenovo/E470/NO/2.jpg</v>
      </c>
      <c r="O16" s="4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43">
        <f>MATCH(G16,options!$D$1:$D$20,0)</f>
        <v>11</v>
      </c>
      <c r="GK16" t="str">
        <f t="shared" si="9"/>
        <v>Lenovo/E470/NO</v>
      </c>
    </row>
    <row r="17" spans="1:193" ht="14" customHeight="1" x14ac:dyDescent="0.15">
      <c r="B17" s="51"/>
      <c r="C17" s="42" t="b">
        <f>FALSE()</f>
        <v>0</v>
      </c>
      <c r="D17" s="42" t="b">
        <f>FALSE()</f>
        <v>0</v>
      </c>
      <c r="E17" s="37">
        <v>5714401475149</v>
      </c>
      <c r="F17" s="37" t="s">
        <v>423</v>
      </c>
      <c r="G17" s="43" t="s">
        <v>424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7" t="s">
        <v>425</v>
      </c>
      <c r="L17" s="46" t="b">
        <f>FALSE()</f>
        <v>0</v>
      </c>
      <c r="M17" s="47" t="str">
        <f t="shared" si="0"/>
        <v>https://download.lenovo.com/Images/Parts/01AX101/01AX101_A.jpg</v>
      </c>
      <c r="N17" s="47" t="str">
        <f t="shared" si="1"/>
        <v>https://download.lenovo.com/Images/Parts/01AX101/01AX101_B.jpg</v>
      </c>
      <c r="O17" s="48" t="str">
        <f t="shared" si="2"/>
        <v>https://download.lenovo.com/Images/Parts/01AX101/01AX101_details.jpg</v>
      </c>
      <c r="P17" t="str">
        <f t="shared" si="3"/>
        <v/>
      </c>
      <c r="Q17" t="str">
        <f t="shared" si="4"/>
        <v/>
      </c>
      <c r="R17" t="str">
        <f t="shared" si="5"/>
        <v/>
      </c>
      <c r="S17" t="str">
        <f t="shared" si="6"/>
        <v/>
      </c>
      <c r="T17" t="str">
        <f t="shared" si="7"/>
        <v/>
      </c>
      <c r="U17" t="str">
        <f t="shared" si="8"/>
        <v/>
      </c>
      <c r="V17" s="43">
        <f>MATCH(G17,options!$D$1:$D$20,0)</f>
        <v>12</v>
      </c>
      <c r="GK17" t="str">
        <f t="shared" si="9"/>
        <v>01AX101</v>
      </c>
    </row>
    <row r="18" spans="1:193" ht="14" customHeight="1" x14ac:dyDescent="0.15">
      <c r="A18" s="38" t="s">
        <v>426</v>
      </c>
      <c r="B18" s="52">
        <v>5</v>
      </c>
      <c r="C18" s="42" t="b">
        <f>FALSE()</f>
        <v>0</v>
      </c>
      <c r="D18" s="42" t="b">
        <f>FALSE()</f>
        <v>0</v>
      </c>
      <c r="E18" s="37">
        <v>5714401475156</v>
      </c>
      <c r="F18" s="37" t="s">
        <v>427</v>
      </c>
      <c r="G18" s="43" t="s">
        <v>428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7" t="s">
        <v>429</v>
      </c>
      <c r="L18" s="46" t="b">
        <f>FALSE()</f>
        <v>0</v>
      </c>
      <c r="M18" s="47" t="str">
        <f t="shared" si="0"/>
        <v>https://download.lenovo.com/Images/Parts/01AX102/01AX102_A.jpg</v>
      </c>
      <c r="N18" s="47" t="str">
        <f t="shared" si="1"/>
        <v>https://download.lenovo.com/Images/Parts/01AX102/01AX102_B.jpg</v>
      </c>
      <c r="O18" s="48" t="str">
        <f t="shared" si="2"/>
        <v>https://download.lenovo.com/Images/Parts/01AX102/01AX102_details.jpg</v>
      </c>
      <c r="P18" t="str">
        <f t="shared" si="3"/>
        <v/>
      </c>
      <c r="Q18" t="str">
        <f t="shared" si="4"/>
        <v/>
      </c>
      <c r="R18" t="str">
        <f t="shared" si="5"/>
        <v/>
      </c>
      <c r="S18" t="str">
        <f t="shared" si="6"/>
        <v/>
      </c>
      <c r="T18" t="str">
        <f t="shared" si="7"/>
        <v/>
      </c>
      <c r="U18" t="str">
        <f t="shared" si="8"/>
        <v/>
      </c>
      <c r="V18" s="43">
        <f>MATCH(G18,options!$D$1:$D$20,0)</f>
        <v>13</v>
      </c>
      <c r="GK18" t="str">
        <f t="shared" si="9"/>
        <v>01AX102</v>
      </c>
    </row>
    <row r="19" spans="1:193" ht="14" customHeight="1" x14ac:dyDescent="0.15">
      <c r="B19" s="51"/>
      <c r="C19" s="42" t="b">
        <f>FALSE()</f>
        <v>0</v>
      </c>
      <c r="D19" s="42" t="b">
        <f>FALSE()</f>
        <v>0</v>
      </c>
      <c r="E19" s="37">
        <v>5714401475163</v>
      </c>
      <c r="F19" s="37" t="s">
        <v>430</v>
      </c>
      <c r="G19" s="43" t="s">
        <v>431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7" t="s">
        <v>432</v>
      </c>
      <c r="L19" s="46" t="b">
        <f>FALSE()</f>
        <v>0</v>
      </c>
      <c r="M19" s="47" t="str">
        <f t="shared" si="0"/>
        <v>https://download.lenovo.com/Images/Parts/01AX106/01AX106_A.jpg</v>
      </c>
      <c r="N19" s="47" t="str">
        <f t="shared" si="1"/>
        <v>https://download.lenovo.com/Images/Parts/01AX106/01AX106_B.jpg</v>
      </c>
      <c r="O19" s="48" t="str">
        <f t="shared" si="2"/>
        <v>https://download.lenovo.com/Images/Parts/01AX106/01AX106_details.jpg</v>
      </c>
      <c r="P19" t="str">
        <f t="shared" si="3"/>
        <v/>
      </c>
      <c r="Q19" t="str">
        <f t="shared" si="4"/>
        <v/>
      </c>
      <c r="R19" t="str">
        <f t="shared" si="5"/>
        <v/>
      </c>
      <c r="S19" t="str">
        <f t="shared" si="6"/>
        <v/>
      </c>
      <c r="T19" t="str">
        <f t="shared" si="7"/>
        <v/>
      </c>
      <c r="U19" t="str">
        <f t="shared" si="8"/>
        <v/>
      </c>
      <c r="V19" s="43">
        <f>MATCH(G19,options!$D$1:$D$20,0)</f>
        <v>14</v>
      </c>
      <c r="GK19" t="str">
        <f t="shared" si="9"/>
        <v>01AX106</v>
      </c>
    </row>
    <row r="20" spans="1:193" ht="14" customHeight="1" x14ac:dyDescent="0.15">
      <c r="A20" s="38" t="s">
        <v>433</v>
      </c>
      <c r="B20" s="53" t="s">
        <v>434</v>
      </c>
      <c r="C20" s="42" t="b">
        <f>FALSE()</f>
        <v>0</v>
      </c>
      <c r="D20" s="42" t="b">
        <f>FALSE()</f>
        <v>0</v>
      </c>
      <c r="E20" s="37">
        <v>5714401475170</v>
      </c>
      <c r="F20" s="37" t="s">
        <v>435</v>
      </c>
      <c r="G20" s="43" t="s">
        <v>436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7" t="s">
        <v>437</v>
      </c>
      <c r="L20" s="46" t="b">
        <f>FALSE()</f>
        <v>0</v>
      </c>
      <c r="M20" s="47" t="str">
        <f t="shared" si="0"/>
        <v>https://download.lenovo.com/Images/Parts/01AX027/01AX027_A.jpg</v>
      </c>
      <c r="N20" s="47" t="str">
        <f t="shared" si="1"/>
        <v>https://download.lenovo.com/Images/Parts/01AX027/01AX027_B.jpg</v>
      </c>
      <c r="O20" s="48" t="str">
        <f t="shared" si="2"/>
        <v>https://download.lenovo.com/Images/Parts/01AX027/01AX027_details.jpg</v>
      </c>
      <c r="P20" t="str">
        <f t="shared" si="3"/>
        <v/>
      </c>
      <c r="Q20" t="str">
        <f t="shared" si="4"/>
        <v/>
      </c>
      <c r="R20" t="str">
        <f t="shared" si="5"/>
        <v/>
      </c>
      <c r="S20" t="str">
        <f t="shared" si="6"/>
        <v/>
      </c>
      <c r="T20" t="str">
        <f t="shared" si="7"/>
        <v/>
      </c>
      <c r="U20" t="str">
        <f t="shared" si="8"/>
        <v/>
      </c>
      <c r="V20" s="43">
        <f>MATCH(G20,options!$D$1:$D$20,0)</f>
        <v>15</v>
      </c>
      <c r="GK20" t="str">
        <f t="shared" si="9"/>
        <v>01AX027</v>
      </c>
    </row>
    <row r="21" spans="1:193" ht="28" customHeight="1" x14ac:dyDescent="0.15">
      <c r="B21" s="51"/>
      <c r="C21" s="42" t="b">
        <f>FALSE()</f>
        <v>0</v>
      </c>
      <c r="D21" s="42" t="b">
        <f>FALSE()</f>
        <v>0</v>
      </c>
      <c r="E21" s="37">
        <v>5714401475187</v>
      </c>
      <c r="F21" s="37" t="s">
        <v>438</v>
      </c>
      <c r="G21" s="43" t="s">
        <v>439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7" t="s">
        <v>440</v>
      </c>
      <c r="L21" s="46" t="b">
        <v>1</v>
      </c>
      <c r="M21" s="47" t="str">
        <f t="shared" si="0"/>
        <v>https://raw.githubusercontent.com/PatrickVibild/TellusAmazonPictures/master/pictures/Lenovo/E470/USI/1.jpg</v>
      </c>
      <c r="N21" s="47" t="str">
        <f t="shared" si="1"/>
        <v>https://raw.githubusercontent.com/PatrickVibild/TellusAmazonPictures/master/pictures/Lenovo/E470/USI/2.jpg</v>
      </c>
      <c r="O21" s="4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43">
        <f>MATCH(G21,options!$D$1:$D$20,0)</f>
        <v>16</v>
      </c>
      <c r="GK21" t="str">
        <f t="shared" si="9"/>
        <v>Lenovo/E470/USI</v>
      </c>
    </row>
    <row r="22" spans="1:193" ht="14" customHeight="1" x14ac:dyDescent="0.15">
      <c r="B22" s="51"/>
      <c r="C22" s="42" t="b">
        <f>FALSE()</f>
        <v>0</v>
      </c>
      <c r="D22" s="42" t="b">
        <f>FALSE()</f>
        <v>0</v>
      </c>
      <c r="E22" s="37">
        <v>5714401475194</v>
      </c>
      <c r="F22" s="37" t="s">
        <v>441</v>
      </c>
      <c r="G22" s="43" t="s">
        <v>442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7" t="s">
        <v>443</v>
      </c>
      <c r="L22" s="46" t="b">
        <f>FALSE()</f>
        <v>0</v>
      </c>
      <c r="M22" s="47" t="str">
        <f t="shared" si="0"/>
        <v>https://download.lenovo.com/Images/Parts/01AX103/01AX103_A.jpg</v>
      </c>
      <c r="N22" s="47" t="str">
        <f t="shared" si="1"/>
        <v>https://download.lenovo.com/Images/Parts/01AX103/01AX103_B.jpg</v>
      </c>
      <c r="O22" s="48" t="str">
        <f t="shared" si="2"/>
        <v>https://download.lenovo.com/Images/Parts/01AX103/01AX103_details.jpg</v>
      </c>
      <c r="P22" t="str">
        <f t="shared" si="3"/>
        <v/>
      </c>
      <c r="Q22" t="str">
        <f t="shared" si="4"/>
        <v/>
      </c>
      <c r="R22" t="str">
        <f t="shared" si="5"/>
        <v/>
      </c>
      <c r="S22" t="str">
        <f t="shared" si="6"/>
        <v/>
      </c>
      <c r="T22" t="str">
        <f t="shared" si="7"/>
        <v/>
      </c>
      <c r="U22" t="str">
        <f t="shared" si="8"/>
        <v/>
      </c>
      <c r="V22" s="43">
        <f>MATCH(G22,options!$D$1:$D$20,0)</f>
        <v>17</v>
      </c>
      <c r="GK22" t="str">
        <f t="shared" si="9"/>
        <v>01AX103</v>
      </c>
    </row>
    <row r="23" spans="1:193" ht="42" customHeight="1" x14ac:dyDescent="0.15">
      <c r="A23" s="38" t="s">
        <v>444</v>
      </c>
      <c r="B23" s="39"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7">
        <v>5714401475200</v>
      </c>
      <c r="F23" s="37" t="s">
        <v>445</v>
      </c>
      <c r="G23" s="43" t="s">
        <v>446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7"/>
      <c r="L23" s="46" t="b">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c r="GK23">
        <f t="shared" si="9"/>
        <v>0</v>
      </c>
    </row>
    <row r="24" spans="1:193" ht="42" customHeight="1" x14ac:dyDescent="0.15">
      <c r="A24" s="38" t="s">
        <v>447</v>
      </c>
      <c r="B24" s="39"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7"/>
      <c r="F24" s="37"/>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7"/>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c r="GK24">
        <f t="shared" si="9"/>
        <v>0</v>
      </c>
    </row>
    <row r="25" spans="1:193" ht="42" customHeight="1" x14ac:dyDescent="0.15">
      <c r="A25" s="38" t="s">
        <v>448</v>
      </c>
      <c r="B25" s="39"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7"/>
      <c r="F25" s="37"/>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7"/>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c r="GK25">
        <f t="shared" si="9"/>
        <v>0</v>
      </c>
    </row>
    <row r="26" spans="1:193" ht="14" customHeight="1" x14ac:dyDescent="0.15">
      <c r="A26" s="38" t="s">
        <v>449</v>
      </c>
      <c r="B26" s="39"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7"/>
      <c r="F26" s="37"/>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7"/>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c r="GK26">
        <f t="shared" si="9"/>
        <v>0</v>
      </c>
    </row>
    <row r="27" spans="1:193" ht="42" customHeight="1" x14ac:dyDescent="0.15">
      <c r="A27" s="38" t="s">
        <v>448</v>
      </c>
      <c r="B27" s="39"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7"/>
      <c r="F27" s="37"/>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7"/>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c r="GK27">
        <f t="shared" si="9"/>
        <v>0</v>
      </c>
    </row>
    <row r="28" spans="1:193" x14ac:dyDescent="0.15">
      <c r="B28" s="54"/>
      <c r="C28" s="42"/>
      <c r="D28" s="42"/>
      <c r="E28" s="37"/>
      <c r="F28" s="37"/>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7"/>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c r="GK28">
        <f t="shared" si="9"/>
        <v>0</v>
      </c>
    </row>
    <row r="29" spans="1:193" ht="42" customHeight="1" x14ac:dyDescent="0.15">
      <c r="A29" s="38" t="s">
        <v>450</v>
      </c>
      <c r="B29" s="39"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7"/>
      <c r="F29" s="37"/>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7"/>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c r="GK29">
        <f t="shared" si="9"/>
        <v>0</v>
      </c>
    </row>
    <row r="30" spans="1:193" x14ac:dyDescent="0.15">
      <c r="B30" s="54"/>
      <c r="C30" s="42"/>
      <c r="D30" s="42"/>
      <c r="E30" s="37"/>
      <c r="F30" s="37"/>
      <c r="G30" s="43"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7"/>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c r="GK30">
        <f t="shared" si="9"/>
        <v>0</v>
      </c>
    </row>
    <row r="31" spans="1:193" ht="42" customHeight="1" x14ac:dyDescent="0.15">
      <c r="A31" s="38" t="s">
        <v>451</v>
      </c>
      <c r="B31" s="39"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7"/>
      <c r="F31" s="37"/>
      <c r="G31" s="43" t="s">
        <v>403</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7"/>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c r="GK31">
        <f t="shared" si="9"/>
        <v>0</v>
      </c>
    </row>
    <row r="32" spans="1:193" x14ac:dyDescent="0.15">
      <c r="C32" s="42"/>
      <c r="D32" s="42"/>
      <c r="E32" s="37"/>
      <c r="F32" s="37"/>
      <c r="G32" s="43" t="s">
        <v>405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7"/>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c r="GK32">
        <f t="shared" si="9"/>
        <v>0</v>
      </c>
    </row>
    <row r="33" spans="1:193" ht="14" customHeight="1" x14ac:dyDescent="0.15">
      <c r="A33" s="38" t="s">
        <v>452</v>
      </c>
      <c r="B33" s="39"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7"/>
      <c r="F33" s="37"/>
      <c r="G33" s="43" t="s">
        <v>410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7"/>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c r="GK33">
        <f t="shared" si="9"/>
        <v>0</v>
      </c>
    </row>
    <row r="34" spans="1:193" x14ac:dyDescent="0.15">
      <c r="C34" s="42"/>
      <c r="D34" s="42"/>
      <c r="E34" s="37"/>
      <c r="F34" s="37"/>
      <c r="G34" s="43" t="s">
        <v>414</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7"/>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c r="GK34">
        <f t="shared" si="9"/>
        <v>0</v>
      </c>
    </row>
    <row r="35" spans="1:193" x14ac:dyDescent="0.15">
      <c r="C35" s="42"/>
      <c r="D35" s="42"/>
      <c r="E35" s="37"/>
      <c r="F35" s="37"/>
      <c r="G35" s="43" t="s">
        <v>417</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c r="GK35">
        <f t="shared" si="9"/>
        <v>0</v>
      </c>
    </row>
    <row r="36" spans="1:193" ht="14" customHeight="1" x14ac:dyDescent="0.15">
      <c r="A36" s="38" t="s">
        <v>453</v>
      </c>
      <c r="B36" s="53" t="s">
        <v>387</v>
      </c>
      <c r="C36" s="42"/>
      <c r="D36" s="42"/>
      <c r="E36" s="37"/>
      <c r="F36" s="37"/>
      <c r="G36" s="43" t="s">
        <v>421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7"/>
      <c r="L36" s="46"/>
      <c r="M36" s="47" t="str">
        <f t="shared" ref="M36:M67" si="10">IF(ISBLANK(K36),"",IF(L36, "https://raw.githubusercontent.com/PatrickVibild/TellusAmazonPictures/master/pictures/"&amp;K36&amp;"/1.jpg","https://download.lenovo.com/Images/Parts/"&amp;K36&amp;"/"&amp;K36&amp;"_A.jpg"))</f>
        <v/>
      </c>
      <c r="N36" s="47" t="str">
        <f t="shared" ref="N36:N67" si="11">IF(ISBLANK(K36),"",IF(L36, "https://raw.githubusercontent.com/PatrickVibild/TellusAmazonPictures/master/pictures/"&amp;K36&amp;"/2.jpg","https://download.lenovo.com/Images/Parts/"&amp;K36&amp;"/"&amp;K36&amp;"_B.jpg"))</f>
        <v/>
      </c>
      <c r="O36" s="48" t="str">
        <f t="shared" ref="O36:O67" si="12">IF(ISBLANK(K36),"",IF(L36, "https://raw.githubusercontent.com/PatrickVibild/TellusAmazonPictures/master/pictures/"&amp;K36&amp;"/3.jpg","https://download.lenovo.com/Images/Parts/"&amp;K36&amp;"/"&amp;K36&amp;"_details.jpg"))</f>
        <v/>
      </c>
      <c r="P36" t="str">
        <f t="shared" ref="P36:P67" si="13">IF(ISBLANK(K36),"",IF(L36, "https://raw.githubusercontent.com/PatrickVibild/TellusAmazonPictures/master/pictures/"&amp;K36&amp;"/4.jpg", ""))</f>
        <v/>
      </c>
      <c r="Q36" t="str">
        <f t="shared" ref="Q36:Q67" si="14">IF(ISBLANK(K36),"",IF(L36, "https://raw.githubusercontent.com/PatrickVibild/TellusAmazonPictures/master/pictures/"&amp;K36&amp;"/5.jpg", ""))</f>
        <v/>
      </c>
      <c r="R36" t="str">
        <f t="shared" ref="R36:R67" si="15">IF(ISBLANK(K36),"",IF(L36, "https://raw.githubusercontent.com/PatrickVibild/TellusAmazonPictures/master/pictures/"&amp;K36&amp;"/6.jpg", ""))</f>
        <v/>
      </c>
      <c r="S36" t="str">
        <f t="shared" ref="S36:S67" si="16">IF(ISBLANK(K36),"",IF(L36, "https://raw.githubusercontent.com/PatrickVibild/TellusAmazonPictures/master/pictures/"&amp;K36&amp;"/7.jpg", ""))</f>
        <v/>
      </c>
      <c r="T36" t="str">
        <f t="shared" ref="T36:T67" si="17">IF(ISBLANK(K36),"",IF(L36, "https://raw.githubusercontent.com/PatrickVibild/TellusAmazonPictures/master/pictures/"&amp;K36&amp;"/8.jpg",""))</f>
        <v/>
      </c>
      <c r="U36" t="str">
        <f t="shared" ref="U36:U67" si="18">IF(ISBLANK(K36),"",IF(L36, "https://raw.githubusercontent.com/PatrickVibild/TellusAmazonPictures/master/pictures/"&amp;K36&amp;"/9.jpg", ""))</f>
        <v/>
      </c>
      <c r="V36" s="43">
        <f>MATCH(G36,options!$D$1:$D$20,0)</f>
        <v>11</v>
      </c>
      <c r="GK36">
        <f t="shared" ref="GK36:GK67" si="19">K36</f>
        <v>0</v>
      </c>
    </row>
    <row r="37" spans="1:193" ht="14" customHeight="1" x14ac:dyDescent="0.15">
      <c r="A37" t="s">
        <v>454</v>
      </c>
      <c r="B37" s="53" t="s">
        <v>455</v>
      </c>
      <c r="C37" s="42"/>
      <c r="D37" s="42"/>
      <c r="E37" s="37"/>
      <c r="F37" s="37"/>
      <c r="G37" s="43" t="s">
        <v>424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7"/>
      <c r="L37" s="46"/>
      <c r="M37" s="47" t="str">
        <f t="shared" si="10"/>
        <v/>
      </c>
      <c r="N37" s="47" t="str">
        <f t="shared" si="11"/>
        <v/>
      </c>
      <c r="O37" s="48" t="str">
        <f t="shared" si="12"/>
        <v/>
      </c>
      <c r="P37" t="str">
        <f t="shared" si="13"/>
        <v/>
      </c>
      <c r="Q37" t="str">
        <f t="shared" si="14"/>
        <v/>
      </c>
      <c r="R37" t="str">
        <f t="shared" si="15"/>
        <v/>
      </c>
      <c r="S37" t="str">
        <f t="shared" si="16"/>
        <v/>
      </c>
      <c r="T37" t="str">
        <f t="shared" si="17"/>
        <v/>
      </c>
      <c r="U37" t="str">
        <f t="shared" si="18"/>
        <v/>
      </c>
      <c r="V37" s="43">
        <f>MATCH(G37,options!$D$1:$D$20,0)</f>
        <v>12</v>
      </c>
      <c r="GK37">
        <f t="shared" si="19"/>
        <v>0</v>
      </c>
    </row>
    <row r="38" spans="1:193" x14ac:dyDescent="0.15">
      <c r="C38" s="42"/>
      <c r="D38" s="42"/>
      <c r="E38" s="37"/>
      <c r="F38" s="37"/>
      <c r="G38" s="43" t="s">
        <v>428</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7"/>
      <c r="L38" s="46"/>
      <c r="M38" s="47" t="str">
        <f t="shared" si="10"/>
        <v/>
      </c>
      <c r="N38" s="47" t="str">
        <f t="shared" si="11"/>
        <v/>
      </c>
      <c r="O38" s="48" t="str">
        <f t="shared" si="12"/>
        <v/>
      </c>
      <c r="P38" t="str">
        <f t="shared" si="13"/>
        <v/>
      </c>
      <c r="Q38" t="str">
        <f t="shared" si="14"/>
        <v/>
      </c>
      <c r="R38" t="str">
        <f t="shared" si="15"/>
        <v/>
      </c>
      <c r="S38" t="str">
        <f t="shared" si="16"/>
        <v/>
      </c>
      <c r="T38" t="str">
        <f t="shared" si="17"/>
        <v/>
      </c>
      <c r="U38" t="str">
        <f t="shared" si="18"/>
        <v/>
      </c>
      <c r="V38" s="43">
        <f>MATCH(G38,options!$D$1:$D$20,0)</f>
        <v>13</v>
      </c>
      <c r="GK38">
        <f t="shared" si="19"/>
        <v>0</v>
      </c>
    </row>
    <row r="39" spans="1:193" x14ac:dyDescent="0.15">
      <c r="C39" s="42"/>
      <c r="D39" s="42"/>
      <c r="E39" s="37"/>
      <c r="F39" s="37"/>
      <c r="G39" s="43" t="s">
        <v>431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7"/>
      <c r="L39" s="46"/>
      <c r="M39" s="47" t="str">
        <f t="shared" si="10"/>
        <v/>
      </c>
      <c r="N39" s="47" t="str">
        <f t="shared" si="11"/>
        <v/>
      </c>
      <c r="O39" s="48" t="str">
        <f t="shared" si="12"/>
        <v/>
      </c>
      <c r="P39" t="str">
        <f t="shared" si="13"/>
        <v/>
      </c>
      <c r="Q39" t="str">
        <f t="shared" si="14"/>
        <v/>
      </c>
      <c r="R39" t="str">
        <f t="shared" si="15"/>
        <v/>
      </c>
      <c r="S39" t="str">
        <f t="shared" si="16"/>
        <v/>
      </c>
      <c r="T39" t="str">
        <f t="shared" si="17"/>
        <v/>
      </c>
      <c r="U39" t="str">
        <f t="shared" si="18"/>
        <v/>
      </c>
      <c r="V39" s="43">
        <f>MATCH(G39,options!$D$1:$D$20,0)</f>
        <v>14</v>
      </c>
      <c r="GK39">
        <f t="shared" si="19"/>
        <v>0</v>
      </c>
    </row>
    <row r="40" spans="1:193" x14ac:dyDescent="0.15">
      <c r="C40" s="42"/>
      <c r="D40" s="42"/>
      <c r="E40" s="37"/>
      <c r="F40" s="37"/>
      <c r="G40" s="43" t="s">
        <v>436</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7"/>
      <c r="L40" s="46"/>
      <c r="M40" s="47" t="str">
        <f t="shared" si="10"/>
        <v/>
      </c>
      <c r="N40" s="47" t="str">
        <f t="shared" si="11"/>
        <v/>
      </c>
      <c r="O40" s="48" t="str">
        <f t="shared" si="12"/>
        <v/>
      </c>
      <c r="P40" t="str">
        <f t="shared" si="13"/>
        <v/>
      </c>
      <c r="Q40" t="str">
        <f t="shared" si="14"/>
        <v/>
      </c>
      <c r="R40" t="str">
        <f t="shared" si="15"/>
        <v/>
      </c>
      <c r="S40" t="str">
        <f t="shared" si="16"/>
        <v/>
      </c>
      <c r="T40" t="str">
        <f t="shared" si="17"/>
        <v/>
      </c>
      <c r="U40" t="str">
        <f t="shared" si="18"/>
        <v/>
      </c>
      <c r="V40" s="43">
        <f>MATCH(G40,options!$D$1:$D$20,0)</f>
        <v>15</v>
      </c>
      <c r="GK40">
        <f t="shared" si="19"/>
        <v>0</v>
      </c>
    </row>
    <row r="41" spans="1:193" x14ac:dyDescent="0.15">
      <c r="C41" s="42"/>
      <c r="D41" s="42"/>
      <c r="E41" s="37"/>
      <c r="F41" s="37"/>
      <c r="G41" s="43" t="s">
        <v>439</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7"/>
      <c r="L41" s="46"/>
      <c r="M41" s="47" t="str">
        <f t="shared" si="10"/>
        <v/>
      </c>
      <c r="N41" s="47" t="str">
        <f t="shared" si="11"/>
        <v/>
      </c>
      <c r="O41" s="48" t="str">
        <f t="shared" si="12"/>
        <v/>
      </c>
      <c r="P41" t="str">
        <f t="shared" si="13"/>
        <v/>
      </c>
      <c r="Q41" t="str">
        <f t="shared" si="14"/>
        <v/>
      </c>
      <c r="R41" t="str">
        <f t="shared" si="15"/>
        <v/>
      </c>
      <c r="S41" t="str">
        <f t="shared" si="16"/>
        <v/>
      </c>
      <c r="T41" t="str">
        <f t="shared" si="17"/>
        <v/>
      </c>
      <c r="U41" t="str">
        <f t="shared" si="18"/>
        <v/>
      </c>
      <c r="V41" s="43">
        <f>MATCH(G41,options!$D$1:$D$20,0)</f>
        <v>16</v>
      </c>
      <c r="GK41">
        <f t="shared" si="19"/>
        <v>0</v>
      </c>
    </row>
    <row r="42" spans="1:193" x14ac:dyDescent="0.15">
      <c r="C42" s="42"/>
      <c r="D42" s="42"/>
      <c r="E42" s="37"/>
      <c r="F42" s="37"/>
      <c r="G42" s="43" t="s">
        <v>442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7"/>
      <c r="L42" s="46"/>
      <c r="M42" s="47" t="str">
        <f t="shared" si="10"/>
        <v/>
      </c>
      <c r="N42" s="47" t="str">
        <f t="shared" si="11"/>
        <v/>
      </c>
      <c r="O42" s="48" t="str">
        <f t="shared" si="12"/>
        <v/>
      </c>
      <c r="P42" t="str">
        <f t="shared" si="13"/>
        <v/>
      </c>
      <c r="Q42" t="str">
        <f t="shared" si="14"/>
        <v/>
      </c>
      <c r="R42" t="str">
        <f t="shared" si="15"/>
        <v/>
      </c>
      <c r="S42" t="str">
        <f t="shared" si="16"/>
        <v/>
      </c>
      <c r="T42" t="str">
        <f t="shared" si="17"/>
        <v/>
      </c>
      <c r="U42" t="str">
        <f t="shared" si="18"/>
        <v/>
      </c>
      <c r="V42" s="43">
        <f>MATCH(G42,options!$D$1:$D$20,0)</f>
        <v>17</v>
      </c>
      <c r="GK42">
        <f t="shared" si="19"/>
        <v>0</v>
      </c>
    </row>
    <row r="43" spans="1:193" x14ac:dyDescent="0.15">
      <c r="C43" s="42"/>
      <c r="D43" s="42"/>
      <c r="E43" s="37"/>
      <c r="F43" s="37"/>
      <c r="G43" s="43" t="s">
        <v>446</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7"/>
      <c r="L43" s="46"/>
      <c r="M43" s="47" t="str">
        <f t="shared" si="10"/>
        <v/>
      </c>
      <c r="N43" s="47" t="str">
        <f t="shared" si="11"/>
        <v/>
      </c>
      <c r="O43" s="48" t="str">
        <f t="shared" si="12"/>
        <v/>
      </c>
      <c r="P43" t="str">
        <f t="shared" si="13"/>
        <v/>
      </c>
      <c r="Q43" t="str">
        <f t="shared" si="14"/>
        <v/>
      </c>
      <c r="R43" t="str">
        <f t="shared" si="15"/>
        <v/>
      </c>
      <c r="S43" t="str">
        <f t="shared" si="16"/>
        <v/>
      </c>
      <c r="T43" t="str">
        <f t="shared" si="17"/>
        <v/>
      </c>
      <c r="U43" t="str">
        <f t="shared" si="18"/>
        <v/>
      </c>
      <c r="V43" s="43">
        <f>MATCH(G43,options!$D$1:$D$20,0)</f>
        <v>18</v>
      </c>
      <c r="GK43">
        <f t="shared" si="19"/>
        <v>0</v>
      </c>
    </row>
    <row r="44" spans="1:193"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0"/>
        <v/>
      </c>
      <c r="N44" s="47" t="str">
        <f t="shared" si="11"/>
        <v/>
      </c>
      <c r="O44" s="48" t="str">
        <f t="shared" si="12"/>
        <v/>
      </c>
      <c r="P44" t="str">
        <f t="shared" si="13"/>
        <v/>
      </c>
      <c r="Q44" t="str">
        <f t="shared" si="14"/>
        <v/>
      </c>
      <c r="R44" t="str">
        <f t="shared" si="15"/>
        <v/>
      </c>
      <c r="S44" t="str">
        <f t="shared" si="16"/>
        <v/>
      </c>
      <c r="T44" t="str">
        <f t="shared" si="17"/>
        <v/>
      </c>
      <c r="U44" t="str">
        <f t="shared" si="18"/>
        <v/>
      </c>
      <c r="V44" s="43" t="e">
        <f>MATCH(G44,options!$D$1:$D$20,0)</f>
        <v>#N/A</v>
      </c>
      <c r="GK44">
        <f t="shared" si="19"/>
        <v>0</v>
      </c>
    </row>
    <row r="45" spans="1:193"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0"/>
        <v/>
      </c>
      <c r="N45" s="47" t="str">
        <f t="shared" si="11"/>
        <v/>
      </c>
      <c r="O45" s="48" t="str">
        <f t="shared" si="12"/>
        <v/>
      </c>
      <c r="P45" t="str">
        <f t="shared" si="13"/>
        <v/>
      </c>
      <c r="Q45" t="str">
        <f t="shared" si="14"/>
        <v/>
      </c>
      <c r="R45" t="str">
        <f t="shared" si="15"/>
        <v/>
      </c>
      <c r="S45" t="str">
        <f t="shared" si="16"/>
        <v/>
      </c>
      <c r="T45" t="str">
        <f t="shared" si="17"/>
        <v/>
      </c>
      <c r="U45" t="str">
        <f t="shared" si="18"/>
        <v/>
      </c>
      <c r="V45" s="43" t="e">
        <f>MATCH(G45,options!$D$1:$D$20,0)</f>
        <v>#N/A</v>
      </c>
      <c r="GK45">
        <f t="shared" si="19"/>
        <v>0</v>
      </c>
    </row>
    <row r="46" spans="1:193"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0"/>
        <v/>
      </c>
      <c r="N46" s="47" t="str">
        <f t="shared" si="11"/>
        <v/>
      </c>
      <c r="O46" s="48" t="str">
        <f t="shared" si="12"/>
        <v/>
      </c>
      <c r="P46" t="str">
        <f t="shared" si="13"/>
        <v/>
      </c>
      <c r="Q46" t="str">
        <f t="shared" si="14"/>
        <v/>
      </c>
      <c r="R46" t="str">
        <f t="shared" si="15"/>
        <v/>
      </c>
      <c r="S46" t="str">
        <f t="shared" si="16"/>
        <v/>
      </c>
      <c r="T46" t="str">
        <f t="shared" si="17"/>
        <v/>
      </c>
      <c r="U46" t="str">
        <f t="shared" si="18"/>
        <v/>
      </c>
      <c r="V46" s="43" t="e">
        <f>MATCH(G46,options!$D$1:$D$20,0)</f>
        <v>#N/A</v>
      </c>
      <c r="GK46">
        <f t="shared" si="19"/>
        <v>0</v>
      </c>
    </row>
    <row r="47" spans="1:193"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0"/>
        <v/>
      </c>
      <c r="N47" s="47" t="str">
        <f t="shared" si="11"/>
        <v/>
      </c>
      <c r="O47" s="48" t="str">
        <f t="shared" si="12"/>
        <v/>
      </c>
      <c r="P47" t="str">
        <f t="shared" si="13"/>
        <v/>
      </c>
      <c r="Q47" t="str">
        <f t="shared" si="14"/>
        <v/>
      </c>
      <c r="R47" t="str">
        <f t="shared" si="15"/>
        <v/>
      </c>
      <c r="S47" t="str">
        <f t="shared" si="16"/>
        <v/>
      </c>
      <c r="T47" t="str">
        <f t="shared" si="17"/>
        <v/>
      </c>
      <c r="U47" t="str">
        <f t="shared" si="18"/>
        <v/>
      </c>
      <c r="V47" s="43" t="e">
        <f>MATCH(G47,options!$D$1:$D$20,0)</f>
        <v>#N/A</v>
      </c>
      <c r="GK47">
        <f t="shared" si="19"/>
        <v>0</v>
      </c>
    </row>
    <row r="48" spans="1:193"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0"/>
        <v/>
      </c>
      <c r="N48" s="47" t="str">
        <f t="shared" si="11"/>
        <v/>
      </c>
      <c r="O48" s="48" t="str">
        <f t="shared" si="12"/>
        <v/>
      </c>
      <c r="P48" t="str">
        <f t="shared" si="13"/>
        <v/>
      </c>
      <c r="Q48" t="str">
        <f t="shared" si="14"/>
        <v/>
      </c>
      <c r="R48" t="str">
        <f t="shared" si="15"/>
        <v/>
      </c>
      <c r="S48" t="str">
        <f t="shared" si="16"/>
        <v/>
      </c>
      <c r="T48" t="str">
        <f t="shared" si="17"/>
        <v/>
      </c>
      <c r="U48" t="str">
        <f t="shared" si="18"/>
        <v/>
      </c>
      <c r="V48" s="43" t="e">
        <f>MATCH(G48,options!$D$1:$D$20,0)</f>
        <v>#N/A</v>
      </c>
      <c r="GK48">
        <f t="shared" si="19"/>
        <v>0</v>
      </c>
    </row>
    <row r="49" spans="5:193"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0"/>
        <v/>
      </c>
      <c r="N49" s="47" t="str">
        <f t="shared" si="11"/>
        <v/>
      </c>
      <c r="O49" s="48" t="str">
        <f t="shared" si="12"/>
        <v/>
      </c>
      <c r="P49" t="str">
        <f t="shared" si="13"/>
        <v/>
      </c>
      <c r="Q49" t="str">
        <f t="shared" si="14"/>
        <v/>
      </c>
      <c r="R49" t="str">
        <f t="shared" si="15"/>
        <v/>
      </c>
      <c r="S49" t="str">
        <f t="shared" si="16"/>
        <v/>
      </c>
      <c r="T49" t="str">
        <f t="shared" si="17"/>
        <v/>
      </c>
      <c r="U49" t="str">
        <f t="shared" si="18"/>
        <v/>
      </c>
      <c r="V49" s="43" t="e">
        <f>MATCH(G49,options!$D$1:$D$20,0)</f>
        <v>#N/A</v>
      </c>
      <c r="GK49">
        <f t="shared" si="19"/>
        <v>0</v>
      </c>
    </row>
    <row r="50" spans="5:193"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0"/>
        <v/>
      </c>
      <c r="N50" s="47" t="str">
        <f t="shared" si="11"/>
        <v/>
      </c>
      <c r="O50" s="48" t="str">
        <f t="shared" si="12"/>
        <v/>
      </c>
      <c r="P50" t="str">
        <f t="shared" si="13"/>
        <v/>
      </c>
      <c r="Q50" t="str">
        <f t="shared" si="14"/>
        <v/>
      </c>
      <c r="R50" t="str">
        <f t="shared" si="15"/>
        <v/>
      </c>
      <c r="S50" t="str">
        <f t="shared" si="16"/>
        <v/>
      </c>
      <c r="T50" t="str">
        <f t="shared" si="17"/>
        <v/>
      </c>
      <c r="U50" t="str">
        <f t="shared" si="18"/>
        <v/>
      </c>
      <c r="V50" s="43" t="e">
        <f>MATCH(G50,options!$D$1:$D$20,0)</f>
        <v>#N/A</v>
      </c>
      <c r="GK50">
        <f t="shared" si="19"/>
        <v>0</v>
      </c>
    </row>
    <row r="51" spans="5:193"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0"/>
        <v/>
      </c>
      <c r="N51" s="47" t="str">
        <f t="shared" si="11"/>
        <v/>
      </c>
      <c r="O51" s="48" t="str">
        <f t="shared" si="12"/>
        <v/>
      </c>
      <c r="P51" t="str">
        <f t="shared" si="13"/>
        <v/>
      </c>
      <c r="Q51" t="str">
        <f t="shared" si="14"/>
        <v/>
      </c>
      <c r="R51" t="str">
        <f t="shared" si="15"/>
        <v/>
      </c>
      <c r="S51" t="str">
        <f t="shared" si="16"/>
        <v/>
      </c>
      <c r="T51" t="str">
        <f t="shared" si="17"/>
        <v/>
      </c>
      <c r="U51" t="str">
        <f t="shared" si="18"/>
        <v/>
      </c>
      <c r="V51" s="43" t="e">
        <f>MATCH(G51,options!$D$1:$D$20,0)</f>
        <v>#N/A</v>
      </c>
      <c r="GK51">
        <f t="shared" si="19"/>
        <v>0</v>
      </c>
    </row>
    <row r="52" spans="5:193"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0"/>
        <v/>
      </c>
      <c r="N52" s="47" t="str">
        <f t="shared" si="11"/>
        <v/>
      </c>
      <c r="O52" s="48" t="str">
        <f t="shared" si="12"/>
        <v/>
      </c>
      <c r="P52" t="str">
        <f t="shared" si="13"/>
        <v/>
      </c>
      <c r="Q52" t="str">
        <f t="shared" si="14"/>
        <v/>
      </c>
      <c r="R52" t="str">
        <f t="shared" si="15"/>
        <v/>
      </c>
      <c r="S52" t="str">
        <f t="shared" si="16"/>
        <v/>
      </c>
      <c r="T52" t="str">
        <f t="shared" si="17"/>
        <v/>
      </c>
      <c r="U52" t="str">
        <f t="shared" si="18"/>
        <v/>
      </c>
      <c r="V52" s="43" t="e">
        <f>MATCH(G52,options!$D$1:$D$20,0)</f>
        <v>#N/A</v>
      </c>
      <c r="GK52">
        <f t="shared" si="19"/>
        <v>0</v>
      </c>
    </row>
    <row r="53" spans="5:193"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0"/>
        <v/>
      </c>
      <c r="N53" s="47" t="str">
        <f t="shared" si="11"/>
        <v/>
      </c>
      <c r="O53" s="48" t="str">
        <f t="shared" si="12"/>
        <v/>
      </c>
      <c r="P53" t="str">
        <f t="shared" si="13"/>
        <v/>
      </c>
      <c r="Q53" t="str">
        <f t="shared" si="14"/>
        <v/>
      </c>
      <c r="R53" t="str">
        <f t="shared" si="15"/>
        <v/>
      </c>
      <c r="S53" t="str">
        <f t="shared" si="16"/>
        <v/>
      </c>
      <c r="T53" t="str">
        <f t="shared" si="17"/>
        <v/>
      </c>
      <c r="U53" t="str">
        <f t="shared" si="18"/>
        <v/>
      </c>
      <c r="V53" s="43" t="e">
        <f>MATCH(G53,options!$D$1:$D$20,0)</f>
        <v>#N/A</v>
      </c>
      <c r="GK53">
        <f t="shared" si="19"/>
        <v>0</v>
      </c>
    </row>
    <row r="54" spans="5:193"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0"/>
        <v/>
      </c>
      <c r="N54" s="47" t="str">
        <f t="shared" si="11"/>
        <v/>
      </c>
      <c r="O54" s="48" t="str">
        <f t="shared" si="12"/>
        <v/>
      </c>
      <c r="P54" t="str">
        <f t="shared" si="13"/>
        <v/>
      </c>
      <c r="Q54" t="str">
        <f t="shared" si="14"/>
        <v/>
      </c>
      <c r="R54" t="str">
        <f t="shared" si="15"/>
        <v/>
      </c>
      <c r="S54" t="str">
        <f t="shared" si="16"/>
        <v/>
      </c>
      <c r="T54" t="str">
        <f t="shared" si="17"/>
        <v/>
      </c>
      <c r="U54" t="str">
        <f t="shared" si="18"/>
        <v/>
      </c>
      <c r="V54" s="43" t="e">
        <f>MATCH(G54,options!$D$1:$D$20,0)</f>
        <v>#N/A</v>
      </c>
      <c r="GK54">
        <f t="shared" si="19"/>
        <v>0</v>
      </c>
    </row>
    <row r="55" spans="5:193"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0"/>
        <v/>
      </c>
      <c r="N55" s="47" t="str">
        <f t="shared" si="11"/>
        <v/>
      </c>
      <c r="O55" s="48" t="str">
        <f t="shared" si="12"/>
        <v/>
      </c>
      <c r="P55" t="str">
        <f t="shared" si="13"/>
        <v/>
      </c>
      <c r="Q55" t="str">
        <f t="shared" si="14"/>
        <v/>
      </c>
      <c r="R55" t="str">
        <f t="shared" si="15"/>
        <v/>
      </c>
      <c r="S55" t="str">
        <f t="shared" si="16"/>
        <v/>
      </c>
      <c r="T55" t="str">
        <f t="shared" si="17"/>
        <v/>
      </c>
      <c r="U55" t="str">
        <f t="shared" si="18"/>
        <v/>
      </c>
      <c r="V55" s="43" t="e">
        <f>MATCH(G55,options!$D$1:$D$20,0)</f>
        <v>#N/A</v>
      </c>
      <c r="GK55">
        <f t="shared" si="19"/>
        <v>0</v>
      </c>
    </row>
    <row r="56" spans="5:193"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0"/>
        <v/>
      </c>
      <c r="N56" s="47" t="str">
        <f t="shared" si="11"/>
        <v/>
      </c>
      <c r="O56" s="48" t="str">
        <f t="shared" si="12"/>
        <v/>
      </c>
      <c r="P56" t="str">
        <f t="shared" si="13"/>
        <v/>
      </c>
      <c r="Q56" t="str">
        <f t="shared" si="14"/>
        <v/>
      </c>
      <c r="R56" t="str">
        <f t="shared" si="15"/>
        <v/>
      </c>
      <c r="S56" t="str">
        <f t="shared" si="16"/>
        <v/>
      </c>
      <c r="T56" t="str">
        <f t="shared" si="17"/>
        <v/>
      </c>
      <c r="U56" t="str">
        <f t="shared" si="18"/>
        <v/>
      </c>
      <c r="V56" s="43" t="e">
        <f>MATCH(G56,options!$D$1:$D$20,0)</f>
        <v>#N/A</v>
      </c>
      <c r="GK56">
        <f t="shared" si="19"/>
        <v>0</v>
      </c>
    </row>
    <row r="57" spans="5:193"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0"/>
        <v/>
      </c>
      <c r="N57" s="47" t="str">
        <f t="shared" si="11"/>
        <v/>
      </c>
      <c r="O57" s="48" t="str">
        <f t="shared" si="12"/>
        <v/>
      </c>
      <c r="P57" t="str">
        <f t="shared" si="13"/>
        <v/>
      </c>
      <c r="Q57" t="str">
        <f t="shared" si="14"/>
        <v/>
      </c>
      <c r="R57" t="str">
        <f t="shared" si="15"/>
        <v/>
      </c>
      <c r="S57" t="str">
        <f t="shared" si="16"/>
        <v/>
      </c>
      <c r="T57" t="str">
        <f t="shared" si="17"/>
        <v/>
      </c>
      <c r="U57" t="str">
        <f t="shared" si="18"/>
        <v/>
      </c>
      <c r="V57" s="43" t="e">
        <f>MATCH(G57,options!$D$1:$D$20,0)</f>
        <v>#N/A</v>
      </c>
      <c r="GK57">
        <f t="shared" si="19"/>
        <v>0</v>
      </c>
    </row>
    <row r="58" spans="5:193"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0"/>
        <v/>
      </c>
      <c r="N58" s="47" t="str">
        <f t="shared" si="11"/>
        <v/>
      </c>
      <c r="O58" s="48" t="str">
        <f t="shared" si="12"/>
        <v/>
      </c>
      <c r="P58" t="str">
        <f t="shared" si="13"/>
        <v/>
      </c>
      <c r="Q58" t="str">
        <f t="shared" si="14"/>
        <v/>
      </c>
      <c r="R58" t="str">
        <f t="shared" si="15"/>
        <v/>
      </c>
      <c r="S58" t="str">
        <f t="shared" si="16"/>
        <v/>
      </c>
      <c r="T58" t="str">
        <f t="shared" si="17"/>
        <v/>
      </c>
      <c r="U58" t="str">
        <f t="shared" si="18"/>
        <v/>
      </c>
      <c r="V58" s="43" t="e">
        <f>MATCH(G58,options!$D$1:$D$20,0)</f>
        <v>#N/A</v>
      </c>
      <c r="GK58">
        <f t="shared" si="19"/>
        <v>0</v>
      </c>
    </row>
    <row r="59" spans="5:193"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0"/>
        <v/>
      </c>
      <c r="N59" s="47" t="str">
        <f t="shared" si="11"/>
        <v/>
      </c>
      <c r="O59" s="48" t="str">
        <f t="shared" si="12"/>
        <v/>
      </c>
      <c r="P59" t="str">
        <f t="shared" si="13"/>
        <v/>
      </c>
      <c r="Q59" t="str">
        <f t="shared" si="14"/>
        <v/>
      </c>
      <c r="R59" t="str">
        <f t="shared" si="15"/>
        <v/>
      </c>
      <c r="S59" t="str">
        <f t="shared" si="16"/>
        <v/>
      </c>
      <c r="T59" t="str">
        <f t="shared" si="17"/>
        <v/>
      </c>
      <c r="U59" t="str">
        <f t="shared" si="18"/>
        <v/>
      </c>
      <c r="V59" s="43" t="e">
        <f>MATCH(G59,options!$D$1:$D$20,0)</f>
        <v>#N/A</v>
      </c>
      <c r="GK59">
        <f t="shared" si="19"/>
        <v>0</v>
      </c>
    </row>
    <row r="60" spans="5:193"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0"/>
        <v/>
      </c>
      <c r="N60" s="47" t="str">
        <f t="shared" si="11"/>
        <v/>
      </c>
      <c r="O60" s="48" t="str">
        <f t="shared" si="12"/>
        <v/>
      </c>
      <c r="P60" t="str">
        <f t="shared" si="13"/>
        <v/>
      </c>
      <c r="Q60" t="str">
        <f t="shared" si="14"/>
        <v/>
      </c>
      <c r="R60" t="str">
        <f t="shared" si="15"/>
        <v/>
      </c>
      <c r="S60" t="str">
        <f t="shared" si="16"/>
        <v/>
      </c>
      <c r="T60" t="str">
        <f t="shared" si="17"/>
        <v/>
      </c>
      <c r="U60" t="str">
        <f t="shared" si="18"/>
        <v/>
      </c>
      <c r="V60" s="43" t="e">
        <f>MATCH(G60,options!$D$1:$D$20,0)</f>
        <v>#N/A</v>
      </c>
      <c r="GK60">
        <f t="shared" si="19"/>
        <v>0</v>
      </c>
    </row>
    <row r="61" spans="5:193"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0"/>
        <v/>
      </c>
      <c r="N61" s="47" t="str">
        <f t="shared" si="11"/>
        <v/>
      </c>
      <c r="O61" s="48" t="str">
        <f t="shared" si="12"/>
        <v/>
      </c>
      <c r="P61" t="str">
        <f t="shared" si="13"/>
        <v/>
      </c>
      <c r="Q61" t="str">
        <f t="shared" si="14"/>
        <v/>
      </c>
      <c r="R61" t="str">
        <f t="shared" si="15"/>
        <v/>
      </c>
      <c r="S61" t="str">
        <f t="shared" si="16"/>
        <v/>
      </c>
      <c r="T61" t="str">
        <f t="shared" si="17"/>
        <v/>
      </c>
      <c r="U61" t="str">
        <f t="shared" si="18"/>
        <v/>
      </c>
      <c r="V61" s="43" t="e">
        <f>MATCH(G61,options!$D$1:$D$20,0)</f>
        <v>#N/A</v>
      </c>
      <c r="GK61">
        <f t="shared" si="19"/>
        <v>0</v>
      </c>
    </row>
    <row r="62" spans="5:193"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0"/>
        <v/>
      </c>
      <c r="N62" s="47" t="str">
        <f t="shared" si="11"/>
        <v/>
      </c>
      <c r="O62" s="48" t="str">
        <f t="shared" si="12"/>
        <v/>
      </c>
      <c r="P62" t="str">
        <f t="shared" si="13"/>
        <v/>
      </c>
      <c r="Q62" t="str">
        <f t="shared" si="14"/>
        <v/>
      </c>
      <c r="R62" t="str">
        <f t="shared" si="15"/>
        <v/>
      </c>
      <c r="S62" t="str">
        <f t="shared" si="16"/>
        <v/>
      </c>
      <c r="T62" t="str">
        <f t="shared" si="17"/>
        <v/>
      </c>
      <c r="U62" t="str">
        <f t="shared" si="18"/>
        <v/>
      </c>
      <c r="V62" s="43" t="e">
        <f>MATCH(G62,options!$D$1:$D$20,0)</f>
        <v>#N/A</v>
      </c>
      <c r="GK62">
        <f t="shared" si="19"/>
        <v>0</v>
      </c>
    </row>
    <row r="63" spans="5:193"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0"/>
        <v/>
      </c>
      <c r="N63" s="47" t="str">
        <f t="shared" si="11"/>
        <v/>
      </c>
      <c r="O63" s="48" t="str">
        <f t="shared" si="12"/>
        <v/>
      </c>
      <c r="P63" t="str">
        <f t="shared" si="13"/>
        <v/>
      </c>
      <c r="Q63" t="str">
        <f t="shared" si="14"/>
        <v/>
      </c>
      <c r="R63" t="str">
        <f t="shared" si="15"/>
        <v/>
      </c>
      <c r="S63" t="str">
        <f t="shared" si="16"/>
        <v/>
      </c>
      <c r="T63" t="str">
        <f t="shared" si="17"/>
        <v/>
      </c>
      <c r="U63" t="str">
        <f t="shared" si="18"/>
        <v/>
      </c>
      <c r="V63" s="43" t="e">
        <f>MATCH(G63,options!$D$1:$D$20,0)</f>
        <v>#N/A</v>
      </c>
      <c r="GK63">
        <f t="shared" si="19"/>
        <v>0</v>
      </c>
    </row>
    <row r="64" spans="5:193"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0"/>
        <v/>
      </c>
      <c r="N64" s="47" t="str">
        <f t="shared" si="11"/>
        <v/>
      </c>
      <c r="O64" s="48" t="str">
        <f t="shared" si="12"/>
        <v/>
      </c>
      <c r="P64" t="str">
        <f t="shared" si="13"/>
        <v/>
      </c>
      <c r="Q64" t="str">
        <f t="shared" si="14"/>
        <v/>
      </c>
      <c r="R64" t="str">
        <f t="shared" si="15"/>
        <v/>
      </c>
      <c r="S64" t="str">
        <f t="shared" si="16"/>
        <v/>
      </c>
      <c r="T64" t="str">
        <f t="shared" si="17"/>
        <v/>
      </c>
      <c r="U64" t="str">
        <f t="shared" si="18"/>
        <v/>
      </c>
      <c r="V64" s="43" t="e">
        <f>MATCH(G64,options!$D$1:$D$20,0)</f>
        <v>#N/A</v>
      </c>
      <c r="GK64">
        <f t="shared" si="19"/>
        <v>0</v>
      </c>
    </row>
    <row r="65" spans="5:193"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0"/>
        <v/>
      </c>
      <c r="N65" s="47" t="str">
        <f t="shared" si="11"/>
        <v/>
      </c>
      <c r="O65" s="48" t="str">
        <f t="shared" si="12"/>
        <v/>
      </c>
      <c r="P65" t="str">
        <f t="shared" si="13"/>
        <v/>
      </c>
      <c r="Q65" t="str">
        <f t="shared" si="14"/>
        <v/>
      </c>
      <c r="R65" t="str">
        <f t="shared" si="15"/>
        <v/>
      </c>
      <c r="S65" t="str">
        <f t="shared" si="16"/>
        <v/>
      </c>
      <c r="T65" t="str">
        <f t="shared" si="17"/>
        <v/>
      </c>
      <c r="U65" t="str">
        <f t="shared" si="18"/>
        <v/>
      </c>
      <c r="V65" s="43" t="e">
        <f>MATCH(G65,options!$D$1:$D$20,0)</f>
        <v>#N/A</v>
      </c>
      <c r="GK65">
        <f t="shared" si="19"/>
        <v>0</v>
      </c>
    </row>
    <row r="66" spans="5:193"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0"/>
        <v/>
      </c>
      <c r="N66" s="47" t="str">
        <f t="shared" si="11"/>
        <v/>
      </c>
      <c r="O66" s="48" t="str">
        <f t="shared" si="12"/>
        <v/>
      </c>
      <c r="P66" t="str">
        <f t="shared" si="13"/>
        <v/>
      </c>
      <c r="Q66" t="str">
        <f t="shared" si="14"/>
        <v/>
      </c>
      <c r="R66" t="str">
        <f t="shared" si="15"/>
        <v/>
      </c>
      <c r="S66" t="str">
        <f t="shared" si="16"/>
        <v/>
      </c>
      <c r="T66" t="str">
        <f t="shared" si="17"/>
        <v/>
      </c>
      <c r="U66" t="str">
        <f t="shared" si="18"/>
        <v/>
      </c>
      <c r="V66" s="43" t="e">
        <f>MATCH(G66,options!$D$1:$D$20,0)</f>
        <v>#N/A</v>
      </c>
      <c r="GK66">
        <f t="shared" si="19"/>
        <v>0</v>
      </c>
    </row>
    <row r="67" spans="5:193"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0"/>
        <v/>
      </c>
      <c r="N67" s="47" t="str">
        <f t="shared" si="11"/>
        <v/>
      </c>
      <c r="O67" s="48" t="str">
        <f t="shared" si="12"/>
        <v/>
      </c>
      <c r="P67" t="str">
        <f t="shared" si="13"/>
        <v/>
      </c>
      <c r="Q67" t="str">
        <f t="shared" si="14"/>
        <v/>
      </c>
      <c r="R67" t="str">
        <f t="shared" si="15"/>
        <v/>
      </c>
      <c r="S67" t="str">
        <f t="shared" si="16"/>
        <v/>
      </c>
      <c r="T67" t="str">
        <f t="shared" si="17"/>
        <v/>
      </c>
      <c r="U67" t="str">
        <f t="shared" si="18"/>
        <v/>
      </c>
      <c r="V67" s="43" t="e">
        <f>MATCH(G67,options!$D$1:$D$20,0)</f>
        <v>#N/A</v>
      </c>
      <c r="GK67">
        <f t="shared" si="19"/>
        <v>0</v>
      </c>
    </row>
    <row r="68" spans="5:193"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c r="GK68">
        <f t="shared" ref="GK68:GK100" si="29">K68</f>
        <v>0</v>
      </c>
    </row>
    <row r="69" spans="5:193"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c r="GK69">
        <f t="shared" si="29"/>
        <v>0</v>
      </c>
    </row>
    <row r="70" spans="5:193"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c r="GK70">
        <f t="shared" si="29"/>
        <v>0</v>
      </c>
    </row>
    <row r="71" spans="5:193"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c r="GK71">
        <f t="shared" si="29"/>
        <v>0</v>
      </c>
    </row>
    <row r="72" spans="5:193"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c r="GK72">
        <f t="shared" si="29"/>
        <v>0</v>
      </c>
    </row>
    <row r="73" spans="5:193"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c r="GK73">
        <f t="shared" si="29"/>
        <v>0</v>
      </c>
    </row>
    <row r="74" spans="5:193"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c r="GK74">
        <f t="shared" si="29"/>
        <v>0</v>
      </c>
    </row>
    <row r="75" spans="5:193"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c r="GK75">
        <f t="shared" si="29"/>
        <v>0</v>
      </c>
    </row>
    <row r="76" spans="5:193"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c r="GK76">
        <f t="shared" si="29"/>
        <v>0</v>
      </c>
    </row>
    <row r="77" spans="5:193"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c r="GK77">
        <f t="shared" si="29"/>
        <v>0</v>
      </c>
    </row>
    <row r="78" spans="5:193"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c r="GK78">
        <f t="shared" si="29"/>
        <v>0</v>
      </c>
    </row>
    <row r="79" spans="5:193"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c r="GK79">
        <f t="shared" si="29"/>
        <v>0</v>
      </c>
    </row>
    <row r="80" spans="5:193"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c r="GK80">
        <f t="shared" si="29"/>
        <v>0</v>
      </c>
    </row>
    <row r="81" spans="5:193"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c r="GK81">
        <f t="shared" si="29"/>
        <v>0</v>
      </c>
    </row>
    <row r="82" spans="5:193"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c r="GK82">
        <f t="shared" si="29"/>
        <v>0</v>
      </c>
    </row>
    <row r="83" spans="5:193"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c r="GK83">
        <f t="shared" si="29"/>
        <v>0</v>
      </c>
    </row>
    <row r="84" spans="5:193"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c r="GK84">
        <f t="shared" si="29"/>
        <v>0</v>
      </c>
    </row>
    <row r="85" spans="5:193"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c r="GK85">
        <f t="shared" si="29"/>
        <v>0</v>
      </c>
    </row>
    <row r="86" spans="5:193"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c r="GK86">
        <f t="shared" si="29"/>
        <v>0</v>
      </c>
    </row>
    <row r="87" spans="5:193"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c r="GK87">
        <f t="shared" si="29"/>
        <v>0</v>
      </c>
    </row>
    <row r="88" spans="5:193"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c r="GK88">
        <f t="shared" si="29"/>
        <v>0</v>
      </c>
    </row>
    <row r="89" spans="5:193"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c r="GK89">
        <f t="shared" si="29"/>
        <v>0</v>
      </c>
    </row>
    <row r="90" spans="5:193"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c r="GK90">
        <f t="shared" si="29"/>
        <v>0</v>
      </c>
    </row>
    <row r="91" spans="5:193"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c r="GK91">
        <f t="shared" si="29"/>
        <v>0</v>
      </c>
    </row>
    <row r="92" spans="5:193"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c r="GK92">
        <f t="shared" si="29"/>
        <v>0</v>
      </c>
    </row>
    <row r="93" spans="5:193"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c r="GK93">
        <f t="shared" si="29"/>
        <v>0</v>
      </c>
    </row>
    <row r="94" spans="5:193"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c r="GK94">
        <f t="shared" si="29"/>
        <v>0</v>
      </c>
    </row>
    <row r="95" spans="5:193"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c r="GK95">
        <f t="shared" si="29"/>
        <v>0</v>
      </c>
    </row>
    <row r="96" spans="5:193"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c r="GK96">
        <f t="shared" si="29"/>
        <v>0</v>
      </c>
    </row>
    <row r="97" spans="5:193"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c r="GK97">
        <f t="shared" si="29"/>
        <v>0</v>
      </c>
    </row>
    <row r="98" spans="5:193"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c r="GK98">
        <f t="shared" si="29"/>
        <v>0</v>
      </c>
    </row>
    <row r="99" spans="5:193"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c r="GK99">
        <f t="shared" si="29"/>
        <v>0</v>
      </c>
    </row>
    <row r="100" spans="5:193"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0">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c r="GK100">
        <f t="shared" si="29"/>
        <v>0</v>
      </c>
    </row>
    <row r="101" spans="5:193"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0"/>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193"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0"/>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193"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0"/>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193"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434</v>
      </c>
      <c r="B1" s="42" t="b">
        <f>TRUE()</f>
        <v>1</v>
      </c>
      <c r="C1" t="s">
        <v>381</v>
      </c>
      <c r="D1" s="43" t="s">
        <v>374</v>
      </c>
      <c r="E1" t="s">
        <v>456</v>
      </c>
      <c r="F1" t="s">
        <v>457</v>
      </c>
      <c r="G1" t="s">
        <v>455</v>
      </c>
    </row>
    <row r="2" spans="1:7" x14ac:dyDescent="0.15">
      <c r="A2" t="s">
        <v>458</v>
      </c>
      <c r="B2" s="42" t="b">
        <f>FALSE()</f>
        <v>0</v>
      </c>
      <c r="C2" t="s">
        <v>459</v>
      </c>
      <c r="D2" s="43" t="s">
        <v>378</v>
      </c>
      <c r="E2" t="s">
        <v>460</v>
      </c>
      <c r="F2" t="s">
        <v>378</v>
      </c>
      <c r="G2" t="s">
        <v>446</v>
      </c>
    </row>
    <row r="3" spans="1:7" x14ac:dyDescent="0.15">
      <c r="A3" t="s">
        <v>461</v>
      </c>
      <c r="D3" s="43" t="s">
        <v>383</v>
      </c>
      <c r="E3" t="s">
        <v>462</v>
      </c>
      <c r="F3" t="s">
        <v>374</v>
      </c>
    </row>
    <row r="4" spans="1:7" x14ac:dyDescent="0.15">
      <c r="D4" s="43" t="s">
        <v>387</v>
      </c>
      <c r="E4" t="s">
        <v>463</v>
      </c>
      <c r="F4" t="s">
        <v>383</v>
      </c>
    </row>
    <row r="5" spans="1:7" x14ac:dyDescent="0.15">
      <c r="D5" s="43" t="s">
        <v>391</v>
      </c>
      <c r="E5" t="s">
        <v>464</v>
      </c>
      <c r="F5" t="s">
        <v>387</v>
      </c>
    </row>
    <row r="6" spans="1:7" x14ac:dyDescent="0.15">
      <c r="D6" s="43" t="s">
        <v>395</v>
      </c>
      <c r="E6" t="s">
        <v>465</v>
      </c>
      <c r="F6" t="s">
        <v>417</v>
      </c>
    </row>
    <row r="7" spans="1:7" x14ac:dyDescent="0.15">
      <c r="D7" s="43" t="s">
        <v>399</v>
      </c>
      <c r="E7" t="s">
        <v>466</v>
      </c>
      <c r="F7" t="s">
        <v>424</v>
      </c>
    </row>
    <row r="8" spans="1:7" x14ac:dyDescent="0.15">
      <c r="D8" s="43" t="s">
        <v>403</v>
      </c>
      <c r="E8" t="s">
        <v>467</v>
      </c>
      <c r="F8" t="s">
        <v>468</v>
      </c>
    </row>
    <row r="9" spans="1:7" x14ac:dyDescent="0.15">
      <c r="D9" s="43" t="s">
        <v>410</v>
      </c>
      <c r="E9" t="s">
        <v>469</v>
      </c>
      <c r="F9" t="s">
        <v>470</v>
      </c>
    </row>
    <row r="10" spans="1:7" x14ac:dyDescent="0.15">
      <c r="D10" s="43" t="s">
        <v>417</v>
      </c>
      <c r="E10" t="s">
        <v>471</v>
      </c>
    </row>
    <row r="11" spans="1:7" x14ac:dyDescent="0.15">
      <c r="D11" s="43" t="s">
        <v>421</v>
      </c>
      <c r="E11" t="s">
        <v>472</v>
      </c>
    </row>
    <row r="12" spans="1:7" x14ac:dyDescent="0.15">
      <c r="D12" s="43" t="s">
        <v>424</v>
      </c>
      <c r="E12" t="s">
        <v>473</v>
      </c>
    </row>
    <row r="13" spans="1:7" x14ac:dyDescent="0.15">
      <c r="D13" s="43" t="s">
        <v>428</v>
      </c>
      <c r="E13" t="s">
        <v>474</v>
      </c>
    </row>
    <row r="14" spans="1:7" x14ac:dyDescent="0.15">
      <c r="D14" s="43" t="s">
        <v>431</v>
      </c>
      <c r="E14" t="s">
        <v>475</v>
      </c>
    </row>
    <row r="15" spans="1:7" x14ac:dyDescent="0.15">
      <c r="D15" s="43" t="s">
        <v>436</v>
      </c>
      <c r="E15" t="s">
        <v>476</v>
      </c>
    </row>
    <row r="16" spans="1:7" x14ac:dyDescent="0.15">
      <c r="D16" s="43" t="s">
        <v>439</v>
      </c>
      <c r="E16" s="57" t="s">
        <v>477</v>
      </c>
    </row>
    <row r="17" spans="4:5" x14ac:dyDescent="0.15">
      <c r="D17" s="43" t="s">
        <v>442</v>
      </c>
      <c r="E17" t="s">
        <v>478</v>
      </c>
    </row>
    <row r="18" spans="4:5" x14ac:dyDescent="0.15">
      <c r="D18" s="43" t="s">
        <v>446</v>
      </c>
      <c r="E18" t="s">
        <v>479</v>
      </c>
    </row>
    <row r="19" spans="4:5" x14ac:dyDescent="0.15">
      <c r="D19" s="43" t="s">
        <v>414</v>
      </c>
      <c r="E19" t="s">
        <v>480</v>
      </c>
    </row>
    <row r="20" spans="4:5" x14ac:dyDescent="0.15">
      <c r="D20" s="43" t="s">
        <v>405</v>
      </c>
      <c r="E20" t="s">
        <v>481</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40" t="s">
        <v>482</v>
      </c>
    </row>
    <row r="4" spans="1:2" x14ac:dyDescent="0.15">
      <c r="B4" s="40" t="s">
        <v>483</v>
      </c>
    </row>
    <row r="5" spans="1:2" x14ac:dyDescent="0.15">
      <c r="B5" s="40" t="s">
        <v>484</v>
      </c>
    </row>
    <row r="6" spans="1:2" x14ac:dyDescent="0.15">
      <c r="A6" t="s">
        <v>485</v>
      </c>
      <c r="B6" s="40" t="s">
        <v>486</v>
      </c>
    </row>
    <row r="7" spans="1:2" x14ac:dyDescent="0.15">
      <c r="B7" s="40" t="s">
        <v>487</v>
      </c>
    </row>
    <row r="8" spans="1:2" x14ac:dyDescent="0.15">
      <c r="A8" t="s">
        <v>40</v>
      </c>
      <c r="B8" s="40" t="s">
        <v>488</v>
      </c>
    </row>
    <row r="9" spans="1:2" x14ac:dyDescent="0.15">
      <c r="A9" t="s">
        <v>489</v>
      </c>
      <c r="B9" s="40" t="s">
        <v>490</v>
      </c>
    </row>
    <row r="10" spans="1:2" x14ac:dyDescent="0.15">
      <c r="B10" t="s">
        <v>491</v>
      </c>
    </row>
    <row r="11" spans="1:2" x14ac:dyDescent="0.15">
      <c r="B11" t="s">
        <v>492</v>
      </c>
    </row>
    <row r="14" spans="1:2" x14ac:dyDescent="0.15">
      <c r="B14" s="40" t="s">
        <v>493</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399</v>
      </c>
    </row>
    <row r="27" spans="2:2" x14ac:dyDescent="0.15">
      <c r="B27" s="43" t="s">
        <v>403</v>
      </c>
    </row>
    <row r="28" spans="2:2" x14ac:dyDescent="0.15">
      <c r="B28" s="43" t="s">
        <v>410</v>
      </c>
    </row>
    <row r="29" spans="2:2" x14ac:dyDescent="0.15">
      <c r="B29" s="43" t="s">
        <v>417</v>
      </c>
    </row>
    <row r="30" spans="2:2" x14ac:dyDescent="0.15">
      <c r="B30" s="43" t="s">
        <v>421</v>
      </c>
    </row>
    <row r="31" spans="2:2" x14ac:dyDescent="0.15">
      <c r="B31" s="43" t="s">
        <v>424</v>
      </c>
    </row>
    <row r="32" spans="2:2" x14ac:dyDescent="0.15">
      <c r="B32" s="43" t="s">
        <v>428</v>
      </c>
    </row>
    <row r="33" spans="2:4" x14ac:dyDescent="0.15">
      <c r="B33" s="43" t="s">
        <v>431</v>
      </c>
    </row>
    <row r="34" spans="2:4" x14ac:dyDescent="0.15">
      <c r="B34" s="43" t="s">
        <v>436</v>
      </c>
      <c r="D34" s="40"/>
    </row>
    <row r="35" spans="2:4" x14ac:dyDescent="0.15">
      <c r="B35" s="43" t="s">
        <v>439</v>
      </c>
      <c r="D35" s="40"/>
    </row>
    <row r="36" spans="2:4" x14ac:dyDescent="0.15">
      <c r="B36" s="43" t="s">
        <v>442</v>
      </c>
      <c r="D36" s="40"/>
    </row>
    <row r="37" spans="2:4" x14ac:dyDescent="0.15">
      <c r="B37" s="43" t="s">
        <v>446</v>
      </c>
      <c r="D37" s="40"/>
    </row>
    <row r="38" spans="2:4" x14ac:dyDescent="0.15">
      <c r="B38" s="43" t="s">
        <v>414</v>
      </c>
      <c r="D38" s="40"/>
    </row>
    <row r="39" spans="2:4" x14ac:dyDescent="0.15">
      <c r="B39" s="43" t="s">
        <v>405</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customHeight="1" x14ac:dyDescent="0.2">
      <c r="B3" s="58" t="s">
        <v>494</v>
      </c>
    </row>
    <row r="4" spans="1:2" ht="16" customHeight="1" x14ac:dyDescent="0.2">
      <c r="B4" s="58" t="s">
        <v>495</v>
      </c>
    </row>
    <row r="5" spans="1:2" ht="16" customHeight="1" x14ac:dyDescent="0.2">
      <c r="B5" s="58" t="s">
        <v>496</v>
      </c>
    </row>
    <row r="6" spans="1:2" ht="16" customHeight="1" x14ac:dyDescent="0.2">
      <c r="B6" s="58" t="s">
        <v>497</v>
      </c>
    </row>
    <row r="7" spans="1:2" ht="16" customHeight="1" x14ac:dyDescent="0.2">
      <c r="B7" s="58" t="s">
        <v>498</v>
      </c>
    </row>
    <row r="8" spans="1:2" x14ac:dyDescent="0.15">
      <c r="A8" t="s">
        <v>499</v>
      </c>
      <c r="B8" t="s">
        <v>500</v>
      </c>
    </row>
    <row r="9" spans="1:2" x14ac:dyDescent="0.15">
      <c r="A9" t="s">
        <v>501</v>
      </c>
      <c r="B9" t="s">
        <v>502</v>
      </c>
    </row>
    <row r="10" spans="1:2" x14ac:dyDescent="0.15">
      <c r="B10" t="s">
        <v>503</v>
      </c>
    </row>
    <row r="11" spans="1:2" x14ac:dyDescent="0.15">
      <c r="B11" t="s">
        <v>504</v>
      </c>
    </row>
    <row r="14" spans="1:2" x14ac:dyDescent="0.15">
      <c r="B14" t="s">
        <v>505</v>
      </c>
    </row>
    <row r="20" spans="2:2" x14ac:dyDescent="0.15">
      <c r="B20" t="s">
        <v>506</v>
      </c>
    </row>
    <row r="21" spans="2:2" x14ac:dyDescent="0.15">
      <c r="B21" t="s">
        <v>507</v>
      </c>
    </row>
    <row r="22" spans="2:2" x14ac:dyDescent="0.15">
      <c r="B22" t="s">
        <v>508</v>
      </c>
    </row>
    <row r="23" spans="2:2" x14ac:dyDescent="0.15">
      <c r="B23" t="s">
        <v>509</v>
      </c>
    </row>
    <row r="24" spans="2:2" x14ac:dyDescent="0.15">
      <c r="B24" t="s">
        <v>391</v>
      </c>
    </row>
    <row r="25" spans="2:2" x14ac:dyDescent="0.15">
      <c r="B25" t="s">
        <v>510</v>
      </c>
    </row>
    <row r="26" spans="2:2" x14ac:dyDescent="0.15">
      <c r="B26" t="s">
        <v>511</v>
      </c>
    </row>
    <row r="27" spans="2:2" x14ac:dyDescent="0.15">
      <c r="B27" t="s">
        <v>512</v>
      </c>
    </row>
    <row r="28" spans="2:2" x14ac:dyDescent="0.15">
      <c r="B28" t="s">
        <v>513</v>
      </c>
    </row>
    <row r="29" spans="2:2" x14ac:dyDescent="0.15">
      <c r="B29" t="s">
        <v>514</v>
      </c>
    </row>
    <row r="30" spans="2:2" x14ac:dyDescent="0.15">
      <c r="B30" t="s">
        <v>515</v>
      </c>
    </row>
    <row r="31" spans="2:2" x14ac:dyDescent="0.15">
      <c r="B31" t="s">
        <v>516</v>
      </c>
    </row>
    <row r="32" spans="2:2" x14ac:dyDescent="0.15">
      <c r="B32" t="s">
        <v>517</v>
      </c>
    </row>
    <row r="33" spans="2:2" x14ac:dyDescent="0.15">
      <c r="B33" t="s">
        <v>518</v>
      </c>
    </row>
    <row r="34" spans="2:2" x14ac:dyDescent="0.15">
      <c r="B34" t="s">
        <v>519</v>
      </c>
    </row>
    <row r="35" spans="2:2" x14ac:dyDescent="0.15">
      <c r="B35" t="s">
        <v>439</v>
      </c>
    </row>
    <row r="36" spans="2:2" x14ac:dyDescent="0.15">
      <c r="B36" t="s">
        <v>520</v>
      </c>
    </row>
    <row r="37" spans="2:2" x14ac:dyDescent="0.15">
      <c r="B37" t="s">
        <v>521</v>
      </c>
    </row>
    <row r="38" spans="2:2" x14ac:dyDescent="0.15">
      <c r="B38" t="s">
        <v>522</v>
      </c>
    </row>
    <row r="39" spans="2:2" x14ac:dyDescent="0.15">
      <c r="B39" t="s">
        <v>523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524</v>
      </c>
    </row>
    <row r="4" spans="1:2" x14ac:dyDescent="0.15">
      <c r="B4" s="40" t="s">
        <v>525</v>
      </c>
    </row>
    <row r="5" spans="1:2" x14ac:dyDescent="0.15">
      <c r="B5" s="40" t="s">
        <v>526</v>
      </c>
    </row>
    <row r="6" spans="1:2" x14ac:dyDescent="0.15">
      <c r="B6" s="40" t="s">
        <v>527</v>
      </c>
    </row>
    <row r="7" spans="1:2" x14ac:dyDescent="0.15">
      <c r="B7" s="40" t="s">
        <v>528</v>
      </c>
    </row>
    <row r="8" spans="1:2" x14ac:dyDescent="0.15">
      <c r="A8" t="s">
        <v>499</v>
      </c>
      <c r="B8" s="40" t="s">
        <v>529</v>
      </c>
    </row>
    <row r="9" spans="1:2" x14ac:dyDescent="0.15">
      <c r="A9" t="s">
        <v>501</v>
      </c>
      <c r="B9" s="40" t="s">
        <v>530</v>
      </c>
    </row>
    <row r="10" spans="1:2" x14ac:dyDescent="0.15">
      <c r="B10" s="40" t="s">
        <v>531</v>
      </c>
    </row>
    <row r="11" spans="1:2" x14ac:dyDescent="0.15">
      <c r="B11" s="40" t="s">
        <v>532</v>
      </c>
    </row>
    <row r="12" spans="1:2" x14ac:dyDescent="0.15">
      <c r="B12" s="40"/>
    </row>
    <row r="13" spans="1:2" x14ac:dyDescent="0.15">
      <c r="B13" s="40"/>
    </row>
    <row r="14" spans="1:2" x14ac:dyDescent="0.15">
      <c r="B14" s="40" t="s">
        <v>533</v>
      </c>
    </row>
    <row r="15" spans="1:2" x14ac:dyDescent="0.15">
      <c r="B15" s="40"/>
    </row>
    <row r="20" spans="2:2" x14ac:dyDescent="0.15">
      <c r="B20" t="s">
        <v>534</v>
      </c>
    </row>
    <row r="21" spans="2:2" x14ac:dyDescent="0.15">
      <c r="B21" t="s">
        <v>535</v>
      </c>
    </row>
    <row r="22" spans="2:2" x14ac:dyDescent="0.15">
      <c r="B22" t="s">
        <v>536</v>
      </c>
    </row>
    <row r="23" spans="2:2" x14ac:dyDescent="0.15">
      <c r="B23" t="s">
        <v>537</v>
      </c>
    </row>
    <row r="24" spans="2:2" x14ac:dyDescent="0.15">
      <c r="B24" t="s">
        <v>538</v>
      </c>
    </row>
    <row r="25" spans="2:2" x14ac:dyDescent="0.15">
      <c r="B25" t="s">
        <v>539</v>
      </c>
    </row>
    <row r="26" spans="2:2" x14ac:dyDescent="0.15">
      <c r="B26" t="s">
        <v>540</v>
      </c>
    </row>
    <row r="27" spans="2:2" x14ac:dyDescent="0.15">
      <c r="B27" t="s">
        <v>541</v>
      </c>
    </row>
    <row r="28" spans="2:2" x14ac:dyDescent="0.15">
      <c r="B28" t="s">
        <v>542</v>
      </c>
    </row>
    <row r="29" spans="2:2" x14ac:dyDescent="0.15">
      <c r="B29" t="s">
        <v>543</v>
      </c>
    </row>
    <row r="30" spans="2:2" x14ac:dyDescent="0.15">
      <c r="B30" t="s">
        <v>544</v>
      </c>
    </row>
    <row r="31" spans="2:2" x14ac:dyDescent="0.15">
      <c r="B31" t="s">
        <v>545</v>
      </c>
    </row>
    <row r="32" spans="2:2" x14ac:dyDescent="0.15">
      <c r="B32" t="s">
        <v>546</v>
      </c>
    </row>
    <row r="33" spans="2:2" x14ac:dyDescent="0.15">
      <c r="B33" t="s">
        <v>547</v>
      </c>
    </row>
    <row r="34" spans="2:2" x14ac:dyDescent="0.15">
      <c r="B34" t="s">
        <v>548</v>
      </c>
    </row>
    <row r="35" spans="2:2" x14ac:dyDescent="0.15">
      <c r="B35" t="s">
        <v>549</v>
      </c>
    </row>
    <row r="36" spans="2:2" x14ac:dyDescent="0.15">
      <c r="B36" t="s">
        <v>550</v>
      </c>
    </row>
    <row r="37" spans="2:2" x14ac:dyDescent="0.15">
      <c r="B37" t="s">
        <v>446</v>
      </c>
    </row>
    <row r="38" spans="2:2" x14ac:dyDescent="0.15">
      <c r="B38" t="s">
        <v>551</v>
      </c>
    </row>
    <row r="39" spans="2:2" x14ac:dyDescent="0.15">
      <c r="B39" t="s">
        <v>552</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553</v>
      </c>
    </row>
    <row r="4" spans="2:2" x14ac:dyDescent="0.15">
      <c r="B4" t="s">
        <v>554</v>
      </c>
    </row>
    <row r="5" spans="2:2" x14ac:dyDescent="0.15">
      <c r="B5" t="s">
        <v>555</v>
      </c>
    </row>
    <row r="6" spans="2:2" x14ac:dyDescent="0.15">
      <c r="B6" t="s">
        <v>556</v>
      </c>
    </row>
    <row r="7" spans="2:2" x14ac:dyDescent="0.15">
      <c r="B7" t="s">
        <v>557</v>
      </c>
    </row>
    <row r="8" spans="2:2" ht="16" customHeight="1" x14ac:dyDescent="0.2">
      <c r="B8" s="58" t="s">
        <v>558</v>
      </c>
    </row>
    <row r="9" spans="2:2" x14ac:dyDescent="0.15">
      <c r="B9" t="s">
        <v>559</v>
      </c>
    </row>
    <row r="10" spans="2:2" x14ac:dyDescent="0.15">
      <c r="B10" s="40" t="s">
        <v>560</v>
      </c>
    </row>
    <row r="11" spans="2:2" x14ac:dyDescent="0.15">
      <c r="B11" s="40" t="s">
        <v>561</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391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578</v>
      </c>
    </row>
    <row r="37" spans="2:2" x14ac:dyDescent="0.15">
      <c r="B37" t="s">
        <v>446</v>
      </c>
    </row>
    <row r="38" spans="2:2" x14ac:dyDescent="0.15">
      <c r="B38" t="s">
        <v>579</v>
      </c>
    </row>
    <row r="39" spans="2:2" x14ac:dyDescent="0.15">
      <c r="B39" t="s">
        <v>580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customHeight="1" x14ac:dyDescent="0.2">
      <c r="B3" s="58" t="s">
        <v>581</v>
      </c>
    </row>
    <row r="4" spans="2:2" ht="16" customHeight="1" x14ac:dyDescent="0.2">
      <c r="B4" s="58" t="s">
        <v>582</v>
      </c>
    </row>
    <row r="5" spans="2:2" x14ac:dyDescent="0.15">
      <c r="B5" t="s">
        <v>583</v>
      </c>
    </row>
    <row r="6" spans="2:2" ht="16" customHeight="1" x14ac:dyDescent="0.2">
      <c r="B6" s="58" t="s">
        <v>584</v>
      </c>
    </row>
    <row r="7" spans="2:2" ht="16" customHeight="1" x14ac:dyDescent="0.2">
      <c r="B7" s="58" t="s">
        <v>585</v>
      </c>
    </row>
    <row r="8" spans="2:2" x14ac:dyDescent="0.15">
      <c r="B8" t="s">
        <v>586</v>
      </c>
    </row>
    <row r="9" spans="2:2" x14ac:dyDescent="0.15">
      <c r="B9" t="s">
        <v>587</v>
      </c>
    </row>
    <row r="10" spans="2:2" x14ac:dyDescent="0.15">
      <c r="B10" t="s">
        <v>588</v>
      </c>
    </row>
    <row r="11" spans="2:2" x14ac:dyDescent="0.15">
      <c r="B11" t="s">
        <v>589</v>
      </c>
    </row>
    <row r="14" spans="2:2" ht="16" customHeight="1" x14ac:dyDescent="0.2">
      <c r="B14" s="58" t="s">
        <v>590</v>
      </c>
    </row>
    <row r="20" spans="2:2" x14ac:dyDescent="0.15">
      <c r="B20" t="s">
        <v>591</v>
      </c>
    </row>
    <row r="21" spans="2:2" x14ac:dyDescent="0.15">
      <c r="B21" t="s">
        <v>592</v>
      </c>
    </row>
    <row r="22" spans="2:2" x14ac:dyDescent="0.15">
      <c r="B22" t="s">
        <v>536</v>
      </c>
    </row>
    <row r="23" spans="2:2" x14ac:dyDescent="0.15">
      <c r="B23" t="s">
        <v>593</v>
      </c>
    </row>
    <row r="24" spans="2:2" x14ac:dyDescent="0.15">
      <c r="B24" t="s">
        <v>391</v>
      </c>
    </row>
    <row r="25" spans="2:2" x14ac:dyDescent="0.15">
      <c r="B25" t="s">
        <v>594</v>
      </c>
    </row>
    <row r="26" spans="2:2" x14ac:dyDescent="0.15">
      <c r="B26" t="s">
        <v>540</v>
      </c>
    </row>
    <row r="27" spans="2:2" x14ac:dyDescent="0.15">
      <c r="B27" t="s">
        <v>595</v>
      </c>
    </row>
    <row r="28" spans="2:2" x14ac:dyDescent="0.15">
      <c r="B28" t="s">
        <v>596</v>
      </c>
    </row>
    <row r="29" spans="2:2" x14ac:dyDescent="0.15">
      <c r="B29" t="s">
        <v>597</v>
      </c>
    </row>
    <row r="30" spans="2:2" x14ac:dyDescent="0.15">
      <c r="B30" t="s">
        <v>598</v>
      </c>
    </row>
    <row r="31" spans="2:2" x14ac:dyDescent="0.15">
      <c r="B31" t="s">
        <v>599</v>
      </c>
    </row>
    <row r="32" spans="2:2" x14ac:dyDescent="0.15">
      <c r="B32" t="s">
        <v>600</v>
      </c>
    </row>
    <row r="33" spans="2:2" x14ac:dyDescent="0.15">
      <c r="B33" t="s">
        <v>601</v>
      </c>
    </row>
    <row r="34" spans="2:2" x14ac:dyDescent="0.15">
      <c r="B34" t="s">
        <v>602</v>
      </c>
    </row>
    <row r="35" spans="2:2" x14ac:dyDescent="0.15">
      <c r="B35" t="s">
        <v>577</v>
      </c>
    </row>
    <row r="36" spans="2:2" x14ac:dyDescent="0.15">
      <c r="B36" t="s">
        <v>603</v>
      </c>
    </row>
    <row r="37" spans="2:2" x14ac:dyDescent="0.15">
      <c r="B37" t="s">
        <v>521</v>
      </c>
    </row>
    <row r="38" spans="2:2" x14ac:dyDescent="0.15">
      <c r="B38" t="s">
        <v>604</v>
      </c>
    </row>
    <row r="39" spans="2:2" x14ac:dyDescent="0.15">
      <c r="B39" t="s">
        <v>605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417</v>
      </c>
    </row>
    <row r="3" spans="2:2" x14ac:dyDescent="0.15">
      <c r="B3" t="s">
        <v>606</v>
      </c>
    </row>
    <row r="4" spans="2:2" x14ac:dyDescent="0.15">
      <c r="B4" t="s">
        <v>607</v>
      </c>
    </row>
    <row r="5" spans="2:2" x14ac:dyDescent="0.15">
      <c r="B5" t="s">
        <v>608</v>
      </c>
    </row>
    <row r="6" spans="2:2" x14ac:dyDescent="0.15">
      <c r="B6" t="s">
        <v>609</v>
      </c>
    </row>
    <row r="7" spans="2:2" x14ac:dyDescent="0.15">
      <c r="B7" t="s">
        <v>610</v>
      </c>
    </row>
    <row r="8" spans="2:2" x14ac:dyDescent="0.15">
      <c r="B8" t="s">
        <v>611</v>
      </c>
    </row>
    <row r="9" spans="2:2" x14ac:dyDescent="0.15">
      <c r="B9" t="s">
        <v>612</v>
      </c>
    </row>
    <row r="10" spans="2:2" x14ac:dyDescent="0.15">
      <c r="B10" t="s">
        <v>613</v>
      </c>
    </row>
    <row r="11" spans="2:2" x14ac:dyDescent="0.15">
      <c r="B11" t="s">
        <v>614</v>
      </c>
    </row>
    <row r="14" spans="2:2" x14ac:dyDescent="0.15">
      <c r="B14" t="s">
        <v>615</v>
      </c>
    </row>
    <row r="20" spans="2:2" x14ac:dyDescent="0.15">
      <c r="B20" t="s">
        <v>616</v>
      </c>
    </row>
    <row r="21" spans="2:2" x14ac:dyDescent="0.15">
      <c r="B21" t="s">
        <v>617</v>
      </c>
    </row>
    <row r="22" spans="2:2" x14ac:dyDescent="0.15">
      <c r="B22" t="s">
        <v>618</v>
      </c>
    </row>
    <row r="23" spans="2:2" x14ac:dyDescent="0.15">
      <c r="B23" t="s">
        <v>619</v>
      </c>
    </row>
    <row r="24" spans="2:2" x14ac:dyDescent="0.15">
      <c r="B24" t="s">
        <v>391</v>
      </c>
    </row>
    <row r="25" spans="2:2" x14ac:dyDescent="0.15">
      <c r="B25" t="s">
        <v>620</v>
      </c>
    </row>
    <row r="26" spans="2:2" x14ac:dyDescent="0.15">
      <c r="B26" t="s">
        <v>621</v>
      </c>
    </row>
    <row r="27" spans="2:2" x14ac:dyDescent="0.15">
      <c r="B27" t="s">
        <v>622</v>
      </c>
    </row>
    <row r="28" spans="2:2" x14ac:dyDescent="0.15">
      <c r="B28" t="s">
        <v>623</v>
      </c>
    </row>
    <row r="29" spans="2:2" x14ac:dyDescent="0.15">
      <c r="B29" t="s">
        <v>624</v>
      </c>
    </row>
    <row r="30" spans="2:2" x14ac:dyDescent="0.15">
      <c r="B30" t="s">
        <v>625</v>
      </c>
    </row>
    <row r="31" spans="2:2" x14ac:dyDescent="0.15">
      <c r="B31" t="s">
        <v>626</v>
      </c>
    </row>
    <row r="32" spans="2:2" x14ac:dyDescent="0.15">
      <c r="B32" t="s">
        <v>627</v>
      </c>
    </row>
    <row r="33" spans="2:2" x14ac:dyDescent="0.15">
      <c r="B33" t="s">
        <v>628</v>
      </c>
    </row>
    <row r="34" spans="2:2" x14ac:dyDescent="0.15">
      <c r="B34" t="s">
        <v>629</v>
      </c>
    </row>
    <row r="35" spans="2:2" x14ac:dyDescent="0.15">
      <c r="B35" t="s">
        <v>630</v>
      </c>
    </row>
    <row r="36" spans="2:2" x14ac:dyDescent="0.15">
      <c r="B36" t="s">
        <v>520</v>
      </c>
    </row>
    <row r="37" spans="2:2" x14ac:dyDescent="0.15">
      <c r="B37" t="s">
        <v>446</v>
      </c>
    </row>
    <row r="38" spans="2:2" x14ac:dyDescent="0.15">
      <c r="B38" t="s">
        <v>631</v>
      </c>
    </row>
    <row r="39" spans="2:2" x14ac:dyDescent="0.15">
      <c r="B39" t="s">
        <v>632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Dominique Vibild</cp:lastModifiedBy>
  <cp:revision>196</cp:revision>
  <dcterms:created xsi:type="dcterms:W3CDTF">2020-07-27T15:42:24Z</dcterms:created>
  <dcterms:modified xsi:type="dcterms:W3CDTF">2024-07-24T17:18:55Z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