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E570/"/>
    </mc:Choice>
  </mc:AlternateContent>
  <xr:revisionPtr revIDLastSave="0" documentId="13_ncr:1_{47B94C66-A9FC-5441-A53E-1A6C95F88517}"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H42" i="2" s="1"/>
  <c r="U42" i="2"/>
  <c r="T42" i="2"/>
  <c r="S42" i="2"/>
  <c r="R42" i="2"/>
  <c r="Q42" i="2"/>
  <c r="P42" i="2"/>
  <c r="O42" i="2"/>
  <c r="N42" i="2"/>
  <c r="M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AL5" i="1" s="1"/>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AB24" i="1" s="1"/>
  <c r="V28" i="2"/>
  <c r="U28" i="2"/>
  <c r="T28" i="2"/>
  <c r="S28" i="2"/>
  <c r="R28" i="2"/>
  <c r="Q28" i="2"/>
  <c r="P28" i="2"/>
  <c r="O28" i="2"/>
  <c r="N28" i="2"/>
  <c r="M28" i="2"/>
  <c r="H28" i="2"/>
  <c r="V27" i="2"/>
  <c r="U27" i="2"/>
  <c r="T27" i="2"/>
  <c r="S27" i="2"/>
  <c r="R27" i="2"/>
  <c r="Q27" i="2"/>
  <c r="P27" i="2"/>
  <c r="O27" i="2"/>
  <c r="N27" i="2"/>
  <c r="M27" i="2"/>
  <c r="H27" i="2"/>
  <c r="B27" i="2"/>
  <c r="AM22" i="1" s="1"/>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AJ23" i="1" s="1"/>
  <c r="V23" i="2"/>
  <c r="U23" i="2"/>
  <c r="T23" i="2"/>
  <c r="S23" i="2"/>
  <c r="R23" i="2"/>
  <c r="Q23" i="2"/>
  <c r="Q24" i="1" s="1"/>
  <c r="L23" i="2"/>
  <c r="P23" i="2" s="1"/>
  <c r="P24" i="1" s="1"/>
  <c r="J23" i="2"/>
  <c r="FO24" i="1" s="1"/>
  <c r="I23" i="2"/>
  <c r="H23" i="2"/>
  <c r="AT24" i="1" s="1"/>
  <c r="D23" i="2"/>
  <c r="C23" i="2"/>
  <c r="CO24" i="1" s="1"/>
  <c r="B23" i="2"/>
  <c r="V22" i="2"/>
  <c r="U22" i="2"/>
  <c r="T22" i="2"/>
  <c r="T23" i="1" s="1"/>
  <c r="S22" i="2"/>
  <c r="S23" i="1" s="1"/>
  <c r="R22" i="2"/>
  <c r="R23" i="1" s="1"/>
  <c r="Q22" i="2"/>
  <c r="Q23" i="1" s="1"/>
  <c r="P22" i="2"/>
  <c r="P23" i="1" s="1"/>
  <c r="O22" i="2"/>
  <c r="O23" i="1" s="1"/>
  <c r="N22" i="2"/>
  <c r="N23" i="1" s="1"/>
  <c r="M22" i="2"/>
  <c r="L22" i="2"/>
  <c r="J22" i="2"/>
  <c r="I22" i="2"/>
  <c r="H22" i="2"/>
  <c r="D22" i="2"/>
  <c r="C22" i="2"/>
  <c r="CO23" i="1" s="1"/>
  <c r="V21" i="2"/>
  <c r="H21" i="2" s="1"/>
  <c r="AT22" i="1" s="1"/>
  <c r="U21" i="2"/>
  <c r="U22" i="1" s="1"/>
  <c r="T21" i="2"/>
  <c r="T22" i="1" s="1"/>
  <c r="L21" i="2"/>
  <c r="S21" i="2" s="1"/>
  <c r="S22" i="1" s="1"/>
  <c r="J21" i="2"/>
  <c r="AL22" i="1" s="1"/>
  <c r="I21" i="2"/>
  <c r="AI22" i="1" s="1"/>
  <c r="D21" i="2"/>
  <c r="C21" i="2"/>
  <c r="V20" i="2"/>
  <c r="U20" i="2"/>
  <c r="T20" i="2"/>
  <c r="S20" i="2"/>
  <c r="R20" i="2"/>
  <c r="Q20" i="2"/>
  <c r="P20" i="2"/>
  <c r="L20" i="2"/>
  <c r="O20" i="2" s="1"/>
  <c r="O21" i="1" s="1"/>
  <c r="J20" i="2"/>
  <c r="FO21" i="1" s="1"/>
  <c r="I20" i="2"/>
  <c r="H20" i="2"/>
  <c r="AT21" i="1" s="1"/>
  <c r="D20" i="2"/>
  <c r="C20" i="2"/>
  <c r="CO21" i="1" s="1"/>
  <c r="V19" i="2"/>
  <c r="H19" i="2" s="1"/>
  <c r="L19" i="2"/>
  <c r="U19" i="2" s="1"/>
  <c r="U20" i="1" s="1"/>
  <c r="J19" i="2"/>
  <c r="I19" i="2"/>
  <c r="D19" i="2"/>
  <c r="C19" i="2"/>
  <c r="V18" i="2"/>
  <c r="U18" i="2"/>
  <c r="U19" i="1" s="1"/>
  <c r="T18" i="2"/>
  <c r="T19" i="1" s="1"/>
  <c r="S18" i="2"/>
  <c r="S19" i="1" s="1"/>
  <c r="R18" i="2"/>
  <c r="R19" i="1" s="1"/>
  <c r="L18" i="2"/>
  <c r="Q18" i="2" s="1"/>
  <c r="Q19" i="1" s="1"/>
  <c r="J18" i="2"/>
  <c r="AL19" i="1" s="1"/>
  <c r="I18" i="2"/>
  <c r="AI19" i="1" s="1"/>
  <c r="H18" i="2"/>
  <c r="D18" i="2"/>
  <c r="CO19" i="1" s="1"/>
  <c r="C18" i="2"/>
  <c r="V17" i="2"/>
  <c r="U17" i="2"/>
  <c r="T17" i="2"/>
  <c r="S17" i="2"/>
  <c r="R17" i="2"/>
  <c r="Q17" i="2"/>
  <c r="P17" i="2"/>
  <c r="O17" i="2"/>
  <c r="N17" i="2"/>
  <c r="N18" i="1" s="1"/>
  <c r="M17" i="2"/>
  <c r="L17" i="2"/>
  <c r="J17" i="2"/>
  <c r="AV18" i="1" s="1"/>
  <c r="I17" i="2"/>
  <c r="H17" i="2"/>
  <c r="AT18" i="1" s="1"/>
  <c r="D17" i="2"/>
  <c r="C17" i="2"/>
  <c r="V16" i="2"/>
  <c r="H16" i="2" s="1"/>
  <c r="AT17" i="1" s="1"/>
  <c r="U16" i="2"/>
  <c r="U17" i="1" s="1"/>
  <c r="T16" i="2"/>
  <c r="L16" i="2"/>
  <c r="S16" i="2" s="1"/>
  <c r="S17" i="1" s="1"/>
  <c r="J16" i="2"/>
  <c r="FO17" i="1" s="1"/>
  <c r="I16" i="2"/>
  <c r="D16" i="2"/>
  <c r="C16" i="2"/>
  <c r="V15" i="2"/>
  <c r="U15" i="2"/>
  <c r="T15" i="2"/>
  <c r="T16" i="1" s="1"/>
  <c r="S15" i="2"/>
  <c r="S16" i="1" s="1"/>
  <c r="R15" i="2"/>
  <c r="R16" i="1" s="1"/>
  <c r="Q15" i="2"/>
  <c r="Q16" i="1" s="1"/>
  <c r="P15" i="2"/>
  <c r="P16" i="1" s="1"/>
  <c r="L15" i="2"/>
  <c r="O15" i="2" s="1"/>
  <c r="O16" i="1" s="1"/>
  <c r="J15" i="2"/>
  <c r="I15" i="2"/>
  <c r="AI16" i="1" s="1"/>
  <c r="H15" i="2"/>
  <c r="D15" i="2"/>
  <c r="C15" i="2"/>
  <c r="CO16" i="1" s="1"/>
  <c r="V14" i="2"/>
  <c r="H14" i="2" s="1"/>
  <c r="L14" i="2"/>
  <c r="U14" i="2" s="1"/>
  <c r="U15" i="1" s="1"/>
  <c r="J14" i="2"/>
  <c r="I14" i="2"/>
  <c r="D14" i="2"/>
  <c r="C14" i="2"/>
  <c r="V13" i="2"/>
  <c r="U13" i="2"/>
  <c r="T13" i="2"/>
  <c r="S13" i="2"/>
  <c r="R13" i="2"/>
  <c r="L13" i="2"/>
  <c r="Q13" i="2" s="1"/>
  <c r="Q14" i="1" s="1"/>
  <c r="J13" i="2"/>
  <c r="FO14" i="1" s="1"/>
  <c r="I13" i="2"/>
  <c r="H13" i="2"/>
  <c r="AT14" i="1" s="1"/>
  <c r="D13" i="2"/>
  <c r="CO14" i="1" s="1"/>
  <c r="C13" i="2"/>
  <c r="V12" i="2"/>
  <c r="U12" i="2"/>
  <c r="T12" i="2"/>
  <c r="S12" i="2"/>
  <c r="S13" i="1" s="1"/>
  <c r="R12" i="2"/>
  <c r="R13" i="1" s="1"/>
  <c r="Q12" i="2"/>
  <c r="Q13" i="1" s="1"/>
  <c r="P12" i="2"/>
  <c r="P13" i="1" s="1"/>
  <c r="O12" i="2"/>
  <c r="O13" i="1" s="1"/>
  <c r="N12" i="2"/>
  <c r="N13" i="1" s="1"/>
  <c r="M12" i="2"/>
  <c r="L12" i="2"/>
  <c r="J12" i="2"/>
  <c r="I12" i="2"/>
  <c r="H12" i="2"/>
  <c r="D12" i="2"/>
  <c r="C12" i="2"/>
  <c r="CO13" i="1" s="1"/>
  <c r="V11" i="2"/>
  <c r="H11" i="2" s="1"/>
  <c r="AT12" i="1" s="1"/>
  <c r="U11" i="2"/>
  <c r="U12" i="1" s="1"/>
  <c r="T11" i="2"/>
  <c r="T12" i="1" s="1"/>
  <c r="L11" i="2"/>
  <c r="S11" i="2" s="1"/>
  <c r="S12" i="1" s="1"/>
  <c r="J11" i="2"/>
  <c r="AL12" i="1" s="1"/>
  <c r="I11" i="2"/>
  <c r="AI12" i="1" s="1"/>
  <c r="D11" i="2"/>
  <c r="C11" i="2"/>
  <c r="V10" i="2"/>
  <c r="U10" i="2"/>
  <c r="T10" i="2"/>
  <c r="S10" i="2"/>
  <c r="R10" i="2"/>
  <c r="Q10" i="2"/>
  <c r="P10" i="2"/>
  <c r="L10" i="2"/>
  <c r="O10" i="2" s="1"/>
  <c r="O11" i="1" s="1"/>
  <c r="J10" i="2"/>
  <c r="AV11" i="1" s="1"/>
  <c r="I10" i="2"/>
  <c r="H10" i="2"/>
  <c r="AT11" i="1" s="1"/>
  <c r="D10" i="2"/>
  <c r="C10" i="2"/>
  <c r="CO11" i="1" s="1"/>
  <c r="V9" i="2"/>
  <c r="H9" i="2" s="1"/>
  <c r="L9" i="2"/>
  <c r="U9" i="2" s="1"/>
  <c r="U10" i="1" s="1"/>
  <c r="J9" i="2"/>
  <c r="I9" i="2"/>
  <c r="D9" i="2"/>
  <c r="C9" i="2"/>
  <c r="B9" i="2"/>
  <c r="CK22" i="1" s="1"/>
  <c r="V8" i="2"/>
  <c r="U8" i="2"/>
  <c r="U9" i="1" s="1"/>
  <c r="T8" i="2"/>
  <c r="T9" i="1" s="1"/>
  <c r="S8" i="2"/>
  <c r="S9" i="1" s="1"/>
  <c r="L8" i="2"/>
  <c r="R8" i="2" s="1"/>
  <c r="R9" i="1" s="1"/>
  <c r="J8" i="2"/>
  <c r="AL9" i="1" s="1"/>
  <c r="I8" i="2"/>
  <c r="AI9" i="1" s="1"/>
  <c r="H8" i="2"/>
  <c r="D8" i="2"/>
  <c r="C8" i="2"/>
  <c r="B8" i="2"/>
  <c r="CQ24" i="1" s="1"/>
  <c r="V7" i="2"/>
  <c r="U7" i="2"/>
  <c r="T7" i="2"/>
  <c r="S7" i="2"/>
  <c r="R7" i="2"/>
  <c r="Q7" i="2"/>
  <c r="P7" i="2"/>
  <c r="L7" i="2"/>
  <c r="O7" i="2" s="1"/>
  <c r="O8" i="1" s="1"/>
  <c r="J7" i="2"/>
  <c r="AV8" i="1" s="1"/>
  <c r="I7" i="2"/>
  <c r="H7" i="2"/>
  <c r="AT8" i="1" s="1"/>
  <c r="D7" i="2"/>
  <c r="C7" i="2"/>
  <c r="B7" i="2"/>
  <c r="CP24" i="1" s="1"/>
  <c r="V6" i="2"/>
  <c r="T6" i="2"/>
  <c r="S6" i="2"/>
  <c r="R6" i="2"/>
  <c r="Q6" i="2"/>
  <c r="Q7" i="1" s="1"/>
  <c r="P6" i="2"/>
  <c r="P7" i="1" s="1"/>
  <c r="O6" i="2"/>
  <c r="O7" i="1" s="1"/>
  <c r="N6" i="2"/>
  <c r="N7" i="1" s="1"/>
  <c r="M6" i="2"/>
  <c r="M7" i="1" s="1"/>
  <c r="L6" i="2"/>
  <c r="U6" i="2" s="1"/>
  <c r="U7" i="1" s="1"/>
  <c r="J6" i="2"/>
  <c r="I6" i="2"/>
  <c r="H6" i="2"/>
  <c r="D6" i="2"/>
  <c r="C6" i="2"/>
  <c r="CO7" i="1" s="1"/>
  <c r="V5" i="2"/>
  <c r="U5" i="2"/>
  <c r="T5" i="2"/>
  <c r="S5" i="2"/>
  <c r="S6" i="1" s="1"/>
  <c r="L5" i="2"/>
  <c r="R5" i="2" s="1"/>
  <c r="R6" i="1" s="1"/>
  <c r="J5" i="2"/>
  <c r="F6" i="1" s="1"/>
  <c r="I5" i="2"/>
  <c r="AI6" i="1" s="1"/>
  <c r="H5" i="2"/>
  <c r="D5" i="2"/>
  <c r="C5" i="2"/>
  <c r="V4" i="2"/>
  <c r="U4" i="2"/>
  <c r="T4" i="2"/>
  <c r="S4" i="2"/>
  <c r="R4" i="2"/>
  <c r="Q4" i="2"/>
  <c r="P4" i="2"/>
  <c r="O4" i="2"/>
  <c r="L4" i="2"/>
  <c r="N4" i="2" s="1"/>
  <c r="N5" i="1" s="1"/>
  <c r="J4" i="2"/>
  <c r="I4" i="2"/>
  <c r="H4" i="2"/>
  <c r="D4" i="2"/>
  <c r="C4" i="2"/>
  <c r="B2" i="2"/>
  <c r="F7" i="1" s="1"/>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M24" i="1"/>
  <c r="FJ24" i="1"/>
  <c r="FI24" i="1"/>
  <c r="FH24" i="1"/>
  <c r="EV24" i="1"/>
  <c r="ES24" i="1"/>
  <c r="EI24" i="1"/>
  <c r="DY24" i="1"/>
  <c r="DP24" i="1"/>
  <c r="DO24" i="1"/>
  <c r="DA24" i="1"/>
  <c r="CZ24" i="1"/>
  <c r="CV24" i="1"/>
  <c r="CU24" i="1"/>
  <c r="CT24" i="1"/>
  <c r="CS24" i="1"/>
  <c r="CR24" i="1"/>
  <c r="CL24" i="1"/>
  <c r="CK24" i="1"/>
  <c r="CJ24" i="1"/>
  <c r="CH24" i="1"/>
  <c r="CG24" i="1"/>
  <c r="BH24" i="1"/>
  <c r="BG24" i="1"/>
  <c r="BF24" i="1"/>
  <c r="BE24" i="1"/>
  <c r="AK24" i="1"/>
  <c r="AJ24" i="1"/>
  <c r="AI24" i="1"/>
  <c r="AA24" i="1"/>
  <c r="Z24" i="1"/>
  <c r="Y24" i="1"/>
  <c r="X24" i="1"/>
  <c r="W24" i="1"/>
  <c r="U24" i="1"/>
  <c r="T24" i="1"/>
  <c r="S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Q23" i="1"/>
  <c r="CL23" i="1"/>
  <c r="CK23" i="1"/>
  <c r="CJ23" i="1"/>
  <c r="CI23" i="1"/>
  <c r="CH23" i="1"/>
  <c r="CG23" i="1"/>
  <c r="BH23" i="1"/>
  <c r="BG23" i="1"/>
  <c r="BF23" i="1"/>
  <c r="BE23" i="1"/>
  <c r="AV23" i="1"/>
  <c r="AT23" i="1"/>
  <c r="AM23" i="1"/>
  <c r="AL23" i="1"/>
  <c r="AK23" i="1"/>
  <c r="AI23" i="1"/>
  <c r="AA23" i="1"/>
  <c r="Z23" i="1"/>
  <c r="Y23" i="1"/>
  <c r="X23" i="1"/>
  <c r="W23" i="1"/>
  <c r="U23" i="1"/>
  <c r="M23" i="1"/>
  <c r="K23" i="1"/>
  <c r="J23" i="1"/>
  <c r="I23" i="1"/>
  <c r="H23" i="1"/>
  <c r="G23" i="1"/>
  <c r="E23" i="1"/>
  <c r="D23" i="1"/>
  <c r="C23" i="1"/>
  <c r="B23" i="1"/>
  <c r="A23" i="1"/>
  <c r="FV22" i="1"/>
  <c r="FU22" i="1"/>
  <c r="FT22" i="1"/>
  <c r="FS22" i="1"/>
  <c r="FR22" i="1"/>
  <c r="FQ22" i="1"/>
  <c r="FP22" i="1"/>
  <c r="FM22" i="1"/>
  <c r="FJ22" i="1"/>
  <c r="FI22" i="1"/>
  <c r="FH22" i="1"/>
  <c r="EV22" i="1"/>
  <c r="ES22" i="1"/>
  <c r="EI22" i="1"/>
  <c r="DY22" i="1"/>
  <c r="DP22" i="1"/>
  <c r="DO22" i="1"/>
  <c r="DA22" i="1"/>
  <c r="CZ22" i="1"/>
  <c r="CV22" i="1"/>
  <c r="CU22" i="1"/>
  <c r="CT22" i="1"/>
  <c r="CS22" i="1"/>
  <c r="CR22" i="1"/>
  <c r="CQ22" i="1"/>
  <c r="CO22" i="1"/>
  <c r="L22" i="1" s="1"/>
  <c r="CL22" i="1"/>
  <c r="CH22" i="1"/>
  <c r="CG22" i="1"/>
  <c r="BH22" i="1"/>
  <c r="BG22" i="1"/>
  <c r="BF22" i="1"/>
  <c r="BE22" i="1"/>
  <c r="AV22" i="1"/>
  <c r="AK22" i="1"/>
  <c r="AJ22" i="1"/>
  <c r="AB22" i="1"/>
  <c r="AA22" i="1"/>
  <c r="Z22" i="1"/>
  <c r="Y22" i="1"/>
  <c r="X22" i="1"/>
  <c r="W22" i="1"/>
  <c r="J22" i="1"/>
  <c r="I22" i="1"/>
  <c r="H22" i="1"/>
  <c r="G22" i="1"/>
  <c r="E22" i="1"/>
  <c r="D22" i="1"/>
  <c r="C22" i="1"/>
  <c r="B22" i="1"/>
  <c r="A22" i="1"/>
  <c r="FV21" i="1"/>
  <c r="FU21" i="1"/>
  <c r="FT21" i="1"/>
  <c r="FS21" i="1"/>
  <c r="FR21" i="1"/>
  <c r="FQ21" i="1"/>
  <c r="FP21" i="1"/>
  <c r="FM21" i="1"/>
  <c r="FJ21" i="1"/>
  <c r="FI21" i="1"/>
  <c r="FH21" i="1"/>
  <c r="EV21" i="1"/>
  <c r="ES21" i="1"/>
  <c r="EI21" i="1"/>
  <c r="DY21" i="1"/>
  <c r="DP21" i="1"/>
  <c r="DO21" i="1"/>
  <c r="DA21" i="1"/>
  <c r="CZ21" i="1"/>
  <c r="CV21" i="1"/>
  <c r="CU21" i="1"/>
  <c r="CT21" i="1"/>
  <c r="CS21" i="1"/>
  <c r="CR21" i="1"/>
  <c r="CQ21" i="1"/>
  <c r="CP21" i="1"/>
  <c r="CL21" i="1"/>
  <c r="CJ21" i="1"/>
  <c r="CH21" i="1"/>
  <c r="CG21" i="1"/>
  <c r="BH21" i="1"/>
  <c r="BG21" i="1"/>
  <c r="BF21" i="1"/>
  <c r="BE21" i="1"/>
  <c r="AK21" i="1"/>
  <c r="AJ21" i="1"/>
  <c r="AI21" i="1"/>
  <c r="AB21" i="1"/>
  <c r="AA21" i="1"/>
  <c r="Z21" i="1"/>
  <c r="Y21" i="1"/>
  <c r="X21" i="1"/>
  <c r="W21" i="1"/>
  <c r="U21" i="1"/>
  <c r="T21" i="1"/>
  <c r="S21" i="1"/>
  <c r="R21" i="1"/>
  <c r="Q21" i="1"/>
  <c r="P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Q20" i="1"/>
  <c r="CO20" i="1"/>
  <c r="CL20" i="1"/>
  <c r="CK20" i="1"/>
  <c r="CJ20" i="1"/>
  <c r="CI20" i="1"/>
  <c r="CH20" i="1"/>
  <c r="CG20" i="1"/>
  <c r="BH20" i="1"/>
  <c r="BG20" i="1"/>
  <c r="BF20" i="1"/>
  <c r="BE20" i="1"/>
  <c r="AV20" i="1"/>
  <c r="AM20" i="1"/>
  <c r="AK20" i="1"/>
  <c r="AJ20" i="1"/>
  <c r="AI20" i="1"/>
  <c r="AA20" i="1"/>
  <c r="Z20" i="1"/>
  <c r="Y20" i="1"/>
  <c r="X20" i="1"/>
  <c r="W20" i="1"/>
  <c r="L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L19" i="1"/>
  <c r="CK19" i="1"/>
  <c r="CJ19" i="1"/>
  <c r="CH19" i="1"/>
  <c r="CG19" i="1"/>
  <c r="BH19" i="1"/>
  <c r="BG19" i="1"/>
  <c r="BF19" i="1"/>
  <c r="BE19" i="1"/>
  <c r="AV19" i="1"/>
  <c r="AT19" i="1"/>
  <c r="AM19" i="1"/>
  <c r="AK19" i="1"/>
  <c r="AJ19" i="1"/>
  <c r="AB19" i="1"/>
  <c r="AA19" i="1"/>
  <c r="Z19" i="1"/>
  <c r="Y19" i="1"/>
  <c r="X19" i="1"/>
  <c r="W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J18" i="1"/>
  <c r="CH18" i="1"/>
  <c r="CG18" i="1"/>
  <c r="BH18" i="1"/>
  <c r="BG18" i="1"/>
  <c r="BF18" i="1"/>
  <c r="BE18" i="1"/>
  <c r="AK18" i="1"/>
  <c r="AJ18" i="1"/>
  <c r="AI18" i="1"/>
  <c r="AB18" i="1"/>
  <c r="AA18" i="1"/>
  <c r="Z18" i="1"/>
  <c r="Y18" i="1"/>
  <c r="X18" i="1"/>
  <c r="W18" i="1"/>
  <c r="U18" i="1"/>
  <c r="T18" i="1"/>
  <c r="S18" i="1"/>
  <c r="R18" i="1"/>
  <c r="Q18" i="1"/>
  <c r="P18" i="1"/>
  <c r="O18" i="1"/>
  <c r="M18" i="1"/>
  <c r="K18" i="1"/>
  <c r="J18" i="1"/>
  <c r="I18" i="1"/>
  <c r="H18" i="1"/>
  <c r="G18" i="1"/>
  <c r="F18" i="1"/>
  <c r="E18" i="1"/>
  <c r="D18" i="1"/>
  <c r="C18" i="1"/>
  <c r="B18" i="1"/>
  <c r="A18" i="1"/>
  <c r="FV17" i="1"/>
  <c r="FU17" i="1"/>
  <c r="FT17" i="1"/>
  <c r="FS17" i="1"/>
  <c r="FR17" i="1"/>
  <c r="FQ17" i="1"/>
  <c r="FP17" i="1"/>
  <c r="FM17" i="1"/>
  <c r="FJ17" i="1"/>
  <c r="FI17" i="1"/>
  <c r="FH17" i="1"/>
  <c r="FE17" i="1"/>
  <c r="EV17" i="1"/>
  <c r="ES17" i="1"/>
  <c r="EI17" i="1"/>
  <c r="DY17" i="1"/>
  <c r="DP17" i="1"/>
  <c r="DO17" i="1"/>
  <c r="DA17" i="1"/>
  <c r="CZ17" i="1"/>
  <c r="CV17" i="1"/>
  <c r="CU17" i="1"/>
  <c r="CT17" i="1"/>
  <c r="CS17" i="1"/>
  <c r="CR17" i="1"/>
  <c r="CO17" i="1"/>
  <c r="CL17" i="1"/>
  <c r="CK17" i="1"/>
  <c r="CJ17" i="1"/>
  <c r="CH17" i="1"/>
  <c r="CG17" i="1"/>
  <c r="BH17" i="1"/>
  <c r="BG17" i="1"/>
  <c r="BF17" i="1"/>
  <c r="BE17" i="1"/>
  <c r="AM17" i="1"/>
  <c r="AK17" i="1"/>
  <c r="AJ17" i="1"/>
  <c r="AI17" i="1"/>
  <c r="AA17" i="1"/>
  <c r="Z17" i="1"/>
  <c r="Y17" i="1"/>
  <c r="X17" i="1"/>
  <c r="W17" i="1"/>
  <c r="T17" i="1"/>
  <c r="L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Q16" i="1"/>
  <c r="CL16" i="1"/>
  <c r="CK16" i="1"/>
  <c r="CJ16" i="1"/>
  <c r="CI16" i="1"/>
  <c r="CH16" i="1"/>
  <c r="CG16" i="1"/>
  <c r="BH16" i="1"/>
  <c r="BG16" i="1"/>
  <c r="BF16" i="1"/>
  <c r="BE16" i="1"/>
  <c r="AV16" i="1"/>
  <c r="AT16" i="1"/>
  <c r="AM16" i="1"/>
  <c r="AL16" i="1"/>
  <c r="AK16" i="1"/>
  <c r="AJ16" i="1"/>
  <c r="AB16" i="1"/>
  <c r="AA16" i="1"/>
  <c r="Z16" i="1"/>
  <c r="Y16" i="1"/>
  <c r="X16" i="1"/>
  <c r="W16" i="1"/>
  <c r="U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J15" i="1"/>
  <c r="CH15" i="1"/>
  <c r="CG15" i="1"/>
  <c r="BH15" i="1"/>
  <c r="BG15" i="1"/>
  <c r="BF15" i="1"/>
  <c r="BE15" i="1"/>
  <c r="AV15" i="1"/>
  <c r="AK15" i="1"/>
  <c r="AJ15" i="1"/>
  <c r="AI15" i="1"/>
  <c r="AB15" i="1"/>
  <c r="AA15" i="1"/>
  <c r="Z15" i="1"/>
  <c r="Y15" i="1"/>
  <c r="X15" i="1"/>
  <c r="W15" i="1"/>
  <c r="K15" i="1"/>
  <c r="J15" i="1"/>
  <c r="I15" i="1"/>
  <c r="H15" i="1"/>
  <c r="G15" i="1"/>
  <c r="E15" i="1"/>
  <c r="D15" i="1"/>
  <c r="C15" i="1"/>
  <c r="B15" i="1"/>
  <c r="A15" i="1"/>
  <c r="FV14" i="1"/>
  <c r="FU14" i="1"/>
  <c r="FT14" i="1"/>
  <c r="FS14" i="1"/>
  <c r="FR14" i="1"/>
  <c r="FQ14" i="1"/>
  <c r="FP14" i="1"/>
  <c r="FM14" i="1"/>
  <c r="FJ14" i="1"/>
  <c r="FI14" i="1"/>
  <c r="FH14" i="1"/>
  <c r="EV14" i="1"/>
  <c r="ES14" i="1"/>
  <c r="EI14" i="1"/>
  <c r="DY14" i="1"/>
  <c r="DP14" i="1"/>
  <c r="DO14" i="1"/>
  <c r="DA14" i="1"/>
  <c r="CZ14" i="1"/>
  <c r="CV14" i="1"/>
  <c r="CU14" i="1"/>
  <c r="CT14" i="1"/>
  <c r="CS14" i="1"/>
  <c r="CR14" i="1"/>
  <c r="CQ14" i="1"/>
  <c r="CL14" i="1"/>
  <c r="CK14" i="1"/>
  <c r="CJ14" i="1"/>
  <c r="CH14" i="1"/>
  <c r="CG14" i="1"/>
  <c r="BH14" i="1"/>
  <c r="BG14" i="1"/>
  <c r="BF14" i="1"/>
  <c r="BE14" i="1"/>
  <c r="AK14" i="1"/>
  <c r="AJ14" i="1"/>
  <c r="AI14" i="1"/>
  <c r="AB14" i="1"/>
  <c r="AA14" i="1"/>
  <c r="Z14" i="1"/>
  <c r="Y14" i="1"/>
  <c r="X14" i="1"/>
  <c r="W14" i="1"/>
  <c r="U14" i="1"/>
  <c r="T14" i="1"/>
  <c r="S14" i="1"/>
  <c r="R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Q13" i="1"/>
  <c r="CL13" i="1"/>
  <c r="CK13" i="1"/>
  <c r="CJ13" i="1"/>
  <c r="CI13" i="1"/>
  <c r="CH13" i="1"/>
  <c r="CG13" i="1"/>
  <c r="BH13" i="1"/>
  <c r="BG13" i="1"/>
  <c r="BF13" i="1"/>
  <c r="BE13" i="1"/>
  <c r="AV13" i="1"/>
  <c r="AT13" i="1"/>
  <c r="AM13" i="1"/>
  <c r="AL13" i="1"/>
  <c r="AK13" i="1"/>
  <c r="AI13" i="1"/>
  <c r="AA13" i="1"/>
  <c r="Z13" i="1"/>
  <c r="Y13" i="1"/>
  <c r="X13" i="1"/>
  <c r="W13" i="1"/>
  <c r="U13" i="1"/>
  <c r="T13" i="1"/>
  <c r="M13" i="1"/>
  <c r="K13" i="1"/>
  <c r="J13" i="1"/>
  <c r="I13" i="1"/>
  <c r="H13" i="1"/>
  <c r="G13" i="1"/>
  <c r="E13" i="1"/>
  <c r="D13" i="1"/>
  <c r="C13" i="1"/>
  <c r="B13" i="1"/>
  <c r="A13" i="1"/>
  <c r="FV12" i="1"/>
  <c r="FU12" i="1"/>
  <c r="FT12" i="1"/>
  <c r="FS12" i="1"/>
  <c r="FR12" i="1"/>
  <c r="FQ12" i="1"/>
  <c r="FP12" i="1"/>
  <c r="FM12" i="1"/>
  <c r="FJ12" i="1"/>
  <c r="FI12" i="1"/>
  <c r="FH12" i="1"/>
  <c r="EV12" i="1"/>
  <c r="ES12" i="1"/>
  <c r="EI12" i="1"/>
  <c r="DY12" i="1"/>
  <c r="DP12" i="1"/>
  <c r="DO12" i="1"/>
  <c r="DA12" i="1"/>
  <c r="CZ12" i="1"/>
  <c r="CV12" i="1"/>
  <c r="CU12" i="1"/>
  <c r="CT12" i="1"/>
  <c r="CS12" i="1"/>
  <c r="CR12" i="1"/>
  <c r="CQ12" i="1"/>
  <c r="CO12" i="1"/>
  <c r="L12" i="1" s="1"/>
  <c r="CL12" i="1"/>
  <c r="CK12" i="1"/>
  <c r="CH12" i="1"/>
  <c r="CG12" i="1"/>
  <c r="BH12" i="1"/>
  <c r="BG12" i="1"/>
  <c r="BF12" i="1"/>
  <c r="BE12" i="1"/>
  <c r="AV12" i="1"/>
  <c r="AK12" i="1"/>
  <c r="AJ12" i="1"/>
  <c r="AB12" i="1"/>
  <c r="AA12" i="1"/>
  <c r="Z12" i="1"/>
  <c r="Y12" i="1"/>
  <c r="X12" i="1"/>
  <c r="W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L11" i="1"/>
  <c r="CK11" i="1"/>
  <c r="CJ11" i="1"/>
  <c r="CH11" i="1"/>
  <c r="CG11" i="1"/>
  <c r="BH11" i="1"/>
  <c r="BG11" i="1"/>
  <c r="BF11" i="1"/>
  <c r="BE11" i="1"/>
  <c r="AK11" i="1"/>
  <c r="AJ11" i="1"/>
  <c r="AI11" i="1"/>
  <c r="AB11" i="1"/>
  <c r="AA11" i="1"/>
  <c r="Z11" i="1"/>
  <c r="Y11" i="1"/>
  <c r="X11" i="1"/>
  <c r="W11" i="1"/>
  <c r="U11" i="1"/>
  <c r="T11" i="1"/>
  <c r="S11" i="1"/>
  <c r="R11" i="1"/>
  <c r="Q11" i="1"/>
  <c r="P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Q10" i="1"/>
  <c r="CO10" i="1"/>
  <c r="CL10" i="1"/>
  <c r="CK10" i="1"/>
  <c r="CJ10" i="1"/>
  <c r="CI10" i="1"/>
  <c r="CH10" i="1"/>
  <c r="CG10" i="1"/>
  <c r="BH10" i="1"/>
  <c r="BG10" i="1"/>
  <c r="BF10" i="1"/>
  <c r="BE10" i="1"/>
  <c r="AV10" i="1"/>
  <c r="AM10" i="1"/>
  <c r="AK10" i="1"/>
  <c r="AJ10" i="1"/>
  <c r="AI10" i="1"/>
  <c r="AA10" i="1"/>
  <c r="Z10" i="1"/>
  <c r="Y10" i="1"/>
  <c r="X10" i="1"/>
  <c r="W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O9" i="1"/>
  <c r="FE9" i="1" s="1"/>
  <c r="CL9" i="1"/>
  <c r="CK9" i="1"/>
  <c r="CJ9" i="1"/>
  <c r="CH9" i="1"/>
  <c r="CG9" i="1"/>
  <c r="BH9" i="1"/>
  <c r="BG9" i="1"/>
  <c r="BF9" i="1"/>
  <c r="BE9" i="1"/>
  <c r="AV9" i="1"/>
  <c r="AT9" i="1"/>
  <c r="AM9" i="1"/>
  <c r="AK9" i="1"/>
  <c r="AJ9" i="1"/>
  <c r="AB9" i="1"/>
  <c r="AA9" i="1"/>
  <c r="Z9" i="1"/>
  <c r="Y9" i="1"/>
  <c r="X9" i="1"/>
  <c r="W9" i="1"/>
  <c r="L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J8" i="1"/>
  <c r="CH8" i="1"/>
  <c r="CG8" i="1"/>
  <c r="BH8" i="1"/>
  <c r="BG8" i="1"/>
  <c r="BF8" i="1"/>
  <c r="BE8" i="1"/>
  <c r="AK8" i="1"/>
  <c r="AJ8" i="1"/>
  <c r="AI8" i="1"/>
  <c r="AB8" i="1"/>
  <c r="AA8" i="1"/>
  <c r="Z8" i="1"/>
  <c r="Y8" i="1"/>
  <c r="X8" i="1"/>
  <c r="W8" i="1"/>
  <c r="U8" i="1"/>
  <c r="T8" i="1"/>
  <c r="S8" i="1"/>
  <c r="R8" i="1"/>
  <c r="Q8" i="1"/>
  <c r="P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L7" i="1"/>
  <c r="CK7" i="1"/>
  <c r="CJ7" i="1"/>
  <c r="CH7" i="1"/>
  <c r="CG7" i="1"/>
  <c r="BH7" i="1"/>
  <c r="BG7" i="1"/>
  <c r="BF7" i="1"/>
  <c r="BE7" i="1"/>
  <c r="AV7" i="1"/>
  <c r="AT7" i="1"/>
  <c r="AM7" i="1"/>
  <c r="AK7" i="1"/>
  <c r="AJ7" i="1"/>
  <c r="AI7" i="1"/>
  <c r="AA7" i="1"/>
  <c r="Z7" i="1"/>
  <c r="Y7" i="1"/>
  <c r="X7" i="1"/>
  <c r="W7" i="1"/>
  <c r="T7" i="1"/>
  <c r="S7" i="1"/>
  <c r="R7" i="1"/>
  <c r="K7" i="1"/>
  <c r="J7" i="1"/>
  <c r="I7" i="1"/>
  <c r="H7" i="1"/>
  <c r="G7" i="1"/>
  <c r="E7" i="1"/>
  <c r="D7" i="1"/>
  <c r="C7" i="1"/>
  <c r="B7" i="1"/>
  <c r="A7" i="1"/>
  <c r="FV6" i="1"/>
  <c r="FU6" i="1"/>
  <c r="FT6" i="1"/>
  <c r="FS6" i="1"/>
  <c r="FR6" i="1"/>
  <c r="FQ6" i="1"/>
  <c r="FP6" i="1"/>
  <c r="FM6" i="1"/>
  <c r="FJ6" i="1"/>
  <c r="FI6" i="1"/>
  <c r="FH6" i="1"/>
  <c r="FE6" i="1"/>
  <c r="EV6" i="1"/>
  <c r="ES6" i="1"/>
  <c r="EI6" i="1"/>
  <c r="DY6" i="1"/>
  <c r="DP6" i="1"/>
  <c r="DO6" i="1"/>
  <c r="DA6" i="1"/>
  <c r="CZ6" i="1"/>
  <c r="CV6" i="1"/>
  <c r="CU6" i="1"/>
  <c r="CT6" i="1"/>
  <c r="CS6" i="1"/>
  <c r="CQ6" i="1"/>
  <c r="CO6" i="1"/>
  <c r="CL6" i="1"/>
  <c r="CK6" i="1"/>
  <c r="CJ6" i="1"/>
  <c r="CI6" i="1"/>
  <c r="CH6" i="1"/>
  <c r="CG6" i="1"/>
  <c r="BH6" i="1"/>
  <c r="BG6" i="1"/>
  <c r="BF6" i="1"/>
  <c r="BE6" i="1"/>
  <c r="AV6" i="1"/>
  <c r="AT6" i="1"/>
  <c r="AM6" i="1"/>
  <c r="AL6" i="1"/>
  <c r="AK6" i="1"/>
  <c r="AJ6" i="1"/>
  <c r="AB6" i="1"/>
  <c r="AA6" i="1"/>
  <c r="Z6" i="1"/>
  <c r="Y6" i="1"/>
  <c r="X6" i="1"/>
  <c r="W6" i="1"/>
  <c r="U6" i="1"/>
  <c r="T6" i="1"/>
  <c r="L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H5" i="1"/>
  <c r="CG5" i="1"/>
  <c r="BH5" i="1"/>
  <c r="BG5" i="1"/>
  <c r="BF5" i="1"/>
  <c r="BE5" i="1"/>
  <c r="AV5" i="1"/>
  <c r="AT5" i="1"/>
  <c r="AK5" i="1"/>
  <c r="AJ5" i="1"/>
  <c r="AI5" i="1"/>
  <c r="AB5" i="1"/>
  <c r="AA5" i="1"/>
  <c r="Z5" i="1"/>
  <c r="Y5" i="1"/>
  <c r="X5" i="1"/>
  <c r="W5" i="1"/>
  <c r="U5" i="1"/>
  <c r="T5" i="1"/>
  <c r="S5" i="1"/>
  <c r="R5" i="1"/>
  <c r="Q5" i="1"/>
  <c r="P5" i="1"/>
  <c r="O5" i="1"/>
  <c r="K5" i="1"/>
  <c r="J5" i="1"/>
  <c r="I5" i="1"/>
  <c r="H5" i="1"/>
  <c r="G5" i="1"/>
  <c r="F5" i="1"/>
  <c r="E5" i="1"/>
  <c r="D5" i="1"/>
  <c r="C5" i="1"/>
  <c r="B5" i="1"/>
  <c r="A5" i="1"/>
  <c r="AA4" i="1"/>
  <c r="J4" i="1"/>
  <c r="I4" i="1"/>
  <c r="H4" i="1"/>
  <c r="F4" i="1"/>
  <c r="D4" i="1"/>
  <c r="B4" i="1"/>
  <c r="A4" i="1"/>
  <c r="L13" i="1" l="1"/>
  <c r="FE13" i="1"/>
  <c r="FE19" i="1"/>
  <c r="L19" i="1"/>
  <c r="L7" i="1"/>
  <c r="FE7" i="1"/>
  <c r="L16" i="1"/>
  <c r="FE16" i="1"/>
  <c r="L24" i="1"/>
  <c r="FE24" i="1"/>
  <c r="AT10" i="1"/>
  <c r="AL10" i="1"/>
  <c r="L23" i="1"/>
  <c r="FE23" i="1"/>
  <c r="AT15" i="1"/>
  <c r="F15" i="1"/>
  <c r="AT20" i="1"/>
  <c r="AL20" i="1"/>
  <c r="L14" i="1"/>
  <c r="FE14" i="1"/>
  <c r="L21" i="1"/>
  <c r="FE21" i="1"/>
  <c r="L11" i="1"/>
  <c r="FE11" i="1"/>
  <c r="F8" i="1"/>
  <c r="M9" i="2"/>
  <c r="M10" i="1" s="1"/>
  <c r="M14" i="2"/>
  <c r="M15" i="1" s="1"/>
  <c r="CI7" i="1"/>
  <c r="F12" i="1"/>
  <c r="CP12" i="1"/>
  <c r="FO12" i="1"/>
  <c r="K17" i="1"/>
  <c r="AL17" i="1"/>
  <c r="CI17" i="1"/>
  <c r="F22" i="1"/>
  <c r="CP22" i="1"/>
  <c r="FO22" i="1"/>
  <c r="N9" i="2"/>
  <c r="N10" i="1" s="1"/>
  <c r="N14" i="2"/>
  <c r="N15" i="1" s="1"/>
  <c r="N19" i="2"/>
  <c r="N20" i="1" s="1"/>
  <c r="M19" i="2"/>
  <c r="M20" i="1" s="1"/>
  <c r="AL7" i="1"/>
  <c r="F9" i="1"/>
  <c r="CP9" i="1"/>
  <c r="AL14" i="1"/>
  <c r="CI14" i="1"/>
  <c r="F19" i="1"/>
  <c r="CP19" i="1"/>
  <c r="AL24" i="1"/>
  <c r="CI24" i="1"/>
  <c r="O14" i="2"/>
  <c r="O15" i="1" s="1"/>
  <c r="CP6" i="1"/>
  <c r="FO6" i="1"/>
  <c r="AL11" i="1"/>
  <c r="CI11" i="1"/>
  <c r="AM14" i="1"/>
  <c r="F16" i="1"/>
  <c r="CP16" i="1"/>
  <c r="AL21" i="1"/>
  <c r="CI21" i="1"/>
  <c r="AM24" i="1"/>
  <c r="M5" i="2"/>
  <c r="M6" i="1" s="1"/>
  <c r="M8" i="2"/>
  <c r="M9" i="1" s="1"/>
  <c r="P9" i="2"/>
  <c r="P10" i="1" s="1"/>
  <c r="N11" i="2"/>
  <c r="N12" i="1" s="1"/>
  <c r="P14" i="2"/>
  <c r="P15" i="1" s="1"/>
  <c r="N16" i="2"/>
  <c r="N17" i="1" s="1"/>
  <c r="P19" i="2"/>
  <c r="P20" i="1" s="1"/>
  <c r="N21" i="2"/>
  <c r="N22" i="1" s="1"/>
  <c r="O9" i="2"/>
  <c r="O10" i="1" s="1"/>
  <c r="M11" i="2"/>
  <c r="M12" i="1" s="1"/>
  <c r="M16" i="2"/>
  <c r="M17" i="1" s="1"/>
  <c r="O19" i="2"/>
  <c r="O20" i="1" s="1"/>
  <c r="M21" i="2"/>
  <c r="M22" i="1" s="1"/>
  <c r="AL8" i="1"/>
  <c r="CI8" i="1"/>
  <c r="FE8" i="1"/>
  <c r="AM11" i="1"/>
  <c r="F13" i="1"/>
  <c r="CP13" i="1"/>
  <c r="AV17" i="1"/>
  <c r="AL18" i="1"/>
  <c r="CI18" i="1"/>
  <c r="FE18" i="1"/>
  <c r="AM21" i="1"/>
  <c r="F23" i="1"/>
  <c r="CP23" i="1"/>
  <c r="N5" i="2"/>
  <c r="N6" i="1" s="1"/>
  <c r="N8" i="2"/>
  <c r="N9" i="1" s="1"/>
  <c r="Q9" i="2"/>
  <c r="Q10" i="1" s="1"/>
  <c r="O11" i="2"/>
  <c r="O12" i="1" s="1"/>
  <c r="M13" i="2"/>
  <c r="M14" i="1" s="1"/>
  <c r="Q14" i="2"/>
  <c r="Q15" i="1" s="1"/>
  <c r="O16" i="2"/>
  <c r="O17" i="1" s="1"/>
  <c r="M18" i="2"/>
  <c r="M19" i="1" s="1"/>
  <c r="Q19" i="2"/>
  <c r="Q20" i="1" s="1"/>
  <c r="O21" i="2"/>
  <c r="O22" i="1" s="1"/>
  <c r="AB13" i="1"/>
  <c r="AV14" i="1"/>
  <c r="AL15" i="1"/>
  <c r="CI15" i="1"/>
  <c r="FE15" i="1"/>
  <c r="CR16" i="1"/>
  <c r="AM18" i="1"/>
  <c r="F20" i="1"/>
  <c r="CP20" i="1"/>
  <c r="CK21" i="1"/>
  <c r="AB23" i="1"/>
  <c r="AV24" i="1"/>
  <c r="O5" i="2"/>
  <c r="O6" i="1" s="1"/>
  <c r="O8" i="2"/>
  <c r="O9" i="1" s="1"/>
  <c r="R9" i="2"/>
  <c r="R10" i="1" s="1"/>
  <c r="P11" i="2"/>
  <c r="P12" i="1" s="1"/>
  <c r="N13" i="2"/>
  <c r="N14" i="1" s="1"/>
  <c r="R14" i="2"/>
  <c r="R15" i="1" s="1"/>
  <c r="P16" i="2"/>
  <c r="P17" i="1" s="1"/>
  <c r="N18" i="2"/>
  <c r="N19" i="1" s="1"/>
  <c r="R19" i="2"/>
  <c r="R20" i="1" s="1"/>
  <c r="P21" i="2"/>
  <c r="P22" i="1" s="1"/>
  <c r="M23" i="2"/>
  <c r="M24" i="1" s="1"/>
  <c r="CI5" i="1"/>
  <c r="FE5" i="1"/>
  <c r="CR6" i="1"/>
  <c r="AM8" i="1"/>
  <c r="F10" i="1"/>
  <c r="CP10" i="1"/>
  <c r="AM5" i="1"/>
  <c r="CP7" i="1"/>
  <c r="CK8" i="1"/>
  <c r="AB10" i="1"/>
  <c r="K12" i="1"/>
  <c r="CI12" i="1"/>
  <c r="FE12" i="1"/>
  <c r="CR13" i="1"/>
  <c r="AM15" i="1"/>
  <c r="F17" i="1"/>
  <c r="CP17" i="1"/>
  <c r="CK18" i="1"/>
  <c r="AB20" i="1"/>
  <c r="AV21" i="1"/>
  <c r="K22" i="1"/>
  <c r="CI22" i="1"/>
  <c r="FE22" i="1"/>
  <c r="CR23" i="1"/>
  <c r="P5" i="2"/>
  <c r="P6" i="1" s="1"/>
  <c r="M7" i="2"/>
  <c r="M8" i="1" s="1"/>
  <c r="P8" i="2"/>
  <c r="P9" i="1" s="1"/>
  <c r="S9" i="2"/>
  <c r="S10" i="1" s="1"/>
  <c r="M10" i="2"/>
  <c r="M11" i="1" s="1"/>
  <c r="Q11" i="2"/>
  <c r="Q12" i="1" s="1"/>
  <c r="O13" i="2"/>
  <c r="O14" i="1" s="1"/>
  <c r="S14" i="2"/>
  <c r="S15" i="1" s="1"/>
  <c r="M15" i="2"/>
  <c r="M16" i="1" s="1"/>
  <c r="Q16" i="2"/>
  <c r="Q17" i="1" s="1"/>
  <c r="O18" i="2"/>
  <c r="O19" i="1" s="1"/>
  <c r="S19" i="2"/>
  <c r="S20" i="1" s="1"/>
  <c r="M20" i="2"/>
  <c r="M21" i="1" s="1"/>
  <c r="Q21" i="2"/>
  <c r="Q22" i="1" s="1"/>
  <c r="N23" i="2"/>
  <c r="N24" i="1" s="1"/>
  <c r="AB7" i="1"/>
  <c r="CQ7" i="1"/>
  <c r="K9" i="1"/>
  <c r="CI9" i="1"/>
  <c r="CR10" i="1"/>
  <c r="AM12" i="1"/>
  <c r="CJ12" i="1"/>
  <c r="AJ13" i="1"/>
  <c r="F14" i="1"/>
  <c r="CP14" i="1"/>
  <c r="CK15" i="1"/>
  <c r="AB17" i="1"/>
  <c r="CQ17" i="1"/>
  <c r="K19" i="1"/>
  <c r="CI19" i="1"/>
  <c r="CR20" i="1"/>
  <c r="CJ22" i="1"/>
  <c r="F24" i="1"/>
  <c r="M4" i="2"/>
  <c r="M5" i="1" s="1"/>
  <c r="Q5" i="2"/>
  <c r="Q6" i="1" s="1"/>
  <c r="N7" i="2"/>
  <c r="N8" i="1" s="1"/>
  <c r="Q8" i="2"/>
  <c r="Q9" i="1" s="1"/>
  <c r="T9" i="2"/>
  <c r="T10" i="1" s="1"/>
  <c r="N10" i="2"/>
  <c r="N11" i="1" s="1"/>
  <c r="R11" i="2"/>
  <c r="R12" i="1" s="1"/>
  <c r="P13" i="2"/>
  <c r="P14" i="1" s="1"/>
  <c r="T14" i="2"/>
  <c r="T15" i="1" s="1"/>
  <c r="N15" i="2"/>
  <c r="N16" i="1" s="1"/>
  <c r="R16" i="2"/>
  <c r="R17" i="1" s="1"/>
  <c r="P18" i="2"/>
  <c r="P19" i="1" s="1"/>
  <c r="T19" i="2"/>
  <c r="T20" i="1" s="1"/>
  <c r="N20" i="2"/>
  <c r="N21" i="1" s="1"/>
  <c r="R21" i="2"/>
  <c r="R22" i="1" s="1"/>
  <c r="O23" i="2"/>
  <c r="O24" i="1" s="1"/>
</calcChain>
</file>

<file path=xl/sharedStrings.xml><?xml version="1.0" encoding="utf-8"?>
<sst xmlns="http://schemas.openxmlformats.org/spreadsheetml/2006/main" count="784" uniqueCount="634">
  <si>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</si>
  <si>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</si>
  <si>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</si>
  <si>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</si>
  <si>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</si>
  <si>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</si>
  <si>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</si>
  <si>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</si>
  <si>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</si>
  <si>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</si>
  <si>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</si>
  <si>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</si>
  <si>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</si>
  <si>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</si>
  <si>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</si>
  <si>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</si>
  <si>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</si>
  <si>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</si>
  <si>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</si>
  <si>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</si>
  <si>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</si>
  <si>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</si>
  <si>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</si>
  <si>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</si>
  <si>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</si>
  <si>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</si>
  <si>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</si>
  <si>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</si>
  <si>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</si>
  <si>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</si>
  <si>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</si>
  <si>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</si>
  <si>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</si>
  <si>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</si>
  <si>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</si>
  <si>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</si>
  <si>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</si>
  <si>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</si>
  <si>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</si>
  <si>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</si>
  <si>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</si>
  <si>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</si>
  <si>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</si>
  <si>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</si>
  <si>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</si>
  <si>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</si>
  <si>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</si>
  <si>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</si>
  <si>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</si>
  <si>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</si>
  <si>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</si>
  <si>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</si>
  <si>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</si>
  <si>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</si>
  <si>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</si>
  <si>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</si>
  <si>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</si>
  <si>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</si>
  <si>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</si>
  <si>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</si>
  <si>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</si>
  <si>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</si>
  <si>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</si>
  <si>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</si>
  <si>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</si>
  <si>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</si>
  <si>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</si>
  <si>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</si>
  <si>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</si>
  <si>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</si>
  <si>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</si>
  <si>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</si>
  <si>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</si>
  <si>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</si>
  <si>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</si>
  <si>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</si>
  <si>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</si>
  <si>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</si>
  <si>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</si>
  <si>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</si>
  <si>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</si>
  <si>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</si>
  <si>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</si>
  <si>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</si>
  <si>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</si>
  <si>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</si>
  <si>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</si>
  <si>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</si>
  <si>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</si>
  <si>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</si>
  <si>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</si>
  <si>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</si>
  <si>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</si>
  <si>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</si>
  <si>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</si>
  <si>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</si>
  <si>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</si>
  <si>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</si>
  <si>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</si>
  <si>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</si>
  <si>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</si>
  <si>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</si>
  <si>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</si>
  <si>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</si>
  <si>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</si>
  <si>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</si>
  <si>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</si>
  <si>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</si>
  <si>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</si>
  <si>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</si>
  <si>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</si>
  <si>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</si>
  <si>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</si>
  <si>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</si>
  <si>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</si>
  <si>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</si>
  <si>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</si>
  <si>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</si>
  <si>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</si>
  <si>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</si>
  <si>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</si>
  <si>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</si>
  <si>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</si>
  <si>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</si>
  <si>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</si>
  <si>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</si>
  <si>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</si>
  <si>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</si>
  <si>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</si>
  <si>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</si>
  <si>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</si>
  <si>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</si>
  <si>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</si>
  <si>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</si>
  <si>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</si>
  <si>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</si>
  <si>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</si>
  <si>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</si>
  <si>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</si>
  <si>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</si>
  <si>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</si>
  <si>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</si>
  <si>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</si>
  <si>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</si>
  <si>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</si>
  <si>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</si>
  <si>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</si>
  <si>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</si>
  <si>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</si>
  <si>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</si>
  <si>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</si>
  <si>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</si>
  <si>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</si>
  <si>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</si>
  <si>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</si>
  <si>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</si>
  <si>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</si>
  <si>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</si>
  <si>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</si>
  <si>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</si>
  <si>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</si>
  <si>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</si>
  <si>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</si>
  <si>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</si>
  <si>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</si>
  <si>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</si>
  <si>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</si>
  <si>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</si>
  <si>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</si>
  <si>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</si>
  <si>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</si>
  <si>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</si>
  <si>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</si>
  <si>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</si>
  <si>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</si>
  <si>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</si>
  <si>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</si>
  <si>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</si>
  <si>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</si>
  <si>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</si>
  <si>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</si>
  <si>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</si>
  <si>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</si>
  <si>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</si>
  <si>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</si>
  <si>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</si>
  <si>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</si>
  <si>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</si>
  <si>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</si>
  <si>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</si>
  <si>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</si>
  <si>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</si>
  <si>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</si>
  <si>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</si>
  <si>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</si>
  <si>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</si>
  <si>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</si>
  <si>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</si>
  <si>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</si>
  <si>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</si>
  <si>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</si>
  <si>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</si>
  <si>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</si>
  <si>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</si>
  <si>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</si>
  <si>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</si>
  <si>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</si>
  <si>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</si>
  <si>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</si>
  <si>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</si>
  <si>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</si>
  <si>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</si>
  <si>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</si>
  <si>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</si>
  <si>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</si>
  <si>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</si>
  <si>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</si>
  <si>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</si>
  <si>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</si>
  <si>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</si>
  <si>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</si>
  <si>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</si>
  <si>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</si>
  <si>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</si>
  <si>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</si>
  <si>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</si>
  <si>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</si>
  <si>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</si>
  <si>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</si>
  <si>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</si>
  <si>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</si>
  <si>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</si>
  <si>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</si>
  <si>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</si>
  <si>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</si>
  <si>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</si>
  <si>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</si>
  <si>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</si>
  <si>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</si>
  <si>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</si>
  <si>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</si>
  <si>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</si>
  <si>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</si>
  <si>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</si>
  <si>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</si>
  <si>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</si>
  <si>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</si>
  <si>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</si>
  <si>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</si>
  <si>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</si>
  <si>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</si>
  <si>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</si>
  <si>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</si>
  <si>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</si>
  <si>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</si>
  <si>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</si>
  <si>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</si>
  <si>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</si>
  <si>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</si>
  <si>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</si>
  <si>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</si>
  <si>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</si>
  <si>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</si>
  <si>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</si>
  <si>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</si>
  <si>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</si>
  <si>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</si>
  <si>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</si>
  <si>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</si>
  <si>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</si>
  <si>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</si>
  <si>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</si>
  <si>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</si>
  <si>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</si>
  <si>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</si>
  <si>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</si>
  <si>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</si>
  <si>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</si>
  <si>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</si>
  <si>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</si>
  <si>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</si>
  <si>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</si>
  <si>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</si>
  <si>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</si>
  <si>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</si>
  <si>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</si>
  <si>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</si>
  <si>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</si>
  <si>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</si>
  <si>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</si>
  <si>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</si>
  <si>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</si>
  <si>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</si>
  <si>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</si>
  <si>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</si>
  <si>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</si>
  <si>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</si>
  <si>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</si>
  <si>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</si>
  <si>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</si>
  <si>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</si>
  <si>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</si>
  <si>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</si>
  <si>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</si>
  <si>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</si>
  <si>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</si>
  <si>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</si>
  <si>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</si>
  <si>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</si>
  <si>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</si>
  <si>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</si>
  <si>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</si>
  <si>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</si>
  <si>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</si>
  <si>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</si>
  <si>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</si>
  <si>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</si>
  <si>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</si>
  <si>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</si>
  <si>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</si>
  <si>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</si>
  <si>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</si>
  <si>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</si>
  <si>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</si>
  <si>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</si>
  <si>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</si>
  <si>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</si>
  <si>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</si>
  <si>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</si>
  <si>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</si>
  <si>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</si>
  <si>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</si>
  <si>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</si>
  <si>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</si>
  <si>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</si>
  <si>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</si>
  <si>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</si>
  <si>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</si>
  <si>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</si>
  <si>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</si>
  <si>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</si>
  <si>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</si>
  <si>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</si>
  <si>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</si>
  <si>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</si>
  <si>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</si>
  <si>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</si>
  <si>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</si>
  <si>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</si>
  <si>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</si>
  <si>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</si>
  <si>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</si>
  <si>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</si>
  <si>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</si>
  <si>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</si>
  <si>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E570 E575 E570C</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</si>
  <si>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</si>
  <si>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</si>
  <si>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</si>
  <si>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</si>
  <si>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</si>
  <si>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</si>
  <si>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</si>
  <si>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</si>
  <si>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</si>
  <si>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</si>
  <si>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</si>
  <si>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</si>
  <si>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</si>
  <si>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</si>
  <si>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</si>
  <si>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E570 - DE</t>
  </si>
  <si>
    <t>German</t>
  </si>
  <si>
    <t>01AX172</t>
  </si>
  <si>
    <t>Price – NON-Backlit</t>
  </si>
  <si>
    <t>Lenovo E570 - FR FBA</t>
  </si>
  <si>
    <t>French</t>
  </si>
  <si>
    <t>01AX131</t>
  </si>
  <si>
    <t>Packing size</t>
  </si>
  <si>
    <t>Big</t>
  </si>
  <si>
    <t>Lenovo E570 - IT</t>
  </si>
  <si>
    <t>Italian</t>
  </si>
  <si>
    <t>01AX177</t>
  </si>
  <si>
    <t>Package height (CM)</t>
  </si>
  <si>
    <t>Lenovo E570 - ES</t>
  </si>
  <si>
    <t>Spanish</t>
  </si>
  <si>
    <t>01AX130</t>
  </si>
  <si>
    <t>Package width (CM)</t>
  </si>
  <si>
    <t>Lenovo E570 - UK FBA</t>
  </si>
  <si>
    <t>UK</t>
  </si>
  <si>
    <t>01AX149</t>
  </si>
  <si>
    <t>Package length (CM)</t>
  </si>
  <si>
    <t>Lenovo E570 - NOR</t>
  </si>
  <si>
    <t>Scandinavian – Nordic</t>
  </si>
  <si>
    <t>01EN353</t>
  </si>
  <si>
    <t>Origin of Product</t>
  </si>
  <si>
    <t>Lenovo E570 - BE</t>
  </si>
  <si>
    <t>Belgian</t>
  </si>
  <si>
    <t>01AX126</t>
  </si>
  <si>
    <t>Package weight (GR)</t>
  </si>
  <si>
    <t>Lenovo E570 - BG</t>
  </si>
  <si>
    <t>Bulgarian</t>
  </si>
  <si>
    <t>01AX207</t>
  </si>
  <si>
    <t>Lenovo E570 - CZ</t>
  </si>
  <si>
    <t>Czech</t>
  </si>
  <si>
    <t>01AX168</t>
  </si>
  <si>
    <t>Parent sku</t>
  </si>
  <si>
    <t>Lenovo E570 parent</t>
  </si>
  <si>
    <t>Lenovo E570 - DK</t>
  </si>
  <si>
    <t>Danish</t>
  </si>
  <si>
    <t>01AX169</t>
  </si>
  <si>
    <t>Parent EAN</t>
  </si>
  <si>
    <t>Lenovo E570 - HU</t>
  </si>
  <si>
    <t>Hungarian</t>
  </si>
  <si>
    <t>01AX215</t>
  </si>
  <si>
    <t>Lenovo E570 - NL</t>
  </si>
  <si>
    <t>Dutch</t>
  </si>
  <si>
    <t>01AX219</t>
  </si>
  <si>
    <t>Item_type</t>
  </si>
  <si>
    <t>laptop-computer-replacement-parts</t>
  </si>
  <si>
    <t>Lenovo E570 - NO</t>
  </si>
  <si>
    <t>Norwegian</t>
  </si>
  <si>
    <t>01AX220</t>
  </si>
  <si>
    <t>Lenovo E570 - PL</t>
  </si>
  <si>
    <t>Polish</t>
  </si>
  <si>
    <t>01AX221</t>
  </si>
  <si>
    <t>Default quantity</t>
  </si>
  <si>
    <t>Lenovo E570 - PT</t>
  </si>
  <si>
    <t>Portuguese</t>
  </si>
  <si>
    <t>01AX222</t>
  </si>
  <si>
    <t>Lenovo E570 - SE/FI</t>
  </si>
  <si>
    <t>Swedish – Finnish</t>
  </si>
  <si>
    <t>01AX226</t>
  </si>
  <si>
    <t>Format</t>
  </si>
  <si>
    <t>Update</t>
  </si>
  <si>
    <t>Lenovo E570 - CH</t>
  </si>
  <si>
    <t>Swiss</t>
  </si>
  <si>
    <t>01AX227</t>
  </si>
  <si>
    <t>Lenovo E570 - US INT</t>
  </si>
  <si>
    <t>US International</t>
  </si>
  <si>
    <t>01AX150</t>
  </si>
  <si>
    <t>Lenovo E570 - RUS</t>
  </si>
  <si>
    <t>Russian</t>
  </si>
  <si>
    <t>01AX223</t>
  </si>
  <si>
    <t>Bullet Point 1:</t>
  </si>
  <si>
    <t>Lenovo E570 - US</t>
  </si>
  <si>
    <t>US</t>
  </si>
  <si>
    <t>01AX160</t>
  </si>
  <si>
    <t>Bullet Point 2:</t>
  </si>
  <si>
    <t>Bullet Point 5:</t>
  </si>
  <si>
    <t>Bullet Point 4:</t>
  </si>
  <si>
    <t>Product Description</t>
  </si>
  <si>
    <t>Warranty Message</t>
  </si>
  <si>
    <t>bullet point 4: regular</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</si>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</sst>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509FC2A" TargetMode="External"/><Relationship Id="rId1" Type="http://schemas.openxmlformats.org/officeDocument/2006/relationships/externalLinkPath" Target="file:///B509FC2A/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B12" sqref="B12"/>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633</v>
      </c>
    </row>
    <row r="4" spans="1:193" ht="17" x14ac:dyDescent="0.2">
      <c r="A4" s="2" t="str">
        <f>IF(ISBLANK(Values!E3),"",IF(Values!$B$37="EU","computercomponent","computer"))</f>
        <v>computercomponent</v>
      </c>
      <c r="B4" s="28" t="str">
        <f>Values!B13</f>
        <v>Lenovo E570 parent</v>
      </c>
      <c r="C4" s="28" t="s">
        <v>345</v>
      </c>
      <c r="D4" s="29">
        <f>Values!B14</f>
        <v>5714401571995</v>
      </c>
      <c r="E4" s="2" t="s">
        <v>346</v>
      </c>
      <c r="F4" s="28" t="str">
        <f>SUBSTITUTE(Values!B1, "{language}", "") &amp; " " &amp; Values!B3</f>
        <v>clavier de remplacement  rétroéclairé pour Lenovo Thinkpad E570 E575 E570C</v>
      </c>
      <c r="G4" s="28" t="s">
        <v>345</v>
      </c>
      <c r="H4" s="2" t="str">
        <f>Values!B16</f>
        <v>laptop-computer-replacement-parts</v>
      </c>
      <c r="I4" s="2" t="str">
        <f>IF(ISBLANK(Values!E3),"","4730574031")</f>
        <v>4730574031</v>
      </c>
      <c r="J4" s="30" t="str">
        <f>Values!B13</f>
        <v>Lenovo E570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E570 - DE</v>
      </c>
      <c r="C5" s="30" t="str">
        <f>IF(ISBLANK(Values!E4),"","TellusRem")</f>
        <v>TellusRem</v>
      </c>
      <c r="D5" s="29">
        <f>IF(ISBLANK(Values!E4),"",Values!E4)</f>
        <v>5714401571018</v>
      </c>
      <c r="E5" s="2" t="str">
        <f>IF(ISBLANK(Values!E4),"","EAN")</f>
        <v>EAN</v>
      </c>
      <c r="F5" s="28" t="str">
        <f>IF(ISBLANK(Values!E4),"",IF(Values!J4, SUBSTITUTE(Values!$B$1, "{language}", Values!H4) &amp; " " &amp;Values!$B$3, SUBSTITUTE(Values!$B$2, "{language}", Values!$H4) &amp; " " &amp;Values!$B$3))</f>
        <v>clavier de remplacement Allemand non rétroéclairé pour Lenovo Thinkpad E570 E575 E570C</v>
      </c>
      <c r="G5" s="30" t="str">
        <f>IF(ISBLANK(Values!E4),"","TellusRem")</f>
        <v>TellusRem</v>
      </c>
      <c r="H5" s="2" t="str">
        <f>IF(ISBLANK(Values!E4),"",Values!$B$16)</f>
        <v>laptop-computer-replacement-parts</v>
      </c>
      <c r="I5" s="2" t="str">
        <f>IF(ISBLANK(Values!E4),"","4730574031")</f>
        <v>4730574031</v>
      </c>
      <c r="J5" s="32" t="str">
        <f>IF(ISBLANK(Values!E4),"",Values!F4 )</f>
        <v>Lenovo E570 - DE</v>
      </c>
      <c r="K5" s="28">
        <f>IF(ISBLANK(Values!E4),"",IF(Values!J4, Values!$B$4, Values!$B$5))</f>
        <v>51.99</v>
      </c>
      <c r="L5" s="28" t="str">
        <f>IF(ISBLANK(Values!E4),"",IF($CO5="DEFAULT", Values!$B$18, ""))</f>
        <v/>
      </c>
      <c r="M5" s="28" t="str">
        <f>IF(ISBLANK(Values!E4),"",Values!$M4)</f>
        <v>https://download.lenovo.com/Images/Parts/01AX172/01AX172_A.jpg</v>
      </c>
      <c r="N5" s="28" t="str">
        <f>IF(ISBLANK(Values!$F4),"",Values!N4)</f>
        <v>https://download.lenovo.com/Images/Parts/01AX172/01AX172_B.jpg</v>
      </c>
      <c r="O5" s="28" t="str">
        <f>IF(ISBLANK(Values!$F4),"",Values!O4)</f>
        <v>https://download.lenovo.com/Images/Parts/01AX172/01AX172_details.jpg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Lenovo E570 parent</v>
      </c>
      <c r="Y5" s="32" t="str">
        <f>IF(ISBLANK(Values!E4),"","Size-Color")</f>
        <v>Size-Color</v>
      </c>
      <c r="Z5" s="30" t="str">
        <f>IF(ISBLANK(Values!E4),"","variation")</f>
        <v>variation</v>
      </c>
      <c r="AA5" s="2"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5" s="28" t="str">
        <f>IF(ISBLANK(Values!E4),"",Values!H4)</f>
        <v>Allemand</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51.99</v>
      </c>
    </row>
    <row r="6" spans="1:193" ht="64" x14ac:dyDescent="0.2">
      <c r="A6" s="2" t="str">
        <f>IF(ISBLANK(Values!E5),"",IF(Values!$B$37="EU","computercomponent","computer"))</f>
        <v>computercomponent</v>
      </c>
      <c r="B6" s="34" t="str">
        <f>IF(ISBLANK(Values!E5),"",Values!F5)</f>
        <v>Lenovo E570 - FR FBA</v>
      </c>
      <c r="C6" s="30" t="str">
        <f>IF(ISBLANK(Values!E5),"","TellusRem")</f>
        <v>TellusRem</v>
      </c>
      <c r="D6" s="29">
        <f>IF(ISBLANK(Values!E5),"",Values!E5)</f>
        <v>5714401571025</v>
      </c>
      <c r="E6" s="2" t="str">
        <f>IF(ISBLANK(Values!E5),"","EAN")</f>
        <v>EAN</v>
      </c>
      <c r="F6" s="28" t="str">
        <f>IF(ISBLANK(Values!E5),"",IF(Values!J5, SUBSTITUTE(Values!$B$1, "{language}", Values!H5) &amp; " " &amp;Values!$B$3, SUBSTITUTE(Values!$B$2, "{language}", Values!$H5) &amp; " " &amp;Values!$B$3))</f>
        <v>clavier de remplacement Français non rétroéclairé pour Lenovo Thinkpad E570 E575 E570C</v>
      </c>
      <c r="G6" s="30" t="str">
        <f>IF(ISBLANK(Values!E5),"","TellusRem")</f>
        <v>TellusRem</v>
      </c>
      <c r="H6" s="2" t="str">
        <f>IF(ISBLANK(Values!E5),"",Values!$B$16)</f>
        <v>laptop-computer-replacement-parts</v>
      </c>
      <c r="I6" s="2" t="str">
        <f>IF(ISBLANK(Values!E5),"","4730574031")</f>
        <v>4730574031</v>
      </c>
      <c r="J6" s="32" t="str">
        <f>IF(ISBLANK(Values!E5),"",Values!F5 )</f>
        <v>Lenovo E570 - FR FBA</v>
      </c>
      <c r="K6" s="28">
        <f>IF(ISBLANK(Values!E5),"",IF(Values!J5, Values!$B$4, Values!$B$5))</f>
        <v>51.99</v>
      </c>
      <c r="L6" s="28" t="str">
        <f>IF(ISBLANK(Values!E5),"",IF($CO6="DEFAULT", Values!$B$18, ""))</f>
        <v/>
      </c>
      <c r="M6" s="28" t="str">
        <f>IF(ISBLANK(Values!E5),"",Values!$M5)</f>
        <v>https://download.lenovo.com/Images/Parts/01AX131/01AX131_A.jpg</v>
      </c>
      <c r="N6" s="28" t="str">
        <f>IF(ISBLANK(Values!$F5),"",Values!N5)</f>
        <v>https://download.lenovo.com/Images/Parts/01AX131/01AX131_B.jpg</v>
      </c>
      <c r="O6" s="28" t="str">
        <f>IF(ISBLANK(Values!$F5),"",Values!O5)</f>
        <v>https://download.lenovo.com/Images/Parts/01AX131/01AX131_details.jpg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Lenovo E570 parent</v>
      </c>
      <c r="Y6" s="32" t="str">
        <f>IF(ISBLANK(Values!E5),"","Size-Color")</f>
        <v>Size-Color</v>
      </c>
      <c r="Z6" s="30" t="str">
        <f>IF(ISBLANK(Values!E5),"","variation")</f>
        <v>variation</v>
      </c>
      <c r="AA6" s="2"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6" s="28" t="str">
        <f>IF(ISBLANK(Values!E5),"",Values!H5)</f>
        <v>Français</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51.99</v>
      </c>
    </row>
    <row r="7" spans="1:193" ht="64" x14ac:dyDescent="0.2">
      <c r="A7" s="2" t="str">
        <f>IF(ISBLANK(Values!E6),"",IF(Values!$B$37="EU","computercomponent","computer"))</f>
        <v>computercomponent</v>
      </c>
      <c r="B7" s="34" t="str">
        <f>IF(ISBLANK(Values!E6),"",Values!F6)</f>
        <v>Lenovo E570 - IT</v>
      </c>
      <c r="C7" s="30" t="str">
        <f>IF(ISBLANK(Values!E6),"","TellusRem")</f>
        <v>TellusRem</v>
      </c>
      <c r="D7" s="29">
        <f>IF(ISBLANK(Values!E6),"",Values!E6)</f>
        <v>5714401571032</v>
      </c>
      <c r="E7" s="2" t="str">
        <f>IF(ISBLANK(Values!E6),"","EAN")</f>
        <v>EAN</v>
      </c>
      <c r="F7" s="28" t="str">
        <f>IF(ISBLANK(Values!E6),"",IF(Values!J6, SUBSTITUTE(Values!$B$1, "{language}", Values!H6) &amp; " " &amp;Values!$B$3, SUBSTITUTE(Values!$B$2, "{language}", Values!$H6) &amp; " " &amp;Values!$B$3))</f>
        <v>clavier de remplacement Italien non rétroéclairé pour Lenovo Thinkpad E570 E575 E570C</v>
      </c>
      <c r="G7" s="30" t="str">
        <f>IF(ISBLANK(Values!E6),"","TellusRem")</f>
        <v>TellusRem</v>
      </c>
      <c r="H7" s="2" t="str">
        <f>IF(ISBLANK(Values!E6),"",Values!$B$16)</f>
        <v>laptop-computer-replacement-parts</v>
      </c>
      <c r="I7" s="2" t="str">
        <f>IF(ISBLANK(Values!E6),"","4730574031")</f>
        <v>4730574031</v>
      </c>
      <c r="J7" s="32" t="str">
        <f>IF(ISBLANK(Values!E6),"",Values!F6 )</f>
        <v>Lenovo E570 - IT</v>
      </c>
      <c r="K7" s="28">
        <f>IF(ISBLANK(Values!E6),"",IF(Values!J6, Values!$B$4, Values!$B$5))</f>
        <v>51.99</v>
      </c>
      <c r="L7" s="28" t="str">
        <f>IF(ISBLANK(Values!E6),"",IF($CO7="DEFAULT", Values!$B$18, ""))</f>
        <v/>
      </c>
      <c r="M7" s="28" t="str">
        <f>IF(ISBLANK(Values!E6),"",Values!$M6)</f>
        <v>https://download.lenovo.com/Images/Parts/01AX177/01AX177_A.jpg</v>
      </c>
      <c r="N7" s="28" t="str">
        <f>IF(ISBLANK(Values!$F6),"",Values!N6)</f>
        <v>https://download.lenovo.com/Images/Parts/01AX177/01AX177_B.jpg</v>
      </c>
      <c r="O7" s="28" t="str">
        <f>IF(ISBLANK(Values!$F6),"",Values!O6)</f>
        <v>https://download.lenovo.com/Images/Parts/01AX177/01AX177_details.jpg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Lenovo E570 parent</v>
      </c>
      <c r="Y7" s="32" t="str">
        <f>IF(ISBLANK(Values!E6),"","Size-Color")</f>
        <v>Size-Color</v>
      </c>
      <c r="Z7" s="30" t="str">
        <f>IF(ISBLANK(Values!E6),"","variation")</f>
        <v>variation</v>
      </c>
      <c r="AA7" s="2"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7" s="28" t="str">
        <f>IF(ISBLANK(Values!E6),"",Values!H6)</f>
        <v>Italien</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51.99</v>
      </c>
    </row>
    <row r="8" spans="1:193" ht="64" x14ac:dyDescent="0.2">
      <c r="A8" s="2" t="str">
        <f>IF(ISBLANK(Values!E7),"",IF(Values!$B$37="EU","computercomponent","computer"))</f>
        <v>computercomponent</v>
      </c>
      <c r="B8" s="34" t="str">
        <f>IF(ISBLANK(Values!E7),"",Values!F7)</f>
        <v>Lenovo E570 - ES</v>
      </c>
      <c r="C8" s="30" t="str">
        <f>IF(ISBLANK(Values!E7),"","TellusRem")</f>
        <v>TellusRem</v>
      </c>
      <c r="D8" s="29">
        <f>IF(ISBLANK(Values!E7),"",Values!E7)</f>
        <v>5714401571049</v>
      </c>
      <c r="E8" s="2" t="str">
        <f>IF(ISBLANK(Values!E7),"","EAN")</f>
        <v>EAN</v>
      </c>
      <c r="F8" s="28" t="str">
        <f>IF(ISBLANK(Values!E7),"",IF(Values!J7, SUBSTITUTE(Values!$B$1, "{language}", Values!H7) &amp; " " &amp;Values!$B$3, SUBSTITUTE(Values!$B$2, "{language}", Values!$H7) &amp; " " &amp;Values!$B$3))</f>
        <v>clavier de remplacement Espagnol non rétroéclairé pour Lenovo Thinkpad E570 E575 E570C</v>
      </c>
      <c r="G8" s="30" t="str">
        <f>IF(ISBLANK(Values!E7),"","TellusRem")</f>
        <v>TellusRem</v>
      </c>
      <c r="H8" s="2" t="str">
        <f>IF(ISBLANK(Values!E7),"",Values!$B$16)</f>
        <v>laptop-computer-replacement-parts</v>
      </c>
      <c r="I8" s="2" t="str">
        <f>IF(ISBLANK(Values!E7),"","4730574031")</f>
        <v>4730574031</v>
      </c>
      <c r="J8" s="32" t="str">
        <f>IF(ISBLANK(Values!E7),"",Values!F7 )</f>
        <v>Lenovo E570 - ES</v>
      </c>
      <c r="K8" s="28">
        <f>IF(ISBLANK(Values!E7),"",IF(Values!J7, Values!$B$4, Values!$B$5))</f>
        <v>51.99</v>
      </c>
      <c r="L8" s="28" t="str">
        <f>IF(ISBLANK(Values!E7),"",IF($CO8="DEFAULT", Values!$B$18, ""))</f>
        <v/>
      </c>
      <c r="M8" s="28" t="str">
        <f>IF(ISBLANK(Values!E7),"",Values!$M7)</f>
        <v>https://download.lenovo.com/Images/Parts/01AX130/01AX130_A.jpg</v>
      </c>
      <c r="N8" s="28" t="str">
        <f>IF(ISBLANK(Values!$F7),"",Values!N7)</f>
        <v>https://download.lenovo.com/Images/Parts/01AX130/01AX130_B.jpg</v>
      </c>
      <c r="O8" s="28" t="str">
        <f>IF(ISBLANK(Values!$F7),"",Values!O7)</f>
        <v>https://download.lenovo.com/Images/Parts/01AX130/01AX130_details.jpg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E570 parent</v>
      </c>
      <c r="Y8" s="32" t="str">
        <f>IF(ISBLANK(Values!E7),"","Size-Color")</f>
        <v>Size-Color</v>
      </c>
      <c r="Z8" s="30" t="str">
        <f>IF(ISBLANK(Values!E7),"","variation")</f>
        <v>variation</v>
      </c>
      <c r="AA8" s="2"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8" s="28" t="str">
        <f>IF(ISBLANK(Values!E7),"",Values!H7)</f>
        <v>Espagnol</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51.99</v>
      </c>
    </row>
    <row r="9" spans="1:193" ht="64" x14ac:dyDescent="0.2">
      <c r="A9" s="2" t="str">
        <f>IF(ISBLANK(Values!E8),"",IF(Values!$B$37="EU","computercomponent","computer"))</f>
        <v>computercomponent</v>
      </c>
      <c r="B9" s="34" t="str">
        <f>IF(ISBLANK(Values!E8),"",Values!F8)</f>
        <v>Lenovo E570 - UK FBA</v>
      </c>
      <c r="C9" s="30" t="str">
        <f>IF(ISBLANK(Values!E8),"","TellusRem")</f>
        <v>TellusRem</v>
      </c>
      <c r="D9" s="29">
        <f>IF(ISBLANK(Values!E8),"",Values!E8)</f>
        <v>5714401571056</v>
      </c>
      <c r="E9" s="2" t="str">
        <f>IF(ISBLANK(Values!E8),"","EAN")</f>
        <v>EAN</v>
      </c>
      <c r="F9" s="28" t="str">
        <f>IF(ISBLANK(Values!E8),"",IF(Values!J8, SUBSTITUTE(Values!$B$1, "{language}", Values!H8) &amp; " " &amp;Values!$B$3, SUBSTITUTE(Values!$B$2, "{language}", Values!$H8) &amp; " " &amp;Values!$B$3))</f>
        <v>clavier de remplacement UK non rétroéclairé pour Lenovo Thinkpad E570 E575 E570C</v>
      </c>
      <c r="G9" s="30" t="str">
        <f>IF(ISBLANK(Values!E8),"","TellusRem")</f>
        <v>TellusRem</v>
      </c>
      <c r="H9" s="2" t="str">
        <f>IF(ISBLANK(Values!E8),"",Values!$B$16)</f>
        <v>laptop-computer-replacement-parts</v>
      </c>
      <c r="I9" s="2" t="str">
        <f>IF(ISBLANK(Values!E8),"","4730574031")</f>
        <v>4730574031</v>
      </c>
      <c r="J9" s="32" t="str">
        <f>IF(ISBLANK(Values!E8),"",Values!F8 )</f>
        <v>Lenovo E570 - UK FBA</v>
      </c>
      <c r="K9" s="28">
        <f>IF(ISBLANK(Values!E8),"",IF(Values!J8, Values!$B$4, Values!$B$5))</f>
        <v>51.99</v>
      </c>
      <c r="L9" s="28" t="str">
        <f>IF(ISBLANK(Values!E8),"",IF($CO9="DEFAULT", Values!$B$18, ""))</f>
        <v/>
      </c>
      <c r="M9" s="28" t="str">
        <f>IF(ISBLANK(Values!E8),"",Values!$M8)</f>
        <v>https://download.lenovo.com/Images/Parts/01AX149/01AX149_A.jpg</v>
      </c>
      <c r="N9" s="28" t="str">
        <f>IF(ISBLANK(Values!$F8),"",Values!N8)</f>
        <v>https://download.lenovo.com/Images/Parts/01AX149/01AX149_B.jpg</v>
      </c>
      <c r="O9" s="28" t="str">
        <f>IF(ISBLANK(Values!$F8),"",Values!O8)</f>
        <v>https://download.lenovo.com/Images/Parts/01AX149/01AX149_details.jpg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E570 parent</v>
      </c>
      <c r="Y9" s="32" t="str">
        <f>IF(ISBLANK(Values!E8),"","Size-Color")</f>
        <v>Size-Color</v>
      </c>
      <c r="Z9" s="30" t="str">
        <f>IF(ISBLANK(Values!E8),"","variation")</f>
        <v>variation</v>
      </c>
      <c r="AA9" s="2"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51.99</v>
      </c>
    </row>
    <row r="10" spans="1:193" ht="64" x14ac:dyDescent="0.2">
      <c r="A10" s="2" t="str">
        <f>IF(ISBLANK(Values!E9),"",IF(Values!$B$37="EU","computercomponent","computer"))</f>
        <v>computercomponent</v>
      </c>
      <c r="B10" s="34" t="str">
        <f>IF(ISBLANK(Values!E9),"",Values!F9)</f>
        <v>Lenovo E570 - NOR</v>
      </c>
      <c r="C10" s="30" t="str">
        <f>IF(ISBLANK(Values!E9),"","TellusRem")</f>
        <v>TellusRem</v>
      </c>
      <c r="D10" s="29">
        <f>IF(ISBLANK(Values!E9),"",Values!E9)</f>
        <v>5714401571063</v>
      </c>
      <c r="E10" s="2"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E570 E575 E570C</v>
      </c>
      <c r="G10" s="30" t="str">
        <f>IF(ISBLANK(Values!E9),"","TellusRem")</f>
        <v>TellusRem</v>
      </c>
      <c r="H10" s="2" t="str">
        <f>IF(ISBLANK(Values!E9),"",Values!$B$16)</f>
        <v>laptop-computer-replacement-parts</v>
      </c>
      <c r="I10" s="2" t="str">
        <f>IF(ISBLANK(Values!E9),"","4730574031")</f>
        <v>4730574031</v>
      </c>
      <c r="J10" s="32" t="str">
        <f>IF(ISBLANK(Values!E9),"",Values!F9 )</f>
        <v>Lenovo E570 - NOR</v>
      </c>
      <c r="K10" s="28">
        <f>IF(ISBLANK(Values!E9),"",IF(Values!J9, Values!$B$4, Values!$B$5))</f>
        <v>51.99</v>
      </c>
      <c r="L10" s="28" t="str">
        <f>IF(ISBLANK(Values!E9),"",IF($CO10="DEFAULT", Values!$B$18, ""))</f>
        <v/>
      </c>
      <c r="M10" s="28" t="str">
        <f>IF(ISBLANK(Values!E9),"",Values!$M9)</f>
        <v>https://download.lenovo.com/Images/Parts/01EN353/01EN353_A.jpg</v>
      </c>
      <c r="N10" s="28" t="str">
        <f>IF(ISBLANK(Values!$F9),"",Values!N9)</f>
        <v>https://download.lenovo.com/Images/Parts/01EN353/01EN353_B.jpg</v>
      </c>
      <c r="O10" s="28" t="str">
        <f>IF(ISBLANK(Values!$F9),"",Values!O9)</f>
        <v>https://download.lenovo.com/Images/Parts/01EN353/01EN353_details.jpg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E570 parent</v>
      </c>
      <c r="Y10" s="32" t="str">
        <f>IF(ISBLANK(Values!E9),"","Size-Color")</f>
        <v>Size-Color</v>
      </c>
      <c r="Z10" s="30" t="str">
        <f>IF(ISBLANK(Values!E9),"","variation")</f>
        <v>variation</v>
      </c>
      <c r="AA10" s="2"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non rétroéclairé.</v>
      </c>
      <c r="AM10" s="2" t="str">
        <f>SUBSTITUTE(IF(ISBLANK(Values!E9),"",Values!$B$27),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 t="str">
        <f>IF(ISBLANK(Values!E9),"","Parts")</f>
        <v>Parts</v>
      </c>
      <c r="DP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51.99</v>
      </c>
    </row>
    <row r="11" spans="1:193" ht="64" x14ac:dyDescent="0.2">
      <c r="A11" s="2" t="str">
        <f>IF(ISBLANK(Values!E10),"",IF(Values!$B$37="EU","computercomponent","computer"))</f>
        <v>computercomponent</v>
      </c>
      <c r="B11" s="34" t="str">
        <f>IF(ISBLANK(Values!E10),"",Values!F10)</f>
        <v>Lenovo E570 - BE</v>
      </c>
      <c r="C11" s="30" t="str">
        <f>IF(ISBLANK(Values!E10),"","TellusRem")</f>
        <v>TellusRem</v>
      </c>
      <c r="D11" s="29">
        <f>IF(ISBLANK(Values!E10),"",Values!E10)</f>
        <v>5714401571070</v>
      </c>
      <c r="E11" s="2" t="str">
        <f>IF(ISBLANK(Values!E10),"","EAN")</f>
        <v>EAN</v>
      </c>
      <c r="F11" s="28" t="str">
        <f>IF(ISBLANK(Values!E10),"",IF(Values!J10, SUBSTITUTE(Values!$B$1, "{language}", Values!H10) &amp; " " &amp;Values!$B$3, SUBSTITUTE(Values!$B$2, "{language}", Values!$H10) &amp; " " &amp;Values!$B$3))</f>
        <v>clavier de remplacement Belge non rétroéclairé pour Lenovo Thinkpad E570 E575 E570C</v>
      </c>
      <c r="G11" s="30" t="str">
        <f>IF(ISBLANK(Values!E10),"","TellusRem")</f>
        <v>TellusRem</v>
      </c>
      <c r="H11" s="2" t="str">
        <f>IF(ISBLANK(Values!E10),"",Values!$B$16)</f>
        <v>laptop-computer-replacement-parts</v>
      </c>
      <c r="I11" s="2" t="str">
        <f>IF(ISBLANK(Values!E10),"","4730574031")</f>
        <v>4730574031</v>
      </c>
      <c r="J11" s="32" t="str">
        <f>IF(ISBLANK(Values!E10),"",Values!F10 )</f>
        <v>Lenovo E570 - BE</v>
      </c>
      <c r="K11" s="28">
        <f>IF(ISBLANK(Values!E10),"",IF(Values!J10, Values!$B$4, Values!$B$5))</f>
        <v>51.99</v>
      </c>
      <c r="L11" s="28">
        <f>IF(ISBLANK(Values!E10),"",IF($CO11="DEFAULT", Values!$B$18, ""))</f>
        <v>5</v>
      </c>
      <c r="M11" s="28" t="str">
        <f>IF(ISBLANK(Values!E10),"",Values!$M10)</f>
        <v>https://download.lenovo.com/Images/Parts/01AX126/01AX126_A.jpg</v>
      </c>
      <c r="N11" s="28" t="str">
        <f>IF(ISBLANK(Values!$F10),"",Values!N10)</f>
        <v>https://download.lenovo.com/Images/Parts/01AX126/01AX126_B.jpg</v>
      </c>
      <c r="O11" s="28" t="str">
        <f>IF(ISBLANK(Values!$F10),"",Values!O10)</f>
        <v>https://download.lenovo.com/Images/Parts/01AX126/01AX126_details.jpg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E570 parent</v>
      </c>
      <c r="Y11" s="32" t="str">
        <f>IF(ISBLANK(Values!E10),"","Size-Color")</f>
        <v>Size-Color</v>
      </c>
      <c r="Z11" s="30" t="str">
        <f>IF(ISBLANK(Values!E10),"","variation")</f>
        <v>variation</v>
      </c>
      <c r="AA11" s="2"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non rétroéclairé.</v>
      </c>
      <c r="AM11" s="2" t="str">
        <f>SUBSTITUTE(IF(ISBLANK(Values!E10),"",Values!$B$27),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11" s="28" t="str">
        <f>IF(ISBLANK(Values!E10),"",Values!H10)</f>
        <v>Belge</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 t="str">
        <f>IF(ISBLANK(Values!E10),"","Parts")</f>
        <v>Parts</v>
      </c>
      <c r="DP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51.99</v>
      </c>
    </row>
    <row r="12" spans="1:193" ht="64" x14ac:dyDescent="0.2">
      <c r="A12" s="2" t="str">
        <f>IF(ISBLANK(Values!E11),"",IF(Values!$B$37="EU","computercomponent","computer"))</f>
        <v>computercomponent</v>
      </c>
      <c r="B12" s="34" t="str">
        <f>IF(ISBLANK(Values!E11),"",Values!F11)</f>
        <v>Lenovo E570 - BG</v>
      </c>
      <c r="C12" s="30" t="str">
        <f>IF(ISBLANK(Values!E11),"","TellusRem")</f>
        <v>TellusRem</v>
      </c>
      <c r="D12" s="29">
        <f>IF(ISBLANK(Values!E11),"",Values!E11)</f>
        <v>5714401571087</v>
      </c>
      <c r="E12" s="2" t="str">
        <f>IF(ISBLANK(Values!E11),"","EAN")</f>
        <v>EAN</v>
      </c>
      <c r="F12" s="28" t="str">
        <f>IF(ISBLANK(Values!E11),"",IF(Values!J11, SUBSTITUTE(Values!$B$1, "{language}", Values!H11) &amp; " " &amp;Values!$B$3, SUBSTITUTE(Values!$B$2, "{language}", Values!$H11) &amp; " " &amp;Values!$B$3))</f>
        <v>clavier de remplacement Bulgare non rétroéclairé pour Lenovo Thinkpad E570 E575 E570C</v>
      </c>
      <c r="G12" s="30" t="str">
        <f>IF(ISBLANK(Values!E11),"","TellusRem")</f>
        <v>TellusRem</v>
      </c>
      <c r="H12" s="2" t="str">
        <f>IF(ISBLANK(Values!E11),"",Values!$B$16)</f>
        <v>laptop-computer-replacement-parts</v>
      </c>
      <c r="I12" s="2" t="str">
        <f>IF(ISBLANK(Values!E11),"","4730574031")</f>
        <v>4730574031</v>
      </c>
      <c r="J12" s="32" t="str">
        <f>IF(ISBLANK(Values!E11),"",Values!F11 )</f>
        <v>Lenovo E570 - BG</v>
      </c>
      <c r="K12" s="28">
        <f>IF(ISBLANK(Values!E11),"",IF(Values!J11, Values!$B$4, Values!$B$5))</f>
        <v>51.99</v>
      </c>
      <c r="L12" s="28">
        <f>IF(ISBLANK(Values!E11),"",IF($CO12="DEFAULT", Values!$B$18, ""))</f>
        <v>5</v>
      </c>
      <c r="M12" s="28" t="str">
        <f>IF(ISBLANK(Values!E11),"",Values!$M11)</f>
        <v>https://download.lenovo.com/Images/Parts/01AX207/01AX207_A.jpg</v>
      </c>
      <c r="N12" s="28" t="str">
        <f>IF(ISBLANK(Values!$F11),"",Values!N11)</f>
        <v>https://download.lenovo.com/Images/Parts/01AX207/01AX207_B.jpg</v>
      </c>
      <c r="O12" s="28" t="str">
        <f>IF(ISBLANK(Values!$F11),"",Values!O11)</f>
        <v>https://download.lenovo.com/Images/Parts/01AX207/01AX207_details.jpg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E570 parent</v>
      </c>
      <c r="Y12" s="32" t="str">
        <f>IF(ISBLANK(Values!E11),"","Size-Color")</f>
        <v>Size-Color</v>
      </c>
      <c r="Z12" s="30" t="str">
        <f>IF(ISBLANK(Values!E11),"","variation")</f>
        <v>variation</v>
      </c>
      <c r="AA12" s="2"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Bulgare non rétroéclairé.</v>
      </c>
      <c r="AM12" s="2" t="str">
        <f>SUBSTITUTE(IF(ISBLANK(Values!E11),"",Values!$B$27),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12" s="28" t="str">
        <f>IF(ISBLANK(Values!E11),"",Values!H11)</f>
        <v>Bulgare</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 t="str">
        <f>IF(ISBLANK(Values!E11),"","Parts")</f>
        <v>Parts</v>
      </c>
      <c r="DP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51.99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51.99</v>
      </c>
    </row>
    <row r="13" spans="1:193" ht="64" x14ac:dyDescent="0.2">
      <c r="A13" s="2" t="str">
        <f>IF(ISBLANK(Values!E12),"",IF(Values!$B$37="EU","computercomponent","computer"))</f>
        <v>computercomponent</v>
      </c>
      <c r="B13" s="34" t="str">
        <f>IF(ISBLANK(Values!E12),"",Values!F12)</f>
        <v>Lenovo E570 - CZ</v>
      </c>
      <c r="C13" s="30" t="str">
        <f>IF(ISBLANK(Values!E12),"","TellusRem")</f>
        <v>TellusRem</v>
      </c>
      <c r="D13" s="29">
        <f>IF(ISBLANK(Values!E12),"",Values!E12)</f>
        <v>5714401571094</v>
      </c>
      <c r="E13" s="2" t="str">
        <f>IF(ISBLANK(Values!E12),"","EAN")</f>
        <v>EAN</v>
      </c>
      <c r="F13" s="28" t="str">
        <f>IF(ISBLANK(Values!E12),"",IF(Values!J12, SUBSTITUTE(Values!$B$1, "{language}", Values!H12) &amp; " " &amp;Values!$B$3, SUBSTITUTE(Values!$B$2, "{language}", Values!$H12) &amp; " " &amp;Values!$B$3))</f>
        <v>clavier de remplacement Tchèque non rétroéclairé pour Lenovo Thinkpad E570 E575 E570C</v>
      </c>
      <c r="G13" s="30" t="str">
        <f>IF(ISBLANK(Values!E12),"","TellusRem")</f>
        <v>TellusRem</v>
      </c>
      <c r="H13" s="2" t="str">
        <f>IF(ISBLANK(Values!E12),"",Values!$B$16)</f>
        <v>laptop-computer-replacement-parts</v>
      </c>
      <c r="I13" s="2" t="str">
        <f>IF(ISBLANK(Values!E12),"","4730574031")</f>
        <v>4730574031</v>
      </c>
      <c r="J13" s="32" t="str">
        <f>IF(ISBLANK(Values!E12),"",Values!F12 )</f>
        <v>Lenovo E570 - CZ</v>
      </c>
      <c r="K13" s="28">
        <f>IF(ISBLANK(Values!E12),"",IF(Values!J12, Values!$B$4, Values!$B$5))</f>
        <v>51.99</v>
      </c>
      <c r="L13" s="28">
        <f>IF(ISBLANK(Values!E12),"",IF($CO13="DEFAULT", Values!$B$18, ""))</f>
        <v>5</v>
      </c>
      <c r="M13" s="28" t="str">
        <f>IF(ISBLANK(Values!E12),"",Values!$M12)</f>
        <v>https://download.lenovo.com/Images/Parts/01AX168/01AX168_A.jpg</v>
      </c>
      <c r="N13" s="28" t="str">
        <f>IF(ISBLANK(Values!$F12),"",Values!N12)</f>
        <v>https://download.lenovo.com/Images/Parts/01AX168/01AX168_B.jpg</v>
      </c>
      <c r="O13" s="28" t="str">
        <f>IF(ISBLANK(Values!$F12),"",Values!O12)</f>
        <v>https://download.lenovo.com/Images/Parts/01AX168/01AX168_details.jpg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E570 parent</v>
      </c>
      <c r="Y13" s="32" t="str">
        <f>IF(ISBLANK(Values!E12),"","Size-Color")</f>
        <v>Size-Color</v>
      </c>
      <c r="Z13" s="30" t="str">
        <f>IF(ISBLANK(Values!E12),"","variation")</f>
        <v>variation</v>
      </c>
      <c r="AA13" s="2" t="str">
        <f>IF(ISBLANK(Values!E12),"",Values!$B$20)</f>
        <v>Update</v>
      </c>
      <c r="AB13"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Tchèque non rétroéclairé.</v>
      </c>
      <c r="AM13" s="2" t="str">
        <f>SUBSTITUTE(IF(ISBLANK(Values!E12),"",Values!$B$27),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13" s="28" t="str">
        <f>IF(ISBLANK(Values!E12),"",Values!H12)</f>
        <v>Tchèque</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 t="str">
        <f>IF(ISBLANK(Values!E12),"","Parts")</f>
        <v>Parts</v>
      </c>
      <c r="DP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51.99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51.99</v>
      </c>
    </row>
    <row r="14" spans="1:193" ht="64" x14ac:dyDescent="0.2">
      <c r="A14" s="2" t="str">
        <f>IF(ISBLANK(Values!E13),"",IF(Values!$B$37="EU","computercomponent","computer"))</f>
        <v>computercomponent</v>
      </c>
      <c r="B14" s="34" t="str">
        <f>IF(ISBLANK(Values!E13),"",Values!F13)</f>
        <v>Lenovo E570 - DK</v>
      </c>
      <c r="C14" s="30" t="str">
        <f>IF(ISBLANK(Values!E13),"","TellusRem")</f>
        <v>TellusRem</v>
      </c>
      <c r="D14" s="29">
        <f>IF(ISBLANK(Values!E13),"",Values!E13)</f>
        <v>5714401571100</v>
      </c>
      <c r="E14" s="2" t="str">
        <f>IF(ISBLANK(Values!E13),"","EAN")</f>
        <v>EAN</v>
      </c>
      <c r="F14" s="28" t="str">
        <f>IF(ISBLANK(Values!E13),"",IF(Values!J13, SUBSTITUTE(Values!$B$1, "{language}", Values!H13) &amp; " " &amp;Values!$B$3, SUBSTITUTE(Values!$B$2, "{language}", Values!$H13) &amp; " " &amp;Values!$B$3))</f>
        <v>clavier de remplacement Danois non rétroéclairé pour Lenovo Thinkpad E570 E575 E570C</v>
      </c>
      <c r="G14" s="30" t="str">
        <f>IF(ISBLANK(Values!E13),"","TellusRem")</f>
        <v>TellusRem</v>
      </c>
      <c r="H14" s="2" t="str">
        <f>IF(ISBLANK(Values!E13),"",Values!$B$16)</f>
        <v>laptop-computer-replacement-parts</v>
      </c>
      <c r="I14" s="2" t="str">
        <f>IF(ISBLANK(Values!E13),"","4730574031")</f>
        <v>4730574031</v>
      </c>
      <c r="J14" s="32" t="str">
        <f>IF(ISBLANK(Values!E13),"",Values!F13 )</f>
        <v>Lenovo E570 - DK</v>
      </c>
      <c r="K14" s="28">
        <f>IF(ISBLANK(Values!E13),"",IF(Values!J13, Values!$B$4, Values!$B$5))</f>
        <v>51.99</v>
      </c>
      <c r="L14" s="28">
        <f>IF(ISBLANK(Values!E13),"",IF($CO14="DEFAULT", Values!$B$18, ""))</f>
        <v>5</v>
      </c>
      <c r="M14" s="28" t="str">
        <f>IF(ISBLANK(Values!E13),"",Values!$M13)</f>
        <v>https://download.lenovo.com/Images/Parts/01AX169/01AX169_A.jpg</v>
      </c>
      <c r="N14" s="28" t="str">
        <f>IF(ISBLANK(Values!$F13),"",Values!N13)</f>
        <v>https://download.lenovo.com/Images/Parts/01AX169/01AX169_B.jpg</v>
      </c>
      <c r="O14" s="28" t="str">
        <f>IF(ISBLANK(Values!$F13),"",Values!O13)</f>
        <v>https://download.lenovo.com/Images/Parts/01AX169/01AX169_details.jpg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E570 parent</v>
      </c>
      <c r="Y14" s="32" t="str">
        <f>IF(ISBLANK(Values!E13),"","Size-Color")</f>
        <v>Size-Color</v>
      </c>
      <c r="Z14" s="30" t="str">
        <f>IF(ISBLANK(Values!E13),"","variation")</f>
        <v>variation</v>
      </c>
      <c r="AA14" s="2" t="str">
        <f>IF(ISBLANK(Values!E13),"",Values!$B$20)</f>
        <v>Update</v>
      </c>
      <c r="AB14" s="2"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3"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Danois non rétroéclairé.</v>
      </c>
      <c r="AM14" s="2" t="str">
        <f>SUBSTITUTE(IF(ISBLANK(Values!E13),"",Values!$B$27),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14" s="28" t="str">
        <f>IF(ISBLANK(Values!E13),"",Values!H13)</f>
        <v>Danois</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 t="str">
        <f>IF(ISBLANK(Values!E13),"","Parts")</f>
        <v>Parts</v>
      </c>
      <c r="DP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51.99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0">
        <f>K14</f>
        <v>51.99</v>
      </c>
    </row>
    <row r="15" spans="1:193" ht="64" x14ac:dyDescent="0.2">
      <c r="A15" s="2" t="str">
        <f>IF(ISBLANK(Values!E14),"",IF(Values!$B$37="EU","computercomponent","computer"))</f>
        <v>computercomponent</v>
      </c>
      <c r="B15" s="34" t="str">
        <f>IF(ISBLANK(Values!E14),"",Values!F14)</f>
        <v>Lenovo E570 - HU</v>
      </c>
      <c r="C15" s="30" t="str">
        <f>IF(ISBLANK(Values!E14),"","TellusRem")</f>
        <v>TellusRem</v>
      </c>
      <c r="D15" s="29">
        <f>IF(ISBLANK(Values!E14),"",Values!E14)</f>
        <v>5714401571117</v>
      </c>
      <c r="E15" s="2" t="str">
        <f>IF(ISBLANK(Values!E14),"","EAN")</f>
        <v>EAN</v>
      </c>
      <c r="F15" s="28" t="str">
        <f>IF(ISBLANK(Values!E14),"",IF(Values!J14, SUBSTITUTE(Values!$B$1, "{language}", Values!H14) &amp; " " &amp;Values!$B$3, SUBSTITUTE(Values!$B$2, "{language}", Values!$H14) &amp; " " &amp;Values!$B$3))</f>
        <v>clavier de remplacement Hongrois non rétroéclairé pour Lenovo Thinkpad E570 E575 E570C</v>
      </c>
      <c r="G15" s="30" t="str">
        <f>IF(ISBLANK(Values!E14),"","TellusRem")</f>
        <v>TellusRem</v>
      </c>
      <c r="H15" s="2" t="str">
        <f>IF(ISBLANK(Values!E14),"",Values!$B$16)</f>
        <v>laptop-computer-replacement-parts</v>
      </c>
      <c r="I15" s="2" t="str">
        <f>IF(ISBLANK(Values!E14),"","4730574031")</f>
        <v>4730574031</v>
      </c>
      <c r="J15" s="32" t="str">
        <f>IF(ISBLANK(Values!E14),"",Values!F14 )</f>
        <v>Lenovo E570 - HU</v>
      </c>
      <c r="K15" s="28">
        <f>IF(ISBLANK(Values!E14),"",IF(Values!J14, Values!$B$4, Values!$B$5))</f>
        <v>51.99</v>
      </c>
      <c r="L15" s="28">
        <f>IF(ISBLANK(Values!E14),"",IF($CO15="DEFAULT", Values!$B$18, ""))</f>
        <v>5</v>
      </c>
      <c r="M15" s="28" t="str">
        <f>IF(ISBLANK(Values!E14),"",Values!$M14)</f>
        <v>https://download.lenovo.com/Images/Parts/01AX215/01AX215_A.jpg</v>
      </c>
      <c r="N15" s="28" t="str">
        <f>IF(ISBLANK(Values!$F14),"",Values!N14)</f>
        <v>https://download.lenovo.com/Images/Parts/01AX215/01AX215_B.jpg</v>
      </c>
      <c r="O15" s="28" t="str">
        <f>IF(ISBLANK(Values!$F14),"",Values!O14)</f>
        <v>https://download.lenovo.com/Images/Parts/01AX215/01AX215_details.jpg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E570 parent</v>
      </c>
      <c r="Y15" s="32" t="str">
        <f>IF(ISBLANK(Values!E14),"","Size-Color")</f>
        <v>Size-Color</v>
      </c>
      <c r="Z15" s="30" t="str">
        <f>IF(ISBLANK(Values!E14),"","variation")</f>
        <v>variation</v>
      </c>
      <c r="AA15" s="2" t="str">
        <f>IF(ISBLANK(Values!E14),"",Values!$B$20)</f>
        <v>Update</v>
      </c>
      <c r="AB15" s="2"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3"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5" s="2" t="str">
        <f>IF(ISBLANK(Values!E14),"",Values!$B$25)</f>
        <v xml:space="preserve">♻️ PRODUIT ÉCOLOGIQUE - Achetez remis à neuf, ACHETEZ VERT! Réduisez plus de 80% de dioxyde de carbone en achetant nos claviers remis à neuf, par rapport à l'achat d'un nouveau clavier! </v>
      </c>
      <c r="AL15" s="2" t="str">
        <f>IF(ISBLANK(Values!E14),"",SUBSTITUTE(SUBSTITUTE(IF(Values!$J14, Values!$B$26, Values!$B$33), "{language}", Values!$H14), "{flag}", INDEX(options!$E$1:$E$20, Values!$V14)))</f>
        <v>👉  DISPOSITION - 🇭🇺 Hongrois non rétroéclairé.</v>
      </c>
      <c r="AM15" s="2" t="str">
        <f>SUBSTITUTE(IF(ISBLANK(Values!E14),"",Values!$B$27),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15" s="28" t="str">
        <f>IF(ISBLANK(Values!E14),"",Values!H14)</f>
        <v>Hongrois</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Danemark</v>
      </c>
      <c r="CZ15" s="2" t="str">
        <f>IF(ISBLANK(Values!E14),"","No")</f>
        <v>No</v>
      </c>
      <c r="DA15" s="2" t="str">
        <f>IF(ISBLANK(Values!E14),"","No")</f>
        <v>No</v>
      </c>
      <c r="DO15" s="2" t="str">
        <f>IF(ISBLANK(Values!E14),"","Parts")</f>
        <v>Parts</v>
      </c>
      <c r="DP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51.99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0">
        <f>K15</f>
        <v>51.99</v>
      </c>
    </row>
    <row r="16" spans="1:193" ht="64" x14ac:dyDescent="0.2">
      <c r="A16" s="2" t="str">
        <f>IF(ISBLANK(Values!E15),"",IF(Values!$B$37="EU","computercomponent","computer"))</f>
        <v>computercomponent</v>
      </c>
      <c r="B16" s="34" t="str">
        <f>IF(ISBLANK(Values!E15),"",Values!F15)</f>
        <v>Lenovo E570 - NL</v>
      </c>
      <c r="C16" s="30" t="str">
        <f>IF(ISBLANK(Values!E15),"","TellusRem")</f>
        <v>TellusRem</v>
      </c>
      <c r="D16" s="29">
        <f>IF(ISBLANK(Values!E15),"",Values!E15)</f>
        <v>5714401571124</v>
      </c>
      <c r="E16" s="2" t="str">
        <f>IF(ISBLANK(Values!E15),"","EAN")</f>
        <v>EAN</v>
      </c>
      <c r="F16" s="28" t="str">
        <f>IF(ISBLANK(Values!E15),"",IF(Values!J15, SUBSTITUTE(Values!$B$1, "{language}", Values!H15) &amp; " " &amp;Values!$B$3, SUBSTITUTE(Values!$B$2, "{language}", Values!$H15) &amp; " " &amp;Values!$B$3))</f>
        <v>clavier de remplacement Néerlandais non rétroéclairé pour Lenovo Thinkpad E570 E575 E570C</v>
      </c>
      <c r="G16" s="30" t="str">
        <f>IF(ISBLANK(Values!E15),"","TellusRem")</f>
        <v>TellusRem</v>
      </c>
      <c r="H16" s="2" t="str">
        <f>IF(ISBLANK(Values!E15),"",Values!$B$16)</f>
        <v>laptop-computer-replacement-parts</v>
      </c>
      <c r="I16" s="2" t="str">
        <f>IF(ISBLANK(Values!E15),"","4730574031")</f>
        <v>4730574031</v>
      </c>
      <c r="J16" s="32" t="str">
        <f>IF(ISBLANK(Values!E15),"",Values!F15 )</f>
        <v>Lenovo E570 - NL</v>
      </c>
      <c r="K16" s="28">
        <f>IF(ISBLANK(Values!E15),"",IF(Values!J15, Values!$B$4, Values!$B$5))</f>
        <v>51.99</v>
      </c>
      <c r="L16" s="28">
        <f>IF(ISBLANK(Values!E15),"",IF($CO16="DEFAULT", Values!$B$18, ""))</f>
        <v>5</v>
      </c>
      <c r="M16" s="28" t="str">
        <f>IF(ISBLANK(Values!E15),"",Values!$M15)</f>
        <v>https://download.lenovo.com/Images/Parts/01AX219/01AX219_A.jpg</v>
      </c>
      <c r="N16" s="28" t="str">
        <f>IF(ISBLANK(Values!$F15),"",Values!N15)</f>
        <v>https://download.lenovo.com/Images/Parts/01AX219/01AX219_B.jpg</v>
      </c>
      <c r="O16" s="28" t="str">
        <f>IF(ISBLANK(Values!$F15),"",Values!O15)</f>
        <v>https://download.lenovo.com/Images/Parts/01AX219/01AX219_details.jpg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E570 parent</v>
      </c>
      <c r="Y16" s="32" t="str">
        <f>IF(ISBLANK(Values!E15),"","Size-Color")</f>
        <v>Size-Color</v>
      </c>
      <c r="Z16" s="30" t="str">
        <f>IF(ISBLANK(Values!E15),"","variation")</f>
        <v>variation</v>
      </c>
      <c r="AA16" s="2" t="str">
        <f>IF(ISBLANK(Values!E15),"",Values!$B$20)</f>
        <v>Update</v>
      </c>
      <c r="AB16" s="2"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3"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6" s="2" t="str">
        <f>IF(ISBLANK(Values!E15),"",Values!$B$25)</f>
        <v xml:space="preserve">♻️ PRODUIT ÉCOLOGIQUE - Achetez remis à neuf, ACHETEZ VERT! Réduisez plus de 80% de dioxyde de carbone en achetant nos claviers remis à neuf, par rapport à l'achat d'un nouveau clavier! </v>
      </c>
      <c r="AL16" s="2" t="str">
        <f>IF(ISBLANK(Values!E15),"",SUBSTITUTE(SUBSTITUTE(IF(Values!$J15, Values!$B$26, Values!$B$33), "{language}", Values!$H15), "{flag}", INDEX(options!$E$1:$E$20, Values!$V15)))</f>
        <v>👉  DISPOSITION - 🇳🇱 Néerlandais non rétroéclairé.</v>
      </c>
      <c r="AM16" s="2" t="str">
        <f>SUBSTITUTE(IF(ISBLANK(Values!E15),"",Values!$B$27),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16" s="28" t="str">
        <f>IF(ISBLANK(Values!E15),"",Values!H15)</f>
        <v>Néerlandais</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Danemark</v>
      </c>
      <c r="CZ16" s="2" t="str">
        <f>IF(ISBLANK(Values!E15),"","No")</f>
        <v>No</v>
      </c>
      <c r="DA16" s="2" t="str">
        <f>IF(ISBLANK(Values!E15),"","No")</f>
        <v>No</v>
      </c>
      <c r="DO16" s="2" t="str">
        <f>IF(ISBLANK(Values!E15),"","Parts")</f>
        <v>Parts</v>
      </c>
      <c r="DP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51.99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0">
        <f>K16</f>
        <v>51.99</v>
      </c>
    </row>
    <row r="17" spans="1:193" ht="64" x14ac:dyDescent="0.2">
      <c r="A17" s="2" t="str">
        <f>IF(ISBLANK(Values!E16),"",IF(Values!$B$37="EU","computercomponent","computer"))</f>
        <v>computercomponent</v>
      </c>
      <c r="B17" s="34" t="str">
        <f>IF(ISBLANK(Values!E16),"",Values!F16)</f>
        <v>Lenovo E570 - NO</v>
      </c>
      <c r="C17" s="30" t="str">
        <f>IF(ISBLANK(Values!E16),"","TellusRem")</f>
        <v>TellusRem</v>
      </c>
      <c r="D17" s="29">
        <f>IF(ISBLANK(Values!E16),"",Values!E16)</f>
        <v>5714401571131</v>
      </c>
      <c r="E17" s="2" t="str">
        <f>IF(ISBLANK(Values!E16),"","EAN")</f>
        <v>EAN</v>
      </c>
      <c r="F17" s="28" t="str">
        <f>IF(ISBLANK(Values!E16),"",IF(Values!J16, SUBSTITUTE(Values!$B$1, "{language}", Values!H16) &amp; " " &amp;Values!$B$3, SUBSTITUTE(Values!$B$2, "{language}", Values!$H16) &amp; " " &amp;Values!$B$3))</f>
        <v>clavier de remplacement Norvégienne non rétroéclairé pour Lenovo Thinkpad E570 E575 E570C</v>
      </c>
      <c r="G17" s="30" t="str">
        <f>IF(ISBLANK(Values!E16),"","TellusRem")</f>
        <v>TellusRem</v>
      </c>
      <c r="H17" s="2" t="str">
        <f>IF(ISBLANK(Values!E16),"",Values!$B$16)</f>
        <v>laptop-computer-replacement-parts</v>
      </c>
      <c r="I17" s="2" t="str">
        <f>IF(ISBLANK(Values!E16),"","4730574031")</f>
        <v>4730574031</v>
      </c>
      <c r="J17" s="32" t="str">
        <f>IF(ISBLANK(Values!E16),"",Values!F16 )</f>
        <v>Lenovo E570 - NO</v>
      </c>
      <c r="K17" s="28">
        <f>IF(ISBLANK(Values!E16),"",IF(Values!J16, Values!$B$4, Values!$B$5))</f>
        <v>51.99</v>
      </c>
      <c r="L17" s="28">
        <f>IF(ISBLANK(Values!E16),"",IF($CO17="DEFAULT", Values!$B$18, ""))</f>
        <v>5</v>
      </c>
      <c r="M17" s="28" t="str">
        <f>IF(ISBLANK(Values!E16),"",Values!$M16)</f>
        <v>https://download.lenovo.com/Images/Parts/01AX220/01AX220_A.jpg</v>
      </c>
      <c r="N17" s="28" t="str">
        <f>IF(ISBLANK(Values!$F16),"",Values!N16)</f>
        <v>https://download.lenovo.com/Images/Parts/01AX220/01AX220_B.jpg</v>
      </c>
      <c r="O17" s="28" t="str">
        <f>IF(ISBLANK(Values!$F16),"",Values!O16)</f>
        <v>https://download.lenovo.com/Images/Parts/01AX220/01AX220_details.jpg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E570 parent</v>
      </c>
      <c r="Y17" s="32" t="str">
        <f>IF(ISBLANK(Values!E16),"","Size-Color")</f>
        <v>Size-Color</v>
      </c>
      <c r="Z17" s="30" t="str">
        <f>IF(ISBLANK(Values!E16),"","variation")</f>
        <v>variation</v>
      </c>
      <c r="AA17" s="2" t="str">
        <f>IF(ISBLANK(Values!E16),"",Values!$B$20)</f>
        <v>Update</v>
      </c>
      <c r="AB17" s="2"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3"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7" s="2" t="str">
        <f>IF(ISBLANK(Values!E16),"",Values!$B$25)</f>
        <v xml:space="preserve">♻️ PRODUIT ÉCOLOGIQUE - Achetez remis à neuf, ACHETEZ VERT! Réduisez plus de 80% de dioxyde de carbone en achetant nos claviers remis à neuf, par rapport à l'achat d'un nouveau clavier! </v>
      </c>
      <c r="AL17" s="2" t="str">
        <f>IF(ISBLANK(Values!E16),"",SUBSTITUTE(SUBSTITUTE(IF(Values!$J16, Values!$B$26, Values!$B$33), "{language}", Values!$H16), "{flag}", INDEX(options!$E$1:$E$20, Values!$V16)))</f>
        <v>👉  DISPOSITION - 🇳🇴 Norvégienne non rétroéclairé.</v>
      </c>
      <c r="AM17" s="2" t="str">
        <f>SUBSTITUTE(IF(ISBLANK(Values!E16),"",Values!$B$27),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17" s="28" t="str">
        <f>IF(ISBLANK(Values!E16),"",Values!H16)</f>
        <v>Norvégienne</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Danemark</v>
      </c>
      <c r="CZ17" s="2" t="str">
        <f>IF(ISBLANK(Values!E16),"","No")</f>
        <v>No</v>
      </c>
      <c r="DA17" s="2" t="str">
        <f>IF(ISBLANK(Values!E16),"","No")</f>
        <v>No</v>
      </c>
      <c r="DO17" s="2" t="str">
        <f>IF(ISBLANK(Values!E16),"","Parts")</f>
        <v>Parts</v>
      </c>
      <c r="DP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51.99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0">
        <f>K17</f>
        <v>51.99</v>
      </c>
    </row>
    <row r="18" spans="1:193" ht="64" x14ac:dyDescent="0.2">
      <c r="A18" s="2" t="str">
        <f>IF(ISBLANK(Values!E17),"",IF(Values!$B$37="EU","computercomponent","computer"))</f>
        <v>computercomponent</v>
      </c>
      <c r="B18" s="34" t="str">
        <f>IF(ISBLANK(Values!E17),"",Values!F17)</f>
        <v>Lenovo E570 - PL</v>
      </c>
      <c r="C18" s="30" t="str">
        <f>IF(ISBLANK(Values!E17),"","TellusRem")</f>
        <v>TellusRem</v>
      </c>
      <c r="D18" s="29">
        <f>IF(ISBLANK(Values!E17),"",Values!E17)</f>
        <v>5714401571148</v>
      </c>
      <c r="E18" s="2" t="str">
        <f>IF(ISBLANK(Values!E17),"","EAN")</f>
        <v>EAN</v>
      </c>
      <c r="F18" s="28" t="str">
        <f>IF(ISBLANK(Values!E17),"",IF(Values!J17, SUBSTITUTE(Values!$B$1, "{language}", Values!H17) &amp; " " &amp;Values!$B$3, SUBSTITUTE(Values!$B$2, "{language}", Values!$H17) &amp; " " &amp;Values!$B$3))</f>
        <v>clavier de remplacement Polonais non rétroéclairé pour Lenovo Thinkpad E570 E575 E570C</v>
      </c>
      <c r="G18" s="30" t="str">
        <f>IF(ISBLANK(Values!E17),"","TellusRem")</f>
        <v>TellusRem</v>
      </c>
      <c r="H18" s="2" t="str">
        <f>IF(ISBLANK(Values!E17),"",Values!$B$16)</f>
        <v>laptop-computer-replacement-parts</v>
      </c>
      <c r="I18" s="2" t="str">
        <f>IF(ISBLANK(Values!E17),"","4730574031")</f>
        <v>4730574031</v>
      </c>
      <c r="J18" s="32" t="str">
        <f>IF(ISBLANK(Values!E17),"",Values!F17 )</f>
        <v>Lenovo E570 - PL</v>
      </c>
      <c r="K18" s="28">
        <f>IF(ISBLANK(Values!E17),"",IF(Values!J17, Values!$B$4, Values!$B$5))</f>
        <v>51.99</v>
      </c>
      <c r="L18" s="28">
        <f>IF(ISBLANK(Values!E17),"",IF($CO18="DEFAULT", Values!$B$18, ""))</f>
        <v>5</v>
      </c>
      <c r="M18" s="28" t="str">
        <f>IF(ISBLANK(Values!E17),"",Values!$M17)</f>
        <v>https://download.lenovo.com/Images/Parts/01AX221/01AX221_A.jpg</v>
      </c>
      <c r="N18" s="28" t="str">
        <f>IF(ISBLANK(Values!$F17),"",Values!N17)</f>
        <v>https://download.lenovo.com/Images/Parts/01AX221/01AX221_B.jpg</v>
      </c>
      <c r="O18" s="28" t="str">
        <f>IF(ISBLANK(Values!$F17),"",Values!O17)</f>
        <v>https://download.lenovo.com/Images/Parts/01AX221/01AX221_details.jpg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E570 parent</v>
      </c>
      <c r="Y18" s="32" t="str">
        <f>IF(ISBLANK(Values!E17),"","Size-Color")</f>
        <v>Size-Color</v>
      </c>
      <c r="Z18" s="30" t="str">
        <f>IF(ISBLANK(Values!E17),"","variation")</f>
        <v>variation</v>
      </c>
      <c r="AA18" s="2" t="str">
        <f>IF(ISBLANK(Values!E17),"",Values!$B$20)</f>
        <v>Update</v>
      </c>
      <c r="AB18" s="2"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3"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8" s="2" t="str">
        <f>IF(ISBLANK(Values!E17),"",Values!$B$25)</f>
        <v xml:space="preserve">♻️ PRODUIT ÉCOLOGIQUE - Achetez remis à neuf, ACHETEZ VERT! Réduisez plus de 80% de dioxyde de carbone en achetant nos claviers remis à neuf, par rapport à l'achat d'un nouveau clavier! </v>
      </c>
      <c r="AL18" s="2" t="str">
        <f>IF(ISBLANK(Values!E17),"",SUBSTITUTE(SUBSTITUTE(IF(Values!$J17, Values!$B$26, Values!$B$33), "{language}", Values!$H17), "{flag}", INDEX(options!$E$1:$E$20, Values!$V17)))</f>
        <v>👉  DISPOSITION - 🇵🇱 Polonais non rétroéclairé.</v>
      </c>
      <c r="AM18" s="2" t="str">
        <f>SUBSTITUTE(IF(ISBLANK(Values!E17),"",Values!$B$27),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18" s="28" t="str">
        <f>IF(ISBLANK(Values!E17),"",Values!H17)</f>
        <v>Polonais</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Danemark</v>
      </c>
      <c r="CZ18" s="2" t="str">
        <f>IF(ISBLANK(Values!E17),"","No")</f>
        <v>No</v>
      </c>
      <c r="DA18" s="2" t="str">
        <f>IF(ISBLANK(Values!E17),"","No")</f>
        <v>No</v>
      </c>
      <c r="DO18" s="2" t="str">
        <f>IF(ISBLANK(Values!E17),"","Parts")</f>
        <v>Parts</v>
      </c>
      <c r="DP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51.99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0">
        <f>K18</f>
        <v>51.99</v>
      </c>
    </row>
    <row r="19" spans="1:193" ht="64" x14ac:dyDescent="0.2">
      <c r="A19" s="2" t="str">
        <f>IF(ISBLANK(Values!E18),"",IF(Values!$B$37="EU","computercomponent","computer"))</f>
        <v>computercomponent</v>
      </c>
      <c r="B19" s="34" t="str">
        <f>IF(ISBLANK(Values!E18),"",Values!F18)</f>
        <v>Lenovo E570 - PT</v>
      </c>
      <c r="C19" s="30" t="str">
        <f>IF(ISBLANK(Values!E18),"","TellusRem")</f>
        <v>TellusRem</v>
      </c>
      <c r="D19" s="29">
        <f>IF(ISBLANK(Values!E18),"",Values!E18)</f>
        <v>5714401571155</v>
      </c>
      <c r="E19" s="2" t="str">
        <f>IF(ISBLANK(Values!E18),"","EAN")</f>
        <v>EAN</v>
      </c>
      <c r="F19" s="28" t="str">
        <f>IF(ISBLANK(Values!E18),"",IF(Values!J18, SUBSTITUTE(Values!$B$1, "{language}", Values!H18) &amp; " " &amp;Values!$B$3, SUBSTITUTE(Values!$B$2, "{language}", Values!$H18) &amp; " " &amp;Values!$B$3))</f>
        <v>clavier de remplacement Portugais non rétroéclairé pour Lenovo Thinkpad E570 E575 E570C</v>
      </c>
      <c r="G19" s="30" t="str">
        <f>IF(ISBLANK(Values!E18),"","TellusRem")</f>
        <v>TellusRem</v>
      </c>
      <c r="H19" s="2" t="str">
        <f>IF(ISBLANK(Values!E18),"",Values!$B$16)</f>
        <v>laptop-computer-replacement-parts</v>
      </c>
      <c r="I19" s="2" t="str">
        <f>IF(ISBLANK(Values!E18),"","4730574031")</f>
        <v>4730574031</v>
      </c>
      <c r="J19" s="32" t="str">
        <f>IF(ISBLANK(Values!E18),"",Values!F18 )</f>
        <v>Lenovo E570 - PT</v>
      </c>
      <c r="K19" s="28">
        <f>IF(ISBLANK(Values!E18),"",IF(Values!J18, Values!$B$4, Values!$B$5))</f>
        <v>51.99</v>
      </c>
      <c r="L19" s="28">
        <f>IF(ISBLANK(Values!E18),"",IF($CO19="DEFAULT", Values!$B$18, ""))</f>
        <v>5</v>
      </c>
      <c r="M19" s="28" t="str">
        <f>IF(ISBLANK(Values!E18),"",Values!$M18)</f>
        <v>https://download.lenovo.com/Images/Parts/01AX222/01AX222_A.jpg</v>
      </c>
      <c r="N19" s="28" t="str">
        <f>IF(ISBLANK(Values!$F18),"",Values!N18)</f>
        <v>https://download.lenovo.com/Images/Parts/01AX222/01AX222_B.jpg</v>
      </c>
      <c r="O19" s="28" t="str">
        <f>IF(ISBLANK(Values!$F18),"",Values!O18)</f>
        <v>https://download.lenovo.com/Images/Parts/01AX222/01AX222_details.jpg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E570 parent</v>
      </c>
      <c r="Y19" s="32" t="str">
        <f>IF(ISBLANK(Values!E18),"","Size-Color")</f>
        <v>Size-Color</v>
      </c>
      <c r="Z19" s="30" t="str">
        <f>IF(ISBLANK(Values!E18),"","variation")</f>
        <v>variation</v>
      </c>
      <c r="AA19" s="2" t="str">
        <f>IF(ISBLANK(Values!E18),"",Values!$B$20)</f>
        <v>Update</v>
      </c>
      <c r="AB19" s="2"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3"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9" s="2" t="str">
        <f>IF(ISBLANK(Values!E18),"",Values!$B$25)</f>
        <v xml:space="preserve">♻️ PRODUIT ÉCOLOGIQUE - Achetez remis à neuf, ACHETEZ VERT! Réduisez plus de 80% de dioxyde de carbone en achetant nos claviers remis à neuf, par rapport à l'achat d'un nouveau clavier! </v>
      </c>
      <c r="AL19" s="2" t="str">
        <f>IF(ISBLANK(Values!E18),"",SUBSTITUTE(SUBSTITUTE(IF(Values!$J18, Values!$B$26, Values!$B$33), "{language}", Values!$H18), "{flag}", INDEX(options!$E$1:$E$20, Values!$V18)))</f>
        <v>👉  DISPOSITION - 🇵🇹 Portugais non rétroéclairé.</v>
      </c>
      <c r="AM19" s="2" t="str">
        <f>SUBSTITUTE(IF(ISBLANK(Values!E18),"",Values!$B$27),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19" s="28" t="str">
        <f>IF(ISBLANK(Values!E18),"",Values!H18)</f>
        <v>Portugais</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Danemark</v>
      </c>
      <c r="CZ19" s="2" t="str">
        <f>IF(ISBLANK(Values!E18),"","No")</f>
        <v>No</v>
      </c>
      <c r="DA19" s="2" t="str">
        <f>IF(ISBLANK(Values!E18),"","No")</f>
        <v>No</v>
      </c>
      <c r="DO19" s="2" t="str">
        <f>IF(ISBLANK(Values!E18),"","Parts")</f>
        <v>Parts</v>
      </c>
      <c r="DP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51.99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0">
        <f>K19</f>
        <v>51.99</v>
      </c>
    </row>
    <row r="20" spans="1:193" ht="64" x14ac:dyDescent="0.2">
      <c r="A20" s="2" t="str">
        <f>IF(ISBLANK(Values!E19),"",IF(Values!$B$37="EU","computercomponent","computer"))</f>
        <v>computercomponent</v>
      </c>
      <c r="B20" s="34" t="str">
        <f>IF(ISBLANK(Values!E19),"",Values!F19)</f>
        <v>Lenovo E570 - SE/FI</v>
      </c>
      <c r="C20" s="30" t="str">
        <f>IF(ISBLANK(Values!E19),"","TellusRem")</f>
        <v>TellusRem</v>
      </c>
      <c r="D20" s="29">
        <f>IF(ISBLANK(Values!E19),"",Values!E19)</f>
        <v>5714401571162</v>
      </c>
      <c r="E20" s="2" t="str">
        <f>IF(ISBLANK(Values!E19),"","EAN")</f>
        <v>EAN</v>
      </c>
      <c r="F20" s="28" t="str">
        <f>IF(ISBLANK(Values!E19),"",IF(Values!J19, SUBSTITUTE(Values!$B$1, "{language}", Values!H19) &amp; " " &amp;Values!$B$3, SUBSTITUTE(Values!$B$2, "{language}", Values!$H19) &amp; " " &amp;Values!$B$3))</f>
        <v>clavier de remplacement Suédois – Finlandais non rétroéclairé pour Lenovo Thinkpad E570 E575 E570C</v>
      </c>
      <c r="G20" s="30" t="str">
        <f>IF(ISBLANK(Values!E19),"","TellusRem")</f>
        <v>TellusRem</v>
      </c>
      <c r="H20" s="2" t="str">
        <f>IF(ISBLANK(Values!E19),"",Values!$B$16)</f>
        <v>laptop-computer-replacement-parts</v>
      </c>
      <c r="I20" s="2" t="str">
        <f>IF(ISBLANK(Values!E19),"","4730574031")</f>
        <v>4730574031</v>
      </c>
      <c r="J20" s="32" t="str">
        <f>IF(ISBLANK(Values!E19),"",Values!F19 )</f>
        <v>Lenovo E570 - SE/FI</v>
      </c>
      <c r="K20" s="28">
        <f>IF(ISBLANK(Values!E19),"",IF(Values!J19, Values!$B$4, Values!$B$5))</f>
        <v>51.99</v>
      </c>
      <c r="L20" s="28">
        <f>IF(ISBLANK(Values!E19),"",IF($CO20="DEFAULT", Values!$B$18, ""))</f>
        <v>5</v>
      </c>
      <c r="M20" s="28" t="str">
        <f>IF(ISBLANK(Values!E19),"",Values!$M19)</f>
        <v>https://download.lenovo.com/Images/Parts/01AX226/01AX226_A.jpg</v>
      </c>
      <c r="N20" s="28" t="str">
        <f>IF(ISBLANK(Values!$F19),"",Values!N19)</f>
        <v>https://download.lenovo.com/Images/Parts/01AX226/01AX226_B.jpg</v>
      </c>
      <c r="O20" s="28" t="str">
        <f>IF(ISBLANK(Values!$F19),"",Values!O19)</f>
        <v>https://download.lenovo.com/Images/Parts/01AX226/01AX226_details.jpg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E570 parent</v>
      </c>
      <c r="Y20" s="32" t="str">
        <f>IF(ISBLANK(Values!E19),"","Size-Color")</f>
        <v>Size-Color</v>
      </c>
      <c r="Z20" s="30" t="str">
        <f>IF(ISBLANK(Values!E19),"","variation")</f>
        <v>variation</v>
      </c>
      <c r="AA20" s="2" t="str">
        <f>IF(ISBLANK(Values!E19),"",Values!$B$20)</f>
        <v>Update</v>
      </c>
      <c r="AB20" s="2"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3"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20" s="2" t="str">
        <f>IF(ISBLANK(Values!E19),"",Values!$B$25)</f>
        <v xml:space="preserve">♻️ PRODUIT ÉCOLOGIQUE - Achetez remis à neuf, ACHETEZ VERT! Réduisez plus de 80% de dioxyde de carbone en achetant nos claviers remis à neuf, par rapport à l'achat d'un nouveau clavier! </v>
      </c>
      <c r="AL20" s="2" t="str">
        <f>IF(ISBLANK(Values!E19),"",SUBSTITUTE(SUBSTITUTE(IF(Values!$J19, Values!$B$26, Values!$B$33), "{language}", Values!$H19), "{flag}", INDEX(options!$E$1:$E$20, Values!$V19)))</f>
        <v>👉  DISPOSITION - 🇸🇪 🇫🇮 Suédois – Finlandais non rétroéclairé.</v>
      </c>
      <c r="AM20" s="2" t="str">
        <f>SUBSTITUTE(IF(ISBLANK(Values!E19),"",Values!$B$27),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Danemark</v>
      </c>
      <c r="CZ20" s="2" t="str">
        <f>IF(ISBLANK(Values!E19),"","No")</f>
        <v>No</v>
      </c>
      <c r="DA20" s="2" t="str">
        <f>IF(ISBLANK(Values!E19),"","No")</f>
        <v>No</v>
      </c>
      <c r="DO20" s="2" t="str">
        <f>IF(ISBLANK(Values!E19),"","Parts")</f>
        <v>Parts</v>
      </c>
      <c r="DP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51.99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0">
        <f>K20</f>
        <v>51.99</v>
      </c>
    </row>
    <row r="21" spans="1:193" ht="64" x14ac:dyDescent="0.2">
      <c r="A21" s="2" t="str">
        <f>IF(ISBLANK(Values!E20),"",IF(Values!$B$37="EU","computercomponent","computer"))</f>
        <v>computercomponent</v>
      </c>
      <c r="B21" s="34" t="str">
        <f>IF(ISBLANK(Values!E20),"",Values!F20)</f>
        <v>Lenovo E570 - CH</v>
      </c>
      <c r="C21" s="30" t="str">
        <f>IF(ISBLANK(Values!E20),"","TellusRem")</f>
        <v>TellusRem</v>
      </c>
      <c r="D21" s="29">
        <f>IF(ISBLANK(Values!E20),"",Values!E20)</f>
        <v>5714401571179</v>
      </c>
      <c r="E21" s="2" t="str">
        <f>IF(ISBLANK(Values!E20),"","EAN")</f>
        <v>EAN</v>
      </c>
      <c r="F21" s="28" t="str">
        <f>IF(ISBLANK(Values!E20),"",IF(Values!J20, SUBSTITUTE(Values!$B$1, "{language}", Values!H20) &amp; " " &amp;Values!$B$3, SUBSTITUTE(Values!$B$2, "{language}", Values!$H20) &amp; " " &amp;Values!$B$3))</f>
        <v>clavier de remplacement Suisse non rétroéclairé pour Lenovo Thinkpad E570 E575 E570C</v>
      </c>
      <c r="G21" s="30" t="str">
        <f>IF(ISBLANK(Values!E20),"","TellusRem")</f>
        <v>TellusRem</v>
      </c>
      <c r="H21" s="2" t="str">
        <f>IF(ISBLANK(Values!E20),"",Values!$B$16)</f>
        <v>laptop-computer-replacement-parts</v>
      </c>
      <c r="I21" s="2" t="str">
        <f>IF(ISBLANK(Values!E20),"","4730574031")</f>
        <v>4730574031</v>
      </c>
      <c r="J21" s="32" t="str">
        <f>IF(ISBLANK(Values!E20),"",Values!F20 )</f>
        <v>Lenovo E570 - CH</v>
      </c>
      <c r="K21" s="28">
        <f>IF(ISBLANK(Values!E20),"",IF(Values!J20, Values!$B$4, Values!$B$5))</f>
        <v>51.99</v>
      </c>
      <c r="L21" s="28">
        <f>IF(ISBLANK(Values!E20),"",IF($CO21="DEFAULT", Values!$B$18, ""))</f>
        <v>5</v>
      </c>
      <c r="M21" s="28" t="str">
        <f>IF(ISBLANK(Values!E20),"",Values!$M20)</f>
        <v>https://download.lenovo.com/Images/Parts/01AX227/01AX227_A.jpg</v>
      </c>
      <c r="N21" s="28" t="str">
        <f>IF(ISBLANK(Values!$F20),"",Values!N20)</f>
        <v>https://download.lenovo.com/Images/Parts/01AX227/01AX227_B.jpg</v>
      </c>
      <c r="O21" s="28" t="str">
        <f>IF(ISBLANK(Values!$F20),"",Values!O20)</f>
        <v>https://download.lenovo.com/Images/Parts/01AX227/01AX227_details.jpg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E570 parent</v>
      </c>
      <c r="Y21" s="32" t="str">
        <f>IF(ISBLANK(Values!E20),"","Size-Color")</f>
        <v>Size-Color</v>
      </c>
      <c r="Z21" s="30" t="str">
        <f>IF(ISBLANK(Values!E20),"","variation")</f>
        <v>variation</v>
      </c>
      <c r="AA21" s="2" t="str">
        <f>IF(ISBLANK(Values!E20),"",Values!$B$20)</f>
        <v>Update</v>
      </c>
      <c r="AB21" s="2"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3"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21" s="2" t="str">
        <f>IF(ISBLANK(Values!E20),"",Values!$B$25)</f>
        <v xml:space="preserve">♻️ PRODUIT ÉCOLOGIQUE - Achetez remis à neuf, ACHETEZ VERT! Réduisez plus de 80% de dioxyde de carbone en achetant nos claviers remis à neuf, par rapport à l'achat d'un nouveau clavier! </v>
      </c>
      <c r="AL21" s="2" t="str">
        <f>IF(ISBLANK(Values!E20),"",SUBSTITUTE(SUBSTITUTE(IF(Values!$J20, Values!$B$26, Values!$B$33), "{language}", Values!$H20), "{flag}", INDEX(options!$E$1:$E$20, Values!$V20)))</f>
        <v>👉  DISPOSITION - 🇨🇭 Suisse non rétroéclairé.</v>
      </c>
      <c r="AM21" s="2" t="str">
        <f>SUBSTITUTE(IF(ISBLANK(Values!E20),"",Values!$B$27),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21" s="28" t="str">
        <f>IF(ISBLANK(Values!E20),"",Values!H20)</f>
        <v>Suisse</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Danemark</v>
      </c>
      <c r="CZ21" s="2" t="str">
        <f>IF(ISBLANK(Values!E20),"","No")</f>
        <v>No</v>
      </c>
      <c r="DA21" s="2" t="str">
        <f>IF(ISBLANK(Values!E20),"","No")</f>
        <v>No</v>
      </c>
      <c r="DO21" s="2" t="str">
        <f>IF(ISBLANK(Values!E20),"","Parts")</f>
        <v>Parts</v>
      </c>
      <c r="DP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51.99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0">
        <f>K21</f>
        <v>51.99</v>
      </c>
    </row>
    <row r="22" spans="1:193" ht="64" x14ac:dyDescent="0.2">
      <c r="A22" s="2" t="str">
        <f>IF(ISBLANK(Values!E21),"",IF(Values!$B$37="EU","computercomponent","computer"))</f>
        <v>computercomponent</v>
      </c>
      <c r="B22" s="34" t="str">
        <f>IF(ISBLANK(Values!E21),"",Values!F21)</f>
        <v>Lenovo E570 - US INT</v>
      </c>
      <c r="C22" s="30" t="str">
        <f>IF(ISBLANK(Values!E21),"","TellusRem")</f>
        <v>TellusRem</v>
      </c>
      <c r="D22" s="29">
        <f>IF(ISBLANK(Values!E21),"",Values!E21)</f>
        <v>5714401571186</v>
      </c>
      <c r="E22" s="2" t="str">
        <f>IF(ISBLANK(Values!E21),"","EAN")</f>
        <v>EAN</v>
      </c>
      <c r="F22" s="28" t="str">
        <f>IF(ISBLANK(Values!E21),"",IF(Values!J21, SUBSTITUTE(Values!$B$1, "{language}", Values!H21) &amp; " " &amp;Values!$B$3, SUBSTITUTE(Values!$B$2, "{language}", Values!$H21) &amp; " " &amp;Values!$B$3))</f>
        <v>clavier de remplacement US international non rétroéclairé pour Lenovo Thinkpad E570 E575 E570C</v>
      </c>
      <c r="G22" s="30" t="str">
        <f>IF(ISBLANK(Values!E21),"","TellusRem")</f>
        <v>TellusRem</v>
      </c>
      <c r="H22" s="2" t="str">
        <f>IF(ISBLANK(Values!E21),"",Values!$B$16)</f>
        <v>laptop-computer-replacement-parts</v>
      </c>
      <c r="I22" s="2" t="str">
        <f>IF(ISBLANK(Values!E21),"","4730574031")</f>
        <v>4730574031</v>
      </c>
      <c r="J22" s="32" t="str">
        <f>IF(ISBLANK(Values!E21),"",Values!F21 )</f>
        <v>Lenovo E570 - US INT</v>
      </c>
      <c r="K22" s="28">
        <f>IF(ISBLANK(Values!E21),"",IF(Values!J21, Values!$B$4, Values!$B$5))</f>
        <v>51.99</v>
      </c>
      <c r="L22" s="28">
        <f>IF(ISBLANK(Values!E21),"",IF($CO22="DEFAULT", Values!$B$18, ""))</f>
        <v>5</v>
      </c>
      <c r="M22" s="28" t="str">
        <f>IF(ISBLANK(Values!E21),"",Values!$M21)</f>
        <v>https://download.lenovo.com/Images/Parts/01AX150/01AX150_A.jpg</v>
      </c>
      <c r="N22" s="28" t="str">
        <f>IF(ISBLANK(Values!$F21),"",Values!N21)</f>
        <v>https://download.lenovo.com/Images/Parts/01AX150/01AX150_B.jpg</v>
      </c>
      <c r="O22" s="28" t="str">
        <f>IF(ISBLANK(Values!$F21),"",Values!O21)</f>
        <v>https://download.lenovo.com/Images/Parts/01AX150/01AX150_details.jpg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E570 parent</v>
      </c>
      <c r="Y22" s="32" t="str">
        <f>IF(ISBLANK(Values!E21),"","Size-Color")</f>
        <v>Size-Color</v>
      </c>
      <c r="Z22" s="30" t="str">
        <f>IF(ISBLANK(Values!E21),"","variation")</f>
        <v>variation</v>
      </c>
      <c r="AA22" s="2" t="str">
        <f>IF(ISBLANK(Values!E21),"",Values!$B$20)</f>
        <v>Update</v>
      </c>
      <c r="AB22" s="2"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3"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22" s="2" t="str">
        <f>IF(ISBLANK(Values!E21),"",Values!$B$25)</f>
        <v xml:space="preserve">♻️ PRODUIT ÉCOLOGIQUE - Achetez remis à neuf, ACHETEZ VERT! Réduisez plus de 80% de dioxyde de carbone en achetant nos claviers remis à neuf, par rapport à l'achat d'un nouveau clavier! </v>
      </c>
      <c r="AL22" s="2" t="str">
        <f>IF(ISBLANK(Values!E21),"",SUBSTITUTE(SUBSTITUTE(IF(Values!$J21, Values!$B$26, Values!$B$33), "{language}", Values!$H21), "{flag}", INDEX(options!$E$1:$E$20, Values!$V21)))</f>
        <v>👉  DISPOSITION - 🇺🇸 with € symbol US international non rétroéclairé.</v>
      </c>
      <c r="AM22" s="2" t="str">
        <f>SUBSTITUTE(IF(ISBLANK(Values!E21),"",Values!$B$27),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Danemark</v>
      </c>
      <c r="CZ22" s="2" t="str">
        <f>IF(ISBLANK(Values!E21),"","No")</f>
        <v>No</v>
      </c>
      <c r="DA22" s="2" t="str">
        <f>IF(ISBLANK(Values!E21),"","No")</f>
        <v>No</v>
      </c>
      <c r="DO22" s="2" t="str">
        <f>IF(ISBLANK(Values!E21),"","Parts")</f>
        <v>Parts</v>
      </c>
      <c r="DP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51.99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0">
        <f>K22</f>
        <v>51.99</v>
      </c>
    </row>
    <row r="23" spans="1:193" s="36" customFormat="1" ht="64" x14ac:dyDescent="0.2">
      <c r="A23" s="2" t="str">
        <f>IF(ISBLANK(Values!E22),"",IF(Values!$B$37="EU","computercomponent","computer"))</f>
        <v>computercomponent</v>
      </c>
      <c r="B23" s="34" t="str">
        <f>IF(ISBLANK(Values!E22),"",Values!F22)</f>
        <v>Lenovo E570 - RUS</v>
      </c>
      <c r="C23" s="30" t="str">
        <f>IF(ISBLANK(Values!E22),"","TellusRem")</f>
        <v>TellusRem</v>
      </c>
      <c r="D23" s="29">
        <f>IF(ISBLANK(Values!E22),"",Values!E22)</f>
        <v>5714401571193</v>
      </c>
      <c r="E23" s="2" t="str">
        <f>IF(ISBLANK(Values!E22),"","EAN")</f>
        <v>EAN</v>
      </c>
      <c r="F23" s="28" t="str">
        <f>IF(ISBLANK(Values!E22),"",IF(Values!J22, SUBSTITUTE(Values!$B$1, "{language}", Values!H22) &amp; " " &amp;Values!$B$3, SUBSTITUTE(Values!$B$2, "{language}", Values!$H22) &amp; " " &amp;Values!$B$3))</f>
        <v>clavier de remplacement Russe non rétroéclairé pour Lenovo Thinkpad E570 E575 E570C</v>
      </c>
      <c r="G23" s="30" t="str">
        <f>IF(ISBLANK(Values!E22),"","TellusRem")</f>
        <v>TellusRem</v>
      </c>
      <c r="H23" s="2" t="str">
        <f>IF(ISBLANK(Values!E22),"",Values!$B$16)</f>
        <v>laptop-computer-replacement-parts</v>
      </c>
      <c r="I23" s="2" t="str">
        <f>IF(ISBLANK(Values!E22),"","4730574031")</f>
        <v>4730574031</v>
      </c>
      <c r="J23" s="32" t="str">
        <f>IF(ISBLANK(Values!E22),"",Values!F22 )</f>
        <v>Lenovo E570 - RUS</v>
      </c>
      <c r="K23" s="28">
        <f>IF(ISBLANK(Values!E22),"",IF(Values!J22, Values!$B$4, Values!$B$5))</f>
        <v>51.99</v>
      </c>
      <c r="L23" s="28">
        <f>IF(ISBLANK(Values!E22),"",IF($CO23="DEFAULT", Values!$B$18, ""))</f>
        <v>5</v>
      </c>
      <c r="M23" s="28" t="str">
        <f>IF(ISBLANK(Values!E22),"",Values!$M22)</f>
        <v>https://download.lenovo.com/Images/Parts/01AX223/01AX223_A.jpg</v>
      </c>
      <c r="N23" s="28" t="str">
        <f>IF(ISBLANK(Values!$F22),"",Values!N22)</f>
        <v>https://download.lenovo.com/Images/Parts/01AX223/01AX223_B.jpg</v>
      </c>
      <c r="O23" s="28" t="str">
        <f>IF(ISBLANK(Values!$F22),"",Values!O22)</f>
        <v>https://download.lenovo.com/Images/Parts/01AX223/01AX223_details.jpg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E570 parent</v>
      </c>
      <c r="Y23" s="32" t="str">
        <f>IF(ISBLANK(Values!E22),"","Size-Color")</f>
        <v>Size-Color</v>
      </c>
      <c r="Z23" s="30" t="str">
        <f>IF(ISBLANK(Values!E22),"","variation")</f>
        <v>variation</v>
      </c>
      <c r="AA23" s="2" t="str">
        <f>IF(ISBLANK(Values!E22),"",Values!$B$20)</f>
        <v>Update</v>
      </c>
      <c r="AB23" s="2"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3"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23" s="2" t="str">
        <f>IF(ISBLANK(Values!E22),"",Values!$B$25)</f>
        <v xml:space="preserve">♻️ PRODUIT ÉCOLOGIQUE - Achetez remis à neuf, ACHETEZ VERT! Réduisez plus de 80% de dioxyde de carbone en achetant nos claviers remis à neuf, par rapport à l'achat d'un nouveau clavier! </v>
      </c>
      <c r="AL23" s="2" t="str">
        <f>IF(ISBLANK(Values!E22),"",SUBSTITUTE(SUBSTITUTE(IF(Values!$J22, Values!$B$26, Values!$B$33), "{language}", Values!$H22), "{flag}", INDEX(options!$E$1:$E$20, Values!$V22)))</f>
        <v>👉  DISPOSITION - 🇷🇺 Russe non rétroéclairé.</v>
      </c>
      <c r="AM23" s="2" t="str">
        <f>SUBSTITUTE(IF(ISBLANK(Values!E22),"",Values!$B$27),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IF(ISBLANK(Values!E22),"",Values!H22)</f>
        <v>Russe</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51.99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1">
        <f>K23</f>
        <v>51.99</v>
      </c>
    </row>
    <row r="24" spans="1:193" s="36" customFormat="1" ht="64" x14ac:dyDescent="0.2">
      <c r="A24" s="2" t="str">
        <f>IF(ISBLANK(Values!E23),"",IF(Values!$B$37="EU","computercomponent","computer"))</f>
        <v>computercomponent</v>
      </c>
      <c r="B24" s="34" t="str">
        <f>IF(ISBLANK(Values!E23),"",Values!F23)</f>
        <v>Lenovo E570 - US</v>
      </c>
      <c r="C24" s="30" t="str">
        <f>IF(ISBLANK(Values!E23),"","TellusRem")</f>
        <v>TellusRem</v>
      </c>
      <c r="D24" s="29">
        <f>IF(ISBLANK(Values!E23),"",Values!E23)</f>
        <v>5714401571209</v>
      </c>
      <c r="E24" s="2" t="str">
        <f>IF(ISBLANK(Values!E23),"","EAN")</f>
        <v>EAN</v>
      </c>
      <c r="F24" s="28" t="str">
        <f>IF(ISBLANK(Values!E23),"",IF(Values!J23, SUBSTITUTE(Values!$B$1, "{language}", Values!H23) &amp; " " &amp;Values!$B$3, SUBSTITUTE(Values!$B$2, "{language}", Values!$H23) &amp; " " &amp;Values!$B$3))</f>
        <v>clavier de remplacement US non rétroéclairé pour Lenovo Thinkpad E570 E575 E570C</v>
      </c>
      <c r="G24" s="30" t="str">
        <f>IF(ISBLANK(Values!E23),"","TellusRem")</f>
        <v>TellusRem</v>
      </c>
      <c r="H24" s="2" t="str">
        <f>IF(ISBLANK(Values!E23),"",Values!$B$16)</f>
        <v>laptop-computer-replacement-parts</v>
      </c>
      <c r="I24" s="2" t="str">
        <f>IF(ISBLANK(Values!E23),"","4730574031")</f>
        <v>4730574031</v>
      </c>
      <c r="J24" s="32" t="str">
        <f>IF(ISBLANK(Values!E23),"",Values!F23 )</f>
        <v>Lenovo E570 - US</v>
      </c>
      <c r="K24" s="28">
        <f>IF(ISBLANK(Values!E23),"",IF(Values!J23, Values!$B$4, Values!$B$5))</f>
        <v>51.99</v>
      </c>
      <c r="L24" s="28">
        <f>IF(ISBLANK(Values!E23),"",IF($CO24="DEFAULT", Values!$B$18, ""))</f>
        <v>5</v>
      </c>
      <c r="M24" s="28" t="str">
        <f>IF(ISBLANK(Values!E23),"",Values!$M23)</f>
        <v>https://download.lenovo.com/Images/Parts/01AX160/01AX160_A.jpg</v>
      </c>
      <c r="N24" s="28" t="str">
        <f>IF(ISBLANK(Values!$F23),"",Values!N23)</f>
        <v>https://download.lenovo.com/Images/Parts/01AX160/01AX160_B.jpg</v>
      </c>
      <c r="O24" s="28" t="str">
        <f>IF(ISBLANK(Values!$F23),"",Values!O23)</f>
        <v>https://download.lenovo.com/Images/Parts/01AX160/01AX160_details.jpg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E570 parent</v>
      </c>
      <c r="Y24" s="32" t="str">
        <f>IF(ISBLANK(Values!E23),"","Size-Color")</f>
        <v>Size-Color</v>
      </c>
      <c r="Z24" s="30" t="str">
        <f>IF(ISBLANK(Values!E23),"","variation")</f>
        <v>variation</v>
      </c>
      <c r="AA24" s="2" t="str">
        <f>IF(ISBLANK(Values!E23),"",Values!$B$20)</f>
        <v>Update</v>
      </c>
      <c r="AB24" s="2"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3"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24" s="2" t="str">
        <f>IF(ISBLANK(Values!E23),"",Values!$B$25)</f>
        <v xml:space="preserve">♻️ PRODUIT ÉCOLOGIQUE - Achetez remis à neuf, ACHETEZ VERT! Réduisez plus de 80% de dioxyde de carbone en achetant nos claviers remis à neuf, par rapport à l'achat d'un nouveau clavier! </v>
      </c>
      <c r="AL24" s="2" t="str">
        <f>IF(ISBLANK(Values!E23),"",SUBSTITUTE(SUBSTITUTE(IF(Values!$J23, Values!$B$26, Values!$B$33), "{language}", Values!$H23), "{flag}", INDEX(options!$E$1:$E$20, Values!$V23)))</f>
        <v>👉  DISPOSITION - 🇺🇸 US non rétroéclairé.</v>
      </c>
      <c r="AM24" s="2" t="str">
        <f>SUBSTITUTE(IF(ISBLANK(Values!E23),"",Values!$B$27), "{model}", Values!$B$3)</f>
        <v xml:space="preserve">👉 COMPATIBLE AVEC - Lenovo E570 E575 E570C.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IF(ISBLANK(Values!E23),"",Values!H23)</f>
        <v>US</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1">
        <f>K24</f>
        <v>51.99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5" priority="8">
      <formula>IF(LEN(A4)&gt;0,1,0)</formula>
    </cfRule>
    <cfRule type="expression" dxfId="524" priority="9">
      <formula>IF(VLOOKUP($A$3,#NAME?,MATCH($A4,#NAME?,0)+1,0)&gt;0,1,0)</formula>
    </cfRule>
    <cfRule type="expression" dxfId="523" priority="12">
      <formula>AND(IF(IFERROR(VLOOKUP($A$3,#NAME?,MATCH($A4,#NAME?,0)+1,0),0)&gt;0,0,1),IF(IFERROR(VLOOKUP($A$3,#NAME?,MATCH($A4,#NAME?,0)+1,0),0)&gt;0,0,1),IF(IFERROR(VLOOKUP($A$3,#NAME?,MATCH($A4,#NAME?,0)+1,0),0)&gt;0,0,1),IF(IFERROR(MATCH($A4,#NAME?,0),0)&gt;0,1,0))</formula>
    </cfRule>
  </conditionalFormatting>
  <conditionalFormatting sqref="B4">
    <cfRule type="expression" dxfId="522" priority="990">
      <formula>IF(LEN(B4)&gt;0,1,0)</formula>
    </cfRule>
    <cfRule type="expression" dxfId="521" priority="991">
      <formula>IF(VLOOKUP($B$3,#NAME?,MATCH($A4,#NAME?,0)+1,0)&gt;0,1,0)</formula>
    </cfRule>
    <cfRule type="expression" dxfId="52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9" priority="17">
      <formula>AND(IF(IFERROR(VLOOKUP($B$3,#NAME?,MATCH($A4,#NAME?,0)+1,0),0)&gt;0,0,1),IF(IFERROR(VLOOKUP($B$3,#NAME?,MATCH($A4,#NAME?,0)+1,0),0)&gt;0,0,1),IF(IFERROR(VLOOKUP($B$3,#NAME?,MATCH($A4,#NAME?,0)+1,0),0)&gt;0,0,1),IF(IFERROR(MATCH($A4,#NAME?,0),0)&gt;0,1,0))</formula>
    </cfRule>
    <cfRule type="expression" dxfId="518" priority="13">
      <formula>IF(LEN(B4)&gt;0,1,0)</formula>
    </cfRule>
    <cfRule type="expression" dxfId="517" priority="14">
      <formula>IF(VLOOKUP($B$3,#NAME?,MATCH($A4,#NAME?,0)+1,0)&gt;0,1,0)</formula>
    </cfRule>
  </conditionalFormatting>
  <conditionalFormatting sqref="C4:C204">
    <cfRule type="expression" dxfId="516" priority="995">
      <formula>IF(LEN(C4)&gt;0,1,0)</formula>
    </cfRule>
    <cfRule type="expression" dxfId="515" priority="996">
      <formula>IF(VLOOKUP($C$3,#NAME?,MATCH($A4,#NAME?,0)+1,0)&gt;0,1,0)</formula>
    </cfRule>
    <cfRule type="expression" dxfId="51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3" priority="22">
      <formula>AND(IF(IFERROR(VLOOKUP($C$3,#NAME?,MATCH($A5,#NAME?,0)+1,0),0)&gt;0,0,1),IF(IFERROR(VLOOKUP($C$3,#NAME?,MATCH($A5,#NAME?,0)+1,0),0)&gt;0,0,1),IF(IFERROR(VLOOKUP($C$3,#NAME?,MATCH($A5,#NAME?,0)+1,0),0)&gt;0,0,1),IF(IFERROR(MATCH($A5,#NAME?,0),0)&gt;0,1,0))</formula>
    </cfRule>
    <cfRule type="expression" dxfId="512" priority="19">
      <formula>IF(VLOOKUP($C$3,#NAME?,MATCH($A5,#NAME?,0)+1,0)&gt;0,1,0)</formula>
    </cfRule>
    <cfRule type="expression" dxfId="511" priority="18">
      <formula>IF(LEN(C5)&gt;0,1,0)</formula>
    </cfRule>
  </conditionalFormatting>
  <conditionalFormatting sqref="D4:D1048576">
    <cfRule type="expression" dxfId="510" priority="27">
      <formula>AND(IF(IFERROR(VLOOKUP($D$3,#NAME?,MATCH($A4,#NAME?,0)+1,0),0)&gt;0,0,1),IF(IFERROR(VLOOKUP($D$3,#NAME?,MATCH($A4,#NAME?,0)+1,0),0)&gt;0,0,1),IF(IFERROR(VLOOKUP($D$3,#NAME?,MATCH($A4,#NAME?,0)+1,0),0)&gt;0,0,1),IF(IFERROR(MATCH($A4,#NAME?,0),0)&gt;0,1,0))</formula>
    </cfRule>
    <cfRule type="expression" dxfId="509" priority="24">
      <formula>IF(VLOOKUP($D$3,#NAME?,MATCH($A4,#NAME?,0)+1,0)&gt;0,1,0)</formula>
    </cfRule>
  </conditionalFormatting>
  <conditionalFormatting sqref="D4:E1048576">
    <cfRule type="expression" dxfId="508" priority="23">
      <formula>IF(LEN(D4)&gt;0,1,0)</formula>
    </cfRule>
  </conditionalFormatting>
  <conditionalFormatting sqref="E4:E1048576">
    <cfRule type="expression" dxfId="507" priority="32">
      <formula>AND(IF(IFERROR(VLOOKUP($E$3,#NAME?,MATCH($A4,#NAME?,0)+1,0),0)&gt;0,0,1),IF(IFERROR(VLOOKUP($E$3,#NAME?,MATCH($A4,#NAME?,0)+1,0),0)&gt;0,0,1),IF(IFERROR(VLOOKUP($E$3,#NAME?,MATCH($A4,#NAME?,0)+1,0),0)&gt;0,0,1),IF(IFERROR(MATCH($A4,#NAME?,0),0)&gt;0,1,0))</formula>
    </cfRule>
    <cfRule type="expression" dxfId="506" priority="29">
      <formula>IF(VLOOKUP($E$3,#NAME?,MATCH($A4,#NAME?,0)+1,0)&gt;0,1,0)</formula>
    </cfRule>
  </conditionalFormatting>
  <conditionalFormatting sqref="F4:F243">
    <cfRule type="expression" dxfId="505" priority="1010">
      <formula>IF(LEN(F4)&gt;0,1,0)</formula>
    </cfRule>
    <cfRule type="expression" dxfId="504" priority="1011">
      <formula>IF(VLOOKUP($F$3,#NAME?,MATCH($A4,#NAME?,0)+1,0)&gt;0,1,0)</formula>
    </cfRule>
    <cfRule type="expression" dxfId="50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2" priority="34">
      <formula>IF(VLOOKUP($F$3,#NAME?,MATCH($A5,#NAME?,0)+1,0)&gt;0,1,0)</formula>
    </cfRule>
    <cfRule type="expression" dxfId="501" priority="37">
      <formula>AND(IF(IFERROR(VLOOKUP($F$3,#NAME?,MATCH($A5,#NAME?,0)+1,0),0)&gt;0,0,1),IF(IFERROR(VLOOKUP($F$3,#NAME?,MATCH($A5,#NAME?,0)+1,0),0)&gt;0,0,1),IF(IFERROR(VLOOKUP($F$3,#NAME?,MATCH($A5,#NAME?,0)+1,0),0)&gt;0,0,1),IF(IFERROR(MATCH($A5,#NAME?,0),0)&gt;0,1,0))</formula>
    </cfRule>
  </conditionalFormatting>
  <conditionalFormatting sqref="F5:G1048576">
    <cfRule type="expression" dxfId="500" priority="33">
      <formula>IF(LEN(F5)&gt;0,1,0)</formula>
    </cfRule>
  </conditionalFormatting>
  <conditionalFormatting sqref="G4:G204">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fRule type="expression" dxfId="497" priority="1016">
      <formula>IF(VLOOKUP($G$3,#NAME?,MATCH($A4,#NAME?,0)+1,0)&gt;0,1,0)</formula>
    </cfRule>
  </conditionalFormatting>
  <conditionalFormatting sqref="G5:G1048576">
    <cfRule type="expression" dxfId="496" priority="39">
      <formula>IF(VLOOKUP($G$3,#NAME?,MATCH($A5,#NAME?,0)+1,0)&gt;0,1,0)</formula>
    </cfRule>
    <cfRule type="expression" dxfId="495" priority="42">
      <formula>AND(IF(IFERROR(VLOOKUP($G$3,#NAME?,MATCH($A5,#NAME?,0)+1,0),0)&gt;0,0,1),IF(IFERROR(VLOOKUP($G$3,#NAME?,MATCH($A5,#NAME?,0)+1,0),0)&gt;0,0,1),IF(IFERROR(VLOOKUP($G$3,#NAME?,MATCH($A5,#NAME?,0)+1,0),0)&gt;0,0,1),IF(IFERROR(MATCH($A5,#NAME?,0),0)&gt;0,1,0))</formula>
    </cfRule>
  </conditionalFormatting>
  <conditionalFormatting sqref="H4:I1048576">
    <cfRule type="expression" dxfId="494" priority="44">
      <formula>IF(VLOOKUP($H$3,#NAME?,MATCH($A4,#NAME?,0)+1,0)&gt;0,1,0)</formula>
    </cfRule>
    <cfRule type="expression" dxfId="493" priority="47">
      <formula>AND(IF(IFERROR(VLOOKUP($H$3,#NAME?,MATCH($A4,#NAME?,0)+1,0),0)&gt;0,0,1),IF(IFERROR(VLOOKUP($H$3,#NAME?,MATCH($A4,#NAME?,0)+1,0),0)&gt;0,0,1),IF(IFERROR(VLOOKUP($H$3,#NAME?,MATCH($A4,#NAME?,0)+1,0),0)&gt;0,0,1),IF(IFERROR(MATCH($A4,#NAME?,0),0)&gt;0,1,0))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49">
      <formula>IF(VLOOKUP($J$3,#NAME?,MATCH($A5,#NAME?,0)+1,0)&gt;0,1,0)</formula>
    </cfRule>
    <cfRule type="expression" dxfId="488"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9">
      <formula>AND(IF(IFERROR(VLOOKUP($L$3,#NAME?,MATCH($A4,#NAME?,0)+1,0),0)&gt;0,0,1),IF(IFERROR(VLOOKUP($L$3,#NAME?,MATCH($A4,#NAME?,0)+1,0),0)&gt;0,0,1),IF(IFERROR(VLOOKUP($L$3,#NAME?,MATCH($A4,#NAME?,0)+1,0),0)&gt;0,0,1),IF(IFERROR(MATCH($A4,#NAME?,0),0)&gt;0,1,0))</formula>
    </cfRule>
    <cfRule type="expression" dxfId="485" priority="1036">
      <formula>IF(VLOOKUP($L$3,#NAME?,MATCH($A4,#NAME?,0)+1,0)&gt;0,1,0)</formula>
    </cfRule>
  </conditionalFormatting>
  <conditionalFormatting sqref="L5:L1048576">
    <cfRule type="expression" dxfId="484" priority="58">
      <formula>IF(LEN(L6)&gt;0,1,0)</formula>
    </cfRule>
    <cfRule type="expression" dxfId="483" priority="59">
      <formula>IF(VLOOKUP($L$3,#NAME?,MATCH($A5,#NAME?,0)+1,0)&gt;0,1,0)</formula>
    </cfRule>
    <cfRule type="expression" dxfId="482"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3">
      <formula>IF(LEN(M5)&gt;0,1,0)</formula>
    </cfRule>
    <cfRule type="expression" dxfId="478" priority="64">
      <formula>IF(VLOOKUP($M$3,#NAME?,MATCH($A5,#NAME?,0)+1,0)&gt;0,1,0)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4">
      <formula>IF(VLOOKUP($W$3,#NAME?,MATCH($A5,#NAME?,0)+1,0)&gt;0,1,0)</formula>
    </cfRule>
    <cfRule type="expression" dxfId="451" priority="117">
      <formula>AND(IF(IFERROR(VLOOKUP($W$3,#NAME?,MATCH($A5,#NAME?,0)+1,0),0)&gt;0,0,1),IF(IFERROR(VLOOKUP($W$3,#NAME?,MATCH($A5,#NAME?,0)+1,0),0)&gt;0,0,1),IF(IFERROR(VLOOKUP($W$3,#NAME?,MATCH($A5,#NAME?,0)+1,0),0)&gt;0,0,1),IF(IFERROR(MATCH($A5,#NAME?,0),0)&gt;0,1,0))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9">
      <formula>AND(IF(IFERROR(VLOOKUP($B$3,#NAME?,MATCH($A5,#NAME?,0)+1,0),0)&gt;0,0,1),IF(IFERROR(VLOOKUP($B$3,#NAME?,MATCH($A5,#NAME?,0)+1,0),0)&gt;0,0,1),IF(IFERROR(VLOOKUP($B$3,#NAME?,MATCH($A5,#NAME?,0)+1,0),0)&gt;0,0,1),IF(IFERROR(MATCH($A5,#NAME?,0),0)&gt;0,1,0))</formula>
    </cfRule>
    <cfRule type="expression" dxfId="445" priority="1076">
      <formula>IF(VLOOKUP($B$3,#NAME?,MATCH($A5,#NAME?,0)+1,0)&gt;0,1,0)</formula>
    </cfRule>
  </conditionalFormatting>
  <conditionalFormatting sqref="X5:X1048576">
    <cfRule type="expression" dxfId="444" priority="119">
      <formula>IF(VLOOKUP($X$3,#NAME?,MATCH($A5,#NAME?,0)+1,0)&gt;0,1,0)</formula>
    </cfRule>
    <cfRule type="expression" dxfId="443"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2" priority="124">
      <formula>IF(VLOOKUP($Y$3,#NAME?,MATCH($A5,#NAME?,0)+1,0)&gt;0,1,0)</formula>
    </cfRule>
    <cfRule type="expression" dxfId="441" priority="127">
      <formula>AND(IF(IFERROR(VLOOKUP($Y$3,#NAME?,MATCH($A5,#NAME?,0)+1,0),0)&gt;0,0,1),IF(IFERROR(VLOOKUP($Y$3,#NAME?,MATCH($A5,#NAME?,0)+1,0),0)&gt;0,0,1),IF(IFERROR(VLOOKUP($Y$3,#NAME?,MATCH($A5,#NAME?,0)+1,0),0)&gt;0,0,1),IF(IFERROR(MATCH($A5,#NAME?,0),0)&gt;0,1,0))</formula>
    </cfRule>
  </conditionalFormatting>
  <conditionalFormatting sqref="Z4:Z204">
    <cfRule type="expression" dxfId="440" priority="1060">
      <formula>IF(LEN(Z4)&gt;0,1,0)</formula>
    </cfRule>
    <cfRule type="expression" dxfId="439" priority="1061">
      <formula>IF(VLOOKUP($Q$3,#NAME?,MATCH($A4,#NAME?,0)+1,0)&gt;0,1,0)</formula>
    </cfRule>
    <cfRule type="expression" dxfId="438"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7" priority="129">
      <formula>IF(VLOOKUP($Z$3,#NAME?,MATCH($A5,#NAME?,0)+1,0)&gt;0,1,0)</formula>
    </cfRule>
    <cfRule type="expression" dxfId="436"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5" priority="134">
      <formula>IF(VLOOKUP($AA$3,#NAME?,MATCH($A4,#NAME?,0)+1,0)&gt;0,1,0)</formula>
    </cfRule>
    <cfRule type="expression" dxfId="434" priority="133">
      <formula>IF(LEN(AA4)&gt;0,1,0)</formula>
    </cfRule>
    <cfRule type="expression" dxfId="433"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2" priority="138">
      <formula>IF(LEN(AB4)&gt;0,1,0)</formula>
    </cfRule>
    <cfRule type="expression" dxfId="431" priority="139">
      <formula>IF(VLOOKUP($AB$3,#NAME?,MATCH($A4,#NAME?,0)+1,0)&gt;0,1,0)</formula>
    </cfRule>
    <cfRule type="expression" dxfId="430"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9" priority="143">
      <formula>IF(LEN(#REF!)&gt;0,1,0)</formula>
    </cfRule>
    <cfRule type="expression" dxfId="428" priority="144">
      <formula>IF(VLOOKUP($AC$3,#NAME?,MATCH(#REF!,#NAME?,0)+1,0)&gt;0,1,0)</formula>
    </cfRule>
    <cfRule type="expression" dxfId="427" priority="145">
      <formula>IF(VLOOKUP($AC$3,#NAME?,MATCH(#REF!,#NAME?,0)+1,0)&gt;0,1,0)</formula>
    </cfRule>
    <cfRule type="expression" dxfId="426" priority="146">
      <formula>IF(VLOOKUP($AC$3,#NAME?,MATCH(#REF!,#NAME?,0)+1,0)&gt;0,1,0)</formula>
    </cfRule>
  </conditionalFormatting>
  <conditionalFormatting sqref="AC4 AB5:AB204 AC7:AC1048576">
    <cfRule type="expression" dxfId="425"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4" priority="152">
      <formula>AND(IF(IFERROR(VLOOKUP($AD$3,#NAME?,MATCH($A4,#NAME?,0)+1,0),0)&gt;0,0,1),IF(IFERROR(VLOOKUP($AD$3,#NAME?,MATCH($A4,#NAME?,0)+1,0),0)&gt;0,0,1),IF(IFERROR(VLOOKUP($AD$3,#NAME?,MATCH($A4,#NAME?,0)+1,0),0)&gt;0,0,1),IF(IFERROR(MATCH($A4,#NAME?,0),0)&gt;0,1,0))</formula>
    </cfRule>
    <cfRule type="expression" dxfId="423" priority="149">
      <formula>IF(VLOOKUP($AD$3,#NAME?,MATCH($A4,#NAME?,0)+1,0)&gt;0,1,0)</formula>
    </cfRule>
  </conditionalFormatting>
  <conditionalFormatting sqref="AD4:AI1048576">
    <cfRule type="expression" dxfId="422" priority="148">
      <formula>IF(LEN(AD4)&gt;0,1,0)</formula>
    </cfRule>
  </conditionalFormatting>
  <conditionalFormatting sqref="AE4:AE1048576">
    <cfRule type="expression" dxfId="421" priority="154">
      <formula>IF(VLOOKUP($AE$3,#NAME?,MATCH($A4,#NAME?,0)+1,0)&gt;0,1,0)</formula>
    </cfRule>
    <cfRule type="expression" dxfId="420"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9" priority="159">
      <formula>IF(VLOOKUP($AF$3,#NAME?,MATCH($A4,#NAME?,0)+1,0)&gt;0,1,0)</formula>
    </cfRule>
    <cfRule type="expression" dxfId="418"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7" priority="164">
      <formula>IF(VLOOKUP($AG$3,#NAME?,MATCH($A4,#NAME?,0)+1,0)&gt;0,1,0)</formula>
    </cfRule>
    <cfRule type="expression" dxfId="416"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5" priority="169">
      <formula>IF(VLOOKUP($AH$3,#NAME?,MATCH($A4,#NAME?,0)+1,0)&gt;0,1,0)</formula>
    </cfRule>
    <cfRule type="expression" dxfId="414"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3" priority="174">
      <formula>IF(VLOOKUP($AI$3,#NAME?,MATCH($A4,#NAME?,0)+1,0)&gt;0,1,0)</formula>
    </cfRule>
    <cfRule type="expression" dxfId="412"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1" priority="178">
      <formula>IF(LEN(AJ4)&gt;0,1,0)</formula>
    </cfRule>
    <cfRule type="expression" dxfId="410" priority="179">
      <formula>IF(VLOOKUP($AJ$3,#NAME?,MATCH($A4,#NAME?,0)+1,0)&gt;0,1,0)</formula>
    </cfRule>
    <cfRule type="expression" dxfId="409"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8" priority="184">
      <formula>IF(VLOOKUP($AK$3,#NAME?,MATCH($A4,#NAME?,0)+1,0)&gt;0,1,0)</formula>
    </cfRule>
    <cfRule type="expression" dxfId="407"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6" priority="183">
      <formula>IF(LEN(AK4)&gt;0,1,0)</formula>
    </cfRule>
  </conditionalFormatting>
  <conditionalFormatting sqref="AL4:AL1048576">
    <cfRule type="expression" dxfId="405" priority="189">
      <formula>IF(VLOOKUP($AL$3,#NAME?,MATCH($A4,#NAME?,0)+1,0)&gt;0,1,0)</formula>
    </cfRule>
    <cfRule type="expression" dxfId="404"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3" priority="194">
      <formula>IF(VLOOKUP($AM$3,#NAME?,MATCH($A4,#NAME?,0)+1,0)&gt;0,1,0)</formula>
    </cfRule>
    <cfRule type="expression" dxfId="40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1" priority="202">
      <formula>AND(IF(IFERROR(VLOOKUP($AN$3,#NAME?,MATCH($A4,#NAME?,0)+1,0),0)&gt;0,0,1),IF(IFERROR(VLOOKUP($AN$3,#NAME?,MATCH($A4,#NAME?,0)+1,0),0)&gt;0,0,1),IF(IFERROR(VLOOKUP($AN$3,#NAME?,MATCH($A4,#NAME?,0)+1,0),0)&gt;0,0,1),IF(IFERROR(MATCH($A4,#NAME?,0),0)&gt;0,1,0))</formula>
    </cfRule>
    <cfRule type="expression" dxfId="400" priority="199">
      <formula>IF(VLOOKUP($AN$3,#NAME?,MATCH($A4,#NAME?,0)+1,0)&gt;0,1,0)</formula>
    </cfRule>
  </conditionalFormatting>
  <conditionalFormatting sqref="AO4:AO1048576">
    <cfRule type="expression" dxfId="399" priority="204">
      <formula>IF(VLOOKUP($AO$3,#NAME?,MATCH($A4,#NAME?,0)+1,0)&gt;0,1,0)</formula>
    </cfRule>
    <cfRule type="expression" dxfId="398"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7" priority="212">
      <formula>AND(IF(IFERROR(VLOOKUP($AP$3,#NAME?,MATCH($A4,#NAME?,0)+1,0),0)&gt;0,0,1),IF(IFERROR(VLOOKUP($AP$3,#NAME?,MATCH($A4,#NAME?,0)+1,0),0)&gt;0,0,1),IF(IFERROR(VLOOKUP($AP$3,#NAME?,MATCH($A4,#NAME?,0)+1,0),0)&gt;0,0,1),IF(IFERROR(MATCH($A4,#NAME?,0),0)&gt;0,1,0))</formula>
    </cfRule>
    <cfRule type="expression" dxfId="396" priority="209">
      <formula>IF(VLOOKUP($AP$3,#NAME?,MATCH($A4,#NAME?,0)+1,0)&gt;0,1,0)</formula>
    </cfRule>
  </conditionalFormatting>
  <conditionalFormatting sqref="AQ4:AQ1048576">
    <cfRule type="expression" dxfId="395" priority="217">
      <formula>AND(IF(IFERROR(VLOOKUP($AQ$3,#NAME?,MATCH($A4,#NAME?,0)+1,0),0)&gt;0,0,1),IF(IFERROR(VLOOKUP($AQ$3,#NAME?,MATCH($A4,#NAME?,0)+1,0),0)&gt;0,0,1),IF(IFERROR(VLOOKUP($AQ$3,#NAME?,MATCH($A4,#NAME?,0)+1,0),0)&gt;0,0,1),IF(IFERROR(MATCH($A4,#NAME?,0),0)&gt;0,1,0))</formula>
    </cfRule>
    <cfRule type="expression" dxfId="394" priority="214">
      <formula>IF(VLOOKUP($AQ$3,#NAME?,MATCH($A4,#NAME?,0)+1,0)&gt;0,1,0)</formula>
    </cfRule>
  </conditionalFormatting>
  <conditionalFormatting sqref="AR4:AR1048576">
    <cfRule type="expression" dxfId="393" priority="222">
      <formula>AND(IF(IFERROR(VLOOKUP($AR$3,#NAME?,MATCH($A4,#NAME?,0)+1,0),0)&gt;0,0,1),IF(IFERROR(VLOOKUP($AR$3,#NAME?,MATCH($A4,#NAME?,0)+1,0),0)&gt;0,0,1),IF(IFERROR(VLOOKUP($AR$3,#NAME?,MATCH($A4,#NAME?,0)+1,0),0)&gt;0,0,1),IF(IFERROR(MATCH($A4,#NAME?,0),0)&gt;0,1,0))</formula>
    </cfRule>
    <cfRule type="expression" dxfId="392" priority="219">
      <formula>IF(VLOOKUP($AR$3,#NAME?,MATCH($A4,#NAME?,0)+1,0)&gt;0,1,0)</formula>
    </cfRule>
  </conditionalFormatting>
  <conditionalFormatting sqref="AS4:AS1048576">
    <cfRule type="expression" dxfId="391" priority="224">
      <formula>IF(VLOOKUP($AS$3,#NAME?,MATCH($A4,#NAME?,0)+1,0)&gt;0,1,0)</formula>
    </cfRule>
    <cfRule type="expression" dxfId="390"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9" priority="228">
      <formula>IF(LEN(AT4)&gt;0,1,0)</formula>
    </cfRule>
    <cfRule type="expression" dxfId="388" priority="229">
      <formula>IF(VLOOKUP($AT$3,#NAME?,MATCH($A4,#NAME?,0)+1,0)&gt;0,1,0)</formula>
    </cfRule>
    <cfRule type="expression" dxfId="38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6" priority="234">
      <formula>IF(VLOOKUP($AU$3,#NAME?,MATCH($A4,#NAME?,0)+1,0)&gt;0,1,0)</formula>
    </cfRule>
    <cfRule type="expression" dxfId="385" priority="233">
      <formula>IF(LEN(AU4)&gt;0,1,0)</formula>
    </cfRule>
    <cfRule type="expression" dxfId="384"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3"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2" priority="239">
      <formula>IF(VLOOKUP($AV$3,#NAME?,MATCH($A4,#NAME?,0)+1,0)&gt;0,1,0)</formula>
    </cfRule>
  </conditionalFormatting>
  <conditionalFormatting sqref="AV7:AW1048576 AV4:AW4">
    <cfRule type="expression" dxfId="381" priority="238">
      <formula>IF(LEN(AV4)&gt;0,1,0)</formula>
    </cfRule>
  </conditionalFormatting>
  <conditionalFormatting sqref="AW4 AW7:AW1048576">
    <cfRule type="expression" dxfId="380" priority="247">
      <formula>AND(IF(IFERROR(VLOOKUP($AW$3,#NAME?,MATCH($A4,#NAME?,0)+1,0),0)&gt;0,0,1),IF(IFERROR(VLOOKUP($AW$3,#NAME?,MATCH($A4,#NAME?,0)+1,0),0)&gt;0,0,1),IF(IFERROR(VLOOKUP($AW$3,#NAME?,MATCH($A4,#NAME?,0)+1,0),0)&gt;0,0,1),IF(IFERROR(MATCH($A4,#NAME?,0),0)&gt;0,1,0))</formula>
    </cfRule>
    <cfRule type="expression" dxfId="379" priority="244">
      <formula>IF(VLOOKUP($AW$3,#NAME?,MATCH($A4,#NAME?,0)+1,0)&gt;0,1,0)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33">
      <formula>IF(LEN(DC4)&gt;0,1,0)</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1" t="s">
        <v>352</v>
      </c>
      <c r="F1" s="1"/>
      <c r="G1" s="1"/>
      <c r="H1" s="40"/>
      <c r="I1" s="40"/>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x14ac:dyDescent="0.15">
      <c r="A3" s="38" t="s">
        <v>354</v>
      </c>
      <c r="B3" s="41"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14" x14ac:dyDescent="0.15">
      <c r="A4" s="38" t="s">
        <v>370</v>
      </c>
      <c r="B4" s="42">
        <v>51.99</v>
      </c>
      <c r="C4" s="43" t="b">
        <f>FALSE()</f>
        <v>0</v>
      </c>
      <c r="D4" s="43" t="b">
        <f>TRUE()</f>
        <v>1</v>
      </c>
      <c r="E4" s="37">
        <v>5714401571018</v>
      </c>
      <c r="F4" s="37" t="s">
        <v>371</v>
      </c>
      <c r="G4" s="4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5" t="b">
        <f>TRUE()</f>
        <v>1</v>
      </c>
      <c r="J4" s="46" t="b">
        <f>FALSE()</f>
        <v>0</v>
      </c>
      <c r="K4" s="37" t="s">
        <v>373</v>
      </c>
      <c r="L4" s="47" t="b">
        <f>FALSE()</f>
        <v>0</v>
      </c>
      <c r="M4" s="48" t="str">
        <f t="shared" ref="M4:M35" si="0">IF(ISBLANK(K4),"",IF(L4, "https://raw.githubusercontent.com/PatrickVibild/TellusAmazonPictures/master/pictures/"&amp;K4&amp;"/1.jpg","https://download.lenovo.com/Images/Parts/"&amp;K4&amp;"/"&amp;K4&amp;"_A.jpg"))</f>
        <v>https://download.lenovo.com/Images/Parts/01AX172/01AX172_A.jpg</v>
      </c>
      <c r="N4" s="48" t="str">
        <f t="shared" ref="N4:N35" si="1">IF(ISBLANK(K4),"",IF(L4, "https://raw.githubusercontent.com/PatrickVibild/TellusAmazonPictures/master/pictures/"&amp;K4&amp;"/2.jpg","https://download.lenovo.com/Images/Parts/"&amp;K4&amp;"/"&amp;K4&amp;"_B.jpg"))</f>
        <v>https://download.lenovo.com/Images/Parts/01AX172/01AX172_B.jpg</v>
      </c>
      <c r="O4" s="49" t="str">
        <f t="shared" ref="O4:O35" si="2">IF(ISBLANK(K4),"",IF(L4, "https://raw.githubusercontent.com/PatrickVibild/TellusAmazonPictures/master/pictures/"&amp;K4&amp;"/3.jpg","https://download.lenovo.com/Images/Parts/"&amp;K4&amp;"/"&amp;K4&amp;"_details.jpg"))</f>
        <v>https://download.lenovo.com/Images/Parts/01AX172/01AX172_details.jpg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4">
        <f>MATCH(G4,options!$D$1:$D$20,0)</f>
        <v>1</v>
      </c>
    </row>
    <row r="5" spans="1:22" ht="14" x14ac:dyDescent="0.15">
      <c r="A5" s="38" t="s">
        <v>374</v>
      </c>
      <c r="B5" s="42">
        <v>51.99</v>
      </c>
      <c r="C5" s="43" t="b">
        <f>FALSE()</f>
        <v>0</v>
      </c>
      <c r="D5" s="43" t="b">
        <f>TRUE()</f>
        <v>1</v>
      </c>
      <c r="E5" s="37">
        <v>5714401571025</v>
      </c>
      <c r="F5" s="37" t="s">
        <v>375</v>
      </c>
      <c r="G5" s="44"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5" t="b">
        <f>TRUE()</f>
        <v>1</v>
      </c>
      <c r="J5" s="46" t="b">
        <f>FALSE()</f>
        <v>0</v>
      </c>
      <c r="K5" s="37" t="s">
        <v>377</v>
      </c>
      <c r="L5" s="47" t="b">
        <f>FALSE()</f>
        <v>0</v>
      </c>
      <c r="M5" s="48" t="str">
        <f t="shared" si="0"/>
        <v>https://download.lenovo.com/Images/Parts/01AX131/01AX131_A.jpg</v>
      </c>
      <c r="N5" s="48" t="str">
        <f t="shared" si="1"/>
        <v>https://download.lenovo.com/Images/Parts/01AX131/01AX131_B.jpg</v>
      </c>
      <c r="O5" s="49" t="str">
        <f t="shared" si="2"/>
        <v>https://download.lenovo.com/Images/Parts/01AX131/01AX131_details.jpg</v>
      </c>
      <c r="P5" t="str">
        <f t="shared" si="3"/>
        <v/>
      </c>
      <c r="Q5" t="str">
        <f t="shared" si="4"/>
        <v/>
      </c>
      <c r="R5" t="str">
        <f t="shared" si="5"/>
        <v/>
      </c>
      <c r="S5" t="str">
        <f t="shared" si="6"/>
        <v/>
      </c>
      <c r="T5" t="str">
        <f t="shared" si="7"/>
        <v/>
      </c>
      <c r="U5" t="str">
        <f t="shared" si="8"/>
        <v/>
      </c>
      <c r="V5" s="44">
        <f>MATCH(G5,options!$D$1:$D$20,0)</f>
        <v>2</v>
      </c>
    </row>
    <row r="6" spans="1:22" ht="14" x14ac:dyDescent="0.15">
      <c r="A6" s="38" t="s">
        <v>378</v>
      </c>
      <c r="B6" s="50" t="s">
        <v>379</v>
      </c>
      <c r="C6" s="43" t="b">
        <f>FALSE()</f>
        <v>0</v>
      </c>
      <c r="D6" s="43" t="b">
        <f>TRUE()</f>
        <v>1</v>
      </c>
      <c r="E6" s="37">
        <v>5714401571032</v>
      </c>
      <c r="F6" s="37" t="s">
        <v>380</v>
      </c>
      <c r="G6" s="44" t="s">
        <v>381</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5" t="b">
        <f>TRUE()</f>
        <v>1</v>
      </c>
      <c r="J6" s="46" t="b">
        <f>FALSE()</f>
        <v>0</v>
      </c>
      <c r="K6" s="37" t="s">
        <v>382</v>
      </c>
      <c r="L6" s="47" t="b">
        <f>FALSE()</f>
        <v>0</v>
      </c>
      <c r="M6" s="48" t="str">
        <f t="shared" si="0"/>
        <v>https://download.lenovo.com/Images/Parts/01AX177/01AX177_A.jpg</v>
      </c>
      <c r="N6" s="48" t="str">
        <f t="shared" si="1"/>
        <v>https://download.lenovo.com/Images/Parts/01AX177/01AX177_B.jpg</v>
      </c>
      <c r="O6" s="49" t="str">
        <f t="shared" si="2"/>
        <v>https://download.lenovo.com/Images/Parts/01AX177/01AX177_details.jpg</v>
      </c>
      <c r="P6" t="str">
        <f t="shared" si="3"/>
        <v/>
      </c>
      <c r="Q6" t="str">
        <f t="shared" si="4"/>
        <v/>
      </c>
      <c r="R6" t="str">
        <f t="shared" si="5"/>
        <v/>
      </c>
      <c r="S6" t="str">
        <f t="shared" si="6"/>
        <v/>
      </c>
      <c r="T6" t="str">
        <f t="shared" si="7"/>
        <v/>
      </c>
      <c r="U6" t="str">
        <f t="shared" si="8"/>
        <v/>
      </c>
      <c r="V6" s="44">
        <f>MATCH(G6,options!$D$1:$D$20,0)</f>
        <v>3</v>
      </c>
    </row>
    <row r="7" spans="1:22" ht="14" x14ac:dyDescent="0.15">
      <c r="A7" s="38" t="s">
        <v>383</v>
      </c>
      <c r="B7" s="51" t="str">
        <f>IF(B6=options!C1,"41","41")</f>
        <v>41</v>
      </c>
      <c r="C7" s="43" t="b">
        <f>FALSE()</f>
        <v>0</v>
      </c>
      <c r="D7" s="43" t="b">
        <f>TRUE()</f>
        <v>1</v>
      </c>
      <c r="E7" s="37">
        <v>5714401571049</v>
      </c>
      <c r="F7" s="37" t="s">
        <v>384</v>
      </c>
      <c r="G7" s="44" t="s">
        <v>385</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5" t="b">
        <f>TRUE()</f>
        <v>1</v>
      </c>
      <c r="J7" s="46" t="b">
        <f>FALSE()</f>
        <v>0</v>
      </c>
      <c r="K7" s="37" t="s">
        <v>386</v>
      </c>
      <c r="L7" s="47" t="b">
        <f>FALSE()</f>
        <v>0</v>
      </c>
      <c r="M7" s="48" t="str">
        <f t="shared" si="0"/>
        <v>https://download.lenovo.com/Images/Parts/01AX130/01AX130_A.jpg</v>
      </c>
      <c r="N7" s="48" t="str">
        <f t="shared" si="1"/>
        <v>https://download.lenovo.com/Images/Parts/01AX130/01AX130_B.jpg</v>
      </c>
      <c r="O7" s="49" t="str">
        <f t="shared" si="2"/>
        <v>https://download.lenovo.com/Images/Parts/01AX130/01AX130_details.jpg</v>
      </c>
      <c r="P7" t="str">
        <f t="shared" si="3"/>
        <v/>
      </c>
      <c r="Q7" t="str">
        <f t="shared" si="4"/>
        <v/>
      </c>
      <c r="R7" t="str">
        <f t="shared" si="5"/>
        <v/>
      </c>
      <c r="S7" t="str">
        <f t="shared" si="6"/>
        <v/>
      </c>
      <c r="T7" t="str">
        <f t="shared" si="7"/>
        <v/>
      </c>
      <c r="U7" t="str">
        <f t="shared" si="8"/>
        <v/>
      </c>
      <c r="V7" s="44">
        <f>MATCH(G7,options!$D$1:$D$20,0)</f>
        <v>4</v>
      </c>
    </row>
    <row r="8" spans="1:22" ht="14" x14ac:dyDescent="0.15">
      <c r="A8" s="38" t="s">
        <v>387</v>
      </c>
      <c r="B8" s="51" t="str">
        <f>IF(B6=options!C1,"17","17")</f>
        <v>17</v>
      </c>
      <c r="C8" s="43" t="b">
        <f>FALSE()</f>
        <v>0</v>
      </c>
      <c r="D8" s="43" t="b">
        <f>TRUE()</f>
        <v>1</v>
      </c>
      <c r="E8" s="37">
        <v>5714401571056</v>
      </c>
      <c r="F8" s="37" t="s">
        <v>388</v>
      </c>
      <c r="G8" s="44" t="s">
        <v>389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390</v>
      </c>
      <c r="L8" s="47" t="b">
        <f>FALSE()</f>
        <v>0</v>
      </c>
      <c r="M8" s="48" t="str">
        <f t="shared" si="0"/>
        <v>https://download.lenovo.com/Images/Parts/01AX149/01AX149_A.jpg</v>
      </c>
      <c r="N8" s="48" t="str">
        <f t="shared" si="1"/>
        <v>https://download.lenovo.com/Images/Parts/01AX149/01AX149_B.jpg</v>
      </c>
      <c r="O8" s="49" t="str">
        <f t="shared" si="2"/>
        <v>https://download.lenovo.com/Images/Parts/01AX149/01AX149_details.jpg</v>
      </c>
      <c r="P8" t="str">
        <f t="shared" si="3"/>
        <v/>
      </c>
      <c r="Q8" t="str">
        <f t="shared" si="4"/>
        <v/>
      </c>
      <c r="R8" t="str">
        <f t="shared" si="5"/>
        <v/>
      </c>
      <c r="S8" t="str">
        <f t="shared" si="6"/>
        <v/>
      </c>
      <c r="T8" t="str">
        <f t="shared" si="7"/>
        <v/>
      </c>
      <c r="U8" t="str">
        <f t="shared" si="8"/>
        <v/>
      </c>
      <c r="V8" s="44">
        <f>MATCH(G8,options!$D$1:$D$20,0)</f>
        <v>5</v>
      </c>
    </row>
    <row r="9" spans="1:22" ht="14" x14ac:dyDescent="0.15">
      <c r="A9" s="38" t="s">
        <v>391</v>
      </c>
      <c r="B9" s="51" t="str">
        <f>IF(B6=options!C1,"5","5")</f>
        <v>5</v>
      </c>
      <c r="C9" s="43" t="b">
        <f>FALSE()</f>
        <v>0</v>
      </c>
      <c r="D9" s="43" t="b">
        <f>TRUE()</f>
        <v>1</v>
      </c>
      <c r="E9" s="37">
        <v>5714401571063</v>
      </c>
      <c r="F9" s="37" t="s">
        <v>392</v>
      </c>
      <c r="G9" s="44" t="s">
        <v>393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5" t="b">
        <f>TRUE()</f>
        <v>1</v>
      </c>
      <c r="J9" s="46" t="b">
        <f>FALSE()</f>
        <v>0</v>
      </c>
      <c r="K9" s="37" t="s">
        <v>394</v>
      </c>
      <c r="L9" s="47" t="b">
        <f>FALSE()</f>
        <v>0</v>
      </c>
      <c r="M9" s="48" t="str">
        <f t="shared" si="0"/>
        <v>https://download.lenovo.com/Images/Parts/01EN353/01EN353_A.jpg</v>
      </c>
      <c r="N9" s="48" t="str">
        <f t="shared" si="1"/>
        <v>https://download.lenovo.com/Images/Parts/01EN353/01EN353_B.jpg</v>
      </c>
      <c r="O9" s="49" t="str">
        <f t="shared" si="2"/>
        <v>https://download.lenovo.com/Images/Parts/01EN353/01EN353_details.jpg</v>
      </c>
      <c r="P9" t="str">
        <f t="shared" si="3"/>
        <v/>
      </c>
      <c r="Q9" t="str">
        <f t="shared" si="4"/>
        <v/>
      </c>
      <c r="R9" t="str">
        <f t="shared" si="5"/>
        <v/>
      </c>
      <c r="S9" t="str">
        <f t="shared" si="6"/>
        <v/>
      </c>
      <c r="T9" t="str">
        <f t="shared" si="7"/>
        <v/>
      </c>
      <c r="U9" t="str">
        <f t="shared" si="8"/>
        <v/>
      </c>
      <c r="V9" s="44">
        <f>MATCH(G9,options!$D$1:$D$20,0)</f>
        <v>6</v>
      </c>
    </row>
    <row r="10" spans="1:22" ht="14" x14ac:dyDescent="0.15">
      <c r="A10" t="s">
        <v>395</v>
      </c>
      <c r="B10" s="52"/>
      <c r="C10" s="43" t="b">
        <f>FALSE()</f>
        <v>0</v>
      </c>
      <c r="D10" s="43" t="b">
        <f>FALSE()</f>
        <v>0</v>
      </c>
      <c r="E10" s="37">
        <v>5714401571070</v>
      </c>
      <c r="F10" s="37" t="s">
        <v>396</v>
      </c>
      <c r="G10" s="44" t="s">
        <v>397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5" t="b">
        <f>TRUE()</f>
        <v>1</v>
      </c>
      <c r="J10" s="46" t="b">
        <f>FALSE()</f>
        <v>0</v>
      </c>
      <c r="K10" s="37" t="s">
        <v>398</v>
      </c>
      <c r="L10" s="47" t="b">
        <f>FALSE()</f>
        <v>0</v>
      </c>
      <c r="M10" s="48" t="str">
        <f t="shared" si="0"/>
        <v>https://download.lenovo.com/Images/Parts/01AX126/01AX126_A.jpg</v>
      </c>
      <c r="N10" s="48" t="str">
        <f t="shared" si="1"/>
        <v>https://download.lenovo.com/Images/Parts/01AX126/01AX126_B.jpg</v>
      </c>
      <c r="O10" s="49" t="str">
        <f t="shared" si="2"/>
        <v>https://download.lenovo.com/Images/Parts/01AX126/01AX126_details.jpg</v>
      </c>
      <c r="P10" t="str">
        <f t="shared" si="3"/>
        <v/>
      </c>
      <c r="Q10" t="str">
        <f t="shared" si="4"/>
        <v/>
      </c>
      <c r="R10" t="str">
        <f t="shared" si="5"/>
        <v/>
      </c>
      <c r="S10" t="str">
        <f t="shared" si="6"/>
        <v/>
      </c>
      <c r="T10" t="str">
        <f t="shared" si="7"/>
        <v/>
      </c>
      <c r="U10" t="str">
        <f t="shared" si="8"/>
        <v/>
      </c>
      <c r="V10" s="44">
        <f>MATCH(G10,options!$D$1:$D$20,0)</f>
        <v>7</v>
      </c>
    </row>
    <row r="11" spans="1:22" ht="14" x14ac:dyDescent="0.15">
      <c r="A11" s="38" t="s">
        <v>399</v>
      </c>
      <c r="B11" s="53">
        <v>150</v>
      </c>
      <c r="C11" s="43" t="b">
        <f>FALSE()</f>
        <v>0</v>
      </c>
      <c r="D11" s="43" t="b">
        <f>FALSE()</f>
        <v>0</v>
      </c>
      <c r="E11" s="37">
        <v>5714401571087</v>
      </c>
      <c r="F11" s="37" t="s">
        <v>400</v>
      </c>
      <c r="G11" s="44"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45" t="b">
        <f>TRUE()</f>
        <v>1</v>
      </c>
      <c r="J11" s="46" t="b">
        <f>FALSE()</f>
        <v>0</v>
      </c>
      <c r="K11" s="37" t="s">
        <v>402</v>
      </c>
      <c r="L11" s="47" t="b">
        <f>FALSE()</f>
        <v>0</v>
      </c>
      <c r="M11" s="48" t="str">
        <f t="shared" si="0"/>
        <v>https://download.lenovo.com/Images/Parts/01AX207/01AX207_A.jpg</v>
      </c>
      <c r="N11" s="48" t="str">
        <f t="shared" si="1"/>
        <v>https://download.lenovo.com/Images/Parts/01AX207/01AX207_B.jpg</v>
      </c>
      <c r="O11" s="49" t="str">
        <f t="shared" si="2"/>
        <v>https://download.lenovo.com/Images/Parts/01AX207/01AX207_details.jpg</v>
      </c>
      <c r="P11" t="str">
        <f t="shared" si="3"/>
        <v/>
      </c>
      <c r="Q11" t="str">
        <f t="shared" si="4"/>
        <v/>
      </c>
      <c r="R11" t="str">
        <f t="shared" si="5"/>
        <v/>
      </c>
      <c r="S11" t="str">
        <f t="shared" si="6"/>
        <v/>
      </c>
      <c r="T11" t="str">
        <f t="shared" si="7"/>
        <v/>
      </c>
      <c r="U11" t="str">
        <f t="shared" si="8"/>
        <v/>
      </c>
      <c r="V11" s="44">
        <f>MATCH(G11,options!$D$1:$D$20,0)</f>
        <v>8</v>
      </c>
    </row>
    <row r="12" spans="1:22" ht="14" x14ac:dyDescent="0.15">
      <c r="B12" s="52"/>
      <c r="C12" s="43" t="b">
        <f>FALSE()</f>
        <v>0</v>
      </c>
      <c r="D12" s="43" t="b">
        <f>FALSE()</f>
        <v>0</v>
      </c>
      <c r="E12" s="37">
        <v>5714401571094</v>
      </c>
      <c r="F12" s="37" t="s">
        <v>403</v>
      </c>
      <c r="G12" s="44"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45" t="b">
        <f>TRUE()</f>
        <v>1</v>
      </c>
      <c r="J12" s="46" t="b">
        <f>FALSE()</f>
        <v>0</v>
      </c>
      <c r="K12" s="37" t="s">
        <v>405</v>
      </c>
      <c r="L12" s="47" t="b">
        <f>FALSE()</f>
        <v>0</v>
      </c>
      <c r="M12" s="48" t="str">
        <f t="shared" si="0"/>
        <v>https://download.lenovo.com/Images/Parts/01AX168/01AX168_A.jpg</v>
      </c>
      <c r="N12" s="48" t="str">
        <f t="shared" si="1"/>
        <v>https://download.lenovo.com/Images/Parts/01AX168/01AX168_B.jpg</v>
      </c>
      <c r="O12" s="49" t="str">
        <f t="shared" si="2"/>
        <v>https://download.lenovo.com/Images/Parts/01AX168/01AX168_details.jpg</v>
      </c>
      <c r="P12" t="str">
        <f t="shared" si="3"/>
        <v/>
      </c>
      <c r="Q12" t="str">
        <f t="shared" si="4"/>
        <v/>
      </c>
      <c r="R12" t="str">
        <f t="shared" si="5"/>
        <v/>
      </c>
      <c r="S12" t="str">
        <f t="shared" si="6"/>
        <v/>
      </c>
      <c r="T12" t="str">
        <f t="shared" si="7"/>
        <v/>
      </c>
      <c r="U12" t="str">
        <f t="shared" si="8"/>
        <v/>
      </c>
      <c r="V12" s="44">
        <f>MATCH(G12,options!$D$1:$D$20,0)</f>
        <v>20</v>
      </c>
    </row>
    <row r="13" spans="1:22" ht="14" x14ac:dyDescent="0.15">
      <c r="A13" s="38" t="s">
        <v>406</v>
      </c>
      <c r="B13" s="37" t="s">
        <v>407</v>
      </c>
      <c r="C13" s="43" t="b">
        <f>FALSE()</f>
        <v>0</v>
      </c>
      <c r="D13" s="43" t="b">
        <f>FALSE()</f>
        <v>0</v>
      </c>
      <c r="E13" s="37">
        <v>5714401571100</v>
      </c>
      <c r="F13" s="37" t="s">
        <v>408</v>
      </c>
      <c r="G13" s="44" t="s">
        <v>409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45" t="b">
        <f>TRUE()</f>
        <v>1</v>
      </c>
      <c r="J13" s="46" t="b">
        <f>FALSE()</f>
        <v>0</v>
      </c>
      <c r="K13" s="37" t="s">
        <v>410</v>
      </c>
      <c r="L13" s="47" t="b">
        <f>FALSE()</f>
        <v>0</v>
      </c>
      <c r="M13" s="48" t="str">
        <f t="shared" si="0"/>
        <v>https://download.lenovo.com/Images/Parts/01AX169/01AX169_A.jpg</v>
      </c>
      <c r="N13" s="48" t="str">
        <f t="shared" si="1"/>
        <v>https://download.lenovo.com/Images/Parts/01AX169/01AX169_B.jpg</v>
      </c>
      <c r="O13" s="49" t="str">
        <f t="shared" si="2"/>
        <v>https://download.lenovo.com/Images/Parts/01AX169/01AX169_details.jpg</v>
      </c>
      <c r="P13" t="str">
        <f t="shared" si="3"/>
        <v/>
      </c>
      <c r="Q13" t="str">
        <f t="shared" si="4"/>
        <v/>
      </c>
      <c r="R13" t="str">
        <f t="shared" si="5"/>
        <v/>
      </c>
      <c r="S13" t="str">
        <f t="shared" si="6"/>
        <v/>
      </c>
      <c r="T13" t="str">
        <f t="shared" si="7"/>
        <v/>
      </c>
      <c r="U13" t="str">
        <f t="shared" si="8"/>
        <v/>
      </c>
      <c r="V13" s="44">
        <f>MATCH(G13,options!$D$1:$D$20,0)</f>
        <v>9</v>
      </c>
    </row>
    <row r="14" spans="1:22" ht="14" x14ac:dyDescent="0.15">
      <c r="A14" s="38" t="s">
        <v>411</v>
      </c>
      <c r="B14" s="37">
        <v>5714401571995</v>
      </c>
      <c r="C14" s="43" t="b">
        <f>FALSE()</f>
        <v>0</v>
      </c>
      <c r="D14" s="43" t="b">
        <f>FALSE()</f>
        <v>0</v>
      </c>
      <c r="E14" s="37">
        <v>5714401571117</v>
      </c>
      <c r="F14" s="37" t="s">
        <v>412</v>
      </c>
      <c r="G14" s="44" t="s">
        <v>413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45" t="b">
        <f>TRUE()</f>
        <v>1</v>
      </c>
      <c r="J14" s="46" t="b">
        <f>FALSE()</f>
        <v>0</v>
      </c>
      <c r="K14" s="37" t="s">
        <v>414</v>
      </c>
      <c r="L14" s="47" t="b">
        <f>FALSE()</f>
        <v>0</v>
      </c>
      <c r="M14" s="48" t="str">
        <f t="shared" si="0"/>
        <v>https://download.lenovo.com/Images/Parts/01AX215/01AX215_A.jpg</v>
      </c>
      <c r="N14" s="48" t="str">
        <f t="shared" si="1"/>
        <v>https://download.lenovo.com/Images/Parts/01AX215/01AX215_B.jpg</v>
      </c>
      <c r="O14" s="49" t="str">
        <f t="shared" si="2"/>
        <v>https://download.lenovo.com/Images/Parts/01AX215/01AX215_details.jpg</v>
      </c>
      <c r="P14" t="str">
        <f t="shared" si="3"/>
        <v/>
      </c>
      <c r="Q14" t="str">
        <f t="shared" si="4"/>
        <v/>
      </c>
      <c r="R14" t="str">
        <f t="shared" si="5"/>
        <v/>
      </c>
      <c r="S14" t="str">
        <f t="shared" si="6"/>
        <v/>
      </c>
      <c r="T14" t="str">
        <f t="shared" si="7"/>
        <v/>
      </c>
      <c r="U14" t="str">
        <f t="shared" si="8"/>
        <v/>
      </c>
      <c r="V14" s="44">
        <f>MATCH(G14,options!$D$1:$D$20,0)</f>
        <v>19</v>
      </c>
    </row>
    <row r="15" spans="1:22" ht="14" x14ac:dyDescent="0.15">
      <c r="B15" s="52"/>
      <c r="C15" s="43" t="b">
        <f>FALSE()</f>
        <v>0</v>
      </c>
      <c r="D15" s="43" t="b">
        <f>FALSE()</f>
        <v>0</v>
      </c>
      <c r="E15" s="37">
        <v>5714401571124</v>
      </c>
      <c r="F15" s="37" t="s">
        <v>415</v>
      </c>
      <c r="G15" s="44" t="s">
        <v>416</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45" t="b">
        <f>TRUE()</f>
        <v>1</v>
      </c>
      <c r="J15" s="46" t="b">
        <f>FALSE()</f>
        <v>0</v>
      </c>
      <c r="K15" s="37" t="s">
        <v>417</v>
      </c>
      <c r="L15" s="47" t="b">
        <f>FALSE()</f>
        <v>0</v>
      </c>
      <c r="M15" s="48" t="str">
        <f t="shared" si="0"/>
        <v>https://download.lenovo.com/Images/Parts/01AX219/01AX219_A.jpg</v>
      </c>
      <c r="N15" s="48" t="str">
        <f t="shared" si="1"/>
        <v>https://download.lenovo.com/Images/Parts/01AX219/01AX219_B.jpg</v>
      </c>
      <c r="O15" s="49" t="str">
        <f t="shared" si="2"/>
        <v>https://download.lenovo.com/Images/Parts/01AX219/01AX219_details.jpg</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418</v>
      </c>
      <c r="B16" s="39" t="s">
        <v>419</v>
      </c>
      <c r="C16" s="43" t="b">
        <f>FALSE()</f>
        <v>0</v>
      </c>
      <c r="D16" s="43" t="b">
        <f>FALSE()</f>
        <v>0</v>
      </c>
      <c r="E16" s="37">
        <v>5714401571131</v>
      </c>
      <c r="F16" s="37" t="s">
        <v>420</v>
      </c>
      <c r="G16" s="44" t="s">
        <v>421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45" t="b">
        <f>TRUE()</f>
        <v>1</v>
      </c>
      <c r="J16" s="46" t="b">
        <f>FALSE()</f>
        <v>0</v>
      </c>
      <c r="K16" s="37" t="s">
        <v>422</v>
      </c>
      <c r="L16" s="47" t="b">
        <f>FALSE()</f>
        <v>0</v>
      </c>
      <c r="M16" s="48" t="str">
        <f t="shared" si="0"/>
        <v>https://download.lenovo.com/Images/Parts/01AX220/01AX220_A.jpg</v>
      </c>
      <c r="N16" s="48" t="str">
        <f t="shared" si="1"/>
        <v>https://download.lenovo.com/Images/Parts/01AX220/01AX220_B.jpg</v>
      </c>
      <c r="O16" s="49" t="str">
        <f t="shared" si="2"/>
        <v>https://download.lenovo.com/Images/Parts/01AX220/01AX220_details.jpg</v>
      </c>
      <c r="P16" t="str">
        <f t="shared" si="3"/>
        <v/>
      </c>
      <c r="Q16" t="str">
        <f t="shared" si="4"/>
        <v/>
      </c>
      <c r="R16" t="str">
        <f t="shared" si="5"/>
        <v/>
      </c>
      <c r="S16" t="str">
        <f t="shared" si="6"/>
        <v/>
      </c>
      <c r="T16" t="str">
        <f t="shared" si="7"/>
        <v/>
      </c>
      <c r="U16" t="str">
        <f t="shared" si="8"/>
        <v/>
      </c>
      <c r="V16" s="44">
        <f>MATCH(G16,options!$D$1:$D$20,0)</f>
        <v>11</v>
      </c>
    </row>
    <row r="17" spans="1:22" ht="14" x14ac:dyDescent="0.15">
      <c r="B17" s="52"/>
      <c r="C17" s="43" t="b">
        <f>FALSE()</f>
        <v>0</v>
      </c>
      <c r="D17" s="43" t="b">
        <f>FALSE()</f>
        <v>0</v>
      </c>
      <c r="E17" s="37">
        <v>5714401571148</v>
      </c>
      <c r="F17" s="37" t="s">
        <v>423</v>
      </c>
      <c r="G17" s="44" t="s">
        <v>424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45" t="b">
        <f>TRUE()</f>
        <v>1</v>
      </c>
      <c r="J17" s="46" t="b">
        <f>FALSE()</f>
        <v>0</v>
      </c>
      <c r="K17" s="37" t="s">
        <v>425</v>
      </c>
      <c r="L17" s="47" t="b">
        <f>FALSE()</f>
        <v>0</v>
      </c>
      <c r="M17" s="48" t="str">
        <f t="shared" si="0"/>
        <v>https://download.lenovo.com/Images/Parts/01AX221/01AX221_A.jpg</v>
      </c>
      <c r="N17" s="48" t="str">
        <f t="shared" si="1"/>
        <v>https://download.lenovo.com/Images/Parts/01AX221/01AX221_B.jpg</v>
      </c>
      <c r="O17" s="49" t="str">
        <f t="shared" si="2"/>
        <v>https://download.lenovo.com/Images/Parts/01AX221/01AX221_details.jpg</v>
      </c>
      <c r="P17" t="str">
        <f t="shared" si="3"/>
        <v/>
      </c>
      <c r="Q17" t="str">
        <f t="shared" si="4"/>
        <v/>
      </c>
      <c r="R17" t="str">
        <f t="shared" si="5"/>
        <v/>
      </c>
      <c r="S17" t="str">
        <f t="shared" si="6"/>
        <v/>
      </c>
      <c r="T17" t="str">
        <f t="shared" si="7"/>
        <v/>
      </c>
      <c r="U17" t="str">
        <f t="shared" si="8"/>
        <v/>
      </c>
      <c r="V17" s="44">
        <f>MATCH(G17,options!$D$1:$D$20,0)</f>
        <v>12</v>
      </c>
    </row>
    <row r="18" spans="1:22" ht="14" x14ac:dyDescent="0.15">
      <c r="A18" s="38" t="s">
        <v>426</v>
      </c>
      <c r="B18" s="53">
        <v>5</v>
      </c>
      <c r="C18" s="43" t="b">
        <f>FALSE()</f>
        <v>0</v>
      </c>
      <c r="D18" s="43" t="b">
        <f>FALSE()</f>
        <v>0</v>
      </c>
      <c r="E18" s="37">
        <v>5714401571155</v>
      </c>
      <c r="F18" s="37" t="s">
        <v>427</v>
      </c>
      <c r="G18" s="44" t="s">
        <v>428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45" t="b">
        <f>TRUE()</f>
        <v>1</v>
      </c>
      <c r="J18" s="46" t="b">
        <f>FALSE()</f>
        <v>0</v>
      </c>
      <c r="K18" s="37" t="s">
        <v>429</v>
      </c>
      <c r="L18" s="47" t="b">
        <f>FALSE()</f>
        <v>0</v>
      </c>
      <c r="M18" s="48" t="str">
        <f t="shared" si="0"/>
        <v>https://download.lenovo.com/Images/Parts/01AX222/01AX222_A.jpg</v>
      </c>
      <c r="N18" s="48" t="str">
        <f t="shared" si="1"/>
        <v>https://download.lenovo.com/Images/Parts/01AX222/01AX222_B.jpg</v>
      </c>
      <c r="O18" s="49" t="str">
        <f t="shared" si="2"/>
        <v>https://download.lenovo.com/Images/Parts/01AX222/01AX222_details.jpg</v>
      </c>
      <c r="P18" t="str">
        <f t="shared" si="3"/>
        <v/>
      </c>
      <c r="Q18" t="str">
        <f t="shared" si="4"/>
        <v/>
      </c>
      <c r="R18" t="str">
        <f t="shared" si="5"/>
        <v/>
      </c>
      <c r="S18" t="str">
        <f t="shared" si="6"/>
        <v/>
      </c>
      <c r="T18" t="str">
        <f t="shared" si="7"/>
        <v/>
      </c>
      <c r="U18" t="str">
        <f t="shared" si="8"/>
        <v/>
      </c>
      <c r="V18" s="44">
        <f>MATCH(G18,options!$D$1:$D$20,0)</f>
        <v>13</v>
      </c>
    </row>
    <row r="19" spans="1:22" ht="14" x14ac:dyDescent="0.15">
      <c r="B19" s="52"/>
      <c r="C19" s="43" t="b">
        <f>FALSE()</f>
        <v>0</v>
      </c>
      <c r="D19" s="43" t="b">
        <f>FALSE()</f>
        <v>0</v>
      </c>
      <c r="E19" s="37">
        <v>5714401571162</v>
      </c>
      <c r="F19" s="37" t="s">
        <v>430</v>
      </c>
      <c r="G19" s="44" t="s">
        <v>431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45" t="b">
        <f>TRUE()</f>
        <v>1</v>
      </c>
      <c r="J19" s="46" t="b">
        <f>FALSE()</f>
        <v>0</v>
      </c>
      <c r="K19" s="37" t="s">
        <v>432</v>
      </c>
      <c r="L19" s="47" t="b">
        <f>FALSE()</f>
        <v>0</v>
      </c>
      <c r="M19" s="48" t="str">
        <f t="shared" si="0"/>
        <v>https://download.lenovo.com/Images/Parts/01AX226/01AX226_A.jpg</v>
      </c>
      <c r="N19" s="48" t="str">
        <f t="shared" si="1"/>
        <v>https://download.lenovo.com/Images/Parts/01AX226/01AX226_B.jpg</v>
      </c>
      <c r="O19" s="49" t="str">
        <f t="shared" si="2"/>
        <v>https://download.lenovo.com/Images/Parts/01AX226/01AX226_details.jpg</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433</v>
      </c>
      <c r="B20" s="54" t="s">
        <v>434</v>
      </c>
      <c r="C20" s="43" t="b">
        <f>FALSE()</f>
        <v>0</v>
      </c>
      <c r="D20" s="43" t="b">
        <f>FALSE()</f>
        <v>0</v>
      </c>
      <c r="E20" s="37">
        <v>5714401571179</v>
      </c>
      <c r="F20" s="37" t="s">
        <v>435</v>
      </c>
      <c r="G20" s="44" t="s">
        <v>436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45" t="b">
        <f>TRUE()</f>
        <v>1</v>
      </c>
      <c r="J20" s="46" t="b">
        <f>FALSE()</f>
        <v>0</v>
      </c>
      <c r="K20" s="37" t="s">
        <v>437</v>
      </c>
      <c r="L20" s="47" t="b">
        <f>FALSE()</f>
        <v>0</v>
      </c>
      <c r="M20" s="48" t="str">
        <f t="shared" si="0"/>
        <v>https://download.lenovo.com/Images/Parts/01AX227/01AX227_A.jpg</v>
      </c>
      <c r="N20" s="48" t="str">
        <f t="shared" si="1"/>
        <v>https://download.lenovo.com/Images/Parts/01AX227/01AX227_B.jpg</v>
      </c>
      <c r="O20" s="49" t="str">
        <f t="shared" si="2"/>
        <v>https://download.lenovo.com/Images/Parts/01AX227/01AX227_details.jpg</v>
      </c>
      <c r="P20" t="str">
        <f t="shared" si="3"/>
        <v/>
      </c>
      <c r="Q20" t="str">
        <f t="shared" si="4"/>
        <v/>
      </c>
      <c r="R20" t="str">
        <f t="shared" si="5"/>
        <v/>
      </c>
      <c r="S20" t="str">
        <f t="shared" si="6"/>
        <v/>
      </c>
      <c r="T20" t="str">
        <f t="shared" si="7"/>
        <v/>
      </c>
      <c r="U20" t="str">
        <f t="shared" si="8"/>
        <v/>
      </c>
      <c r="V20" s="44">
        <f>MATCH(G20,options!$D$1:$D$20,0)</f>
        <v>15</v>
      </c>
    </row>
    <row r="21" spans="1:22" ht="14" x14ac:dyDescent="0.15">
      <c r="B21" s="52"/>
      <c r="C21" s="43" t="b">
        <f>FALSE()</f>
        <v>0</v>
      </c>
      <c r="D21" s="43" t="b">
        <f>FALSE()</f>
        <v>0</v>
      </c>
      <c r="E21" s="37">
        <v>5714401571186</v>
      </c>
      <c r="F21" s="37" t="s">
        <v>438</v>
      </c>
      <c r="G21" s="44" t="s">
        <v>439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t="b">
        <f>TRUE()</f>
        <v>1</v>
      </c>
      <c r="J21" s="46" t="b">
        <f>FALSE()</f>
        <v>0</v>
      </c>
      <c r="K21" s="37" t="s">
        <v>440</v>
      </c>
      <c r="L21" s="47" t="b">
        <f>FALSE()</f>
        <v>0</v>
      </c>
      <c r="M21" s="48" t="str">
        <f t="shared" si="0"/>
        <v>https://download.lenovo.com/Images/Parts/01AX150/01AX150_A.jpg</v>
      </c>
      <c r="N21" s="48" t="str">
        <f t="shared" si="1"/>
        <v>https://download.lenovo.com/Images/Parts/01AX150/01AX150_B.jpg</v>
      </c>
      <c r="O21" s="49" t="str">
        <f t="shared" si="2"/>
        <v>https://download.lenovo.com/Images/Parts/01AX150/01AX150_details.jpg</v>
      </c>
      <c r="P21" t="str">
        <f t="shared" si="3"/>
        <v/>
      </c>
      <c r="Q21" t="str">
        <f t="shared" si="4"/>
        <v/>
      </c>
      <c r="R21" t="str">
        <f t="shared" si="5"/>
        <v/>
      </c>
      <c r="S21" t="str">
        <f t="shared" si="6"/>
        <v/>
      </c>
      <c r="T21" t="str">
        <f t="shared" si="7"/>
        <v/>
      </c>
      <c r="U21" t="str">
        <f t="shared" si="8"/>
        <v/>
      </c>
      <c r="V21" s="44">
        <f>MATCH(G21,options!$D$1:$D$20,0)</f>
        <v>16</v>
      </c>
    </row>
    <row r="22" spans="1:22" ht="14" x14ac:dyDescent="0.15">
      <c r="B22" s="52"/>
      <c r="C22" s="43" t="b">
        <f>FALSE()</f>
        <v>0</v>
      </c>
      <c r="D22" s="43" t="b">
        <f>FALSE()</f>
        <v>0</v>
      </c>
      <c r="E22" s="37">
        <v>5714401571193</v>
      </c>
      <c r="F22" s="37" t="s">
        <v>441</v>
      </c>
      <c r="G22" s="44" t="s">
        <v>442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45" t="b">
        <f>TRUE()</f>
        <v>1</v>
      </c>
      <c r="J22" s="46" t="b">
        <f>FALSE()</f>
        <v>0</v>
      </c>
      <c r="K22" s="37" t="s">
        <v>443</v>
      </c>
      <c r="L22" s="47" t="b">
        <f>FALSE()</f>
        <v>0</v>
      </c>
      <c r="M22" s="48" t="str">
        <f t="shared" si="0"/>
        <v>https://download.lenovo.com/Images/Parts/01AX223/01AX223_A.jpg</v>
      </c>
      <c r="N22" s="48" t="str">
        <f t="shared" si="1"/>
        <v>https://download.lenovo.com/Images/Parts/01AX223/01AX223_B.jpg</v>
      </c>
      <c r="O22" s="49" t="str">
        <f t="shared" si="2"/>
        <v>https://download.lenovo.com/Images/Parts/01AX223/01AX223_details.jpg</v>
      </c>
      <c r="P22" t="str">
        <f t="shared" si="3"/>
        <v/>
      </c>
      <c r="Q22" t="str">
        <f t="shared" si="4"/>
        <v/>
      </c>
      <c r="R22" t="str">
        <f t="shared" si="5"/>
        <v/>
      </c>
      <c r="S22" t="str">
        <f t="shared" si="6"/>
        <v/>
      </c>
      <c r="T22" t="str">
        <f t="shared" si="7"/>
        <v/>
      </c>
      <c r="U22" t="str">
        <f t="shared" si="8"/>
        <v/>
      </c>
      <c r="V22" s="44">
        <f>MATCH(G22,options!$D$1:$D$20,0)</f>
        <v>17</v>
      </c>
    </row>
    <row r="23" spans="1:22" ht="56" x14ac:dyDescent="0.15">
      <c r="A23" s="38" t="s">
        <v>444</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3" t="b">
        <f>TRUE()</f>
        <v>1</v>
      </c>
      <c r="D23" s="43" t="b">
        <f>FALSE()</f>
        <v>0</v>
      </c>
      <c r="E23" s="37">
        <v>5714401571209</v>
      </c>
      <c r="F23" s="37" t="s">
        <v>445</v>
      </c>
      <c r="G23" s="44" t="s">
        <v>446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t="b">
        <f>TRUE()</f>
        <v>1</v>
      </c>
      <c r="J23" s="46" t="b">
        <f>FALSE()</f>
        <v>0</v>
      </c>
      <c r="K23" s="37" t="s">
        <v>447</v>
      </c>
      <c r="L23" s="47" t="b">
        <f>FALSE()</f>
        <v>0</v>
      </c>
      <c r="M23" s="48" t="str">
        <f t="shared" si="0"/>
        <v>https://download.lenovo.com/Images/Parts/01AX160/01AX160_A.jpg</v>
      </c>
      <c r="N23" s="48" t="str">
        <f t="shared" si="1"/>
        <v>https://download.lenovo.com/Images/Parts/01AX160/01AX160_B.jpg</v>
      </c>
      <c r="O23" s="49" t="str">
        <f t="shared" si="2"/>
        <v>https://download.lenovo.com/Images/Parts/01AX160/01AX160_details.jpg</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448</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3"/>
      <c r="D24" s="43"/>
      <c r="E24" s="37"/>
      <c r="F24" s="37"/>
      <c r="G24" s="44"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449</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3"/>
      <c r="D25" s="43"/>
      <c r="E25" s="37"/>
      <c r="F25" s="37"/>
      <c r="G25" s="44" t="s">
        <v>376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450</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C26" s="43"/>
      <c r="D26" s="43"/>
      <c r="E26" s="37"/>
      <c r="F26" s="37"/>
      <c r="G26" s="44" t="s">
        <v>381</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449</v>
      </c>
      <c r="B27" s="39"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3"/>
      <c r="D27" s="43"/>
      <c r="E27" s="37"/>
      <c r="F27" s="37"/>
      <c r="G27" s="44"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389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451</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3"/>
      <c r="D29" s="43"/>
      <c r="E29" s="37"/>
      <c r="F29" s="37"/>
      <c r="G29" s="44" t="s">
        <v>393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452</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3"/>
      <c r="D31" s="43"/>
      <c r="E31" s="37"/>
      <c r="F31" s="37"/>
      <c r="G31" s="44" t="s">
        <v>401</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404</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453</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3"/>
      <c r="D33" s="43"/>
      <c r="E33" s="37"/>
      <c r="F33" s="37"/>
      <c r="G33" s="44" t="s">
        <v>409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413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416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454</v>
      </c>
      <c r="B36" s="54" t="s">
        <v>376</v>
      </c>
      <c r="C36" s="43"/>
      <c r="D36" s="43"/>
      <c r="E36" s="37"/>
      <c r="F36" s="37"/>
      <c r="G36" s="44" t="s">
        <v>421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455</v>
      </c>
      <c r="B37" s="54" t="s">
        <v>456</v>
      </c>
      <c r="C37" s="43"/>
      <c r="D37" s="43"/>
      <c r="E37" s="37"/>
      <c r="F37" s="37"/>
      <c r="G37" s="44" t="s">
        <v>424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428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431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436</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439</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442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446</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434</v>
      </c>
      <c r="B1" s="43" t="b">
        <f>TRUE()</f>
        <v>1</v>
      </c>
      <c r="C1" t="s">
        <v>457</v>
      </c>
      <c r="D1" s="44" t="s">
        <v>372</v>
      </c>
      <c r="E1" t="s">
        <v>458</v>
      </c>
      <c r="F1" t="s">
        <v>459</v>
      </c>
      <c r="G1" t="s">
        <v>456</v>
      </c>
    </row>
    <row r="2" spans="1:7" x14ac:dyDescent="0.15">
      <c r="A2" t="s">
        <v>460</v>
      </c>
      <c r="B2" s="43" t="b">
        <f>FALSE()</f>
        <v>0</v>
      </c>
      <c r="C2" t="s">
        <v>379</v>
      </c>
      <c r="D2" s="44" t="s">
        <v>376</v>
      </c>
      <c r="E2" t="s">
        <v>461</v>
      </c>
      <c r="F2" t="s">
        <v>376</v>
      </c>
      <c r="G2" t="s">
        <v>446</v>
      </c>
    </row>
    <row r="3" spans="1:7" x14ac:dyDescent="0.15">
      <c r="A3" t="s">
        <v>462</v>
      </c>
      <c r="D3" s="44" t="s">
        <v>381</v>
      </c>
      <c r="E3" t="s">
        <v>463</v>
      </c>
      <c r="F3" t="s">
        <v>372</v>
      </c>
    </row>
    <row r="4" spans="1:7" x14ac:dyDescent="0.15">
      <c r="D4" s="44" t="s">
        <v>385</v>
      </c>
      <c r="E4" t="s">
        <v>464</v>
      </c>
      <c r="F4" t="s">
        <v>381</v>
      </c>
    </row>
    <row r="5" spans="1:7" x14ac:dyDescent="0.15">
      <c r="D5" s="44" t="s">
        <v>389</v>
      </c>
      <c r="E5" t="s">
        <v>465</v>
      </c>
      <c r="F5" t="s">
        <v>385</v>
      </c>
    </row>
    <row r="6" spans="1:7" x14ac:dyDescent="0.15">
      <c r="D6" s="44" t="s">
        <v>393</v>
      </c>
      <c r="E6" t="s">
        <v>466</v>
      </c>
      <c r="F6" t="s">
        <v>416</v>
      </c>
    </row>
    <row r="7" spans="1:7" x14ac:dyDescent="0.15">
      <c r="D7" s="44" t="s">
        <v>397</v>
      </c>
      <c r="E7" t="s">
        <v>467</v>
      </c>
    </row>
    <row r="8" spans="1:7" x14ac:dyDescent="0.15">
      <c r="D8" s="44" t="s">
        <v>401</v>
      </c>
      <c r="E8" t="s">
        <v>468</v>
      </c>
    </row>
    <row r="9" spans="1:7" x14ac:dyDescent="0.15">
      <c r="D9" s="44" t="s">
        <v>409</v>
      </c>
      <c r="E9" t="s">
        <v>469</v>
      </c>
    </row>
    <row r="10" spans="1:7" x14ac:dyDescent="0.15">
      <c r="D10" s="44" t="s">
        <v>416</v>
      </c>
      <c r="E10" t="s">
        <v>470</v>
      </c>
    </row>
    <row r="11" spans="1:7" x14ac:dyDescent="0.15">
      <c r="D11" s="44" t="s">
        <v>421</v>
      </c>
      <c r="E11" t="s">
        <v>471</v>
      </c>
    </row>
    <row r="12" spans="1:7" x14ac:dyDescent="0.15">
      <c r="D12" s="44" t="s">
        <v>424</v>
      </c>
      <c r="E12" t="s">
        <v>472</v>
      </c>
    </row>
    <row r="13" spans="1:7" x14ac:dyDescent="0.15">
      <c r="D13" s="44" t="s">
        <v>428</v>
      </c>
      <c r="E13" t="s">
        <v>473</v>
      </c>
    </row>
    <row r="14" spans="1:7" x14ac:dyDescent="0.15">
      <c r="D14" s="44" t="s">
        <v>431</v>
      </c>
      <c r="E14" t="s">
        <v>474</v>
      </c>
    </row>
    <row r="15" spans="1:7" x14ac:dyDescent="0.15">
      <c r="D15" s="44" t="s">
        <v>436</v>
      </c>
      <c r="E15" t="s">
        <v>475</v>
      </c>
    </row>
    <row r="16" spans="1:7" x14ac:dyDescent="0.15">
      <c r="D16" s="44" t="s">
        <v>439</v>
      </c>
      <c r="E16" s="58" t="s">
        <v>476</v>
      </c>
    </row>
    <row r="17" spans="4:5" x14ac:dyDescent="0.15">
      <c r="D17" s="44" t="s">
        <v>442</v>
      </c>
      <c r="E17" t="s">
        <v>477</v>
      </c>
    </row>
    <row r="18" spans="4:5" x14ac:dyDescent="0.15">
      <c r="D18" s="44" t="s">
        <v>446</v>
      </c>
      <c r="E18" t="s">
        <v>478</v>
      </c>
    </row>
    <row r="19" spans="4:5" x14ac:dyDescent="0.15">
      <c r="D19" s="44" t="s">
        <v>413</v>
      </c>
      <c r="E19" t="s">
        <v>479</v>
      </c>
    </row>
    <row r="20" spans="4:5" x14ac:dyDescent="0.15">
      <c r="D20" s="44" t="s">
        <v>404</v>
      </c>
      <c r="E20" t="s">
        <v>480</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459</v>
      </c>
    </row>
    <row r="3" spans="1:2" x14ac:dyDescent="0.15">
      <c r="B3" s="41" t="s">
        <v>481</v>
      </c>
    </row>
    <row r="4" spans="1:2" x14ac:dyDescent="0.15">
      <c r="B4" s="41" t="s">
        <v>482</v>
      </c>
    </row>
    <row r="5" spans="1:2" x14ac:dyDescent="0.15">
      <c r="B5" s="41" t="s">
        <v>483</v>
      </c>
    </row>
    <row r="6" spans="1:2" x14ac:dyDescent="0.15">
      <c r="A6" t="s">
        <v>484</v>
      </c>
      <c r="B6" s="41" t="s">
        <v>485</v>
      </c>
    </row>
    <row r="7" spans="1:2" x14ac:dyDescent="0.15">
      <c r="B7" s="41" t="s">
        <v>486</v>
      </c>
    </row>
    <row r="8" spans="1:2" x14ac:dyDescent="0.15">
      <c r="A8" t="s">
        <v>40</v>
      </c>
      <c r="B8" s="41" t="s">
        <v>487</v>
      </c>
    </row>
    <row r="9" spans="1:2" x14ac:dyDescent="0.15">
      <c r="A9" t="s">
        <v>488</v>
      </c>
      <c r="B9" s="41" t="s">
        <v>489</v>
      </c>
    </row>
    <row r="10" spans="1:2" x14ac:dyDescent="0.15">
      <c r="B10" t="s">
        <v>490</v>
      </c>
    </row>
    <row r="11" spans="1:2" x14ac:dyDescent="0.15">
      <c r="B11" t="s">
        <v>491</v>
      </c>
    </row>
    <row r="14" spans="1:2" x14ac:dyDescent="0.15">
      <c r="B14" s="41" t="s">
        <v>492</v>
      </c>
    </row>
    <row r="20" spans="2:2" x14ac:dyDescent="0.15">
      <c r="B20" s="44" t="s">
        <v>372</v>
      </c>
    </row>
    <row r="21" spans="2:2" x14ac:dyDescent="0.15">
      <c r="B21" s="44" t="s">
        <v>376</v>
      </c>
    </row>
    <row r="22" spans="2:2" x14ac:dyDescent="0.15">
      <c r="B22" s="44" t="s">
        <v>381</v>
      </c>
    </row>
    <row r="23" spans="2:2" x14ac:dyDescent="0.15">
      <c r="B23" s="44" t="s">
        <v>385</v>
      </c>
    </row>
    <row r="24" spans="2:2" x14ac:dyDescent="0.15">
      <c r="B24" s="44" t="s">
        <v>389</v>
      </c>
    </row>
    <row r="25" spans="2:2" x14ac:dyDescent="0.15">
      <c r="B25" s="44" t="s">
        <v>393</v>
      </c>
    </row>
    <row r="26" spans="2:2" x14ac:dyDescent="0.15">
      <c r="B26" s="44" t="s">
        <v>397</v>
      </c>
    </row>
    <row r="27" spans="2:2" x14ac:dyDescent="0.15">
      <c r="B27" s="44" t="s">
        <v>401</v>
      </c>
    </row>
    <row r="28" spans="2:2" x14ac:dyDescent="0.15">
      <c r="B28" s="44" t="s">
        <v>409</v>
      </c>
    </row>
    <row r="29" spans="2:2" x14ac:dyDescent="0.15">
      <c r="B29" s="44" t="s">
        <v>416</v>
      </c>
    </row>
    <row r="30" spans="2:2" x14ac:dyDescent="0.15">
      <c r="B30" s="44" t="s">
        <v>421</v>
      </c>
    </row>
    <row r="31" spans="2:2" x14ac:dyDescent="0.15">
      <c r="B31" s="44" t="s">
        <v>424</v>
      </c>
    </row>
    <row r="32" spans="2:2" x14ac:dyDescent="0.15">
      <c r="B32" s="44" t="s">
        <v>428</v>
      </c>
    </row>
    <row r="33" spans="2:4" x14ac:dyDescent="0.15">
      <c r="B33" s="44" t="s">
        <v>431</v>
      </c>
    </row>
    <row r="34" spans="2:4" x14ac:dyDescent="0.15">
      <c r="B34" s="44" t="s">
        <v>436</v>
      </c>
      <c r="D34" s="41"/>
    </row>
    <row r="35" spans="2:4" x14ac:dyDescent="0.15">
      <c r="B35" s="44" t="s">
        <v>439</v>
      </c>
      <c r="D35" s="41"/>
    </row>
    <row r="36" spans="2:4" x14ac:dyDescent="0.15">
      <c r="B36" s="44" t="s">
        <v>442</v>
      </c>
      <c r="D36" s="41"/>
    </row>
    <row r="37" spans="2:4" x14ac:dyDescent="0.15">
      <c r="B37" s="44" t="s">
        <v>446</v>
      </c>
      <c r="D37" s="41"/>
    </row>
    <row r="38" spans="2:4" x14ac:dyDescent="0.15">
      <c r="B38" s="44" t="s">
        <v>413</v>
      </c>
      <c r="D38" s="41"/>
    </row>
    <row r="39" spans="2:4" x14ac:dyDescent="0.15">
      <c r="B39" s="44" t="s">
        <v>404</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493</v>
      </c>
    </row>
    <row r="4" spans="1:2" ht="16" x14ac:dyDescent="0.2">
      <c r="B4" s="59" t="s">
        <v>494</v>
      </c>
    </row>
    <row r="5" spans="1:2" ht="16" x14ac:dyDescent="0.2">
      <c r="B5" s="59" t="s">
        <v>495</v>
      </c>
    </row>
    <row r="6" spans="1:2" ht="16" x14ac:dyDescent="0.2">
      <c r="B6" s="59" t="s">
        <v>496</v>
      </c>
    </row>
    <row r="7" spans="1:2" ht="16" x14ac:dyDescent="0.2">
      <c r="B7" s="59"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439</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385</v>
      </c>
    </row>
    <row r="3" spans="1:2" x14ac:dyDescent="0.15">
      <c r="B3" s="41" t="s">
        <v>523</v>
      </c>
    </row>
    <row r="4" spans="1:2" x14ac:dyDescent="0.15">
      <c r="B4" s="41" t="s">
        <v>524</v>
      </c>
    </row>
    <row r="5" spans="1:2" x14ac:dyDescent="0.15">
      <c r="B5" s="41" t="s">
        <v>525</v>
      </c>
    </row>
    <row r="6" spans="1:2" x14ac:dyDescent="0.15">
      <c r="B6" s="41" t="s">
        <v>526</v>
      </c>
    </row>
    <row r="7" spans="1:2" x14ac:dyDescent="0.15">
      <c r="B7" s="41" t="s">
        <v>527</v>
      </c>
    </row>
    <row r="8" spans="1:2" x14ac:dyDescent="0.15">
      <c r="A8" t="s">
        <v>498</v>
      </c>
      <c r="B8" s="41" t="s">
        <v>528</v>
      </c>
    </row>
    <row r="9" spans="1:2" x14ac:dyDescent="0.15">
      <c r="A9" t="s">
        <v>500</v>
      </c>
      <c r="B9" s="41" t="s">
        <v>529</v>
      </c>
    </row>
    <row r="10" spans="1:2" x14ac:dyDescent="0.15">
      <c r="B10" s="41" t="s">
        <v>530</v>
      </c>
    </row>
    <row r="11" spans="1:2" x14ac:dyDescent="0.15">
      <c r="B11" s="41" t="s">
        <v>531</v>
      </c>
    </row>
    <row r="12" spans="1:2" x14ac:dyDescent="0.15">
      <c r="B12" s="41"/>
    </row>
    <row r="13" spans="1:2" x14ac:dyDescent="0.15">
      <c r="B13" s="41"/>
    </row>
    <row r="14" spans="1:2" x14ac:dyDescent="0.15">
      <c r="B14" s="41" t="s">
        <v>532</v>
      </c>
    </row>
    <row r="15" spans="1:2" x14ac:dyDescent="0.15">
      <c r="B15" s="41"/>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446</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59" t="s">
        <v>557</v>
      </c>
    </row>
    <row r="9" spans="2:2" x14ac:dyDescent="0.15">
      <c r="B9" t="s">
        <v>558</v>
      </c>
    </row>
    <row r="10" spans="2:2" x14ac:dyDescent="0.15">
      <c r="B10" s="41" t="s">
        <v>559</v>
      </c>
    </row>
    <row r="11" spans="2:2" x14ac:dyDescent="0.15">
      <c r="B11" s="41"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389</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446</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381</v>
      </c>
    </row>
    <row r="3" spans="2:2" ht="16" x14ac:dyDescent="0.2">
      <c r="B3" s="59" t="s">
        <v>580</v>
      </c>
    </row>
    <row r="4" spans="2:2" ht="16" x14ac:dyDescent="0.2">
      <c r="B4" s="59" t="s">
        <v>581</v>
      </c>
    </row>
    <row r="5" spans="2:2" x14ac:dyDescent="0.15">
      <c r="B5" t="s">
        <v>582</v>
      </c>
    </row>
    <row r="6" spans="2:2" ht="16" x14ac:dyDescent="0.2">
      <c r="B6" s="59" t="s">
        <v>583</v>
      </c>
    </row>
    <row r="7" spans="2:2" ht="16" x14ac:dyDescent="0.2">
      <c r="B7" s="59"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59"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389</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416</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389</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446</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221</cp:revision>
  <dcterms:created xsi:type="dcterms:W3CDTF">2020-07-27T15:42:24Z</dcterms:created>
  <dcterms:modified xsi:type="dcterms:W3CDTF">2024-07-24T21:06:48Z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