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2379F172-EB62-4A47-822A-0F8FB8B4BB2D}"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P43" i="2"/>
  <c r="P44" i="1" s="1"/>
  <c r="L43" i="2"/>
  <c r="O43" i="2" s="1"/>
  <c r="O44" i="1" s="1"/>
  <c r="J43" i="2"/>
  <c r="I43" i="2"/>
  <c r="H43" i="2"/>
  <c r="D43" i="2"/>
  <c r="C43" i="2"/>
  <c r="V42" i="2"/>
  <c r="H42" i="2" s="1"/>
  <c r="R42" i="2"/>
  <c r="P42" i="2"/>
  <c r="O42" i="2"/>
  <c r="N42" i="2"/>
  <c r="L42" i="2"/>
  <c r="Q42" i="2" s="1"/>
  <c r="Q43" i="1" s="1"/>
  <c r="J42" i="2"/>
  <c r="I42" i="2"/>
  <c r="D42" i="2"/>
  <c r="C42" i="2"/>
  <c r="V41" i="2"/>
  <c r="Q41" i="2"/>
  <c r="Q42" i="1" s="1"/>
  <c r="L41" i="2"/>
  <c r="R41" i="2" s="1"/>
  <c r="R42" i="1" s="1"/>
  <c r="J41" i="2"/>
  <c r="I41" i="2"/>
  <c r="H41" i="2"/>
  <c r="D41" i="2"/>
  <c r="C41" i="2"/>
  <c r="V40" i="2"/>
  <c r="O40" i="2"/>
  <c r="O41" i="1" s="1"/>
  <c r="L40" i="2"/>
  <c r="N40" i="2" s="1"/>
  <c r="N41" i="1" s="1"/>
  <c r="J40" i="2"/>
  <c r="I40" i="2"/>
  <c r="H40" i="2"/>
  <c r="D40" i="2"/>
  <c r="C40" i="2"/>
  <c r="V39" i="2"/>
  <c r="R39" i="2"/>
  <c r="R40" i="1" s="1"/>
  <c r="Q39" i="2"/>
  <c r="O39" i="2"/>
  <c r="N39" i="2"/>
  <c r="M39" i="2"/>
  <c r="M40" i="1" s="1"/>
  <c r="L39" i="2"/>
  <c r="P39" i="2" s="1"/>
  <c r="P40" i="1" s="1"/>
  <c r="J39" i="2"/>
  <c r="I39" i="2"/>
  <c r="H39" i="2"/>
  <c r="D39" i="2"/>
  <c r="C39" i="2"/>
  <c r="V38" i="2"/>
  <c r="R38" i="2"/>
  <c r="Q38" i="2"/>
  <c r="P38" i="2"/>
  <c r="P39" i="1" s="1"/>
  <c r="L38" i="2"/>
  <c r="O38" i="2" s="1"/>
  <c r="O39" i="1" s="1"/>
  <c r="J38" i="2"/>
  <c r="I38" i="2"/>
  <c r="H38" i="2"/>
  <c r="D38" i="2"/>
  <c r="C38" i="2"/>
  <c r="V37" i="2"/>
  <c r="H37" i="2" s="1"/>
  <c r="O37" i="2"/>
  <c r="N37" i="2"/>
  <c r="M37" i="2"/>
  <c r="L37" i="2"/>
  <c r="R37" i="2" s="1"/>
  <c r="R38" i="1" s="1"/>
  <c r="J37" i="2"/>
  <c r="I37" i="2"/>
  <c r="D37" i="2"/>
  <c r="C37" i="2"/>
  <c r="V36" i="2"/>
  <c r="L36" i="2"/>
  <c r="P36" i="2" s="1"/>
  <c r="P37" i="1" s="1"/>
  <c r="J36" i="2"/>
  <c r="I36" i="2"/>
  <c r="H36" i="2"/>
  <c r="D36" i="2"/>
  <c r="C36" i="2"/>
  <c r="V35" i="2"/>
  <c r="R35" i="2"/>
  <c r="Q35" i="2"/>
  <c r="P35" i="2"/>
  <c r="O35" i="2"/>
  <c r="O36" i="1" s="1"/>
  <c r="L35" i="2"/>
  <c r="N35" i="2" s="1"/>
  <c r="N36" i="1" s="1"/>
  <c r="J35" i="2"/>
  <c r="I35" i="2"/>
  <c r="H35" i="2"/>
  <c r="D35" i="2"/>
  <c r="C35" i="2"/>
  <c r="V34" i="2"/>
  <c r="R34" i="2"/>
  <c r="R35" i="1" s="1"/>
  <c r="M34" i="2"/>
  <c r="M35" i="1" s="1"/>
  <c r="L34" i="2"/>
  <c r="Q34" i="2" s="1"/>
  <c r="Q35" i="1" s="1"/>
  <c r="J34" i="2"/>
  <c r="I34" i="2"/>
  <c r="H34" i="2"/>
  <c r="D34" i="2"/>
  <c r="C34" i="2"/>
  <c r="V33" i="2"/>
  <c r="P33" i="2"/>
  <c r="P34" i="1" s="1"/>
  <c r="L33" i="2"/>
  <c r="O33" i="2" s="1"/>
  <c r="O34" i="1" s="1"/>
  <c r="J33" i="2"/>
  <c r="I33" i="2"/>
  <c r="H33" i="2"/>
  <c r="D33" i="2"/>
  <c r="C33" i="2"/>
  <c r="B33" i="2"/>
  <c r="V32" i="2"/>
  <c r="R32" i="2"/>
  <c r="Q32" i="2"/>
  <c r="P32" i="2"/>
  <c r="O32" i="2"/>
  <c r="O33" i="1" s="1"/>
  <c r="M32" i="2"/>
  <c r="L32" i="2"/>
  <c r="N32" i="2" s="1"/>
  <c r="N33" i="1" s="1"/>
  <c r="J32" i="2"/>
  <c r="I32" i="2"/>
  <c r="H32" i="2"/>
  <c r="D32" i="2"/>
  <c r="C32" i="2"/>
  <c r="V31" i="2"/>
  <c r="R31" i="2"/>
  <c r="R32" i="1" s="1"/>
  <c r="M31" i="2"/>
  <c r="M32" i="1" s="1"/>
  <c r="L31" i="2"/>
  <c r="Q31" i="2" s="1"/>
  <c r="Q32" i="1" s="1"/>
  <c r="J31" i="2"/>
  <c r="I31" i="2"/>
  <c r="H31" i="2"/>
  <c r="D31" i="2"/>
  <c r="C31" i="2"/>
  <c r="B31" i="2"/>
  <c r="V30" i="2"/>
  <c r="L30" i="2"/>
  <c r="P30" i="2" s="1"/>
  <c r="P31" i="1" s="1"/>
  <c r="J30" i="2"/>
  <c r="I30" i="2"/>
  <c r="H30" i="2"/>
  <c r="D30" i="2"/>
  <c r="C30" i="2"/>
  <c r="V29" i="2"/>
  <c r="R29" i="2"/>
  <c r="Q29" i="2"/>
  <c r="P29" i="2"/>
  <c r="O29" i="2"/>
  <c r="N29" i="2"/>
  <c r="M29" i="2"/>
  <c r="J29" i="2"/>
  <c r="I29" i="2"/>
  <c r="H29" i="2"/>
  <c r="D29" i="2"/>
  <c r="C29" i="2"/>
  <c r="B29" i="2"/>
  <c r="V28" i="2"/>
  <c r="H28" i="2" s="1"/>
  <c r="R28" i="2"/>
  <c r="R29" i="1" s="1"/>
  <c r="Q28" i="2"/>
  <c r="P28" i="2"/>
  <c r="O28" i="2"/>
  <c r="N28" i="2"/>
  <c r="M28" i="2"/>
  <c r="M29" i="1" s="1"/>
  <c r="J28" i="2"/>
  <c r="I28" i="2"/>
  <c r="D28" i="2"/>
  <c r="C28" i="2"/>
  <c r="V27" i="2"/>
  <c r="R27" i="2"/>
  <c r="Q27" i="2"/>
  <c r="P27" i="2"/>
  <c r="O27" i="2"/>
  <c r="O28" i="1" s="1"/>
  <c r="N27" i="2"/>
  <c r="M27" i="2"/>
  <c r="J27" i="2"/>
  <c r="I27" i="2"/>
  <c r="H27" i="2"/>
  <c r="D27" i="2"/>
  <c r="C27" i="2"/>
  <c r="B27" i="2"/>
  <c r="V26" i="2"/>
  <c r="H26" i="2" s="1"/>
  <c r="R26" i="2"/>
  <c r="R27" i="1" s="1"/>
  <c r="Q26" i="2"/>
  <c r="P26" i="2"/>
  <c r="O26" i="2"/>
  <c r="N26" i="2"/>
  <c r="M26" i="2"/>
  <c r="M27" i="1" s="1"/>
  <c r="J26" i="2"/>
  <c r="I26" i="2"/>
  <c r="D26" i="2"/>
  <c r="C26" i="2"/>
  <c r="B26" i="2"/>
  <c r="V25" i="2"/>
  <c r="R25" i="2"/>
  <c r="Q25" i="2"/>
  <c r="P25" i="2"/>
  <c r="P26" i="1" s="1"/>
  <c r="O25" i="2"/>
  <c r="N25" i="2"/>
  <c r="M25" i="2"/>
  <c r="J25" i="2"/>
  <c r="I25" i="2"/>
  <c r="H25" i="2"/>
  <c r="D25" i="2"/>
  <c r="C25" i="2"/>
  <c r="B25" i="2"/>
  <c r="V24" i="2"/>
  <c r="H24" i="2" s="1"/>
  <c r="R24" i="2"/>
  <c r="Q24" i="2"/>
  <c r="P24" i="2"/>
  <c r="O24" i="2"/>
  <c r="N24" i="2"/>
  <c r="N25" i="1" s="1"/>
  <c r="M24" i="2"/>
  <c r="J24" i="2"/>
  <c r="I24" i="2"/>
  <c r="D24" i="2"/>
  <c r="C24" i="2"/>
  <c r="B24" i="2"/>
  <c r="V23" i="2"/>
  <c r="L23" i="2"/>
  <c r="P23" i="2" s="1"/>
  <c r="P24" i="1" s="1"/>
  <c r="J23" i="2"/>
  <c r="I23" i="2"/>
  <c r="H23" i="2"/>
  <c r="D23" i="2"/>
  <c r="C23" i="2"/>
  <c r="B23" i="2"/>
  <c r="V22" i="2"/>
  <c r="R22" i="2"/>
  <c r="Q22" i="2"/>
  <c r="P22" i="2"/>
  <c r="P23" i="1" s="1"/>
  <c r="L22" i="2"/>
  <c r="O22" i="2" s="1"/>
  <c r="O23" i="1" s="1"/>
  <c r="J22" i="2"/>
  <c r="I22" i="2"/>
  <c r="H22" i="2"/>
  <c r="D22" i="2"/>
  <c r="C22" i="2"/>
  <c r="V21" i="2"/>
  <c r="H21" i="2" s="1"/>
  <c r="P21" i="2"/>
  <c r="O21" i="2"/>
  <c r="N21" i="2"/>
  <c r="N22" i="1" s="1"/>
  <c r="M21" i="2"/>
  <c r="L21" i="2"/>
  <c r="R21" i="2" s="1"/>
  <c r="R22" i="1" s="1"/>
  <c r="J21" i="2"/>
  <c r="I21" i="2"/>
  <c r="D21" i="2"/>
  <c r="C21" i="2"/>
  <c r="V20" i="2"/>
  <c r="L20" i="2"/>
  <c r="P20" i="2" s="1"/>
  <c r="P21" i="1" s="1"/>
  <c r="J20" i="2"/>
  <c r="I20" i="2"/>
  <c r="H20" i="2"/>
  <c r="D20" i="2"/>
  <c r="C20" i="2"/>
  <c r="V19" i="2"/>
  <c r="R19" i="2"/>
  <c r="Q19" i="2"/>
  <c r="P19" i="2"/>
  <c r="O19" i="2"/>
  <c r="N19" i="2"/>
  <c r="M19" i="2"/>
  <c r="J19" i="2"/>
  <c r="I19" i="2"/>
  <c r="H19" i="2"/>
  <c r="D19" i="2"/>
  <c r="C19" i="2"/>
  <c r="V18" i="2"/>
  <c r="Q18" i="2"/>
  <c r="L18" i="2"/>
  <c r="R18" i="2" s="1"/>
  <c r="R19" i="1" s="1"/>
  <c r="J18" i="2"/>
  <c r="I18" i="2"/>
  <c r="H18" i="2"/>
  <c r="D18" i="2"/>
  <c r="C18" i="2"/>
  <c r="V17" i="2"/>
  <c r="O17" i="2"/>
  <c r="O18" i="1" s="1"/>
  <c r="L17" i="2"/>
  <c r="N17" i="2" s="1"/>
  <c r="N18" i="1" s="1"/>
  <c r="J17" i="2"/>
  <c r="I17" i="2"/>
  <c r="H17" i="2"/>
  <c r="D17" i="2"/>
  <c r="C17" i="2"/>
  <c r="V16" i="2"/>
  <c r="R16" i="2"/>
  <c r="R17" i="1" s="1"/>
  <c r="Q16" i="2"/>
  <c r="P16" i="2"/>
  <c r="O16" i="2"/>
  <c r="N16" i="2"/>
  <c r="M16" i="2"/>
  <c r="M17" i="1" s="1"/>
  <c r="L16" i="2"/>
  <c r="J16" i="2"/>
  <c r="I16" i="2"/>
  <c r="H16" i="2"/>
  <c r="D16" i="2"/>
  <c r="C16" i="2"/>
  <c r="V15" i="2"/>
  <c r="R15" i="2"/>
  <c r="Q15" i="2"/>
  <c r="P15" i="2"/>
  <c r="P16" i="1" s="1"/>
  <c r="L15" i="2"/>
  <c r="O15" i="2" s="1"/>
  <c r="O16" i="1" s="1"/>
  <c r="J15" i="2"/>
  <c r="I15" i="2"/>
  <c r="H15" i="2"/>
  <c r="D15" i="2"/>
  <c r="C15" i="2"/>
  <c r="V14" i="2"/>
  <c r="H14" i="2" s="1"/>
  <c r="O14" i="2"/>
  <c r="N14" i="2"/>
  <c r="N15" i="1" s="1"/>
  <c r="M14" i="2"/>
  <c r="L14" i="2"/>
  <c r="R14" i="2" s="1"/>
  <c r="R15" i="1" s="1"/>
  <c r="J14" i="2"/>
  <c r="I14" i="2"/>
  <c r="D14" i="2"/>
  <c r="C14" i="2"/>
  <c r="V13" i="2"/>
  <c r="L13" i="2"/>
  <c r="P13" i="2" s="1"/>
  <c r="P14" i="1" s="1"/>
  <c r="J13" i="2"/>
  <c r="I13" i="2"/>
  <c r="H13" i="2"/>
  <c r="D13" i="2"/>
  <c r="C13" i="2"/>
  <c r="V12" i="2"/>
  <c r="Q12" i="2"/>
  <c r="P12" i="2"/>
  <c r="O12" i="2"/>
  <c r="O13" i="1" s="1"/>
  <c r="L12" i="2"/>
  <c r="R12" i="2" s="1"/>
  <c r="R13" i="1" s="1"/>
  <c r="J12" i="2"/>
  <c r="I12" i="2"/>
  <c r="H12" i="2"/>
  <c r="D12" i="2"/>
  <c r="C12" i="2"/>
  <c r="V11" i="2"/>
  <c r="R11" i="2"/>
  <c r="R12" i="1" s="1"/>
  <c r="M11" i="2"/>
  <c r="M12" i="1" s="1"/>
  <c r="L11" i="2"/>
  <c r="Q11" i="2" s="1"/>
  <c r="Q12" i="1" s="1"/>
  <c r="J11" i="2"/>
  <c r="I11" i="2"/>
  <c r="H11" i="2"/>
  <c r="D11" i="2"/>
  <c r="C11" i="2"/>
  <c r="V10" i="2"/>
  <c r="P10" i="2"/>
  <c r="P11" i="1" s="1"/>
  <c r="L10" i="2"/>
  <c r="O10" i="2" s="1"/>
  <c r="O11" i="1" s="1"/>
  <c r="J10" i="2"/>
  <c r="I10" i="2"/>
  <c r="H10" i="2"/>
  <c r="D10" i="2"/>
  <c r="C10" i="2"/>
  <c r="V9" i="2"/>
  <c r="H9" i="2" s="1"/>
  <c r="R9" i="2"/>
  <c r="Q9" i="2"/>
  <c r="P9" i="2"/>
  <c r="O9" i="2"/>
  <c r="N9" i="2"/>
  <c r="N10" i="1" s="1"/>
  <c r="L9" i="2"/>
  <c r="M9" i="2" s="1"/>
  <c r="M10" i="1" s="1"/>
  <c r="J9" i="2"/>
  <c r="I9" i="2"/>
  <c r="D9" i="2"/>
  <c r="C9" i="2"/>
  <c r="B9" i="2"/>
  <c r="V8" i="2"/>
  <c r="R8" i="2"/>
  <c r="R9" i="1" s="1"/>
  <c r="M8" i="2"/>
  <c r="M9" i="1" s="1"/>
  <c r="L8" i="2"/>
  <c r="Q8" i="2" s="1"/>
  <c r="Q9" i="1" s="1"/>
  <c r="J8" i="2"/>
  <c r="I8" i="2"/>
  <c r="H8" i="2"/>
  <c r="D8" i="2"/>
  <c r="C8" i="2"/>
  <c r="B8" i="2"/>
  <c r="V7" i="2"/>
  <c r="H7" i="2" s="1"/>
  <c r="R7" i="2"/>
  <c r="Q7" i="2"/>
  <c r="Q8" i="1" s="1"/>
  <c r="P7" i="2"/>
  <c r="O7" i="2"/>
  <c r="N7" i="2"/>
  <c r="M7" i="2"/>
  <c r="J7" i="2"/>
  <c r="I7" i="2"/>
  <c r="D7" i="2"/>
  <c r="C7" i="2"/>
  <c r="B7" i="2"/>
  <c r="V6" i="2"/>
  <c r="Q6" i="2"/>
  <c r="P6" i="2"/>
  <c r="O6" i="2"/>
  <c r="O7" i="1" s="1"/>
  <c r="L6" i="2"/>
  <c r="R6" i="2" s="1"/>
  <c r="R7" i="1" s="1"/>
  <c r="J6" i="2"/>
  <c r="I6" i="2"/>
  <c r="H6" i="2"/>
  <c r="D6" i="2"/>
  <c r="C6" i="2"/>
  <c r="V5" i="2"/>
  <c r="R5" i="2"/>
  <c r="M5" i="2"/>
  <c r="L5" i="2"/>
  <c r="Q5" i="2" s="1"/>
  <c r="Q6" i="1" s="1"/>
  <c r="J5" i="2"/>
  <c r="I5" i="2"/>
  <c r="H5" i="2"/>
  <c r="D5" i="2"/>
  <c r="C5" i="2"/>
  <c r="V4" i="2"/>
  <c r="P4" i="2"/>
  <c r="P5" i="1" s="1"/>
  <c r="L4" i="2"/>
  <c r="O4" i="2" s="1"/>
  <c r="O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AA44" i="1"/>
  <c r="S44" i="1"/>
  <c r="E44" i="1"/>
  <c r="D44" i="1"/>
  <c r="B44" i="1"/>
  <c r="A44" i="1"/>
  <c r="AA43" i="1"/>
  <c r="S43" i="1"/>
  <c r="R43" i="1"/>
  <c r="P43" i="1"/>
  <c r="O43" i="1"/>
  <c r="N43" i="1"/>
  <c r="E43" i="1"/>
  <c r="D43" i="1"/>
  <c r="B43" i="1"/>
  <c r="A43" i="1"/>
  <c r="AA42" i="1"/>
  <c r="S42" i="1"/>
  <c r="E42" i="1"/>
  <c r="D42" i="1"/>
  <c r="B42" i="1"/>
  <c r="A42" i="1"/>
  <c r="AA41" i="1"/>
  <c r="S41" i="1"/>
  <c r="E41" i="1"/>
  <c r="D41" i="1"/>
  <c r="B41" i="1"/>
  <c r="A41" i="1"/>
  <c r="AA40" i="1"/>
  <c r="S40" i="1"/>
  <c r="Q40" i="1"/>
  <c r="O40" i="1"/>
  <c r="N40" i="1"/>
  <c r="E40" i="1"/>
  <c r="D40" i="1"/>
  <c r="B40" i="1"/>
  <c r="A40" i="1"/>
  <c r="AA39" i="1"/>
  <c r="S39" i="1"/>
  <c r="R39" i="1"/>
  <c r="Q39" i="1"/>
  <c r="E39" i="1"/>
  <c r="D39" i="1"/>
  <c r="B39" i="1"/>
  <c r="A39" i="1"/>
  <c r="AA38" i="1"/>
  <c r="S38" i="1"/>
  <c r="O38" i="1"/>
  <c r="N38" i="1"/>
  <c r="M38" i="1"/>
  <c r="E38" i="1"/>
  <c r="D38" i="1"/>
  <c r="B38" i="1"/>
  <c r="A38" i="1"/>
  <c r="AA37" i="1"/>
  <c r="S37" i="1"/>
  <c r="E37" i="1"/>
  <c r="D37" i="1"/>
  <c r="B37" i="1"/>
  <c r="A37" i="1"/>
  <c r="AA36" i="1"/>
  <c r="S36" i="1"/>
  <c r="R36" i="1"/>
  <c r="Q36" i="1"/>
  <c r="P36" i="1"/>
  <c r="E36" i="1"/>
  <c r="D36" i="1"/>
  <c r="B36" i="1"/>
  <c r="A36" i="1"/>
  <c r="AA35" i="1"/>
  <c r="S35" i="1"/>
  <c r="E35" i="1"/>
  <c r="D35" i="1"/>
  <c r="B35" i="1"/>
  <c r="A35" i="1"/>
  <c r="AA34" i="1"/>
  <c r="S34" i="1"/>
  <c r="E34" i="1"/>
  <c r="D34" i="1"/>
  <c r="B34" i="1"/>
  <c r="A34" i="1"/>
  <c r="AA33" i="1"/>
  <c r="S33" i="1"/>
  <c r="R33" i="1"/>
  <c r="Q33" i="1"/>
  <c r="P33" i="1"/>
  <c r="M33" i="1"/>
  <c r="E33" i="1"/>
  <c r="D33" i="1"/>
  <c r="B33" i="1"/>
  <c r="A33" i="1"/>
  <c r="AA32" i="1"/>
  <c r="S32" i="1"/>
  <c r="E32" i="1"/>
  <c r="D32" i="1"/>
  <c r="B32" i="1"/>
  <c r="A32" i="1"/>
  <c r="AA31" i="1"/>
  <c r="S31" i="1"/>
  <c r="E31" i="1"/>
  <c r="D31" i="1"/>
  <c r="B31" i="1"/>
  <c r="A31" i="1"/>
  <c r="AA30" i="1"/>
  <c r="S30" i="1"/>
  <c r="R30" i="1"/>
  <c r="Q30" i="1"/>
  <c r="P30" i="1"/>
  <c r="O30" i="1"/>
  <c r="N30" i="1"/>
  <c r="M30" i="1"/>
  <c r="E30" i="1"/>
  <c r="D30" i="1"/>
  <c r="B30" i="1"/>
  <c r="A30" i="1"/>
  <c r="AA29" i="1"/>
  <c r="S29" i="1"/>
  <c r="Q29" i="1"/>
  <c r="P29" i="1"/>
  <c r="O29" i="1"/>
  <c r="N29" i="1"/>
  <c r="E29" i="1"/>
  <c r="D29" i="1"/>
  <c r="B29" i="1"/>
  <c r="A29" i="1"/>
  <c r="AA28" i="1"/>
  <c r="S28" i="1"/>
  <c r="R28" i="1"/>
  <c r="Q28" i="1"/>
  <c r="P28" i="1"/>
  <c r="N28" i="1"/>
  <c r="M28" i="1"/>
  <c r="E28" i="1"/>
  <c r="D28" i="1"/>
  <c r="B28" i="1"/>
  <c r="A28" i="1"/>
  <c r="AA27" i="1"/>
  <c r="S27" i="1"/>
  <c r="Q27" i="1"/>
  <c r="P27" i="1"/>
  <c r="O27" i="1"/>
  <c r="N27" i="1"/>
  <c r="E27" i="1"/>
  <c r="D27" i="1"/>
  <c r="B27" i="1"/>
  <c r="A27" i="1"/>
  <c r="AA26" i="1"/>
  <c r="S26" i="1"/>
  <c r="R26" i="1"/>
  <c r="Q26" i="1"/>
  <c r="O26" i="1"/>
  <c r="N26" i="1"/>
  <c r="M26" i="1"/>
  <c r="E26" i="1"/>
  <c r="D26" i="1"/>
  <c r="B26" i="1"/>
  <c r="A26" i="1"/>
  <c r="AA25" i="1"/>
  <c r="S25" i="1"/>
  <c r="R25" i="1"/>
  <c r="Q25" i="1"/>
  <c r="P25" i="1"/>
  <c r="O25" i="1"/>
  <c r="M25" i="1"/>
  <c r="E25" i="1"/>
  <c r="D25" i="1"/>
  <c r="B25" i="1"/>
  <c r="A25" i="1"/>
  <c r="AA24" i="1"/>
  <c r="S24" i="1"/>
  <c r="E24" i="1"/>
  <c r="D24" i="1"/>
  <c r="B24" i="1"/>
  <c r="A24" i="1"/>
  <c r="AA23" i="1"/>
  <c r="S23" i="1"/>
  <c r="R23" i="1"/>
  <c r="Q23" i="1"/>
  <c r="E23" i="1"/>
  <c r="D23" i="1"/>
  <c r="B23" i="1"/>
  <c r="A23" i="1"/>
  <c r="AA22" i="1"/>
  <c r="S22" i="1"/>
  <c r="P22" i="1"/>
  <c r="O22" i="1"/>
  <c r="M22" i="1"/>
  <c r="E22" i="1"/>
  <c r="D22" i="1"/>
  <c r="B22" i="1"/>
  <c r="A22" i="1"/>
  <c r="AA21" i="1"/>
  <c r="S21" i="1"/>
  <c r="E21" i="1"/>
  <c r="D21" i="1"/>
  <c r="B21" i="1"/>
  <c r="A21" i="1"/>
  <c r="AA20" i="1"/>
  <c r="S20" i="1"/>
  <c r="R20" i="1"/>
  <c r="Q20" i="1"/>
  <c r="P20" i="1"/>
  <c r="O20" i="1"/>
  <c r="N20" i="1"/>
  <c r="M20" i="1"/>
  <c r="E20" i="1"/>
  <c r="D20" i="1"/>
  <c r="B20" i="1"/>
  <c r="A20" i="1"/>
  <c r="AA19" i="1"/>
  <c r="S19" i="1"/>
  <c r="Q19" i="1"/>
  <c r="E19" i="1"/>
  <c r="D19" i="1"/>
  <c r="B19" i="1"/>
  <c r="A19" i="1"/>
  <c r="AA18" i="1"/>
  <c r="S18" i="1"/>
  <c r="E18" i="1"/>
  <c r="D18" i="1"/>
  <c r="B18" i="1"/>
  <c r="A18" i="1"/>
  <c r="AA17" i="1"/>
  <c r="S17" i="1"/>
  <c r="Q17" i="1"/>
  <c r="P17" i="1"/>
  <c r="O17" i="1"/>
  <c r="N17" i="1"/>
  <c r="E17" i="1"/>
  <c r="D17" i="1"/>
  <c r="B17" i="1"/>
  <c r="A17" i="1"/>
  <c r="AA16" i="1"/>
  <c r="S16" i="1"/>
  <c r="R16" i="1"/>
  <c r="Q16" i="1"/>
  <c r="E16" i="1"/>
  <c r="D16" i="1"/>
  <c r="B16" i="1"/>
  <c r="A16" i="1"/>
  <c r="AA15" i="1"/>
  <c r="S15" i="1"/>
  <c r="O15" i="1"/>
  <c r="M15" i="1"/>
  <c r="E15" i="1"/>
  <c r="D15" i="1"/>
  <c r="B15" i="1"/>
  <c r="A15" i="1"/>
  <c r="AA14" i="1"/>
  <c r="S14" i="1"/>
  <c r="E14" i="1"/>
  <c r="D14" i="1"/>
  <c r="B14" i="1"/>
  <c r="A14" i="1"/>
  <c r="AA13" i="1"/>
  <c r="S13" i="1"/>
  <c r="Q13" i="1"/>
  <c r="P13" i="1"/>
  <c r="E13" i="1"/>
  <c r="D13" i="1"/>
  <c r="B13" i="1"/>
  <c r="A13" i="1"/>
  <c r="AA12" i="1"/>
  <c r="S12" i="1"/>
  <c r="E12" i="1"/>
  <c r="D12" i="1"/>
  <c r="B12" i="1"/>
  <c r="A12" i="1"/>
  <c r="AA11" i="1"/>
  <c r="S11" i="1"/>
  <c r="E11" i="1"/>
  <c r="D11" i="1"/>
  <c r="B11" i="1"/>
  <c r="A11" i="1"/>
  <c r="AA10" i="1"/>
  <c r="S10" i="1"/>
  <c r="R10" i="1"/>
  <c r="Q10" i="1"/>
  <c r="P10" i="1"/>
  <c r="O10" i="1"/>
  <c r="E10" i="1"/>
  <c r="D10" i="1"/>
  <c r="B10" i="1"/>
  <c r="A10" i="1"/>
  <c r="AA9" i="1"/>
  <c r="S9" i="1"/>
  <c r="E9" i="1"/>
  <c r="D9" i="1"/>
  <c r="B9" i="1"/>
  <c r="A9" i="1"/>
  <c r="AA8" i="1"/>
  <c r="S8" i="1"/>
  <c r="R8" i="1"/>
  <c r="P8" i="1"/>
  <c r="O8" i="1"/>
  <c r="N8" i="1"/>
  <c r="M8" i="1"/>
  <c r="E8" i="1"/>
  <c r="D8" i="1"/>
  <c r="B8" i="1"/>
  <c r="A8" i="1"/>
  <c r="AA7" i="1"/>
  <c r="S7" i="1"/>
  <c r="Q7" i="1"/>
  <c r="P7" i="1"/>
  <c r="E7" i="1"/>
  <c r="D7" i="1"/>
  <c r="B7" i="1"/>
  <c r="A7" i="1"/>
  <c r="AA6" i="1"/>
  <c r="S6" i="1"/>
  <c r="R6" i="1"/>
  <c r="M6" i="1"/>
  <c r="E6" i="1"/>
  <c r="D6" i="1"/>
  <c r="B6" i="1"/>
  <c r="A6" i="1"/>
  <c r="AA5" i="1"/>
  <c r="S5" i="1"/>
  <c r="E5" i="1"/>
  <c r="D5" i="1"/>
  <c r="B5" i="1"/>
  <c r="A5" i="1"/>
  <c r="Q13" i="2" l="1"/>
  <c r="Q14" i="1" s="1"/>
  <c r="Q23" i="2"/>
  <c r="Q24" i="1" s="1"/>
  <c r="Q30" i="2"/>
  <c r="Q31" i="1" s="1"/>
  <c r="Q36" i="2"/>
  <c r="Q37" i="1" s="1"/>
  <c r="Q4" i="2"/>
  <c r="Q5" i="1" s="1"/>
  <c r="N5" i="2"/>
  <c r="N6" i="1" s="1"/>
  <c r="N8" i="2"/>
  <c r="N9" i="1" s="1"/>
  <c r="Q10" i="2"/>
  <c r="Q11" i="1" s="1"/>
  <c r="N11" i="2"/>
  <c r="N12" i="1" s="1"/>
  <c r="R13" i="2"/>
  <c r="R14" i="1" s="1"/>
  <c r="P17" i="2"/>
  <c r="P18" i="1" s="1"/>
  <c r="M18" i="2"/>
  <c r="M19" i="1" s="1"/>
  <c r="R20" i="2"/>
  <c r="R21" i="1" s="1"/>
  <c r="R23" i="2"/>
  <c r="R24" i="1" s="1"/>
  <c r="R30" i="2"/>
  <c r="R31" i="1" s="1"/>
  <c r="N31" i="2"/>
  <c r="N32" i="1" s="1"/>
  <c r="Q33" i="2"/>
  <c r="Q34" i="1" s="1"/>
  <c r="N34" i="2"/>
  <c r="N35" i="1" s="1"/>
  <c r="R36" i="2"/>
  <c r="R37" i="1" s="1"/>
  <c r="P40" i="2"/>
  <c r="P41" i="1" s="1"/>
  <c r="M41" i="2"/>
  <c r="M42" i="1" s="1"/>
  <c r="Q43" i="2"/>
  <c r="Q44" i="1" s="1"/>
  <c r="R4" i="2"/>
  <c r="R5" i="1" s="1"/>
  <c r="O5" i="2"/>
  <c r="O6" i="1" s="1"/>
  <c r="O8" i="2"/>
  <c r="O9" i="1" s="1"/>
  <c r="R10" i="2"/>
  <c r="R11" i="1" s="1"/>
  <c r="O11" i="2"/>
  <c r="O12" i="1" s="1"/>
  <c r="P14" i="2"/>
  <c r="P15" i="1" s="1"/>
  <c r="M15" i="2"/>
  <c r="M16" i="1" s="1"/>
  <c r="Q17" i="2"/>
  <c r="Q18" i="1" s="1"/>
  <c r="N18" i="2"/>
  <c r="N19" i="1" s="1"/>
  <c r="M22" i="2"/>
  <c r="M23" i="1" s="1"/>
  <c r="O31" i="2"/>
  <c r="O32" i="1" s="1"/>
  <c r="R33" i="2"/>
  <c r="R34" i="1" s="1"/>
  <c r="O34" i="2"/>
  <c r="O35" i="1" s="1"/>
  <c r="P37" i="2"/>
  <c r="P38" i="1" s="1"/>
  <c r="M38" i="2"/>
  <c r="M39" i="1" s="1"/>
  <c r="Q40" i="2"/>
  <c r="Q41" i="1" s="1"/>
  <c r="N41" i="2"/>
  <c r="N42" i="1" s="1"/>
  <c r="R43" i="2"/>
  <c r="R44" i="1" s="1"/>
  <c r="Q20" i="2"/>
  <c r="Q21" i="1" s="1"/>
  <c r="P5" i="2"/>
  <c r="P6" i="1" s="1"/>
  <c r="M6" i="2"/>
  <c r="M7" i="1" s="1"/>
  <c r="P8" i="2"/>
  <c r="P9" i="1" s="1"/>
  <c r="P11" i="2"/>
  <c r="P12" i="1" s="1"/>
  <c r="M12" i="2"/>
  <c r="M13" i="1" s="1"/>
  <c r="Q14" i="2"/>
  <c r="Q15" i="1" s="1"/>
  <c r="N15" i="2"/>
  <c r="N16" i="1" s="1"/>
  <c r="R17" i="2"/>
  <c r="R18" i="1" s="1"/>
  <c r="O18" i="2"/>
  <c r="O19" i="1" s="1"/>
  <c r="Q21" i="2"/>
  <c r="Q22" i="1" s="1"/>
  <c r="N22" i="2"/>
  <c r="N23" i="1" s="1"/>
  <c r="P31" i="2"/>
  <c r="P32" i="1" s="1"/>
  <c r="P34" i="2"/>
  <c r="P35" i="1" s="1"/>
  <c r="M35" i="2"/>
  <c r="M36" i="1" s="1"/>
  <c r="Q37" i="2"/>
  <c r="Q38" i="1" s="1"/>
  <c r="N38" i="2"/>
  <c r="N39" i="1" s="1"/>
  <c r="R40" i="2"/>
  <c r="R41" i="1" s="1"/>
  <c r="O41" i="2"/>
  <c r="O42" i="1" s="1"/>
  <c r="N6" i="2"/>
  <c r="N7" i="1" s="1"/>
  <c r="N12" i="2"/>
  <c r="N13" i="1" s="1"/>
  <c r="P18" i="2"/>
  <c r="P19" i="1" s="1"/>
  <c r="P41" i="2"/>
  <c r="P42" i="1" s="1"/>
  <c r="M42" i="2"/>
  <c r="M43" i="1" s="1"/>
  <c r="M13" i="2"/>
  <c r="M14" i="1" s="1"/>
  <c r="M20" i="2"/>
  <c r="M21" i="1" s="1"/>
  <c r="M23" i="2"/>
  <c r="M24" i="1" s="1"/>
  <c r="M30" i="2"/>
  <c r="M31" i="1" s="1"/>
  <c r="M36" i="2"/>
  <c r="M37" i="1" s="1"/>
  <c r="M4" i="2"/>
  <c r="M5" i="1" s="1"/>
  <c r="M10" i="2"/>
  <c r="M11" i="1" s="1"/>
  <c r="N13" i="2"/>
  <c r="N14" i="1" s="1"/>
  <c r="N20" i="2"/>
  <c r="N21" i="1" s="1"/>
  <c r="N23" i="2"/>
  <c r="N24" i="1" s="1"/>
  <c r="N30" i="2"/>
  <c r="N31" i="1" s="1"/>
  <c r="M33" i="2"/>
  <c r="M34" i="1" s="1"/>
  <c r="N36" i="2"/>
  <c r="N37" i="1" s="1"/>
  <c r="M43" i="2"/>
  <c r="M44" i="1" s="1"/>
  <c r="N4" i="2"/>
  <c r="N5" i="1" s="1"/>
  <c r="N10" i="2"/>
  <c r="N11" i="1" s="1"/>
  <c r="O13" i="2"/>
  <c r="O14" i="1" s="1"/>
  <c r="M17" i="2"/>
  <c r="M18" i="1" s="1"/>
  <c r="O20" i="2"/>
  <c r="O21" i="1" s="1"/>
  <c r="O23" i="2"/>
  <c r="O24" i="1" s="1"/>
  <c r="O30" i="2"/>
  <c r="O31" i="1" s="1"/>
  <c r="N33" i="2"/>
  <c r="N34" i="1" s="1"/>
  <c r="O36" i="2"/>
  <c r="O37" i="1" s="1"/>
  <c r="M40" i="2"/>
  <c r="M41" i="1" s="1"/>
  <c r="N43" i="2"/>
  <c r="N44" i="1" s="1"/>
</calcChain>
</file>

<file path=xl/sharedStrings.xml><?xml version="1.0" encoding="utf-8"?>
<sst xmlns="http://schemas.openxmlformats.org/spreadsheetml/2006/main" count="853" uniqueCount="669">
  <si>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</si>
  <si>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</si>
  <si>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</si>
  <si>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</si>
  <si>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</si>
  <si>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</si>
  <si>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</si>
  <si>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</si>
  <si>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</si>
  <si>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</si>
  <si>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</si>
  <si>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</si>
  <si>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</si>
  <si>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</si>
  <si>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</si>
  <si>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</si>
  <si>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</si>
  <si>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</si>
  <si>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</si>
  <si>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</si>
  <si>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</si>
  <si>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</si>
  <si>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</si>
  <si>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</si>
  <si>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</si>
  <si>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</si>
  <si>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</si>
  <si>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</si>
  <si>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</si>
  <si>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</si>
  <si>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</si>
  <si>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</si>
  <si>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</si>
  <si>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</si>
  <si>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</si>
  <si>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</si>
  <si>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</si>
  <si>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</si>
  <si>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</si>
  <si>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</si>
  <si>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</si>
  <si>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</si>
  <si>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</si>
  <si>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</si>
  <si>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</si>
  <si>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</si>
  <si>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</si>
  <si>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</si>
  <si>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</si>
  <si>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</si>
  <si>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</si>
  <si>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</si>
  <si>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</si>
  <si>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</si>
  <si>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</si>
  <si>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</si>
  <si>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</si>
  <si>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</si>
  <si>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</si>
  <si>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</si>
  <si>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</si>
  <si>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</si>
  <si>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</si>
  <si>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</si>
  <si>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</si>
  <si>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</si>
  <si>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</si>
  <si>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</si>
  <si>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</si>
  <si>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</si>
  <si>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</si>
  <si>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</si>
  <si>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</si>
  <si>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</si>
  <si>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</si>
  <si>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</si>
  <si>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</si>
  <si>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</si>
  <si>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</si>
  <si>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</si>
  <si>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</si>
  <si>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</si>
  <si>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</si>
  <si>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</si>
  <si>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</si>
  <si>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</si>
  <si>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</si>
  <si>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</si>
  <si>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</si>
  <si>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</si>
  <si>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</si>
  <si>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</si>
  <si>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</si>
  <si>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</si>
  <si>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</si>
  <si>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</si>
  <si>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</si>
  <si>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</si>
  <si>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</si>
  <si>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</si>
  <si>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</si>
  <si>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</si>
  <si>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</si>
  <si>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</si>
  <si>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</si>
  <si>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</si>
  <si>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</si>
  <si>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</si>
  <si>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</si>
  <si>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</si>
  <si>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</si>
  <si>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</si>
  <si>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</si>
  <si>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</si>
  <si>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</si>
  <si>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</si>
  <si>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</si>
  <si>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</si>
  <si>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</si>
  <si>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</si>
  <si>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</si>
  <si>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</si>
  <si>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</si>
  <si>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</si>
  <si>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</si>
  <si>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</si>
  <si>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</si>
  <si>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</si>
  <si>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</si>
  <si>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</si>
  <si>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</si>
  <si>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</si>
  <si>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</si>
  <si>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</si>
  <si>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</si>
  <si>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</si>
  <si>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</si>
  <si>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</si>
  <si>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</si>
  <si>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</si>
  <si>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</si>
  <si>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</si>
  <si>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</si>
  <si>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</si>
  <si>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</si>
  <si>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</si>
  <si>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</si>
  <si>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</si>
  <si>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</si>
  <si>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</si>
  <si>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</si>
  <si>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</si>
  <si>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</si>
  <si>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</si>
  <si>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</si>
  <si>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</si>
  <si>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</si>
  <si>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</si>
  <si>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</si>
  <si>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</si>
  <si>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</si>
  <si>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</si>
  <si>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</si>
  <si>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</si>
  <si>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</si>
  <si>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</si>
  <si>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</si>
  <si>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</si>
  <si>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</si>
  <si>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</si>
  <si>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</si>
  <si>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</si>
  <si>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</si>
  <si>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</si>
  <si>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</si>
  <si>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</si>
  <si>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</si>
  <si>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</si>
  <si>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</si>
  <si>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</si>
  <si>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</si>
  <si>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</si>
  <si>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</si>
  <si>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</si>
  <si>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</si>
  <si>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</si>
  <si>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</si>
  <si>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</si>
  <si>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</si>
  <si>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</si>
  <si>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</si>
  <si>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</si>
  <si>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</si>
  <si>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</si>
  <si>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</si>
  <si>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</si>
  <si>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</si>
  <si>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</si>
  <si>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</si>
  <si>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</si>
  <si>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</si>
  <si>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</si>
  <si>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</si>
  <si>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</si>
  <si>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</si>
  <si>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</si>
  <si>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</si>
  <si>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</si>
  <si>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</si>
  <si>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</si>
  <si>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</si>
  <si>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</si>
  <si>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</si>
  <si>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</si>
  <si>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</si>
  <si>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</si>
  <si>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</si>
  <si>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</si>
  <si>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</si>
  <si>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</si>
  <si>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</si>
  <si>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</si>
  <si>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</si>
  <si>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</si>
  <si>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</si>
  <si>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</si>
  <si>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</si>
  <si>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</si>
  <si>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</si>
  <si>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</si>
  <si>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</si>
  <si>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</si>
  <si>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</si>
  <si>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</si>
  <si>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</si>
  <si>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</si>
  <si>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</si>
  <si>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</si>
  <si>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</si>
  <si>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</si>
  <si>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</si>
  <si>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</si>
  <si>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</si>
  <si>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</si>
  <si>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</si>
  <si>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</si>
  <si>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</si>
  <si>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</si>
  <si>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</si>
  <si>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</si>
  <si>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</si>
  <si>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</si>
  <si>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</si>
  <si>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</si>
  <si>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</si>
  <si>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</si>
  <si>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</si>
  <si>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</si>
  <si>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</si>
  <si>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</si>
  <si>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</si>
  <si>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</si>
  <si>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</si>
  <si>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</si>
  <si>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</si>
  <si>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</si>
  <si>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</si>
  <si>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</si>
  <si>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</si>
  <si>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</si>
  <si>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</si>
  <si>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</si>
  <si>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</si>
  <si>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</si>
  <si>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</si>
  <si>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</si>
  <si>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</si>
  <si>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</si>
  <si>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</si>
  <si>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</si>
  <si>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</si>
  <si>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</si>
  <si>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</si>
  <si>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</si>
  <si>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</si>
  <si>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</si>
  <si>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</si>
  <si>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</si>
  <si>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</si>
  <si>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</si>
  <si>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</si>
  <si>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</si>
  <si>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</si>
  <si>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</si>
  <si>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</si>
  <si>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</si>
  <si>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</si>
  <si>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</si>
  <si>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</si>
  <si>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</si>
  <si>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</si>
  <si>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</si>
  <si>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</si>
  <si>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</si>
  <si>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</si>
  <si>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</si>
  <si>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</si>
  <si>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</si>
  <si>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</si>
  <si>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</si>
  <si>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</si>
  <si>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</si>
  <si>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</si>
  <si>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</si>
  <si>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</si>
  <si>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</si>
  <si>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</si>
  <si>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</si>
  <si>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</si>
  <si>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</si>
  <si>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</si>
  <si>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</si>
  <si>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</si>
  <si>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</si>
  <si>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</si>
  <si>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</si>
  <si>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</si>
  <si>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</si>
  <si>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</si>
  <si>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</si>
  <si>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</si>
  <si>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</si>
  <si>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</si>
  <si>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</si>
  <si>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</si>
  <si>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</si>
  <si>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</si>
  <si>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</si>
  <si>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</si>
  <si>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</si>
  <si>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</si>
  <si>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</si>
  <si>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</si>
  <si>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</si>
  <si>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</si>
  <si>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</si>
  <si>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</si>
  <si>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</si>
  <si>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</si>
  <si>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T431 T431S E431 T440 T440P T440S E440 L440 T450 T450S T460 T460P L450 T440E</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</si>
  <si>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</si>
  <si>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</si>
  <si>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</si>
  <si>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</si>
  <si>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</si>
  <si>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</si>
  <si>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</si>
  <si>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</si>
  <si>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</si>
  <si>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</si>
  <si>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</si>
  <si>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</si>
  <si>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</si>
  <si>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</si>
  <si>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</si>
  <si>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T440 BL - DE V2</t>
  </si>
  <si>
    <t>German</t>
  </si>
  <si>
    <t>Lenovo/T440/BL/DE</t>
  </si>
  <si>
    <t>https://raw.githubusercontent.com/PatrickVibild/TellusAmazonPictures/master/pictures/guide.jpg</t>
  </si>
  <si>
    <t>Price – NON-Backlit</t>
  </si>
  <si>
    <t>Lenovo T440 - FR FBA</t>
  </si>
  <si>
    <t>French</t>
  </si>
  <si>
    <t>Lenovo/T440/BL/FR</t>
  </si>
  <si>
    <t>Packing size</t>
  </si>
  <si>
    <t>Big</t>
  </si>
  <si>
    <t>Lenovo T440 BL - IT</t>
  </si>
  <si>
    <t>Italian</t>
  </si>
  <si>
    <t>Lenovo/T440/BL/IT</t>
  </si>
  <si>
    <t>Package height (CM)</t>
  </si>
  <si>
    <t>Lenovo T440 - FBA ES</t>
  </si>
  <si>
    <t>Spanish</t>
  </si>
  <si>
    <t>Lenovo/T440/BL/ES</t>
  </si>
  <si>
    <t>Package width (CM)</t>
  </si>
  <si>
    <t>Lenovo T440 BL - UK</t>
  </si>
  <si>
    <t>UK</t>
  </si>
  <si>
    <t>Lenovo/T440/BL/UK</t>
  </si>
  <si>
    <t>Package length (CM)</t>
  </si>
  <si>
    <t>Lenovo T440 BL - NOR</t>
  </si>
  <si>
    <t>Scandinavian – Nordic</t>
  </si>
  <si>
    <t>Lenovo/T440/BL/NOR</t>
  </si>
  <si>
    <t>Origin of Product</t>
  </si>
  <si>
    <t>Lenovo T440 BL - BE</t>
  </si>
  <si>
    <t>Belgian</t>
  </si>
  <si>
    <t>04X0107</t>
  </si>
  <si>
    <t>Package weight (GR)</t>
  </si>
  <si>
    <t>Lenovo T440 BL - BG</t>
  </si>
  <si>
    <t>Bulgarian</t>
  </si>
  <si>
    <t>01AX317</t>
  </si>
  <si>
    <t>Lenovo T440 BL - DK</t>
  </si>
  <si>
    <t>Danish</t>
  </si>
  <si>
    <t>04X0110</t>
  </si>
  <si>
    <t>Parent sku</t>
  </si>
  <si>
    <t>Lenovo T440 parent</t>
  </si>
  <si>
    <t>Lenovo T440 BL - NL</t>
  </si>
  <si>
    <t>Dutch</t>
  </si>
  <si>
    <t>04X0120</t>
  </si>
  <si>
    <t>Parent EAN</t>
  </si>
  <si>
    <t>Lenovo T440 BL - NO</t>
  </si>
  <si>
    <t>Norwegian</t>
  </si>
  <si>
    <t>04Y0882</t>
  </si>
  <si>
    <t>Lenovo T440 BL - PL</t>
  </si>
  <si>
    <t>Polish</t>
  </si>
  <si>
    <t>04X0122</t>
  </si>
  <si>
    <t>Item_type</t>
  </si>
  <si>
    <t>laptop-computer-replacement-parts</t>
  </si>
  <si>
    <t>Lenovo T440 BL - PT</t>
  </si>
  <si>
    <t>Portuguese</t>
  </si>
  <si>
    <t>04X0123</t>
  </si>
  <si>
    <t>Lenovo T440 BL - SE/FI</t>
  </si>
  <si>
    <t>Swedish – Finnish</t>
  </si>
  <si>
    <t>04X0127</t>
  </si>
  <si>
    <t>Default quantity</t>
  </si>
  <si>
    <t>Lenovo T440 BL - CH</t>
  </si>
  <si>
    <t>Swiss</t>
  </si>
  <si>
    <t>04X0128</t>
  </si>
  <si>
    <t>Lenovo T440 BL - US INT</t>
  </si>
  <si>
    <t>US International</t>
  </si>
  <si>
    <t>Lenovo/T440/BL/USI</t>
  </si>
  <si>
    <t>Format</t>
  </si>
  <si>
    <t>PartialUpdate</t>
  </si>
  <si>
    <t>Lenovo T440 BL - RUS</t>
  </si>
  <si>
    <t>Russian</t>
  </si>
  <si>
    <t>01AX333</t>
  </si>
  <si>
    <t>Lenovo T440 - US</t>
  </si>
  <si>
    <t>US</t>
  </si>
  <si>
    <t>Lenovo/T440/BL/US</t>
  </si>
  <si>
    <t>Lenovo T440 BL - HU</t>
  </si>
  <si>
    <t>Hungarian</t>
  </si>
  <si>
    <t>01AX325</t>
  </si>
  <si>
    <t>Bullet Point 1:</t>
  </si>
  <si>
    <t>Lenovo T440 BL - CZ</t>
  </si>
  <si>
    <t>Czech</t>
  </si>
  <si>
    <t>01AX318</t>
  </si>
  <si>
    <t>Bullet Point 2:</t>
  </si>
  <si>
    <t>Lenovo T440 RG - DE</t>
  </si>
  <si>
    <t>Lenovo/T440/RG/DE</t>
  </si>
  <si>
    <t>Bullet Point 5:</t>
  </si>
  <si>
    <t>Lenovo T440 RG - FR</t>
  </si>
  <si>
    <t>Lenovo/T440/RG/FR</t>
  </si>
  <si>
    <t>Bullet Point 4:</t>
  </si>
  <si>
    <t>Lenovo T440 RG - IT</t>
  </si>
  <si>
    <t>Lenovo/T440/RG/IT</t>
  </si>
  <si>
    <t>Lenovo T440 RG - ES</t>
  </si>
  <si>
    <t>Lenovo/T440/RG/ES</t>
  </si>
  <si>
    <t>Lenovo T440 RG - UK</t>
  </si>
  <si>
    <t>Lenovo/T440/RG/UK</t>
  </si>
  <si>
    <t>Product Description</t>
  </si>
  <si>
    <t>Lenovo T440 RG - NOR</t>
  </si>
  <si>
    <t>Lenovo/T440/RG/NOR</t>
  </si>
  <si>
    <t>Lenovo T440 RG - BE</t>
  </si>
  <si>
    <t>04Y0830</t>
  </si>
  <si>
    <t>Warranty Message</t>
  </si>
  <si>
    <t>Lenovo T440 RG - BG</t>
  </si>
  <si>
    <t>04Y0831</t>
  </si>
  <si>
    <t>Lenovo T440 RG - CZ</t>
  </si>
  <si>
    <t>04Y0832</t>
  </si>
  <si>
    <t>bullet point 4: regular</t>
  </si>
  <si>
    <t>Lenovo T440 RG - DK</t>
  </si>
  <si>
    <t>04Y0833</t>
  </si>
  <si>
    <t>Lenovo T440 RG - HU</t>
  </si>
  <si>
    <t>04Y0839</t>
  </si>
  <si>
    <t>Lenovo T440 RG - NL</t>
  </si>
  <si>
    <t>04Y0881</t>
  </si>
  <si>
    <t>language</t>
  </si>
  <si>
    <t>Lenovo T440 RG - NO</t>
  </si>
  <si>
    <t>04Y0844</t>
  </si>
  <si>
    <t>Marketplace</t>
  </si>
  <si>
    <t>EU</t>
  </si>
  <si>
    <t>Lenovo T440 RG - PL</t>
  </si>
  <si>
    <t>04Y0845</t>
  </si>
  <si>
    <t>Lenovo T440 RG - PT</t>
  </si>
  <si>
    <t>04Y0846</t>
  </si>
  <si>
    <t>Lenovo T440 RG - SE/FI</t>
  </si>
  <si>
    <t>04Y0850</t>
  </si>
  <si>
    <t>Lenovo T440 RG - CH</t>
  </si>
  <si>
    <t>04Y0851</t>
  </si>
  <si>
    <t>Lenovo T440 RG - US INT</t>
  </si>
  <si>
    <t>Lenovo/T440/RG/USI</t>
  </si>
  <si>
    <t>Lenovo T440 RG - RUS</t>
  </si>
  <si>
    <t>04Y0847</t>
  </si>
  <si>
    <t>Lenovo T440 RG - US</t>
  </si>
  <si>
    <t>Lenovo/T440/RG/US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</si>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</sst>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color rgb="FF0000FF"/>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7" fillId="0" borderId="0" xfId="0" applyFont="1" applyAlignment="1">
      <alignment wrapText="1"/>
    </xf>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8" fillId="0" borderId="0" xfId="0" applyFont="1"/>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9"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1C3CA749" TargetMode="External"/><Relationship Id="rId1" Type="http://schemas.openxmlformats.org/officeDocument/2006/relationships/externalLinkPath" Target="file:///1C3CA749/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raw.githubusercontent.com/PatrickVibild/TellusAmazonPictures/master/pictures/guide.jpg" TargetMode="External"/><Relationship Id="rId18" Type="http://schemas.openxmlformats.org/officeDocument/2006/relationships/hyperlink" Target="https://raw.githubusercontent.com/PatrickVibild/TellusAmazonPictures/master/pictures/guide.jpg" TargetMode="External"/><Relationship Id="rId26" Type="http://schemas.openxmlformats.org/officeDocument/2006/relationships/hyperlink" Target="https://raw.githubusercontent.com/PatrickVibild/TellusAmazonPictures/master/pictures/guide.jpg" TargetMode="External"/><Relationship Id="rId39" Type="http://schemas.openxmlformats.org/officeDocument/2006/relationships/hyperlink" Target="https://raw.githubusercontent.com/PatrickVibild/TellusAmazonPictures/master/pictures/guide.jpg" TargetMode="External"/><Relationship Id="rId21" Type="http://schemas.openxmlformats.org/officeDocument/2006/relationships/hyperlink" Target="https://raw.githubusercontent.com/PatrickVibild/TellusAmazonPictures/master/pictures/guide.jpg" TargetMode="External"/><Relationship Id="rId34" Type="http://schemas.openxmlformats.org/officeDocument/2006/relationships/hyperlink" Target="https://raw.githubusercontent.com/PatrickVibild/TellusAmazonPictures/master/pictures/guide.jpg" TargetMode="External"/><Relationship Id="rId7" Type="http://schemas.openxmlformats.org/officeDocument/2006/relationships/hyperlink" Target="https://raw.githubusercontent.com/PatrickVibild/TellusAmazonPictures/master/pictures/guide.jpg" TargetMode="External"/><Relationship Id="rId12" Type="http://schemas.openxmlformats.org/officeDocument/2006/relationships/hyperlink" Target="https://raw.githubusercontent.com/PatrickVibild/TellusAmazonPictures/master/pictures/guide.jpg" TargetMode="External"/><Relationship Id="rId17" Type="http://schemas.openxmlformats.org/officeDocument/2006/relationships/hyperlink" Target="https://raw.githubusercontent.com/PatrickVibild/TellusAmazonPictures/master/pictures/guide.jpg" TargetMode="External"/><Relationship Id="rId25" Type="http://schemas.openxmlformats.org/officeDocument/2006/relationships/hyperlink" Target="https://raw.githubusercontent.com/PatrickVibild/TellusAmazonPictures/master/pictures/guide.jpg" TargetMode="External"/><Relationship Id="rId33" Type="http://schemas.openxmlformats.org/officeDocument/2006/relationships/hyperlink" Target="https://raw.githubusercontent.com/PatrickVibild/TellusAmazonPictures/master/pictures/guide.jpg" TargetMode="External"/><Relationship Id="rId38" Type="http://schemas.openxmlformats.org/officeDocument/2006/relationships/hyperlink" Target="https://raw.githubusercontent.com/PatrickVibild/TellusAmazonPictures/master/pictures/guide.jpg" TargetMode="External"/><Relationship Id="rId2" Type="http://schemas.openxmlformats.org/officeDocument/2006/relationships/hyperlink" Target="https://raw.githubusercontent.com/PatrickVibild/TellusAmazonPictures/master/pictures/guide.jpg" TargetMode="External"/><Relationship Id="rId16" Type="http://schemas.openxmlformats.org/officeDocument/2006/relationships/hyperlink" Target="https://raw.githubusercontent.com/PatrickVibild/TellusAmazonPictures/master/pictures/guide.jpg" TargetMode="External"/><Relationship Id="rId20" Type="http://schemas.openxmlformats.org/officeDocument/2006/relationships/hyperlink" Target="https://raw.githubusercontent.com/PatrickVibild/TellusAmazonPictures/master/pictures/guide.jpg" TargetMode="External"/><Relationship Id="rId29" Type="http://schemas.openxmlformats.org/officeDocument/2006/relationships/hyperlink" Target="https://raw.githubusercontent.com/PatrickVibild/TellusAmazonPictures/master/pictures/guide.jpg" TargetMode="External"/><Relationship Id="rId1" Type="http://schemas.openxmlformats.org/officeDocument/2006/relationships/hyperlink" Target="https://raw.githubusercontent.com/PatrickVibild/TellusAmazonPictures/master/pictures/guide.jpg" TargetMode="External"/><Relationship Id="rId6" Type="http://schemas.openxmlformats.org/officeDocument/2006/relationships/hyperlink" Target="https://raw.githubusercontent.com/PatrickVibild/TellusAmazonPictures/master/pictures/guide.jpg" TargetMode="External"/><Relationship Id="rId11" Type="http://schemas.openxmlformats.org/officeDocument/2006/relationships/hyperlink" Target="https://raw.githubusercontent.com/PatrickVibild/TellusAmazonPictures/master/pictures/guide.jpg" TargetMode="External"/><Relationship Id="rId24" Type="http://schemas.openxmlformats.org/officeDocument/2006/relationships/hyperlink" Target="https://raw.githubusercontent.com/PatrickVibild/TellusAmazonPictures/master/pictures/guide.jpg" TargetMode="External"/><Relationship Id="rId32" Type="http://schemas.openxmlformats.org/officeDocument/2006/relationships/hyperlink" Target="https://raw.githubusercontent.com/PatrickVibild/TellusAmazonPictures/master/pictures/guide.jpg" TargetMode="External"/><Relationship Id="rId37" Type="http://schemas.openxmlformats.org/officeDocument/2006/relationships/hyperlink" Target="https://raw.githubusercontent.com/PatrickVibild/TellusAmazonPictures/master/pictures/guide.jpg" TargetMode="External"/><Relationship Id="rId40" Type="http://schemas.openxmlformats.org/officeDocument/2006/relationships/hyperlink" Target="https://raw.githubusercontent.com/PatrickVibild/TellusAmazonPictures/master/pictures/guide.jpg" TargetMode="External"/><Relationship Id="rId5" Type="http://schemas.openxmlformats.org/officeDocument/2006/relationships/hyperlink" Target="https://raw.githubusercontent.com/PatrickVibild/TellusAmazonPictures/master/pictures/guide.jpg" TargetMode="External"/><Relationship Id="rId15" Type="http://schemas.openxmlformats.org/officeDocument/2006/relationships/hyperlink" Target="https://raw.githubusercontent.com/PatrickVibild/TellusAmazonPictures/master/pictures/guide.jpg" TargetMode="External"/><Relationship Id="rId23" Type="http://schemas.openxmlformats.org/officeDocument/2006/relationships/hyperlink" Target="https://raw.githubusercontent.com/PatrickVibild/TellusAmazonPictures/master/pictures/guide.jpg" TargetMode="External"/><Relationship Id="rId28" Type="http://schemas.openxmlformats.org/officeDocument/2006/relationships/hyperlink" Target="https://raw.githubusercontent.com/PatrickVibild/TellusAmazonPictures/master/pictures/guide.jpg" TargetMode="External"/><Relationship Id="rId36" Type="http://schemas.openxmlformats.org/officeDocument/2006/relationships/hyperlink" Target="https://raw.githubusercontent.com/PatrickVibild/TellusAmazonPictures/master/pictures/guide.jpg" TargetMode="External"/><Relationship Id="rId10" Type="http://schemas.openxmlformats.org/officeDocument/2006/relationships/hyperlink" Target="https://raw.githubusercontent.com/PatrickVibild/TellusAmazonPictures/master/pictures/guide.jpg" TargetMode="External"/><Relationship Id="rId19" Type="http://schemas.openxmlformats.org/officeDocument/2006/relationships/hyperlink" Target="https://raw.githubusercontent.com/PatrickVibild/TellusAmazonPictures/master/pictures/guide.jpg" TargetMode="External"/><Relationship Id="rId31" Type="http://schemas.openxmlformats.org/officeDocument/2006/relationships/hyperlink" Target="https://raw.githubusercontent.com/PatrickVibild/TellusAmazonPictures/master/pictures/guide.jpg" TargetMode="External"/><Relationship Id="rId4" Type="http://schemas.openxmlformats.org/officeDocument/2006/relationships/hyperlink" Target="https://raw.githubusercontent.com/PatrickVibild/TellusAmazonPictures/master/pictures/guide.jpg" TargetMode="External"/><Relationship Id="rId9" Type="http://schemas.openxmlformats.org/officeDocument/2006/relationships/hyperlink" Target="https://raw.githubusercontent.com/PatrickVibild/TellusAmazonPictures/master/pictures/guide.jpg" TargetMode="External"/><Relationship Id="rId14" Type="http://schemas.openxmlformats.org/officeDocument/2006/relationships/hyperlink" Target="https://raw.githubusercontent.com/PatrickVibild/TellusAmazonPictures/master/pictures/guide.jpg" TargetMode="External"/><Relationship Id="rId22" Type="http://schemas.openxmlformats.org/officeDocument/2006/relationships/hyperlink" Target="https://raw.githubusercontent.com/PatrickVibild/TellusAmazonPictures/master/pictures/guide.jpg" TargetMode="External"/><Relationship Id="rId27" Type="http://schemas.openxmlformats.org/officeDocument/2006/relationships/hyperlink" Target="https://raw.githubusercontent.com/PatrickVibild/TellusAmazonPictures/master/pictures/guide.jpg" TargetMode="External"/><Relationship Id="rId30" Type="http://schemas.openxmlformats.org/officeDocument/2006/relationships/hyperlink" Target="https://raw.githubusercontent.com/PatrickVibild/TellusAmazonPictures/master/pictures/guide.jpg" TargetMode="External"/><Relationship Id="rId35" Type="http://schemas.openxmlformats.org/officeDocument/2006/relationships/hyperlink" Target="https://raw.githubusercontent.com/PatrickVibild/TellusAmazonPictures/master/pictures/guide.jpg" TargetMode="External"/><Relationship Id="rId8" Type="http://schemas.openxmlformats.org/officeDocument/2006/relationships/hyperlink" Target="https://raw.githubusercontent.com/PatrickVibild/TellusAmazonPictures/master/pictures/guide.jpg" TargetMode="External"/><Relationship Id="rId3" Type="http://schemas.openxmlformats.org/officeDocument/2006/relationships/hyperlink" Target="https://raw.githubusercontent.com/PatrickVibild/TellusAmazonPictures/master/pictures/guid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P1" zoomScaleNormal="100" workbookViewId="0">
      <selection activeCell="Y18" sqref="Y1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667</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668</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computercomponent</v>
      </c>
      <c r="B5" s="34" t="str">
        <f>IF(ISBLANK(Values!E4),"",Values!F4)</f>
        <v>Lenovo T440 BL - DE V2</v>
      </c>
      <c r="C5" s="30"/>
      <c r="D5" s="29">
        <f>IF(ISBLANK(Values!E4),"",Values!E4)</f>
        <v>5714401440307</v>
      </c>
      <c r="E5" s="2" t="str">
        <f>IF(ISBLANK(Values!E4),"","EAN")</f>
        <v>EAN</v>
      </c>
      <c r="F5" s="28"/>
      <c r="G5" s="30"/>
      <c r="J5" s="32"/>
      <c r="K5" s="28"/>
      <c r="L5" s="28"/>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https://raw.githubusercontent.com/PatrickVibild/TellusAmazonPictures/master/pictures/guide.jpg</v>
      </c>
      <c r="T5" s="28"/>
      <c r="U5" s="28"/>
      <c r="W5" s="30"/>
      <c r="X5" s="30"/>
      <c r="Y5" s="32"/>
      <c r="Z5" s="30"/>
      <c r="AA5" s="2" t="str">
        <f>IF(ISBLANK(Values!E4),"",Values!$B$20)</f>
        <v>PartialUpdate</v>
      </c>
      <c r="AI5" s="35"/>
      <c r="AJ5" s="33"/>
      <c r="AT5" s="28"/>
      <c r="AW5"/>
      <c r="DY5"/>
      <c r="FO5" s="28"/>
      <c r="GK5" s="63">
        <f>K5</f>
        <v>0</v>
      </c>
    </row>
    <row r="6" spans="1:193" ht="16" x14ac:dyDescent="0.2">
      <c r="A6" s="2" t="str">
        <f>IF(ISBLANK(Values!E5),"",IF(Values!$B$37="EU","computercomponent","computer"))</f>
        <v>computercomponent</v>
      </c>
      <c r="B6" s="34" t="str">
        <f>IF(ISBLANK(Values!E5),"",Values!F5)</f>
        <v>Lenovo T440 - FR FBA</v>
      </c>
      <c r="C6" s="30"/>
      <c r="D6" s="29">
        <f>IF(ISBLANK(Values!E5),"",Values!E5)</f>
        <v>5714401440024</v>
      </c>
      <c r="E6" s="2" t="str">
        <f>IF(ISBLANK(Values!E5),"","EAN")</f>
        <v>EAN</v>
      </c>
      <c r="F6" s="28"/>
      <c r="G6" s="30"/>
      <c r="J6" s="32"/>
      <c r="K6" s="28"/>
      <c r="L6" s="28"/>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https://raw.githubusercontent.com/PatrickVibild/TellusAmazonPictures/master/pictures/guide.jpg</v>
      </c>
      <c r="T6" s="28"/>
      <c r="U6" s="28"/>
      <c r="W6" s="30"/>
      <c r="X6" s="30"/>
      <c r="Y6" s="32"/>
      <c r="Z6" s="30"/>
      <c r="AA6" s="2" t="str">
        <f>IF(ISBLANK(Values!E5),"",Values!$B$20)</f>
        <v>PartialUpdate</v>
      </c>
      <c r="AI6" s="35"/>
      <c r="AJ6" s="33"/>
      <c r="AT6" s="28"/>
      <c r="DY6"/>
      <c r="FO6" s="28"/>
      <c r="GK6" s="63">
        <f>K6</f>
        <v>0</v>
      </c>
    </row>
    <row r="7" spans="1:193" ht="16" x14ac:dyDescent="0.2">
      <c r="A7" s="2" t="str">
        <f>IF(ISBLANK(Values!E6),"",IF(Values!$B$37="EU","computercomponent","computer"))</f>
        <v>computercomponent</v>
      </c>
      <c r="B7" s="34" t="str">
        <f>IF(ISBLANK(Values!E6),"",Values!F6)</f>
        <v>Lenovo T440 BL - IT</v>
      </c>
      <c r="C7" s="30"/>
      <c r="D7" s="29">
        <f>IF(ISBLANK(Values!E6),"",Values!E6)</f>
        <v>5714401440031</v>
      </c>
      <c r="E7" s="2" t="str">
        <f>IF(ISBLANK(Values!E6),"","EAN")</f>
        <v>EAN</v>
      </c>
      <c r="F7" s="28"/>
      <c r="G7" s="30"/>
      <c r="J7" s="32"/>
      <c r="K7" s="28"/>
      <c r="L7" s="28"/>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https://raw.githubusercontent.com/PatrickVibild/TellusAmazonPictures/master/pictures/guide.jpg</v>
      </c>
      <c r="T7" s="28"/>
      <c r="U7" s="28"/>
      <c r="W7" s="30"/>
      <c r="X7" s="30"/>
      <c r="Y7" s="32"/>
      <c r="Z7" s="30"/>
      <c r="AA7" s="2" t="str">
        <f>IF(ISBLANK(Values!E6),"",Values!$B$20)</f>
        <v>PartialUpdate</v>
      </c>
      <c r="AI7" s="35"/>
      <c r="AJ7" s="33"/>
      <c r="AT7" s="28"/>
      <c r="DY7"/>
      <c r="FO7" s="28"/>
      <c r="GK7" s="63">
        <f>K7</f>
        <v>0</v>
      </c>
    </row>
    <row r="8" spans="1:193" ht="16" x14ac:dyDescent="0.2">
      <c r="A8" s="2" t="str">
        <f>IF(ISBLANK(Values!E7),"",IF(Values!$B$37="EU","computercomponent","computer"))</f>
        <v>computercomponent</v>
      </c>
      <c r="B8" s="34" t="str">
        <f>IF(ISBLANK(Values!E7),"",Values!F7)</f>
        <v>Lenovo T440 - FBA ES</v>
      </c>
      <c r="C8" s="30"/>
      <c r="D8" s="29">
        <f>IF(ISBLANK(Values!E7),"",Values!E7)</f>
        <v>5714401440048</v>
      </c>
      <c r="E8" s="2" t="str">
        <f>IF(ISBLANK(Values!E7),"","EAN")</f>
        <v>EAN</v>
      </c>
      <c r="F8" s="28"/>
      <c r="G8" s="30"/>
      <c r="J8" s="32"/>
      <c r="K8" s="28"/>
      <c r="L8" s="28"/>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https://raw.githubusercontent.com/PatrickVibild/TellusAmazonPictures/master/pictures/guide.jpg</v>
      </c>
      <c r="T8" s="28"/>
      <c r="U8" s="28"/>
      <c r="W8" s="30"/>
      <c r="X8" s="30"/>
      <c r="Y8" s="32"/>
      <c r="Z8" s="30"/>
      <c r="AA8" s="2" t="str">
        <f>IF(ISBLANK(Values!E7),"",Values!$B$20)</f>
        <v>PartialUpdate</v>
      </c>
      <c r="AI8" s="35"/>
      <c r="AJ8" s="33"/>
      <c r="AT8" s="28"/>
      <c r="DY8"/>
      <c r="FO8" s="28"/>
      <c r="GK8" s="63">
        <f>K8</f>
        <v>0</v>
      </c>
    </row>
    <row r="9" spans="1:193" ht="16" x14ac:dyDescent="0.2">
      <c r="A9" s="2" t="str">
        <f>IF(ISBLANK(Values!E8),"",IF(Values!$B$37="EU","computercomponent","computer"))</f>
        <v>computercomponent</v>
      </c>
      <c r="B9" s="34" t="str">
        <f>IF(ISBLANK(Values!E8),"",Values!F8)</f>
        <v>Lenovo T440 BL - UK</v>
      </c>
      <c r="C9" s="30"/>
      <c r="D9" s="29">
        <f>IF(ISBLANK(Values!E8),"",Values!E8)</f>
        <v>5714401440055</v>
      </c>
      <c r="E9" s="2" t="str">
        <f>IF(ISBLANK(Values!E8),"","EAN")</f>
        <v>EAN</v>
      </c>
      <c r="F9" s="28"/>
      <c r="G9" s="30"/>
      <c r="J9" s="32"/>
      <c r="K9" s="28"/>
      <c r="L9" s="28"/>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https://raw.githubusercontent.com/PatrickVibild/TellusAmazonPictures/master/pictures/guide.jpg</v>
      </c>
      <c r="T9" s="28"/>
      <c r="U9" s="28"/>
      <c r="W9" s="30"/>
      <c r="X9" s="30"/>
      <c r="Y9" s="32"/>
      <c r="Z9" s="30"/>
      <c r="AA9" s="2" t="str">
        <f>IF(ISBLANK(Values!E8),"",Values!$B$20)</f>
        <v>PartialUpdate</v>
      </c>
      <c r="AI9" s="35"/>
      <c r="AJ9" s="33"/>
      <c r="AT9" s="28"/>
      <c r="DY9"/>
      <c r="FO9" s="28"/>
      <c r="GK9" s="63">
        <f>K9</f>
        <v>0</v>
      </c>
    </row>
    <row r="10" spans="1:193" ht="16" x14ac:dyDescent="0.2">
      <c r="A10" s="2" t="str">
        <f>IF(ISBLANK(Values!E9),"",IF(Values!$B$37="EU","computercomponent","computer"))</f>
        <v>computercomponent</v>
      </c>
      <c r="B10" s="34" t="str">
        <f>IF(ISBLANK(Values!E9),"",Values!F9)</f>
        <v>Lenovo T440 BL - NOR</v>
      </c>
      <c r="C10" s="30"/>
      <c r="D10" s="29">
        <f>IF(ISBLANK(Values!E9),"",Values!E9)</f>
        <v>5714401440062</v>
      </c>
      <c r="E10" s="2" t="str">
        <f>IF(ISBLANK(Values!E9),"","EAN")</f>
        <v>EAN</v>
      </c>
      <c r="F10" s="28"/>
      <c r="G10" s="30"/>
      <c r="J10" s="32"/>
      <c r="K10" s="28"/>
      <c r="L10" s="28"/>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https://raw.githubusercontent.com/PatrickVibild/TellusAmazonPictures/master/pictures/guide.jpg</v>
      </c>
      <c r="T10" s="28"/>
      <c r="U10" s="28"/>
      <c r="W10" s="30"/>
      <c r="X10" s="30"/>
      <c r="Y10" s="32"/>
      <c r="Z10" s="30"/>
      <c r="AA10" s="2" t="str">
        <f>IF(ISBLANK(Values!E9),"",Values!$B$20)</f>
        <v>PartialUpdate</v>
      </c>
      <c r="AI10" s="35"/>
      <c r="AJ10" s="33"/>
      <c r="AT10" s="28"/>
      <c r="DY10"/>
      <c r="FO10" s="28"/>
      <c r="GK10" s="63">
        <f>K10</f>
        <v>0</v>
      </c>
    </row>
    <row r="11" spans="1:193" ht="16" x14ac:dyDescent="0.2">
      <c r="A11" s="2" t="str">
        <f>IF(ISBLANK(Values!E10),"",IF(Values!$B$37="EU","computercomponent","computer"))</f>
        <v>computercomponent</v>
      </c>
      <c r="B11" s="34" t="str">
        <f>IF(ISBLANK(Values!E10),"",Values!F10)</f>
        <v>Lenovo T440 BL - BE</v>
      </c>
      <c r="C11" s="30"/>
      <c r="D11" s="29">
        <f>IF(ISBLANK(Values!E10),"",Values!E10)</f>
        <v>5714401440079</v>
      </c>
      <c r="E11" s="2" t="str">
        <f>IF(ISBLANK(Values!E10),"","EAN")</f>
        <v>EAN</v>
      </c>
      <c r="F11" s="28"/>
      <c r="G11" s="30"/>
      <c r="J11" s="32"/>
      <c r="K11" s="28"/>
      <c r="L11" s="28"/>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https://raw.githubusercontent.com/PatrickVibild/TellusAmazonPictures/master/pictures/guide.jpg</v>
      </c>
      <c r="T11" s="28"/>
      <c r="U11" s="28"/>
      <c r="W11" s="30"/>
      <c r="X11" s="30"/>
      <c r="Y11" s="32"/>
      <c r="Z11" s="30"/>
      <c r="AA11" s="2" t="str">
        <f>IF(ISBLANK(Values!E10),"",Values!$B$20)</f>
        <v>PartialUpdate</v>
      </c>
      <c r="AI11" s="35"/>
      <c r="AJ11" s="33"/>
      <c r="AT11" s="28"/>
      <c r="DY11"/>
      <c r="FO11" s="28"/>
      <c r="GK11" s="63">
        <f>K11</f>
        <v>0</v>
      </c>
    </row>
    <row r="12" spans="1:193" ht="16" x14ac:dyDescent="0.2">
      <c r="A12" s="2" t="str">
        <f>IF(ISBLANK(Values!E11),"",IF(Values!$B$37="EU","computercomponent","computer"))</f>
        <v>computercomponent</v>
      </c>
      <c r="B12" s="34" t="str">
        <f>IF(ISBLANK(Values!E11),"",Values!F11)</f>
        <v>Lenovo T440 BL - BG</v>
      </c>
      <c r="C12" s="30"/>
      <c r="D12" s="29">
        <f>IF(ISBLANK(Values!E11),"",Values!E11)</f>
        <v>5714401440086</v>
      </c>
      <c r="E12" s="2" t="str">
        <f>IF(ISBLANK(Values!E11),"","EAN")</f>
        <v>EAN</v>
      </c>
      <c r="F12" s="28"/>
      <c r="G12" s="30"/>
      <c r="J12" s="32"/>
      <c r="K12" s="28"/>
      <c r="L12" s="28"/>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https://raw.githubusercontent.com/PatrickVibild/TellusAmazonPictures/master/pictures/guide.jpg</v>
      </c>
      <c r="T12" s="28"/>
      <c r="U12" s="28"/>
      <c r="W12" s="30"/>
      <c r="X12" s="30"/>
      <c r="Y12" s="32"/>
      <c r="Z12" s="30"/>
      <c r="AA12" s="2" t="str">
        <f>IF(ISBLANK(Values!E11),"",Values!$B$20)</f>
        <v>PartialUpdate</v>
      </c>
      <c r="AI12" s="35"/>
      <c r="AJ12" s="33"/>
      <c r="AT12" s="28"/>
      <c r="DY12"/>
      <c r="FO12" s="28"/>
      <c r="GK12" s="63">
        <f>K12</f>
        <v>0</v>
      </c>
    </row>
    <row r="13" spans="1:193" ht="16" x14ac:dyDescent="0.2">
      <c r="A13" s="2" t="str">
        <f>IF(ISBLANK(Values!E12),"",IF(Values!$B$37="EU","computercomponent","computer"))</f>
        <v>computercomponent</v>
      </c>
      <c r="B13" s="34" t="str">
        <f>IF(ISBLANK(Values!E12),"",Values!F12)</f>
        <v>Lenovo T440 BL - DK</v>
      </c>
      <c r="C13" s="30"/>
      <c r="D13" s="29">
        <f>IF(ISBLANK(Values!E12),"",Values!E12)</f>
        <v>5714401440109</v>
      </c>
      <c r="E13" s="2" t="str">
        <f>IF(ISBLANK(Values!E12),"","EAN")</f>
        <v>EAN</v>
      </c>
      <c r="F13" s="28"/>
      <c r="G13" s="30"/>
      <c r="J13" s="32"/>
      <c r="K13" s="28"/>
      <c r="L13" s="28"/>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https://raw.githubusercontent.com/PatrickVibild/TellusAmazonPictures/master/pictures/guide.jpg</v>
      </c>
      <c r="T13" s="28"/>
      <c r="U13" s="28"/>
      <c r="W13" s="30"/>
      <c r="X13" s="30"/>
      <c r="Y13" s="32"/>
      <c r="Z13" s="30"/>
      <c r="AA13" s="2" t="str">
        <f>IF(ISBLANK(Values!E12),"",Values!$B$20)</f>
        <v>PartialUpdate</v>
      </c>
      <c r="AI13" s="35"/>
      <c r="AJ13" s="33"/>
      <c r="AT13" s="28"/>
      <c r="DY13"/>
      <c r="FO13" s="28"/>
      <c r="GK13" s="63">
        <f>K13</f>
        <v>0</v>
      </c>
    </row>
    <row r="14" spans="1:193" ht="16" x14ac:dyDescent="0.2">
      <c r="A14" s="2" t="str">
        <f>IF(ISBLANK(Values!E13),"",IF(Values!$B$37="EU","computercomponent","computer"))</f>
        <v>computercomponent</v>
      </c>
      <c r="B14" s="34" t="str">
        <f>IF(ISBLANK(Values!E13),"",Values!F13)</f>
        <v>Lenovo T440 BL - NL</v>
      </c>
      <c r="C14" s="30"/>
      <c r="D14" s="29">
        <f>IF(ISBLANK(Values!E13),"",Values!E13)</f>
        <v>5714401440123</v>
      </c>
      <c r="E14" s="2" t="str">
        <f>IF(ISBLANK(Values!E13),"","EAN")</f>
        <v>EAN</v>
      </c>
      <c r="F14" s="28"/>
      <c r="G14" s="30"/>
      <c r="J14" s="32"/>
      <c r="K14" s="28"/>
      <c r="L14" s="28"/>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https://raw.githubusercontent.com/PatrickVibild/TellusAmazonPictures/master/pictures/guide.jpg</v>
      </c>
      <c r="T14" s="28"/>
      <c r="U14" s="28"/>
      <c r="W14" s="30"/>
      <c r="X14" s="30"/>
      <c r="Y14" s="32"/>
      <c r="Z14" s="30"/>
      <c r="AA14" s="2" t="str">
        <f>IF(ISBLANK(Values!E13),"",Values!$B$20)</f>
        <v>PartialUpdate</v>
      </c>
      <c r="AI14" s="35"/>
      <c r="AJ14" s="33"/>
      <c r="AT14" s="28"/>
      <c r="DY14"/>
      <c r="FO14" s="28"/>
      <c r="GK14" s="63">
        <f>K14</f>
        <v>0</v>
      </c>
    </row>
    <row r="15" spans="1:193" ht="16" x14ac:dyDescent="0.2">
      <c r="A15" s="2" t="str">
        <f>IF(ISBLANK(Values!E14),"",IF(Values!$B$37="EU","computercomponent","computer"))</f>
        <v>computercomponent</v>
      </c>
      <c r="B15" s="34" t="str">
        <f>IF(ISBLANK(Values!E14),"",Values!F14)</f>
        <v>Lenovo T440 BL - NO</v>
      </c>
      <c r="C15" s="30"/>
      <c r="D15" s="29">
        <f>IF(ISBLANK(Values!E14),"",Values!E14)</f>
        <v>5714401440130</v>
      </c>
      <c r="E15" s="2" t="str">
        <f>IF(ISBLANK(Values!E14),"","EAN")</f>
        <v>EAN</v>
      </c>
      <c r="F15" s="28"/>
      <c r="G15" s="30"/>
      <c r="J15" s="32"/>
      <c r="K15" s="28"/>
      <c r="L15" s="28"/>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https://raw.githubusercontent.com/PatrickVibild/TellusAmazonPictures/master/pictures/guide.jpg</v>
      </c>
      <c r="T15" s="28"/>
      <c r="U15" s="28"/>
      <c r="W15" s="30"/>
      <c r="X15" s="30"/>
      <c r="Y15" s="32"/>
      <c r="Z15" s="30"/>
      <c r="AA15" s="2" t="str">
        <f>IF(ISBLANK(Values!E14),"",Values!$B$20)</f>
        <v>PartialUpdate</v>
      </c>
      <c r="AI15" s="35"/>
      <c r="AJ15" s="33"/>
      <c r="AT15" s="28"/>
      <c r="DY15"/>
      <c r="FO15" s="28"/>
      <c r="GK15" s="63">
        <f>K15</f>
        <v>0</v>
      </c>
    </row>
    <row r="16" spans="1:193" ht="16" x14ac:dyDescent="0.2">
      <c r="A16" s="2" t="str">
        <f>IF(ISBLANK(Values!E15),"",IF(Values!$B$37="EU","computercomponent","computer"))</f>
        <v>computercomponent</v>
      </c>
      <c r="B16" s="34" t="str">
        <f>IF(ISBLANK(Values!E15),"",Values!F15)</f>
        <v>Lenovo T440 BL - PL</v>
      </c>
      <c r="C16" s="30"/>
      <c r="D16" s="29">
        <f>IF(ISBLANK(Values!E15),"",Values!E15)</f>
        <v>5714401440147</v>
      </c>
      <c r="E16" s="2" t="str">
        <f>IF(ISBLANK(Values!E15),"","EAN")</f>
        <v>EAN</v>
      </c>
      <c r="F16" s="28"/>
      <c r="G16" s="30"/>
      <c r="J16" s="32"/>
      <c r="K16" s="28"/>
      <c r="L16" s="28"/>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https://raw.githubusercontent.com/PatrickVibild/TellusAmazonPictures/master/pictures/guide.jpg</v>
      </c>
      <c r="T16" s="28"/>
      <c r="U16" s="28"/>
      <c r="W16" s="30"/>
      <c r="X16" s="30"/>
      <c r="Y16" s="32"/>
      <c r="Z16" s="30"/>
      <c r="AA16" s="2" t="str">
        <f>IF(ISBLANK(Values!E15),"",Values!$B$20)</f>
        <v>PartialUpdate</v>
      </c>
      <c r="AI16" s="35"/>
      <c r="AJ16" s="33"/>
      <c r="AT16" s="28"/>
      <c r="DY16"/>
      <c r="FO16" s="28"/>
      <c r="GK16" s="63">
        <f>K16</f>
        <v>0</v>
      </c>
    </row>
    <row r="17" spans="1:193" ht="16" x14ac:dyDescent="0.2">
      <c r="A17" s="2" t="str">
        <f>IF(ISBLANK(Values!E16),"",IF(Values!$B$37="EU","computercomponent","computer"))</f>
        <v>computercomponent</v>
      </c>
      <c r="B17" s="34" t="str">
        <f>IF(ISBLANK(Values!E16),"",Values!F16)</f>
        <v>Lenovo T440 BL - PT</v>
      </c>
      <c r="C17" s="30"/>
      <c r="D17" s="29">
        <f>IF(ISBLANK(Values!E16),"",Values!E16)</f>
        <v>5714401440154</v>
      </c>
      <c r="E17" s="2" t="str">
        <f>IF(ISBLANK(Values!E16),"","EAN")</f>
        <v>EAN</v>
      </c>
      <c r="F17" s="28"/>
      <c r="G17" s="30"/>
      <c r="J17" s="32"/>
      <c r="K17" s="28"/>
      <c r="L17" s="28"/>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https://raw.githubusercontent.com/PatrickVibild/TellusAmazonPictures/master/pictures/guide.jpg</v>
      </c>
      <c r="T17" s="28"/>
      <c r="U17" s="28"/>
      <c r="W17" s="30"/>
      <c r="X17" s="30"/>
      <c r="Y17" s="32"/>
      <c r="Z17" s="30"/>
      <c r="AA17" s="2" t="str">
        <f>IF(ISBLANK(Values!E16),"",Values!$B$20)</f>
        <v>PartialUpdate</v>
      </c>
      <c r="AI17" s="35"/>
      <c r="AJ17" s="33"/>
      <c r="AT17" s="28"/>
      <c r="DY17"/>
      <c r="FO17" s="28"/>
      <c r="GK17" s="63">
        <f>K17</f>
        <v>0</v>
      </c>
    </row>
    <row r="18" spans="1:193" ht="16" x14ac:dyDescent="0.2">
      <c r="A18" s="2" t="str">
        <f>IF(ISBLANK(Values!E17),"",IF(Values!$B$37="EU","computercomponent","computer"))</f>
        <v>computercomponent</v>
      </c>
      <c r="B18" s="34" t="str">
        <f>IF(ISBLANK(Values!E17),"",Values!F17)</f>
        <v>Lenovo T440 BL - SE/FI</v>
      </c>
      <c r="C18" s="30"/>
      <c r="D18" s="29">
        <f>IF(ISBLANK(Values!E17),"",Values!E17)</f>
        <v>5714401440161</v>
      </c>
      <c r="E18" s="2" t="str">
        <f>IF(ISBLANK(Values!E17),"","EAN")</f>
        <v>EAN</v>
      </c>
      <c r="F18" s="28"/>
      <c r="G18" s="30"/>
      <c r="J18" s="32"/>
      <c r="K18" s="28"/>
      <c r="L18" s="28"/>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https://raw.githubusercontent.com/PatrickVibild/TellusAmazonPictures/master/pictures/guide.jpg</v>
      </c>
      <c r="T18" s="28"/>
      <c r="U18" s="28"/>
      <c r="W18" s="30"/>
      <c r="X18" s="30"/>
      <c r="Y18" s="32"/>
      <c r="Z18" s="30"/>
      <c r="AA18" s="2" t="str">
        <f>IF(ISBLANK(Values!E17),"",Values!$B$20)</f>
        <v>PartialUpdate</v>
      </c>
      <c r="AI18" s="35"/>
      <c r="AJ18" s="33"/>
      <c r="AT18" s="28"/>
      <c r="DY18"/>
      <c r="FO18" s="28"/>
      <c r="GK18" s="63">
        <f>K18</f>
        <v>0</v>
      </c>
    </row>
    <row r="19" spans="1:193" ht="16" x14ac:dyDescent="0.2">
      <c r="A19" s="2" t="str">
        <f>IF(ISBLANK(Values!E18),"",IF(Values!$B$37="EU","computercomponent","computer"))</f>
        <v>computercomponent</v>
      </c>
      <c r="B19" s="34" t="str">
        <f>IF(ISBLANK(Values!E18),"",Values!F18)</f>
        <v>Lenovo T440 BL - CH</v>
      </c>
      <c r="C19" s="30"/>
      <c r="D19" s="29">
        <f>IF(ISBLANK(Values!E18),"",Values!E18)</f>
        <v>5714401440178</v>
      </c>
      <c r="E19" s="2" t="str">
        <f>IF(ISBLANK(Values!E18),"","EAN")</f>
        <v>EAN</v>
      </c>
      <c r="F19" s="28"/>
      <c r="G19" s="30"/>
      <c r="J19" s="32"/>
      <c r="K19" s="28"/>
      <c r="L19" s="28"/>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https://raw.githubusercontent.com/PatrickVibild/TellusAmazonPictures/master/pictures/guide.jpg</v>
      </c>
      <c r="T19" s="28"/>
      <c r="U19" s="28"/>
      <c r="W19" s="30"/>
      <c r="X19" s="30"/>
      <c r="Y19" s="32"/>
      <c r="Z19" s="30"/>
      <c r="AA19" s="2" t="str">
        <f>IF(ISBLANK(Values!E18),"",Values!$B$20)</f>
        <v>PartialUpdate</v>
      </c>
      <c r="AI19" s="35"/>
      <c r="AJ19" s="33"/>
      <c r="AT19" s="28"/>
      <c r="DY19"/>
      <c r="FO19" s="28"/>
      <c r="GK19" s="63">
        <f>K19</f>
        <v>0</v>
      </c>
    </row>
    <row r="20" spans="1:193" ht="16" x14ac:dyDescent="0.2">
      <c r="A20" s="2" t="str">
        <f>IF(ISBLANK(Values!E19),"",IF(Values!$B$37="EU","computercomponent","computer"))</f>
        <v>computercomponent</v>
      </c>
      <c r="B20" s="34" t="str">
        <f>IF(ISBLANK(Values!E19),"",Values!F19)</f>
        <v>Lenovo T440 BL - US INT</v>
      </c>
      <c r="C20" s="30"/>
      <c r="D20" s="29">
        <f>IF(ISBLANK(Values!E19),"",Values!E19)</f>
        <v>5714401440185</v>
      </c>
      <c r="E20" s="2" t="str">
        <f>IF(ISBLANK(Values!E19),"","EAN")</f>
        <v>EAN</v>
      </c>
      <c r="F20" s="28"/>
      <c r="G20" s="30"/>
      <c r="J20" s="32"/>
      <c r="K20" s="28"/>
      <c r="L20" s="28"/>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https://raw.githubusercontent.com/PatrickVibild/TellusAmazonPictures/master/pictures/guide.jpg</v>
      </c>
      <c r="T20" s="28"/>
      <c r="U20" s="28"/>
      <c r="W20" s="30"/>
      <c r="X20" s="30"/>
      <c r="Y20" s="32"/>
      <c r="Z20" s="30"/>
      <c r="AA20" s="2" t="str">
        <f>IF(ISBLANK(Values!E19),"",Values!$B$20)</f>
        <v>PartialUpdate</v>
      </c>
      <c r="AI20" s="35"/>
      <c r="AJ20" s="33"/>
      <c r="AT20" s="28"/>
      <c r="DY20"/>
      <c r="FO20" s="28"/>
      <c r="GK20" s="63">
        <f>K20</f>
        <v>0</v>
      </c>
    </row>
    <row r="21" spans="1:193" ht="16" x14ac:dyDescent="0.2">
      <c r="A21" s="2" t="str">
        <f>IF(ISBLANK(Values!E20),"",IF(Values!$B$37="EU","computercomponent","computer"))</f>
        <v>computercomponent</v>
      </c>
      <c r="B21" s="34" t="str">
        <f>IF(ISBLANK(Values!E20),"",Values!F20)</f>
        <v>Lenovo T440 BL - RUS</v>
      </c>
      <c r="C21" s="30"/>
      <c r="D21" s="29">
        <f>IF(ISBLANK(Values!E20),"",Values!E20)</f>
        <v>5714401440192</v>
      </c>
      <c r="E21" s="2" t="str">
        <f>IF(ISBLANK(Values!E20),"","EAN")</f>
        <v>EAN</v>
      </c>
      <c r="F21" s="28"/>
      <c r="G21" s="30"/>
      <c r="J21" s="32"/>
      <c r="K21" s="28"/>
      <c r="L21" s="28"/>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https://raw.githubusercontent.com/PatrickVibild/TellusAmazonPictures/master/pictures/guide.jpg</v>
      </c>
      <c r="T21" s="28"/>
      <c r="U21" s="28"/>
      <c r="W21" s="30"/>
      <c r="X21" s="30"/>
      <c r="Y21" s="32"/>
      <c r="Z21" s="30"/>
      <c r="AA21" s="2" t="str">
        <f>IF(ISBLANK(Values!E20),"",Values!$B$20)</f>
        <v>PartialUpdate</v>
      </c>
      <c r="AI21" s="35"/>
      <c r="AJ21" s="33"/>
      <c r="AT21" s="28"/>
      <c r="DY21"/>
      <c r="FO21" s="28"/>
      <c r="GK21" s="63">
        <f>K21</f>
        <v>0</v>
      </c>
    </row>
    <row r="22" spans="1:193" ht="16" x14ac:dyDescent="0.2">
      <c r="A22" s="2" t="str">
        <f>IF(ISBLANK(Values!E21),"",IF(Values!$B$37="EU","computercomponent","computer"))</f>
        <v>computercomponent</v>
      </c>
      <c r="B22" s="34" t="str">
        <f>IF(ISBLANK(Values!E21),"",Values!F21)</f>
        <v>Lenovo T440 - US</v>
      </c>
      <c r="C22" s="30"/>
      <c r="D22" s="29">
        <f>IF(ISBLANK(Values!E21),"",Values!E21)</f>
        <v>5714401440208</v>
      </c>
      <c r="E22" s="2" t="str">
        <f>IF(ISBLANK(Values!E21),"","EAN")</f>
        <v>EAN</v>
      </c>
      <c r="F22" s="28"/>
      <c r="G22" s="30"/>
      <c r="J22" s="32"/>
      <c r="K22" s="28"/>
      <c r="L22" s="28"/>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https://raw.githubusercontent.com/PatrickVibild/TellusAmazonPictures/master/pictures/guide.jpg</v>
      </c>
      <c r="T22" s="28"/>
      <c r="U22" s="28"/>
      <c r="W22" s="30"/>
      <c r="X22" s="30"/>
      <c r="Y22" s="32"/>
      <c r="Z22" s="30"/>
      <c r="AA22" s="2" t="str">
        <f>IF(ISBLANK(Values!E21),"",Values!$B$20)</f>
        <v>PartialUpdate</v>
      </c>
      <c r="AI22" s="35"/>
      <c r="AJ22" s="33"/>
      <c r="AT22" s="28"/>
      <c r="DY22"/>
      <c r="FO22" s="28"/>
      <c r="GK22" s="63">
        <f>K22</f>
        <v>0</v>
      </c>
    </row>
    <row r="23" spans="1:193" s="36" customFormat="1" ht="16" x14ac:dyDescent="0.2">
      <c r="A23" s="2" t="str">
        <f>IF(ISBLANK(Values!E22),"",IF(Values!$B$37="EU","computercomponent","computer"))</f>
        <v>computercomponent</v>
      </c>
      <c r="B23" s="34" t="str">
        <f>IF(ISBLANK(Values!E22),"",Values!F22)</f>
        <v>Lenovo T440 BL - HU</v>
      </c>
      <c r="C23" s="30"/>
      <c r="D23" s="29">
        <f>IF(ISBLANK(Values!E22),"",Values!E22)</f>
        <v>5714401440116</v>
      </c>
      <c r="E23" s="2" t="str">
        <f>IF(ISBLANK(Values!E22),"","EAN")</f>
        <v>EAN</v>
      </c>
      <c r="F23" s="28"/>
      <c r="G23" s="30"/>
      <c r="H23" s="2"/>
      <c r="I23" s="2"/>
      <c r="J23" s="32"/>
      <c r="K23" s="28"/>
      <c r="L23" s="28"/>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https://raw.githubusercontent.com/PatrickVibild/TellusAmazonPictures/master/pictures/guide.jpg</v>
      </c>
      <c r="T23" s="28"/>
      <c r="U23" s="28"/>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4">
        <f>K23</f>
        <v>0</v>
      </c>
    </row>
    <row r="24" spans="1:193" s="36" customFormat="1" ht="16" x14ac:dyDescent="0.2">
      <c r="A24" s="2" t="str">
        <f>IF(ISBLANK(Values!E23),"",IF(Values!$B$37="EU","computercomponent","computer"))</f>
        <v>computercomponent</v>
      </c>
      <c r="B24" s="34" t="str">
        <f>IF(ISBLANK(Values!E23),"",Values!F23)</f>
        <v>Lenovo T440 BL - CZ</v>
      </c>
      <c r="C24" s="30"/>
      <c r="D24" s="29">
        <f>IF(ISBLANK(Values!E23),"",Values!E23)</f>
        <v>5714401440093</v>
      </c>
      <c r="E24" s="2" t="str">
        <f>IF(ISBLANK(Values!E23),"","EAN")</f>
        <v>EAN</v>
      </c>
      <c r="F24" s="28"/>
      <c r="G24" s="37"/>
      <c r="H24" s="2"/>
      <c r="I24" s="2"/>
      <c r="J24" s="32"/>
      <c r="K24" s="28"/>
      <c r="L24" s="28"/>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https://raw.githubusercontent.com/PatrickVibild/TellusAmazonPictures/master/pictures/guide.jpg</v>
      </c>
      <c r="T24" s="28"/>
      <c r="U24" s="28"/>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4">
        <f>K24</f>
        <v>0</v>
      </c>
    </row>
    <row r="25" spans="1:193" s="36" customFormat="1" ht="16" x14ac:dyDescent="0.2">
      <c r="A25" s="2" t="str">
        <f>IF(ISBLANK(Values!E24),"",IF(Values!$B$37="EU","computercomponent","computer"))</f>
        <v>computercomponent</v>
      </c>
      <c r="B25" s="34" t="str">
        <f>IF(ISBLANK(Values!E24),"",Values!F24)</f>
        <v>Lenovo T440 RG - DE</v>
      </c>
      <c r="C25" s="30"/>
      <c r="D25" s="29">
        <f>IF(ISBLANK(Values!E24),"",Values!E24)</f>
        <v>5714401441014</v>
      </c>
      <c r="E25" s="2" t="str">
        <f>IF(ISBLANK(Values!E24),"","EAN")</f>
        <v>EAN</v>
      </c>
      <c r="F25" s="28"/>
      <c r="G25" s="30"/>
      <c r="H25" s="2"/>
      <c r="I25" s="2"/>
      <c r="J25" s="32"/>
      <c r="K25" s="28"/>
      <c r="L25" s="28"/>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https://raw.githubusercontent.com/PatrickVibild/TellusAmazonPictures/master/pictures/guide.jpg</v>
      </c>
      <c r="T25" s="28"/>
      <c r="U25" s="28"/>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4">
        <f>K25</f>
        <v>0</v>
      </c>
    </row>
    <row r="26" spans="1:193" s="36" customFormat="1" ht="16" x14ac:dyDescent="0.2">
      <c r="A26" s="2" t="str">
        <f>IF(ISBLANK(Values!E25),"",IF(Values!$B$37="EU","computercomponent","computer"))</f>
        <v>computercomponent</v>
      </c>
      <c r="B26" s="34" t="str">
        <f>IF(ISBLANK(Values!E25),"",Values!F25)</f>
        <v>Lenovo T440 RG - FR</v>
      </c>
      <c r="C26" s="30"/>
      <c r="D26" s="29">
        <f>IF(ISBLANK(Values!E25),"",Values!E25)</f>
        <v>5714401441021</v>
      </c>
      <c r="E26" s="2" t="str">
        <f>IF(ISBLANK(Values!E25),"","EAN")</f>
        <v>EAN</v>
      </c>
      <c r="F26" s="28"/>
      <c r="G26" s="30"/>
      <c r="H26" s="2"/>
      <c r="I26" s="2"/>
      <c r="J26" s="32"/>
      <c r="K26" s="28"/>
      <c r="L26" s="28"/>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https://raw.githubusercontent.com/PatrickVibild/TellusAmazonPictures/master/pictures/guide.jpg</v>
      </c>
      <c r="T26" s="28"/>
      <c r="U26" s="28"/>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4">
        <f>K26</f>
        <v>0</v>
      </c>
    </row>
    <row r="27" spans="1:193" s="36" customFormat="1" ht="16" x14ac:dyDescent="0.2">
      <c r="A27" s="2" t="str">
        <f>IF(ISBLANK(Values!E26),"",IF(Values!$B$37="EU","computercomponent","computer"))</f>
        <v>computercomponent</v>
      </c>
      <c r="B27" s="34" t="str">
        <f>IF(ISBLANK(Values!E26),"",Values!F26)</f>
        <v>Lenovo T440 RG - IT</v>
      </c>
      <c r="C27" s="30"/>
      <c r="D27" s="29">
        <f>IF(ISBLANK(Values!E26),"",Values!E26)</f>
        <v>5714401441038</v>
      </c>
      <c r="E27" s="2" t="str">
        <f>IF(ISBLANK(Values!E26),"","EAN")</f>
        <v>EAN</v>
      </c>
      <c r="F27" s="28"/>
      <c r="G27" s="30"/>
      <c r="H27" s="2"/>
      <c r="I27" s="2"/>
      <c r="J27" s="32"/>
      <c r="K27" s="28"/>
      <c r="L27" s="28"/>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https://raw.githubusercontent.com/PatrickVibild/TellusAmazonPictures/master/pictures/guide.jpg</v>
      </c>
      <c r="T27" s="28"/>
      <c r="U27" s="28"/>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4">
        <f>K27</f>
        <v>0</v>
      </c>
    </row>
    <row r="28" spans="1:193" s="36" customFormat="1" ht="16" x14ac:dyDescent="0.2">
      <c r="A28" s="2" t="str">
        <f>IF(ISBLANK(Values!E27),"",IF(Values!$B$37="EU","computercomponent","computer"))</f>
        <v>computercomponent</v>
      </c>
      <c r="B28" s="34" t="str">
        <f>IF(ISBLANK(Values!E27),"",Values!F27)</f>
        <v>Lenovo T440 RG - ES</v>
      </c>
      <c r="C28" s="30"/>
      <c r="D28" s="29">
        <f>IF(ISBLANK(Values!E27),"",Values!E27)</f>
        <v>5714401441045</v>
      </c>
      <c r="E28" s="2" t="str">
        <f>IF(ISBLANK(Values!E27),"","EAN")</f>
        <v>EAN</v>
      </c>
      <c r="F28" s="28"/>
      <c r="G28" s="30"/>
      <c r="H28" s="2"/>
      <c r="I28" s="2"/>
      <c r="J28" s="32"/>
      <c r="K28" s="28"/>
      <c r="L28" s="28"/>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https://raw.githubusercontent.com/PatrickVibild/TellusAmazonPictures/master/pictures/guide.jpg</v>
      </c>
      <c r="T28" s="28"/>
      <c r="U28" s="28"/>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4">
        <f>K28</f>
        <v>0</v>
      </c>
    </row>
    <row r="29" spans="1:193" s="36" customFormat="1" ht="16" x14ac:dyDescent="0.2">
      <c r="A29" s="2" t="str">
        <f>IF(ISBLANK(Values!E28),"",IF(Values!$B$37="EU","computercomponent","computer"))</f>
        <v>computercomponent</v>
      </c>
      <c r="B29" s="34" t="str">
        <f>IF(ISBLANK(Values!E28),"",Values!F28)</f>
        <v>Lenovo T440 RG - UK</v>
      </c>
      <c r="C29" s="30"/>
      <c r="D29" s="29">
        <f>IF(ISBLANK(Values!E28),"",Values!E28)</f>
        <v>5714401441052</v>
      </c>
      <c r="E29" s="2" t="str">
        <f>IF(ISBLANK(Values!E28),"","EAN")</f>
        <v>EAN</v>
      </c>
      <c r="F29" s="28"/>
      <c r="G29" s="30"/>
      <c r="H29" s="2"/>
      <c r="I29" s="2"/>
      <c r="J29" s="32"/>
      <c r="K29" s="28"/>
      <c r="L29" s="28"/>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https://raw.githubusercontent.com/PatrickVibild/TellusAmazonPictures/master/pictures/guide.jpg</v>
      </c>
      <c r="T29" s="28"/>
      <c r="U29" s="28"/>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4">
        <f>K29</f>
        <v>0</v>
      </c>
    </row>
    <row r="30" spans="1:193" s="36" customFormat="1" ht="16" x14ac:dyDescent="0.2">
      <c r="A30" s="2" t="str">
        <f>IF(ISBLANK(Values!E29),"",IF(Values!$B$37="EU","computercomponent","computer"))</f>
        <v>computercomponent</v>
      </c>
      <c r="B30" s="34" t="str">
        <f>IF(ISBLANK(Values!E29),"",Values!F29)</f>
        <v>Lenovo T440 RG - NOR</v>
      </c>
      <c r="C30" s="30"/>
      <c r="D30" s="29">
        <f>IF(ISBLANK(Values!E29),"",Values!E29)</f>
        <v>5714401441069</v>
      </c>
      <c r="E30" s="2" t="str">
        <f>IF(ISBLANK(Values!E29),"","EAN")</f>
        <v>EAN</v>
      </c>
      <c r="F30" s="28"/>
      <c r="G30" s="30"/>
      <c r="H30" s="2"/>
      <c r="I30" s="2"/>
      <c r="J30" s="32"/>
      <c r="K30" s="28"/>
      <c r="L30" s="28"/>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https://raw.githubusercontent.com/PatrickVibild/TellusAmazonPictures/master/pictures/guide.jpg</v>
      </c>
      <c r="T30" s="28"/>
      <c r="U30" s="28"/>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4">
        <f>K30</f>
        <v>0</v>
      </c>
    </row>
    <row r="31" spans="1:193" s="36" customFormat="1" ht="16" x14ac:dyDescent="0.2">
      <c r="A31" s="2" t="str">
        <f>IF(ISBLANK(Values!E30),"",IF(Values!$B$37="EU","computercomponent","computer"))</f>
        <v>computercomponent</v>
      </c>
      <c r="B31" s="34" t="str">
        <f>IF(ISBLANK(Values!E30),"",Values!F30)</f>
        <v>Lenovo T440 RG - BE</v>
      </c>
      <c r="C31" s="30"/>
      <c r="D31" s="29">
        <f>IF(ISBLANK(Values!E30),"",Values!E30)</f>
        <v>5714401441076</v>
      </c>
      <c r="E31" s="2" t="str">
        <f>IF(ISBLANK(Values!E30),"","EAN")</f>
        <v>EAN</v>
      </c>
      <c r="F31" s="28"/>
      <c r="G31" s="30"/>
      <c r="H31" s="2"/>
      <c r="I31" s="2"/>
      <c r="J31" s="32"/>
      <c r="K31" s="28"/>
      <c r="L31" s="28"/>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https://raw.githubusercontent.com/PatrickVibild/TellusAmazonPictures/master/pictures/guide.jpg</v>
      </c>
      <c r="T31" s="28"/>
      <c r="U31" s="28"/>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4">
        <f>K31</f>
        <v>0</v>
      </c>
    </row>
    <row r="32" spans="1:193" s="36" customFormat="1" ht="16" x14ac:dyDescent="0.2">
      <c r="A32" s="2" t="str">
        <f>IF(ISBLANK(Values!E31),"",IF(Values!$B$37="EU","computercomponent","computer"))</f>
        <v>computercomponent</v>
      </c>
      <c r="B32" s="34" t="str">
        <f>IF(ISBLANK(Values!E31),"",Values!F31)</f>
        <v>Lenovo T440 RG - BG</v>
      </c>
      <c r="C32" s="30"/>
      <c r="D32" s="29">
        <f>IF(ISBLANK(Values!E31),"",Values!E31)</f>
        <v>5714401441083</v>
      </c>
      <c r="E32" s="2" t="str">
        <f>IF(ISBLANK(Values!E31),"","EAN")</f>
        <v>EAN</v>
      </c>
      <c r="F32" s="28"/>
      <c r="G32" s="30"/>
      <c r="H32" s="2"/>
      <c r="I32" s="2"/>
      <c r="J32" s="32"/>
      <c r="K32" s="28"/>
      <c r="L32" s="28"/>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https://raw.githubusercontent.com/PatrickVibild/TellusAmazonPictures/master/pictures/guide.jpg</v>
      </c>
      <c r="T32" s="28"/>
      <c r="U32" s="28"/>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4">
        <f>K32</f>
        <v>0</v>
      </c>
    </row>
    <row r="33" spans="1:193" s="36" customFormat="1" ht="16" x14ac:dyDescent="0.2">
      <c r="A33" s="2" t="str">
        <f>IF(ISBLANK(Values!E32),"",IF(Values!$B$37="EU","computercomponent","computer"))</f>
        <v>computercomponent</v>
      </c>
      <c r="B33" s="34" t="str">
        <f>IF(ISBLANK(Values!E32),"",Values!F32)</f>
        <v>Lenovo T440 RG - CZ</v>
      </c>
      <c r="C33" s="30"/>
      <c r="D33" s="29">
        <f>IF(ISBLANK(Values!E32),"",Values!E32)</f>
        <v>5714401441090</v>
      </c>
      <c r="E33" s="2" t="str">
        <f>IF(ISBLANK(Values!E32),"","EAN")</f>
        <v>EAN</v>
      </c>
      <c r="F33" s="28"/>
      <c r="G33" s="30"/>
      <c r="H33" s="2"/>
      <c r="I33" s="2"/>
      <c r="J33" s="32"/>
      <c r="K33" s="28"/>
      <c r="L33" s="28"/>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https://raw.githubusercontent.com/PatrickVibild/TellusAmazonPictures/master/pictures/guide.jpg</v>
      </c>
      <c r="T33" s="28"/>
      <c r="U33" s="28"/>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4">
        <f>K33</f>
        <v>0</v>
      </c>
    </row>
    <row r="34" spans="1:193" s="36" customFormat="1" ht="16" x14ac:dyDescent="0.2">
      <c r="A34" s="2" t="str">
        <f>IF(ISBLANK(Values!E33),"",IF(Values!$B$37="EU","computercomponent","computer"))</f>
        <v>computercomponent</v>
      </c>
      <c r="B34" s="34" t="str">
        <f>IF(ISBLANK(Values!E33),"",Values!F33)</f>
        <v>Lenovo T440 RG - DK</v>
      </c>
      <c r="C34" s="30"/>
      <c r="D34" s="29">
        <f>IF(ISBLANK(Values!E33),"",Values!E33)</f>
        <v>5714401441106</v>
      </c>
      <c r="E34" s="2" t="str">
        <f>IF(ISBLANK(Values!E33),"","EAN")</f>
        <v>EAN</v>
      </c>
      <c r="F34" s="28"/>
      <c r="G34" s="30"/>
      <c r="H34" s="2"/>
      <c r="I34" s="2"/>
      <c r="J34" s="32"/>
      <c r="K34" s="28"/>
      <c r="L34" s="28"/>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https://raw.githubusercontent.com/PatrickVibild/TellusAmazonPictures/master/pictures/guide.jpg</v>
      </c>
      <c r="T34" s="28"/>
      <c r="U34" s="28"/>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4">
        <f>K34</f>
        <v>0</v>
      </c>
    </row>
    <row r="35" spans="1:193" s="36" customFormat="1" ht="16" x14ac:dyDescent="0.2">
      <c r="A35" s="2" t="str">
        <f>IF(ISBLANK(Values!E34),"",IF(Values!$B$37="EU","computercomponent","computer"))</f>
        <v>computercomponent</v>
      </c>
      <c r="B35" s="34" t="str">
        <f>IF(ISBLANK(Values!E34),"",Values!F34)</f>
        <v>Lenovo T440 RG - HU</v>
      </c>
      <c r="C35" s="30"/>
      <c r="D35" s="29">
        <f>IF(ISBLANK(Values!E34),"",Values!E34)</f>
        <v>5714401441113</v>
      </c>
      <c r="E35" s="2" t="str">
        <f>IF(ISBLANK(Values!E34),"","EAN")</f>
        <v>EAN</v>
      </c>
      <c r="F35" s="28"/>
      <c r="G35" s="30"/>
      <c r="H35" s="2"/>
      <c r="I35" s="2"/>
      <c r="J35" s="32"/>
      <c r="K35" s="28"/>
      <c r="L35" s="28"/>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https://raw.githubusercontent.com/PatrickVibild/TellusAmazonPictures/master/pictures/guide.jpg</v>
      </c>
      <c r="T35" s="28"/>
      <c r="U35" s="28"/>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4">
        <f>K35</f>
        <v>0</v>
      </c>
    </row>
    <row r="36" spans="1:193" s="36" customFormat="1" ht="16" x14ac:dyDescent="0.2">
      <c r="A36" s="2" t="str">
        <f>IF(ISBLANK(Values!E35),"",IF(Values!$B$37="EU","computercomponent","computer"))</f>
        <v>computercomponent</v>
      </c>
      <c r="B36" s="34" t="str">
        <f>IF(ISBLANK(Values!E35),"",Values!F35)</f>
        <v>Lenovo T440 RG - NL</v>
      </c>
      <c r="C36" s="30"/>
      <c r="D36" s="29">
        <f>IF(ISBLANK(Values!E35),"",Values!E35)</f>
        <v>5714401441120</v>
      </c>
      <c r="E36" s="2" t="str">
        <f>IF(ISBLANK(Values!E35),"","EAN")</f>
        <v>EAN</v>
      </c>
      <c r="F36" s="28"/>
      <c r="G36" s="30"/>
      <c r="H36" s="2"/>
      <c r="I36" s="2"/>
      <c r="J36" s="32"/>
      <c r="K36" s="28"/>
      <c r="L36" s="28"/>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https://raw.githubusercontent.com/PatrickVibild/TellusAmazonPictures/master/pictures/guide.jpg</v>
      </c>
      <c r="T36" s="28"/>
      <c r="U36" s="28"/>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4">
        <f>K36</f>
        <v>0</v>
      </c>
    </row>
    <row r="37" spans="1:193" s="36" customFormat="1" ht="16" x14ac:dyDescent="0.2">
      <c r="A37" s="2" t="str">
        <f>IF(ISBLANK(Values!E36),"",IF(Values!$B$37="EU","computercomponent","computer"))</f>
        <v>computercomponent</v>
      </c>
      <c r="B37" s="34" t="str">
        <f>IF(ISBLANK(Values!E36),"",Values!F36)</f>
        <v>Lenovo T440 RG - NO</v>
      </c>
      <c r="C37" s="30"/>
      <c r="D37" s="29">
        <f>IF(ISBLANK(Values!E36),"",Values!E36)</f>
        <v>5714401441137</v>
      </c>
      <c r="E37" s="2" t="str">
        <f>IF(ISBLANK(Values!E36),"","EAN")</f>
        <v>EAN</v>
      </c>
      <c r="F37" s="28"/>
      <c r="G37" s="30"/>
      <c r="H37" s="2"/>
      <c r="I37" s="2"/>
      <c r="J37" s="32"/>
      <c r="K37" s="28"/>
      <c r="L37" s="28"/>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https://raw.githubusercontent.com/PatrickVibild/TellusAmazonPictures/master/pictures/guide.jpg</v>
      </c>
      <c r="T37" s="28"/>
      <c r="U37" s="28"/>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4">
        <f>K37</f>
        <v>0</v>
      </c>
    </row>
    <row r="38" spans="1:193" s="36" customFormat="1" ht="16" x14ac:dyDescent="0.2">
      <c r="A38" s="2" t="str">
        <f>IF(ISBLANK(Values!E37),"",IF(Values!$B$37="EU","computercomponent","computer"))</f>
        <v>computercomponent</v>
      </c>
      <c r="B38" s="34" t="str">
        <f>IF(ISBLANK(Values!E37),"",Values!F37)</f>
        <v>Lenovo T440 RG - PL</v>
      </c>
      <c r="C38" s="30"/>
      <c r="D38" s="29">
        <f>IF(ISBLANK(Values!E37),"",Values!E37)</f>
        <v>5714401441144</v>
      </c>
      <c r="E38" s="2" t="str">
        <f>IF(ISBLANK(Values!E37),"","EAN")</f>
        <v>EAN</v>
      </c>
      <c r="F38" s="28"/>
      <c r="G38" s="30"/>
      <c r="H38" s="2"/>
      <c r="I38" s="2"/>
      <c r="J38" s="32"/>
      <c r="K38" s="28"/>
      <c r="L38" s="28"/>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https://raw.githubusercontent.com/PatrickVibild/TellusAmazonPictures/master/pictures/guide.jpg</v>
      </c>
      <c r="T38" s="28"/>
      <c r="U38" s="28"/>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4">
        <f>K38</f>
        <v>0</v>
      </c>
    </row>
    <row r="39" spans="1:193" s="36" customFormat="1" ht="16" x14ac:dyDescent="0.2">
      <c r="A39" s="2" t="str">
        <f>IF(ISBLANK(Values!E38),"",IF(Values!$B$37="EU","computercomponent","computer"))</f>
        <v>computercomponent</v>
      </c>
      <c r="B39" s="34" t="str">
        <f>IF(ISBLANK(Values!E38),"",Values!F38)</f>
        <v>Lenovo T440 RG - PT</v>
      </c>
      <c r="C39" s="30"/>
      <c r="D39" s="29">
        <f>IF(ISBLANK(Values!E38),"",Values!E38)</f>
        <v>5714401441151</v>
      </c>
      <c r="E39" s="2" t="str">
        <f>IF(ISBLANK(Values!E38),"","EAN")</f>
        <v>EAN</v>
      </c>
      <c r="F39" s="28"/>
      <c r="G39" s="30"/>
      <c r="H39" s="2"/>
      <c r="I39" s="2"/>
      <c r="J39" s="32"/>
      <c r="K39" s="28"/>
      <c r="L39" s="28"/>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https://raw.githubusercontent.com/PatrickVibild/TellusAmazonPictures/master/pictures/guide.jpg</v>
      </c>
      <c r="T39" s="28"/>
      <c r="U39" s="28"/>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4">
        <f>K39</f>
        <v>0</v>
      </c>
    </row>
    <row r="40" spans="1:193" s="36" customFormat="1" ht="16" x14ac:dyDescent="0.2">
      <c r="A40" s="2" t="str">
        <f>IF(ISBLANK(Values!E39),"",IF(Values!$B$37="EU","computercomponent","computer"))</f>
        <v>computercomponent</v>
      </c>
      <c r="B40" s="34" t="str">
        <f>IF(ISBLANK(Values!E39),"",Values!F39)</f>
        <v>Lenovo T440 RG - SE/FI</v>
      </c>
      <c r="C40" s="30"/>
      <c r="D40" s="29">
        <f>IF(ISBLANK(Values!E39),"",Values!E39)</f>
        <v>5714401441168</v>
      </c>
      <c r="E40" s="2" t="str">
        <f>IF(ISBLANK(Values!E39),"","EAN")</f>
        <v>EAN</v>
      </c>
      <c r="F40" s="28"/>
      <c r="G40" s="30"/>
      <c r="H40" s="2"/>
      <c r="I40" s="2"/>
      <c r="J40" s="32"/>
      <c r="K40" s="28"/>
      <c r="L40" s="28"/>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https://raw.githubusercontent.com/PatrickVibild/TellusAmazonPictures/master/pictures/guide.jpg</v>
      </c>
      <c r="T40" s="28"/>
      <c r="U40" s="28"/>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4">
        <f>K40</f>
        <v>0</v>
      </c>
    </row>
    <row r="41" spans="1:193" s="36" customFormat="1" ht="16" x14ac:dyDescent="0.2">
      <c r="A41" s="2" t="str">
        <f>IF(ISBLANK(Values!E40),"",IF(Values!$B$37="EU","computercomponent","computer"))</f>
        <v>computercomponent</v>
      </c>
      <c r="B41" s="34" t="str">
        <f>IF(ISBLANK(Values!E40),"",Values!F40)</f>
        <v>Lenovo T440 RG - CH</v>
      </c>
      <c r="C41" s="30"/>
      <c r="D41" s="29">
        <f>IF(ISBLANK(Values!E40),"",Values!E40)</f>
        <v>5714401441175</v>
      </c>
      <c r="E41" s="2" t="str">
        <f>IF(ISBLANK(Values!E40),"","EAN")</f>
        <v>EAN</v>
      </c>
      <c r="F41" s="28"/>
      <c r="G41" s="30"/>
      <c r="H41" s="2"/>
      <c r="I41" s="2"/>
      <c r="J41" s="32"/>
      <c r="K41" s="28"/>
      <c r="L41" s="28"/>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https://raw.githubusercontent.com/PatrickVibild/TellusAmazonPictures/master/pictures/guide.jpg</v>
      </c>
      <c r="T41" s="28"/>
      <c r="U41" s="28"/>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4">
        <f>K41</f>
        <v>0</v>
      </c>
    </row>
    <row r="42" spans="1:193" ht="16" x14ac:dyDescent="0.2">
      <c r="A42" s="2" t="str">
        <f>IF(ISBLANK(Values!E41),"",IF(Values!$B$37="EU","computercomponent","computer"))</f>
        <v>computercomponent</v>
      </c>
      <c r="B42" s="34" t="str">
        <f>IF(ISBLANK(Values!E41),"",Values!F41)</f>
        <v>Lenovo T440 RG - US INT</v>
      </c>
      <c r="C42" s="30"/>
      <c r="D42" s="29">
        <f>IF(ISBLANK(Values!E41),"",Values!E41)</f>
        <v>5714401441182</v>
      </c>
      <c r="E42" s="2" t="str">
        <f>IF(ISBLANK(Values!E41),"","EAN")</f>
        <v>EAN</v>
      </c>
      <c r="F42" s="28"/>
      <c r="G42" s="30"/>
      <c r="J42" s="32"/>
      <c r="K42" s="28"/>
      <c r="L42" s="28"/>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https://raw.githubusercontent.com/PatrickVibild/TellusAmazonPictures/master/pictures/guide.jpg</v>
      </c>
      <c r="T42" s="28"/>
      <c r="U42" s="28"/>
      <c r="W42" s="30"/>
      <c r="X42" s="30"/>
      <c r="Y42" s="32"/>
      <c r="Z42" s="30"/>
      <c r="AA42" s="2" t="str">
        <f>IF(ISBLANK(Values!E41),"",Values!$B$20)</f>
        <v>PartialUpdate</v>
      </c>
      <c r="AI42" s="35"/>
      <c r="AJ42" s="33"/>
      <c r="AT42" s="28"/>
      <c r="DY42"/>
      <c r="FO42" s="28"/>
      <c r="GK42" s="63">
        <f>K42</f>
        <v>0</v>
      </c>
    </row>
    <row r="43" spans="1:193" ht="16" x14ac:dyDescent="0.2">
      <c r="A43" s="2" t="str">
        <f>IF(ISBLANK(Values!E42),"",IF(Values!$B$37="EU","computercomponent","computer"))</f>
        <v>computercomponent</v>
      </c>
      <c r="B43" s="34" t="str">
        <f>IF(ISBLANK(Values!E42),"",Values!F42)</f>
        <v>Lenovo T440 RG - RUS</v>
      </c>
      <c r="C43" s="30"/>
      <c r="D43" s="29">
        <f>IF(ISBLANK(Values!E42),"",Values!E42)</f>
        <v>5714401441199</v>
      </c>
      <c r="E43" s="2" t="str">
        <f>IF(ISBLANK(Values!E42),"","EAN")</f>
        <v>EAN</v>
      </c>
      <c r="F43" s="28"/>
      <c r="G43" s="30"/>
      <c r="J43" s="32"/>
      <c r="K43" s="28"/>
      <c r="L43" s="28"/>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https://raw.githubusercontent.com/PatrickVibild/TellusAmazonPictures/master/pictures/guide.jpg</v>
      </c>
      <c r="T43" s="28"/>
      <c r="U43" s="28"/>
      <c r="W43" s="30"/>
      <c r="X43" s="30"/>
      <c r="Y43" s="32"/>
      <c r="Z43" s="30"/>
      <c r="AA43" s="2" t="str">
        <f>IF(ISBLANK(Values!E42),"",Values!$B$20)</f>
        <v>PartialUpdate</v>
      </c>
      <c r="AI43" s="35"/>
      <c r="AJ43" s="33"/>
      <c r="AT43" s="28"/>
      <c r="DY43"/>
      <c r="FO43" s="28"/>
      <c r="GK43" s="63">
        <f>K43</f>
        <v>0</v>
      </c>
    </row>
    <row r="44" spans="1:193" ht="16" x14ac:dyDescent="0.2">
      <c r="A44" s="2" t="str">
        <f>IF(ISBLANK(Values!E43),"",IF(Values!$B$37="EU","computercomponent","computer"))</f>
        <v>computercomponent</v>
      </c>
      <c r="B44" s="34" t="str">
        <f>IF(ISBLANK(Values!E43),"",Values!F43)</f>
        <v>Lenovo T440 RG - US</v>
      </c>
      <c r="C44" s="30"/>
      <c r="D44" s="29">
        <f>IF(ISBLANK(Values!E43),"",Values!E43)</f>
        <v>5714401441205</v>
      </c>
      <c r="E44" s="2" t="str">
        <f>IF(ISBLANK(Values!E43),"","EAN")</f>
        <v>EAN</v>
      </c>
      <c r="F44" s="28"/>
      <c r="G44" s="30"/>
      <c r="J44" s="32"/>
      <c r="K44" s="28"/>
      <c r="L44" s="28"/>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https://raw.githubusercontent.com/PatrickVibild/TellusAmazonPictures/master/pictures/guide.jpg</v>
      </c>
      <c r="T44" s="28"/>
      <c r="U44" s="28"/>
      <c r="W44" s="30"/>
      <c r="X44" s="30"/>
      <c r="Y44" s="32"/>
      <c r="Z44" s="30"/>
      <c r="AA44" s="2" t="str">
        <f>IF(ISBLANK(Values!E43),"",Values!$B$20)</f>
        <v>PartialUpdate</v>
      </c>
      <c r="AI44" s="35"/>
      <c r="AJ44" s="33"/>
      <c r="AT44" s="28"/>
      <c r="DY44"/>
      <c r="FO44" s="28"/>
      <c r="GK44" s="63">
        <f>K44</f>
        <v>0</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2" priority="8">
      <formula>IF(LEN(A4)&gt;0,1,0)</formula>
    </cfRule>
    <cfRule type="expression" dxfId="521" priority="9">
      <formula>IF(VLOOKUP($A$3,#NAME?,MATCH($A4,#NAME?,0)+1,0)&gt;0,1,0)</formula>
    </cfRule>
    <cfRule type="expression" dxfId="520" priority="12">
      <formula>AND(IF(IFERROR(VLOOKUP($A$3,#NAME?,MATCH($A4,#NAME?,0)+1,0),0)&gt;0,0,1),IF(IFERROR(VLOOKUP($A$3,#NAME?,MATCH($A4,#NAME?,0)+1,0),0)&gt;0,0,1),IF(IFERROR(VLOOKUP($A$3,#NAME?,MATCH($A4,#NAME?,0)+1,0),0)&gt;0,0,1),IF(IFERROR(MATCH($A4,#NAME?,0),0)&gt;0,1,0))</formula>
    </cfRule>
  </conditionalFormatting>
  <conditionalFormatting sqref="B4">
    <cfRule type="expression" dxfId="519" priority="994">
      <formula>AND(IF(IFERROR(VLOOKUP($B$3,#NAME?,MATCH($A4,#NAME?,0)+1,0),0)&gt;0,0,1),IF(IFERROR(VLOOKUP($B$3,#NAME?,MATCH($A4,#NAME?,0)+1,0),0)&gt;0,0,1),IF(IFERROR(VLOOKUP($B$3,#NAME?,MATCH($A4,#NAME?,0)+1,0),0)&gt;0,0,1),IF(IFERROR(MATCH($A4,#NAME?,0),0)&gt;0,1,0))</formula>
    </cfRule>
    <cfRule type="expression" dxfId="518" priority="990">
      <formula>IF(LEN(B4)&gt;0,1,0)</formula>
    </cfRule>
    <cfRule type="expression" dxfId="517" priority="991">
      <formula>IF(VLOOKUP($B$3,#NAME?,MATCH($A4,#NAME?,0)+1,0)&gt;0,1,0)</formula>
    </cfRule>
  </conditionalFormatting>
  <conditionalFormatting sqref="B5:B1048576">
    <cfRule type="expression" dxfId="516" priority="13">
      <formula>IF(LEN(B4)&gt;0,1,0)</formula>
    </cfRule>
    <cfRule type="expression" dxfId="515" priority="14">
      <formula>IF(VLOOKUP($B$3,#NAME?,MATCH($A4,#NAME?,0)+1,0)&gt;0,1,0)</formula>
    </cfRule>
    <cfRule type="expression" dxfId="514" priority="17">
      <formula>AND(IF(IFERROR(VLOOKUP($B$3,#NAME?,MATCH($A4,#NAME?,0)+1,0),0)&gt;0,0,1),IF(IFERROR(VLOOKUP($B$3,#NAME?,MATCH($A4,#NAME?,0)+1,0),0)&gt;0,0,1),IF(IFERROR(VLOOKUP($B$3,#NAME?,MATCH($A4,#NAME?,0)+1,0),0)&gt;0,0,1),IF(IFERROR(MATCH($A4,#NAME?,0),0)&gt;0,1,0))</formula>
    </cfRule>
  </conditionalFormatting>
  <conditionalFormatting sqref="C4:C204">
    <cfRule type="expression" dxfId="513" priority="996">
      <formula>IF(VLOOKUP($C$3,#NAME?,MATCH($A4,#NAME?,0)+1,0)&gt;0,1,0)</formula>
    </cfRule>
    <cfRule type="expression" dxfId="512" priority="999">
      <formula>AND(IF(IFERROR(VLOOKUP($C$3,#NAME?,MATCH($A4,#NAME?,0)+1,0),0)&gt;0,0,1),IF(IFERROR(VLOOKUP($C$3,#NAME?,MATCH($A4,#NAME?,0)+1,0),0)&gt;0,0,1),IF(IFERROR(VLOOKUP($C$3,#NAME?,MATCH($A4,#NAME?,0)+1,0),0)&gt;0,0,1),IF(IFERROR(MATCH($A4,#NAME?,0),0)&gt;0,1,0))</formula>
    </cfRule>
    <cfRule type="expression" dxfId="511" priority="995">
      <formula>IF(LEN(C4)&gt;0,1,0)</formula>
    </cfRule>
  </conditionalFormatting>
  <conditionalFormatting sqref="C5:C1048576">
    <cfRule type="expression" dxfId="510" priority="22">
      <formula>AND(IF(IFERROR(VLOOKUP($C$3,#NAME?,MATCH($A5,#NAME?,0)+1,0),0)&gt;0,0,1),IF(IFERROR(VLOOKUP($C$3,#NAME?,MATCH($A5,#NAME?,0)+1,0),0)&gt;0,0,1),IF(IFERROR(VLOOKUP($C$3,#NAME?,MATCH($A5,#NAME?,0)+1,0),0)&gt;0,0,1),IF(IFERROR(MATCH($A5,#NAME?,0),0)&gt;0,1,0))</formula>
    </cfRule>
    <cfRule type="expression" dxfId="509" priority="18">
      <formula>IF(LEN(C5)&gt;0,1,0)</formula>
    </cfRule>
    <cfRule type="expression" dxfId="508" priority="19">
      <formula>IF(VLOOKUP($C$3,#NAME?,MATCH($A5,#NAME?,0)+1,0)&gt;0,1,0)</formula>
    </cfRule>
  </conditionalFormatting>
  <conditionalFormatting sqref="D4:D1048576">
    <cfRule type="expression" dxfId="507" priority="27">
      <formula>AND(IF(IFERROR(VLOOKUP($D$3,#NAME?,MATCH($A4,#NAME?,0)+1,0),0)&gt;0,0,1),IF(IFERROR(VLOOKUP($D$3,#NAME?,MATCH($A4,#NAME?,0)+1,0),0)&gt;0,0,1),IF(IFERROR(VLOOKUP($D$3,#NAME?,MATCH($A4,#NAME?,0)+1,0),0)&gt;0,0,1),IF(IFERROR(MATCH($A4,#NAME?,0),0)&gt;0,1,0))</formula>
    </cfRule>
    <cfRule type="expression" dxfId="506" priority="24">
      <formula>IF(VLOOKUP($D$3,#NAME?,MATCH($A4,#NAME?,0)+1,0)&gt;0,1,0)</formula>
    </cfRule>
  </conditionalFormatting>
  <conditionalFormatting sqref="D4:E1048576">
    <cfRule type="expression" dxfId="505" priority="23">
      <formula>IF(LEN(D4)&gt;0,1,0)</formula>
    </cfRule>
  </conditionalFormatting>
  <conditionalFormatting sqref="E4:E1048576">
    <cfRule type="expression" dxfId="504" priority="32">
      <formula>AND(IF(IFERROR(VLOOKUP($E$3,#NAME?,MATCH($A4,#NAME?,0)+1,0),0)&gt;0,0,1),IF(IFERROR(VLOOKUP($E$3,#NAME?,MATCH($A4,#NAME?,0)+1,0),0)&gt;0,0,1),IF(IFERROR(VLOOKUP($E$3,#NAME?,MATCH($A4,#NAME?,0)+1,0),0)&gt;0,0,1),IF(IFERROR(MATCH($A4,#NAME?,0),0)&gt;0,1,0))</formula>
    </cfRule>
    <cfRule type="expression" dxfId="503" priority="29">
      <formula>IF(VLOOKUP($E$3,#NAME?,MATCH($A4,#NAME?,0)+1,0)&gt;0,1,0)</formula>
    </cfRule>
  </conditionalFormatting>
  <conditionalFormatting sqref="F4:F243">
    <cfRule type="expression" dxfId="502" priority="1010">
      <formula>IF(LEN(F4)&gt;0,1,0)</formula>
    </cfRule>
    <cfRule type="expression" dxfId="501" priority="1011">
      <formula>IF(VLOOKUP($F$3,#NAME?,MATCH($A4,#NAME?,0)+1,0)&gt;0,1,0)</formula>
    </cfRule>
    <cfRule type="expression" dxfId="500"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9" priority="34">
      <formula>IF(VLOOKUP($F$3,#NAME?,MATCH($A5,#NAME?,0)+1,0)&gt;0,1,0)</formula>
    </cfRule>
    <cfRule type="expression" dxfId="498" priority="37">
      <formula>AND(IF(IFERROR(VLOOKUP($F$3,#NAME?,MATCH($A5,#NAME?,0)+1,0),0)&gt;0,0,1),IF(IFERROR(VLOOKUP($F$3,#NAME?,MATCH($A5,#NAME?,0)+1,0),0)&gt;0,0,1),IF(IFERROR(VLOOKUP($F$3,#NAME?,MATCH($A5,#NAME?,0)+1,0),0)&gt;0,0,1),IF(IFERROR(MATCH($A5,#NAME?,0),0)&gt;0,1,0))</formula>
    </cfRule>
    <cfRule type="expression" dxfId="497" priority="33">
      <formula>IF(LEN(F5)&gt;0,1,0)</formula>
    </cfRule>
  </conditionalFormatting>
  <conditionalFormatting sqref="G4:G23">
    <cfRule type="expression" dxfId="496" priority="1015">
      <formula>IF(LEN(G4)&gt;0,1,0)</formula>
    </cfRule>
    <cfRule type="expression" dxfId="495" priority="1016">
      <formula>IF(VLOOKUP($G$3,#NAME?,MATCH($A4,#NAME?,0)+1,0)&gt;0,1,0)</formula>
    </cfRule>
    <cfRule type="expression" dxfId="494"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493" priority="42">
      <formula>AND(IF(IFERROR(VLOOKUP($G$3,#NAME?,MATCH($A5,#NAME?,0)+1,0),0)&gt;0,0,1),IF(IFERROR(VLOOKUP($G$3,#NAME?,MATCH($A5,#NAME?,0)+1,0),0)&gt;0,0,1),IF(IFERROR(VLOOKUP($G$3,#NAME?,MATCH($A5,#NAME?,0)+1,0),0)&gt;0,0,1),IF(IFERROR(MATCH($A5,#NAME?,0),0)&gt;0,1,0))</formula>
    </cfRule>
    <cfRule type="expression" dxfId="492" priority="39">
      <formula>IF(VLOOKUP($G$3,#NAME?,MATCH($A5,#NAME?,0)+1,0)&gt;0,1,0)</formula>
    </cfRule>
    <cfRule type="expression" dxfId="491" priority="38">
      <formula>IF(LEN(G5)&gt;0,1,0)</formula>
    </cfRule>
  </conditionalFormatting>
  <conditionalFormatting sqref="G25:G204">
    <cfRule type="expression" dxfId="490" priority="1021">
      <formula>IF(VLOOKUP($G$3,#NAME?,MATCH($A25,#NAME?,0)+1,0)&gt;0,1,0)</formula>
    </cfRule>
    <cfRule type="expression" dxfId="489" priority="1020">
      <formula>IF(LEN(G25)&gt;0,1,0)</formula>
    </cfRule>
    <cfRule type="expression" dxfId="488"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62">
      <formula>AND(IF(IFERROR(VLOOKUP($L$3,#NAME?,MATCH($A5,#NAME?,0)+1,0),0)&gt;0,0,1),IF(IFERROR(VLOOKUP($L$3,#NAME?,MATCH($A5,#NAME?,0)+1,0),0)&gt;0,0,1),IF(IFERROR(VLOOKUP($L$3,#NAME?,MATCH($A5,#NAME?,0)+1,0),0)&gt;0,0,1),IF(IFERROR(MATCH($A5,#NAME?,0),0)&gt;0,1,0))</formula>
    </cfRule>
    <cfRule type="expression" dxfId="476" priority="58">
      <formula>IF(LEN(L6)&gt;0,1,0)</formula>
    </cfRule>
    <cfRule type="expression" dxfId="475" priority="59">
      <formula>IF(VLOOKUP($L$3,#NAME?,MATCH($A5,#NAME?,0)+1,0)&gt;0,1,0)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7">
      <formula>AND(IF(IFERROR(VLOOKUP($W$3,#NAME?,MATCH($A5,#NAME?,0)+1,0),0)&gt;0,0,1),IF(IFERROR(VLOOKUP($W$3,#NAME?,MATCH($A5,#NAME?,0)+1,0),0)&gt;0,0,1),IF(IFERROR(VLOOKUP($W$3,#NAME?,MATCH($A5,#NAME?,0)+1,0),0)&gt;0,0,1),IF(IFERROR(MATCH($A5,#NAME?,0),0)&gt;0,1,0))</formula>
    </cfRule>
    <cfRule type="expression" dxfId="444" priority="114">
      <formula>IF(VLOOKUP($W$3,#NAME?,MATCH($A5,#NAME?,0)+1,0)&gt;0,1,0)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22">
      <formula>AND(IF(IFERROR(VLOOKUP($X$3,#NAME?,MATCH($A5,#NAME?,0)+1,0),0)&gt;0,0,1),IF(IFERROR(VLOOKUP($X$3,#NAME?,MATCH($A5,#NAME?,0)+1,0),0)&gt;0,0,1),IF(IFERROR(VLOOKUP($X$3,#NAME?,MATCH($A5,#NAME?,0)+1,0),0)&gt;0,0,1),IF(IFERROR(MATCH($A5,#NAME?,0),0)&gt;0,1,0))</formula>
    </cfRule>
    <cfRule type="expression" dxfId="436" priority="119">
      <formula>IF(VLOOKUP($X$3,#NAME?,MATCH($A5,#NAME?,0)+1,0)&gt;0,1,0)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0">
      <formula>IF(LEN(Z4)&gt;0,1,0)</formula>
    </cfRule>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3">
      <formula>IF(LEN(AA4)&gt;0,1,0)</formula>
    </cfRule>
    <cfRule type="expression" dxfId="427" priority="134">
      <formula>IF(VLOOKUP($AA$3,#NAME?,MATCH($A4,#NAME?,0)+1,0)&gt;0,1,0)</formula>
    </cfRule>
    <cfRule type="expression" dxfId="426"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6">
      <formula>IF(VLOOKUP($AC$3,#NAME?,MATCH(#REF!,#NAME?,0)+1,0)&gt;0,1,0)</formula>
    </cfRule>
    <cfRule type="expression" dxfId="420" priority="143">
      <formula>IF(LEN(#REF!)&gt;0,1,0)</formula>
    </cfRule>
    <cfRule type="expression" dxfId="419" priority="145">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4">
      <formula>IF(VLOOKUP($AE$3,#NAME?,MATCH($A4,#NAME?,0)+1,0)&gt;0,1,0)</formula>
    </cfRule>
    <cfRule type="expression" dxfId="413"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7">
      <formula>AND(IF(IFERROR(VLOOKUP($AG$3,#NAME?,MATCH($A4,#NAME?,0)+1,0),0)&gt;0,0,1),IF(IFERROR(VLOOKUP($AG$3,#NAME?,MATCH($A4,#NAME?,0)+1,0),0)&gt;0,0,1),IF(IFERROR(VLOOKUP($AG$3,#NAME?,MATCH($A4,#NAME?,0)+1,0),0)&gt;0,0,1),IF(IFERROR(MATCH($A4,#NAME?,0),0)&gt;0,1,0))</formula>
    </cfRule>
    <cfRule type="expression" dxfId="409" priority="164">
      <formula>IF(VLOOKUP($AG$3,#NAME?,MATCH($A4,#NAME?,0)+1,0)&gt;0,1,0)</formula>
    </cfRule>
  </conditionalFormatting>
  <conditionalFormatting sqref="AH4:AH1048576">
    <cfRule type="expression" dxfId="408" priority="172">
      <formula>AND(IF(IFERROR(VLOOKUP($AH$3,#NAME?,MATCH($A4,#NAME?,0)+1,0),0)&gt;0,0,1),IF(IFERROR(VLOOKUP($AH$3,#NAME?,MATCH($A4,#NAME?,0)+1,0),0)&gt;0,0,1),IF(IFERROR(VLOOKUP($AH$3,#NAME?,MATCH($A4,#NAME?,0)+1,0),0)&gt;0,0,1),IF(IFERROR(MATCH($A4,#NAME?,0),0)&gt;0,1,0))</formula>
    </cfRule>
    <cfRule type="expression" dxfId="407" priority="169">
      <formula>IF(VLOOKUP($AH$3,#NAME?,MATCH($A4,#NAME?,0)+1,0)&gt;0,1,0)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78">
      <formula>IF(LEN(AJ4)&gt;0,1,0)</formula>
    </cfRule>
    <cfRule type="expression" dxfId="403" priority="179">
      <formula>IF(VLOOKUP($AJ$3,#NAME?,MATCH($A4,#NAME?,0)+1,0)&gt;0,1,0)</formula>
    </cfRule>
    <cfRule type="expression" dxfId="40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89">
      <formula>IF(VLOOKUP($AL$3,#NAME?,MATCH($A4,#NAME?,0)+1,0)&gt;0,1,0)</formula>
    </cfRule>
    <cfRule type="expression" dxfId="3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6" priority="197">
      <formula>AND(IF(IFERROR(VLOOKUP($AM$3,#NAME?,MATCH($A4,#NAME?,0)+1,0),0)&gt;0,0,1),IF(IFERROR(VLOOKUP($AM$3,#NAME?,MATCH($A4,#NAME?,0)+1,0),0)&gt;0,0,1),IF(IFERROR(VLOOKUP($AM$3,#NAME?,MATCH($A4,#NAME?,0)+1,0),0)&gt;0,0,1),IF(IFERROR(MATCH($A4,#NAME?,0),0)&gt;0,1,0))</formula>
    </cfRule>
    <cfRule type="expression" dxfId="395" priority="194">
      <formula>IF(VLOOKUP($AM$3,#NAME?,MATCH($A4,#NAME?,0)+1,0)&gt;0,1,0)</formula>
    </cfRule>
  </conditionalFormatting>
  <conditionalFormatting sqref="AN4:AN1048576">
    <cfRule type="expression" dxfId="394" priority="199">
      <formula>IF(VLOOKUP($AN$3,#NAME?,MATCH($A4,#NAME?,0)+1,0)&gt;0,1,0)</formula>
    </cfRule>
    <cfRule type="expression" dxfId="393"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12">
      <formula>AND(IF(IFERROR(VLOOKUP($AP$3,#NAME?,MATCH($A4,#NAME?,0)+1,0),0)&gt;0,0,1),IF(IFERROR(VLOOKUP($AP$3,#NAME?,MATCH($A4,#NAME?,0)+1,0),0)&gt;0,0,1),IF(IFERROR(VLOOKUP($AP$3,#NAME?,MATCH($A4,#NAME?,0)+1,0),0)&gt;0,0,1),IF(IFERROR(MATCH($A4,#NAME?,0),0)&gt;0,1,0))</formula>
    </cfRule>
    <cfRule type="expression" dxfId="389" priority="209">
      <formula>IF(VLOOKUP($AP$3,#NAME?,MATCH($A4,#NAME?,0)+1,0)&gt;0,1,0)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19">
      <formula>IF(VLOOKUP($AR$3,#NAME?,MATCH($A4,#NAME?,0)+1,0)&gt;0,1,0)</formula>
    </cfRule>
    <cfRule type="expression" dxfId="385"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84" priority="224">
      <formula>IF(VLOOKUP($AS$3,#NAME?,MATCH($A4,#NAME?,0)+1,0)&gt;0,1,0)</formula>
    </cfRule>
    <cfRule type="expression" dxfId="383"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82" priority="232">
      <formula>AND(IF(IFERROR(VLOOKUP($AT$3,#NAME?,MATCH($A4,#NAME?,0)+1,0),0)&gt;0,0,1),IF(IFERROR(VLOOKUP($AT$3,#NAME?,MATCH($A4,#NAME?,0)+1,0),0)&gt;0,0,1),IF(IFERROR(VLOOKUP($AT$3,#NAME?,MATCH($A4,#NAME?,0)+1,0),0)&gt;0,0,1),IF(IFERROR(MATCH($A4,#NAME?,0),0)&gt;0,1,0))</formula>
    </cfRule>
    <cfRule type="expression" dxfId="381" priority="229">
      <formula>IF(VLOOKUP($AT$3,#NAME?,MATCH($A4,#NAME?,0)+1,0)&gt;0,1,0)</formula>
    </cfRule>
    <cfRule type="expression" dxfId="380" priority="228">
      <formula>IF(LEN(AT4)&gt;0,1,0)</formula>
    </cfRule>
  </conditionalFormatting>
  <conditionalFormatting sqref="AU4:AU1048576">
    <cfRule type="expression" dxfId="379" priority="233">
      <formula>IF(LEN(AU4)&gt;0,1,0)</formula>
    </cfRule>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7">
      <formula>AND(IF(IFERROR(VLOOKUP($AW$3,#NAME?,MATCH($A4,#NAME?,0)+1,0),0)&gt;0,0,1),IF(IFERROR(VLOOKUP($AW$3,#NAME?,MATCH($A4,#NAME?,0)+1,0),0)&gt;0,0,1),IF(IFERROR(VLOOKUP($AW$3,#NAME?,MATCH($A4,#NAME?,0)+1,0),0)&gt;0,0,1),IF(IFERROR(MATCH($A4,#NAME?,0),0)&gt;0,1,0))</formula>
    </cfRule>
    <cfRule type="expression" dxfId="372" priority="244">
      <formula>IF(VLOOKUP($AW$3,#NAME?,MATCH($A4,#NAME?,0)+1,0)&gt;0,1,0)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4">
      <formula>IF(VLOOKUP($BE$3,#NAME?,MATCH($A5,#NAME?,0)+1,0)&gt;0,1,0)</formula>
    </cfRule>
    <cfRule type="expression" dxfId="354"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53" priority="283">
      <formula>IF(LEN(BE5)&gt;0,1,0)</formula>
    </cfRule>
  </conditionalFormatting>
  <conditionalFormatting sqref="BF5:BF1048576">
    <cfRule type="expression" dxfId="352" priority="292">
      <formula>AND(IF(IFERROR(VLOOKUP($BF$3,#NAME?,MATCH($A5,#NAME?,0)+1,0),0)&gt;0,0,1),IF(IFERROR(VLOOKUP($BF$3,#NAME?,MATCH($A5,#NAME?,0)+1,0),0)&gt;0,0,1),IF(IFERROR(VLOOKUP($BF$3,#NAME?,MATCH($A5,#NAME?,0)+1,0),0)&gt;0,0,1),IF(IFERROR(MATCH($A5,#NAME?,0),0)&gt;0,1,0))</formula>
    </cfRule>
    <cfRule type="expression" dxfId="351" priority="289">
      <formula>IF(VLOOKUP($BF$3,#NAME?,MATCH($A5,#NAME?,0)+1,0)&gt;0,1,0)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7">
      <formula>AND(IF(IFERROR(VLOOKUP($BI$3,#NAME?,MATCH($A4,#NAME?,0)+1,0),0)&gt;0,0,1),IF(IFERROR(VLOOKUP($BI$3,#NAME?,MATCH($A4,#NAME?,0)+1,0),0)&gt;0,0,1),IF(IFERROR(VLOOKUP($BI$3,#NAME?,MATCH($A4,#NAME?,0)+1,0),0)&gt;0,0,1),IF(IFERROR(MATCH($A4,#NAME?,0),0)&gt;0,1,0))</formula>
    </cfRule>
    <cfRule type="expression" dxfId="345" priority="304">
      <formula>IF(VLOOKUP($BI$3,#NAME?,MATCH($A4,#NAME?,0)+1,0)&gt;0,1,0)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4">
      <formula>IF(VLOOKUP($BK$3,#NAME?,MATCH($A4,#NAME?,0)+1,0)&gt;0,1,0)</formula>
    </cfRule>
    <cfRule type="expression" dxfId="340"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7">
      <formula>AND(IF(IFERROR(VLOOKUP($BQ$3,#NAME?,MATCH($A4,#NAME?,0)+1,0),0)&gt;0,0,1),IF(IFERROR(VLOOKUP($BQ$3,#NAME?,MATCH($A4,#NAME?,0)+1,0),0)&gt;0,0,1),IF(IFERROR(VLOOKUP($BQ$3,#NAME?,MATCH($A4,#NAME?,0)+1,0),0)&gt;0,0,1),IF(IFERROR(MATCH($A4,#NAME?,0),0)&gt;0,1,0))</formula>
    </cfRule>
    <cfRule type="expression" dxfId="328" priority="344">
      <formula>IF(VLOOKUP($BQ$3,#NAME?,MATCH($A4,#NAME?,0)+1,0)&gt;0,1,0)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7">
      <formula>AND(IF(IFERROR(VLOOKUP($BW$3,#NAME?,MATCH($A4,#NAME?,0)+1,0),0)&gt;0,0,1),IF(IFERROR(VLOOKUP($BW$3,#NAME?,MATCH($A4,#NAME?,0)+1,0),0)&gt;0,0,1),IF(IFERROR(VLOOKUP($BW$3,#NAME?,MATCH($A4,#NAME?,0)+1,0),0)&gt;0,0,1),IF(IFERROR(MATCH($A4,#NAME?,0),0)&gt;0,1,0))</formula>
    </cfRule>
    <cfRule type="expression" dxfId="316" priority="374">
      <formula>IF(VLOOKUP($BW$3,#NAME?,MATCH($A4,#NAME?,0)+1,0)&gt;0,1,0)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59">
      <formula>IF(VLOOKUP($CN$3,#NAME?,MATCH($A4,#NAME?,0)+1,0)&gt;0,1,0)</formula>
    </cfRule>
    <cfRule type="expression" dxfId="282"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7">
      <formula>IF(LEN(DB4)&gt;0,1,0)</formula>
    </cfRule>
    <cfRule type="expression" dxfId="244" priority="531">
      <formula>AND(IF(IFERROR(VLOOKUP($DB$3,#NAME?,MATCH($A4,#NAME?,0)+1,0),0)&gt;0,0,1),IF(IFERROR(VLOOKUP($DB$3,#NAME?,MATCH($A4,#NAME?,0)+1,0),0)&gt;0,0,1),IF(IFERROR(VLOOKUP($DB$3,#NAME?,MATCH($A4,#NAME?,0)+1,0),0)&gt;0,0,1),IF(IFERROR(MATCH($A4,#NAME?,0),0)&gt;0,1,0))</formula>
    </cfRule>
    <cfRule type="expression" dxfId="243" priority="528">
      <formula>IF(VLOOKUP($DB$3,#NAME?,MATCH($A4,#NAME?,0)+1,0)&gt;0,1,0)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7">
      <formula>AND(IF(IFERROR(VLOOKUP($DC$3,#NAME?,MATCH($A4,#NAME?,0)+1,0),0)&gt;0,0,1),IF(IFERROR(VLOOKUP($DC$3,#NAME?,MATCH($A4,#NAME?,0)+1,0),0)&gt;0,0,1),IF(IFERROR(VLOOKUP($DC$3,#NAME?,MATCH($A4,#NAME?,0)+1,0),0)&gt;0,0,1),IF(IFERROR(MATCH($A4,#NAME?,0),0)&gt;0,1,0))</formula>
    </cfRule>
    <cfRule type="expression" dxfId="240" priority="533">
      <formula>IF(LEN(DC4)&gt;0,1,0)</formula>
    </cfRule>
    <cfRule type="expression" dxfId="23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34">
      <formula>IF(VLOOKUP($DC$3,#NAME?,MATCH($A4,#NAME?,0)+1,0)&gt;0,1,0)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0">
      <formula>IF(VLOOKUP($EK$3,#NAME?,MATCH($A4,#NAME?,0)+1,0)&gt;0,1,0)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AB5:AB1041 AI5:AI1041 AK5:AS221 DP5:DP1041 FC5:FO204 F24:F1041 G25:G1041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C16" zoomScaleNormal="100" workbookViewId="0">
      <selection activeCell="L20" sqref="L20"/>
    </sheetView>
  </sheetViews>
  <sheetFormatPr baseColWidth="10" defaultColWidth="12.1640625"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39" t="s">
        <v>348</v>
      </c>
      <c r="B3" s="42"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98" x14ac:dyDescent="0.15">
      <c r="A4" s="39" t="s">
        <v>364</v>
      </c>
      <c r="B4" s="43">
        <v>58.99</v>
      </c>
      <c r="C4" s="44" t="b">
        <f>FALSE()</f>
        <v>0</v>
      </c>
      <c r="D4" s="44" t="b">
        <f>TRUE()</f>
        <v>1</v>
      </c>
      <c r="E4" s="38">
        <v>5714401440307</v>
      </c>
      <c r="F4" s="38" t="s">
        <v>365</v>
      </c>
      <c r="G4" s="45"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6" t="b">
        <f>TRUE()</f>
        <v>1</v>
      </c>
      <c r="J4" s="47" t="b">
        <f>TRUE()</f>
        <v>1</v>
      </c>
      <c r="K4" s="38" t="s">
        <v>367</v>
      </c>
      <c r="L4" s="48" t="b">
        <f>TRUE()</f>
        <v>1</v>
      </c>
      <c r="M4" s="49"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9"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0"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s="51" t="s">
        <v>368</v>
      </c>
      <c r="V4" s="45">
        <f>MATCH(G4,options!$D$1:$D$20,0)</f>
        <v>1</v>
      </c>
    </row>
    <row r="5" spans="1:22" ht="98" x14ac:dyDescent="0.15">
      <c r="A5" s="39" t="s">
        <v>369</v>
      </c>
      <c r="B5" s="43">
        <v>51.99</v>
      </c>
      <c r="C5" s="44" t="b">
        <f>FALSE()</f>
        <v>0</v>
      </c>
      <c r="D5" s="44" t="b">
        <f>TRUE()</f>
        <v>1</v>
      </c>
      <c r="E5" s="38">
        <v>5714401440024</v>
      </c>
      <c r="F5" s="38" t="s">
        <v>370</v>
      </c>
      <c r="G5" s="45" t="s">
        <v>371</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6" t="b">
        <f>TRUE()</f>
        <v>1</v>
      </c>
      <c r="J5" s="47" t="b">
        <f>TRUE()</f>
        <v>1</v>
      </c>
      <c r="K5" s="38" t="s">
        <v>372</v>
      </c>
      <c r="L5" s="48" t="b">
        <f>TRUE()</f>
        <v>1</v>
      </c>
      <c r="M5" s="49" t="str">
        <f t="shared" si="0"/>
        <v>https://raw.githubusercontent.com/PatrickVibild/TellusAmazonPictures/master/pictures/Lenovo/T440/BL/FR/1.jpg</v>
      </c>
      <c r="N5" s="49" t="str">
        <f t="shared" si="1"/>
        <v>https://raw.githubusercontent.com/PatrickVibild/TellusAmazonPictures/master/pictures/Lenovo/T440/BL/FR/2.jpg</v>
      </c>
      <c r="O5" s="50"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s="51" t="s">
        <v>368</v>
      </c>
      <c r="V5" s="45">
        <f>MATCH(G5,options!$D$1:$D$20,0)</f>
        <v>2</v>
      </c>
    </row>
    <row r="6" spans="1:22" ht="98" x14ac:dyDescent="0.15">
      <c r="A6" s="39" t="s">
        <v>373</v>
      </c>
      <c r="B6" s="52" t="s">
        <v>374</v>
      </c>
      <c r="C6" s="44" t="b">
        <f>FALSE()</f>
        <v>0</v>
      </c>
      <c r="D6" s="44" t="b">
        <f>TRUE()</f>
        <v>1</v>
      </c>
      <c r="E6" s="38">
        <v>5714401440031</v>
      </c>
      <c r="F6" s="38" t="s">
        <v>375</v>
      </c>
      <c r="G6" s="45"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6" t="b">
        <f>TRUE()</f>
        <v>1</v>
      </c>
      <c r="J6" s="47" t="b">
        <f>TRUE()</f>
        <v>1</v>
      </c>
      <c r="K6" s="38" t="s">
        <v>377</v>
      </c>
      <c r="L6" s="48" t="b">
        <f>TRUE()</f>
        <v>1</v>
      </c>
      <c r="M6" s="49" t="str">
        <f t="shared" si="0"/>
        <v>https://raw.githubusercontent.com/PatrickVibild/TellusAmazonPictures/master/pictures/Lenovo/T440/BL/IT/1.jpg</v>
      </c>
      <c r="N6" s="49" t="str">
        <f t="shared" si="1"/>
        <v>https://raw.githubusercontent.com/PatrickVibild/TellusAmazonPictures/master/pictures/Lenovo/T440/BL/IT/2.jpg</v>
      </c>
      <c r="O6" s="50"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s="51" t="s">
        <v>368</v>
      </c>
      <c r="V6" s="45">
        <f>MATCH(G6,options!$D$1:$D$20,0)</f>
        <v>3</v>
      </c>
    </row>
    <row r="7" spans="1:22" ht="98" x14ac:dyDescent="0.15">
      <c r="A7" s="39" t="s">
        <v>378</v>
      </c>
      <c r="B7" s="53" t="str">
        <f>IF(B6=options!C1,"41","41")</f>
        <v>41</v>
      </c>
      <c r="C7" s="44" t="b">
        <f>FALSE()</f>
        <v>0</v>
      </c>
      <c r="D7" s="44" t="b">
        <f>TRUE()</f>
        <v>1</v>
      </c>
      <c r="E7" s="38">
        <v>5714401440048</v>
      </c>
      <c r="F7" s="38" t="s">
        <v>379</v>
      </c>
      <c r="G7" s="45" t="s">
        <v>380</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6" t="b">
        <f>TRUE()</f>
        <v>1</v>
      </c>
      <c r="J7" s="47" t="b">
        <f>TRUE()</f>
        <v>1</v>
      </c>
      <c r="K7" s="38" t="s">
        <v>381</v>
      </c>
      <c r="L7" s="48" t="b">
        <v>1</v>
      </c>
      <c r="M7" s="49" t="str">
        <f t="shared" si="0"/>
        <v>https://raw.githubusercontent.com/PatrickVibild/TellusAmazonPictures/master/pictures/Lenovo/T440/BL/ES/1.jpg</v>
      </c>
      <c r="N7" s="49" t="str">
        <f t="shared" si="1"/>
        <v>https://raw.githubusercontent.com/PatrickVibild/TellusAmazonPictures/master/pictures/Lenovo/T440/BL/ES/2.jpg</v>
      </c>
      <c r="O7" s="50"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s="51" t="s">
        <v>368</v>
      </c>
      <c r="V7" s="45">
        <f>MATCH(G7,options!$D$1:$D$20,0)</f>
        <v>4</v>
      </c>
    </row>
    <row r="8" spans="1:22" ht="98" x14ac:dyDescent="0.15">
      <c r="A8" s="39" t="s">
        <v>382</v>
      </c>
      <c r="B8" s="53" t="str">
        <f>IF(B6=options!C1,"17","17")</f>
        <v>17</v>
      </c>
      <c r="C8" s="44" t="b">
        <f>FALSE()</f>
        <v>0</v>
      </c>
      <c r="D8" s="44" t="b">
        <f>TRUE()</f>
        <v>1</v>
      </c>
      <c r="E8" s="38">
        <v>5714401440055</v>
      </c>
      <c r="F8" s="38" t="s">
        <v>383</v>
      </c>
      <c r="G8" s="45" t="s">
        <v>384</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6" t="b">
        <f>TRUE()</f>
        <v>1</v>
      </c>
      <c r="J8" s="47" t="b">
        <f>TRUE()</f>
        <v>1</v>
      </c>
      <c r="K8" s="38" t="s">
        <v>385</v>
      </c>
      <c r="L8" s="48" t="b">
        <f>TRUE()</f>
        <v>1</v>
      </c>
      <c r="M8" s="49" t="str">
        <f t="shared" si="0"/>
        <v>https://raw.githubusercontent.com/PatrickVibild/TellusAmazonPictures/master/pictures/Lenovo/T440/BL/UK/1.jpg</v>
      </c>
      <c r="N8" s="49" t="str">
        <f t="shared" si="1"/>
        <v>https://raw.githubusercontent.com/PatrickVibild/TellusAmazonPictures/master/pictures/Lenovo/T440/BL/UK/2.jpg</v>
      </c>
      <c r="O8" s="50"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s="51" t="s">
        <v>368</v>
      </c>
      <c r="V8" s="45">
        <f>MATCH(G8,options!$D$1:$D$20,0)</f>
        <v>5</v>
      </c>
    </row>
    <row r="9" spans="1:22" ht="98" x14ac:dyDescent="0.15">
      <c r="A9" s="39" t="s">
        <v>386</v>
      </c>
      <c r="B9" s="53" t="str">
        <f>IF(B6=options!C1,"5","5")</f>
        <v>5</v>
      </c>
      <c r="C9" s="44" t="b">
        <f>FALSE()</f>
        <v>0</v>
      </c>
      <c r="D9" s="44" t="b">
        <f>FALSE()</f>
        <v>0</v>
      </c>
      <c r="E9" s="38">
        <v>5714401440062</v>
      </c>
      <c r="F9" s="38" t="s">
        <v>387</v>
      </c>
      <c r="G9" s="45"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6" t="b">
        <f>TRUE()</f>
        <v>1</v>
      </c>
      <c r="J9" s="47" t="b">
        <f>TRUE()</f>
        <v>1</v>
      </c>
      <c r="K9" s="38" t="s">
        <v>389</v>
      </c>
      <c r="L9" s="48" t="b">
        <f>TRUE()</f>
        <v>1</v>
      </c>
      <c r="M9" s="49" t="str">
        <f t="shared" si="0"/>
        <v>https://raw.githubusercontent.com/PatrickVibild/TellusAmazonPictures/master/pictures/Lenovo/T440/BL/NOR/1.jpg</v>
      </c>
      <c r="N9" s="49" t="str">
        <f t="shared" si="1"/>
        <v>https://raw.githubusercontent.com/PatrickVibild/TellusAmazonPictures/master/pictures/Lenovo/T440/BL/NOR/2.jpg</v>
      </c>
      <c r="O9" s="50"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s="51" t="s">
        <v>368</v>
      </c>
      <c r="V9" s="45">
        <f>MATCH(G9,options!$D$1:$D$20,0)</f>
        <v>6</v>
      </c>
    </row>
    <row r="10" spans="1:22" ht="98" x14ac:dyDescent="0.15">
      <c r="A10" t="s">
        <v>390</v>
      </c>
      <c r="B10" s="54"/>
      <c r="C10" s="44" t="b">
        <f>FALSE()</f>
        <v>0</v>
      </c>
      <c r="D10" s="44" t="b">
        <f>TRUE()</f>
        <v>1</v>
      </c>
      <c r="E10" s="38">
        <v>5714401440079</v>
      </c>
      <c r="F10" s="38" t="s">
        <v>391</v>
      </c>
      <c r="G10" s="45"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6" t="b">
        <f>TRUE()</f>
        <v>1</v>
      </c>
      <c r="J10" s="47" t="b">
        <f>TRUE()</f>
        <v>1</v>
      </c>
      <c r="K10" s="38" t="s">
        <v>393</v>
      </c>
      <c r="L10" s="48" t="b">
        <f>FALSE()</f>
        <v>0</v>
      </c>
      <c r="M10" s="49" t="str">
        <f t="shared" si="0"/>
        <v>https://download.lenovo.com/Images/Parts/04X0107/04X0107_A.jpg</v>
      </c>
      <c r="N10" s="49" t="str">
        <f t="shared" si="1"/>
        <v>https://download.lenovo.com/Images/Parts/04X0107/04X0107_B.jpg</v>
      </c>
      <c r="O10" s="50" t="str">
        <f t="shared" si="2"/>
        <v>https://download.lenovo.com/Images/Parts/04X0107/04X0107_details.jpg</v>
      </c>
      <c r="P10" t="str">
        <f t="shared" si="3"/>
        <v/>
      </c>
      <c r="Q10" t="str">
        <f t="shared" si="4"/>
        <v/>
      </c>
      <c r="R10" t="str">
        <f t="shared" si="5"/>
        <v/>
      </c>
      <c r="S10" s="51" t="s">
        <v>368</v>
      </c>
      <c r="V10" s="45">
        <f>MATCH(G10,options!$D$1:$D$20,0)</f>
        <v>7</v>
      </c>
    </row>
    <row r="11" spans="1:22" ht="98" x14ac:dyDescent="0.15">
      <c r="A11" s="39" t="s">
        <v>394</v>
      </c>
      <c r="B11" s="55">
        <v>150</v>
      </c>
      <c r="C11" s="44" t="b">
        <f>FALSE()</f>
        <v>0</v>
      </c>
      <c r="D11" s="44" t="b">
        <f>FALSE()</f>
        <v>0</v>
      </c>
      <c r="E11" s="38">
        <v>5714401440086</v>
      </c>
      <c r="F11" s="38" t="s">
        <v>395</v>
      </c>
      <c r="G11" s="45" t="s">
        <v>396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6" t="b">
        <f>TRUE()</f>
        <v>1</v>
      </c>
      <c r="J11" s="47" t="b">
        <f>TRUE()</f>
        <v>1</v>
      </c>
      <c r="K11" s="37" t="s">
        <v>397</v>
      </c>
      <c r="L11" s="48" t="b">
        <f>FALSE()</f>
        <v>0</v>
      </c>
      <c r="M11" s="49" t="str">
        <f t="shared" si="0"/>
        <v>https://download.lenovo.com/Images/Parts/01AX317/01AX317_A.jpg</v>
      </c>
      <c r="N11" s="49" t="str">
        <f t="shared" si="1"/>
        <v>https://download.lenovo.com/Images/Parts/01AX317/01AX317_B.jpg</v>
      </c>
      <c r="O11" s="50" t="str">
        <f t="shared" si="2"/>
        <v>https://download.lenovo.com/Images/Parts/01AX317/01AX317_details.jpg</v>
      </c>
      <c r="P11" t="str">
        <f t="shared" si="3"/>
        <v/>
      </c>
      <c r="Q11" t="str">
        <f t="shared" si="4"/>
        <v/>
      </c>
      <c r="R11" t="str">
        <f t="shared" si="5"/>
        <v/>
      </c>
      <c r="S11" s="51" t="s">
        <v>368</v>
      </c>
      <c r="V11" s="45">
        <f>MATCH(G11,options!$D$1:$D$20,0)</f>
        <v>8</v>
      </c>
    </row>
    <row r="12" spans="1:22" ht="98" x14ac:dyDescent="0.15">
      <c r="B12" s="54"/>
      <c r="C12" s="44" t="b">
        <f>FALSE()</f>
        <v>0</v>
      </c>
      <c r="D12" s="44" t="b">
        <f>FALSE()</f>
        <v>0</v>
      </c>
      <c r="E12" s="38">
        <v>5714401440109</v>
      </c>
      <c r="F12" s="38" t="s">
        <v>398</v>
      </c>
      <c r="G12" s="45" t="s">
        <v>399</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Dänisch</v>
      </c>
      <c r="I12" s="46" t="b">
        <f>TRUE()</f>
        <v>1</v>
      </c>
      <c r="J12" s="47" t="b">
        <f>TRUE()</f>
        <v>1</v>
      </c>
      <c r="K12" s="38" t="s">
        <v>400</v>
      </c>
      <c r="L12" s="48" t="b">
        <f>FALSE()</f>
        <v>0</v>
      </c>
      <c r="M12" s="49" t="str">
        <f t="shared" si="0"/>
        <v>https://download.lenovo.com/Images/Parts/04X0110/04X0110_A.jpg</v>
      </c>
      <c r="N12" s="49" t="str">
        <f t="shared" si="1"/>
        <v>https://download.lenovo.com/Images/Parts/04X0110/04X0110_B.jpg</v>
      </c>
      <c r="O12" s="50" t="str">
        <f t="shared" si="2"/>
        <v>https://download.lenovo.com/Images/Parts/04X0110/04X0110_details.jpg</v>
      </c>
      <c r="P12" t="str">
        <f t="shared" si="3"/>
        <v/>
      </c>
      <c r="Q12" t="str">
        <f t="shared" si="4"/>
        <v/>
      </c>
      <c r="R12" t="str">
        <f t="shared" si="5"/>
        <v/>
      </c>
      <c r="S12" s="51" t="s">
        <v>368</v>
      </c>
      <c r="V12" s="45">
        <f>MATCH(G12,options!$D$1:$D$20,0)</f>
        <v>9</v>
      </c>
    </row>
    <row r="13" spans="1:22" ht="98" x14ac:dyDescent="0.15">
      <c r="A13" s="39" t="s">
        <v>401</v>
      </c>
      <c r="B13" s="38" t="s">
        <v>402</v>
      </c>
      <c r="C13" s="44" t="b">
        <f>FALSE()</f>
        <v>0</v>
      </c>
      <c r="D13" s="44" t="b">
        <f>FALSE()</f>
        <v>0</v>
      </c>
      <c r="E13" s="38">
        <v>5714401440123</v>
      </c>
      <c r="F13" s="38" t="s">
        <v>403</v>
      </c>
      <c r="G13" s="45"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Niederländisch</v>
      </c>
      <c r="I13" s="46" t="b">
        <f>TRUE()</f>
        <v>1</v>
      </c>
      <c r="J13" s="47" t="b">
        <f>TRUE()</f>
        <v>1</v>
      </c>
      <c r="K13" s="38" t="s">
        <v>405</v>
      </c>
      <c r="L13" s="48" t="b">
        <f>FALSE()</f>
        <v>0</v>
      </c>
      <c r="M13" s="49" t="str">
        <f t="shared" si="0"/>
        <v>https://download.lenovo.com/Images/Parts/04X0120/04X0120_A.jpg</v>
      </c>
      <c r="N13" s="49" t="str">
        <f t="shared" si="1"/>
        <v>https://download.lenovo.com/Images/Parts/04X0120/04X0120_B.jpg</v>
      </c>
      <c r="O13" s="50" t="str">
        <f t="shared" si="2"/>
        <v>https://download.lenovo.com/Images/Parts/04X0120/04X0120_details.jpg</v>
      </c>
      <c r="P13" t="str">
        <f t="shared" si="3"/>
        <v/>
      </c>
      <c r="Q13" t="str">
        <f t="shared" si="4"/>
        <v/>
      </c>
      <c r="R13" t="str">
        <f t="shared" si="5"/>
        <v/>
      </c>
      <c r="S13" s="51" t="s">
        <v>368</v>
      </c>
      <c r="V13" s="45">
        <f>MATCH(G13,options!$D$1:$D$20,0)</f>
        <v>10</v>
      </c>
    </row>
    <row r="14" spans="1:22" ht="99" x14ac:dyDescent="0.2">
      <c r="A14" s="39" t="s">
        <v>406</v>
      </c>
      <c r="B14" s="38">
        <v>5714401440994</v>
      </c>
      <c r="C14" s="44" t="b">
        <f>FALSE()</f>
        <v>0</v>
      </c>
      <c r="D14" s="44" t="b">
        <f>FALSE()</f>
        <v>0</v>
      </c>
      <c r="E14" s="38">
        <v>5714401440130</v>
      </c>
      <c r="F14" s="38" t="s">
        <v>407</v>
      </c>
      <c r="G14" s="45" t="s">
        <v>408</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norwegisch</v>
      </c>
      <c r="I14" s="46" t="b">
        <f>TRUE()</f>
        <v>1</v>
      </c>
      <c r="J14" s="47" t="b">
        <f>TRUE()</f>
        <v>1</v>
      </c>
      <c r="K14" s="56" t="s">
        <v>409</v>
      </c>
      <c r="L14" s="48" t="b">
        <f>FALSE()</f>
        <v>0</v>
      </c>
      <c r="M14" s="49" t="str">
        <f t="shared" si="0"/>
        <v>https://download.lenovo.com/Images/Parts/04Y0882/04Y0882_A.jpg</v>
      </c>
      <c r="N14" s="49" t="str">
        <f t="shared" si="1"/>
        <v>https://download.lenovo.com/Images/Parts/04Y0882/04Y0882_B.jpg</v>
      </c>
      <c r="O14" s="50" t="str">
        <f t="shared" si="2"/>
        <v>https://download.lenovo.com/Images/Parts/04Y0882/04Y0882_details.jpg</v>
      </c>
      <c r="P14" t="str">
        <f t="shared" si="3"/>
        <v/>
      </c>
      <c r="Q14" t="str">
        <f t="shared" si="4"/>
        <v/>
      </c>
      <c r="R14" t="str">
        <f t="shared" si="5"/>
        <v/>
      </c>
      <c r="S14" s="51" t="s">
        <v>368</v>
      </c>
      <c r="V14" s="45">
        <f>MATCH(G14,options!$D$1:$D$20,0)</f>
        <v>11</v>
      </c>
    </row>
    <row r="15" spans="1:22" ht="99" x14ac:dyDescent="0.2">
      <c r="B15" s="54"/>
      <c r="C15" s="44" t="b">
        <f>FALSE()</f>
        <v>0</v>
      </c>
      <c r="D15" s="44" t="b">
        <f>FALSE()</f>
        <v>0</v>
      </c>
      <c r="E15" s="38">
        <v>5714401440147</v>
      </c>
      <c r="F15" s="38" t="s">
        <v>410</v>
      </c>
      <c r="G15" s="45"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Polieren</v>
      </c>
      <c r="I15" s="46" t="b">
        <f>TRUE()</f>
        <v>1</v>
      </c>
      <c r="J15" s="47" t="b">
        <f>TRUE()</f>
        <v>1</v>
      </c>
      <c r="K15" s="56" t="s">
        <v>412</v>
      </c>
      <c r="L15" s="48" t="b">
        <f>FALSE()</f>
        <v>0</v>
      </c>
      <c r="M15" s="49" t="str">
        <f t="shared" si="0"/>
        <v>https://download.lenovo.com/Images/Parts/04X0122/04X0122_A.jpg</v>
      </c>
      <c r="N15" s="49" t="str">
        <f t="shared" si="1"/>
        <v>https://download.lenovo.com/Images/Parts/04X0122/04X0122_B.jpg</v>
      </c>
      <c r="O15" s="50" t="str">
        <f t="shared" si="2"/>
        <v>https://download.lenovo.com/Images/Parts/04X0122/04X0122_details.jpg</v>
      </c>
      <c r="P15" t="str">
        <f t="shared" si="3"/>
        <v/>
      </c>
      <c r="Q15" t="str">
        <f t="shared" si="4"/>
        <v/>
      </c>
      <c r="R15" t="str">
        <f t="shared" si="5"/>
        <v/>
      </c>
      <c r="S15" s="51" t="s">
        <v>368</v>
      </c>
      <c r="V15" s="45">
        <f>MATCH(G15,options!$D$1:$D$20,0)</f>
        <v>12</v>
      </c>
    </row>
    <row r="16" spans="1:22" ht="99" x14ac:dyDescent="0.2">
      <c r="A16" s="39" t="s">
        <v>413</v>
      </c>
      <c r="B16" s="40" t="s">
        <v>414</v>
      </c>
      <c r="C16" s="44" t="b">
        <f>FALSE()</f>
        <v>0</v>
      </c>
      <c r="D16" s="44" t="b">
        <f>FALSE()</f>
        <v>0</v>
      </c>
      <c r="E16" s="38">
        <v>5714401440154</v>
      </c>
      <c r="F16" s="38" t="s">
        <v>415</v>
      </c>
      <c r="G16" s="45" t="s">
        <v>416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Portugiesisch</v>
      </c>
      <c r="I16" s="46" t="b">
        <f>TRUE()</f>
        <v>1</v>
      </c>
      <c r="J16" s="47" t="b">
        <f>TRUE()</f>
        <v>1</v>
      </c>
      <c r="K16" s="56" t="s">
        <v>417</v>
      </c>
      <c r="L16" s="48" t="b">
        <f>FALSE()</f>
        <v>0</v>
      </c>
      <c r="M16" s="49" t="str">
        <f t="shared" si="0"/>
        <v>https://download.lenovo.com/Images/Parts/04X0123/04X0123_A.jpg</v>
      </c>
      <c r="N16" s="49" t="str">
        <f t="shared" si="1"/>
        <v>https://download.lenovo.com/Images/Parts/04X0123/04X0123_B.jpg</v>
      </c>
      <c r="O16" s="50" t="str">
        <f t="shared" si="2"/>
        <v>https://download.lenovo.com/Images/Parts/04X0123/04X0123_details.jpg</v>
      </c>
      <c r="P16" t="str">
        <f t="shared" si="3"/>
        <v/>
      </c>
      <c r="Q16" t="str">
        <f t="shared" si="4"/>
        <v/>
      </c>
      <c r="R16" t="str">
        <f t="shared" si="5"/>
        <v/>
      </c>
      <c r="S16" s="51" t="s">
        <v>368</v>
      </c>
      <c r="V16" s="45">
        <f>MATCH(G16,options!$D$1:$D$20,0)</f>
        <v>13</v>
      </c>
    </row>
    <row r="17" spans="1:22" ht="99" x14ac:dyDescent="0.2">
      <c r="B17" s="54"/>
      <c r="C17" s="44" t="b">
        <f>FALSE()</f>
        <v>0</v>
      </c>
      <c r="D17" s="44" t="b">
        <f>FALSE()</f>
        <v>0</v>
      </c>
      <c r="E17" s="38">
        <v>5714401440161</v>
      </c>
      <c r="F17" s="38" t="s">
        <v>418</v>
      </c>
      <c r="G17" s="45" t="s">
        <v>419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Schwedisch -  finnisch</v>
      </c>
      <c r="I17" s="46" t="b">
        <f>TRUE()</f>
        <v>1</v>
      </c>
      <c r="J17" s="47" t="b">
        <f>TRUE()</f>
        <v>1</v>
      </c>
      <c r="K17" s="56" t="s">
        <v>420</v>
      </c>
      <c r="L17" s="48" t="b">
        <f>FALSE()</f>
        <v>0</v>
      </c>
      <c r="M17" s="49" t="str">
        <f t="shared" si="0"/>
        <v>https://download.lenovo.com/Images/Parts/04X0127/04X0127_A.jpg</v>
      </c>
      <c r="N17" s="49" t="str">
        <f t="shared" si="1"/>
        <v>https://download.lenovo.com/Images/Parts/04X0127/04X0127_B.jpg</v>
      </c>
      <c r="O17" s="50" t="str">
        <f t="shared" si="2"/>
        <v>https://download.lenovo.com/Images/Parts/04X0127/04X0127_details.jpg</v>
      </c>
      <c r="P17" t="str">
        <f t="shared" si="3"/>
        <v/>
      </c>
      <c r="Q17" t="str">
        <f t="shared" si="4"/>
        <v/>
      </c>
      <c r="R17" t="str">
        <f t="shared" si="5"/>
        <v/>
      </c>
      <c r="S17" s="51" t="s">
        <v>368</v>
      </c>
      <c r="V17" s="45">
        <f>MATCH(G17,options!$D$1:$D$20,0)</f>
        <v>14</v>
      </c>
    </row>
    <row r="18" spans="1:22" ht="99" x14ac:dyDescent="0.2">
      <c r="A18" s="39" t="s">
        <v>421</v>
      </c>
      <c r="B18" s="55">
        <v>5</v>
      </c>
      <c r="C18" s="44" t="b">
        <f>FALSE()</f>
        <v>0</v>
      </c>
      <c r="D18" s="44" t="b">
        <f>TRUE()</f>
        <v>1</v>
      </c>
      <c r="E18" s="38">
        <v>5714401440178</v>
      </c>
      <c r="F18" s="38" t="s">
        <v>422</v>
      </c>
      <c r="G18" s="45" t="s">
        <v>423</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Schweizerisch</v>
      </c>
      <c r="I18" s="46" t="b">
        <f>TRUE()</f>
        <v>1</v>
      </c>
      <c r="J18" s="47" t="b">
        <f>TRUE()</f>
        <v>1</v>
      </c>
      <c r="K18" s="56" t="s">
        <v>424</v>
      </c>
      <c r="L18" s="48" t="b">
        <f>FALSE()</f>
        <v>0</v>
      </c>
      <c r="M18" s="49" t="str">
        <f t="shared" si="0"/>
        <v>https://download.lenovo.com/Images/Parts/04X0128/04X0128_A.jpg</v>
      </c>
      <c r="N18" s="49" t="str">
        <f t="shared" si="1"/>
        <v>https://download.lenovo.com/Images/Parts/04X0128/04X0128_B.jpg</v>
      </c>
      <c r="O18" s="50" t="str">
        <f t="shared" si="2"/>
        <v>https://download.lenovo.com/Images/Parts/04X0128/04X0128_details.jpg</v>
      </c>
      <c r="P18" t="str">
        <f t="shared" si="3"/>
        <v/>
      </c>
      <c r="Q18" t="str">
        <f t="shared" si="4"/>
        <v/>
      </c>
      <c r="R18" t="str">
        <f t="shared" si="5"/>
        <v/>
      </c>
      <c r="S18" s="51" t="s">
        <v>368</v>
      </c>
      <c r="V18" s="45">
        <f>MATCH(G18,options!$D$1:$D$20,0)</f>
        <v>15</v>
      </c>
    </row>
    <row r="19" spans="1:22" ht="98" x14ac:dyDescent="0.15">
      <c r="B19" s="54"/>
      <c r="C19" s="44" t="b">
        <f>FALSE()</f>
        <v>0</v>
      </c>
      <c r="D19" s="44" t="b">
        <f>FALSE()</f>
        <v>0</v>
      </c>
      <c r="E19" s="38">
        <v>5714401440185</v>
      </c>
      <c r="F19" s="38" t="s">
        <v>425</v>
      </c>
      <c r="G19" s="45" t="s">
        <v>426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46" t="b">
        <f>TRUE()</f>
        <v>1</v>
      </c>
      <c r="J19" s="47" t="b">
        <f>TRUE()</f>
        <v>1</v>
      </c>
      <c r="K19" s="38" t="s">
        <v>427</v>
      </c>
      <c r="L19" s="48" t="b">
        <v>1</v>
      </c>
      <c r="M19" s="49" t="str">
        <f t="shared" si="0"/>
        <v>https://raw.githubusercontent.com/PatrickVibild/TellusAmazonPictures/master/pictures/Lenovo/T440/BL/USI/1.jpg</v>
      </c>
      <c r="N19" s="49" t="str">
        <f t="shared" si="1"/>
        <v>https://raw.githubusercontent.com/PatrickVibild/TellusAmazonPictures/master/pictures/Lenovo/T440/BL/USI/2.jpg</v>
      </c>
      <c r="O19" s="50"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s="51" t="s">
        <v>368</v>
      </c>
      <c r="V19" s="45">
        <f>MATCH(G19,options!$D$1:$D$20,0)</f>
        <v>16</v>
      </c>
    </row>
    <row r="20" spans="1:22" ht="98" x14ac:dyDescent="0.15">
      <c r="A20" s="39" t="s">
        <v>428</v>
      </c>
      <c r="B20" s="57" t="s">
        <v>429</v>
      </c>
      <c r="C20" s="44" t="b">
        <f>FALSE()</f>
        <v>0</v>
      </c>
      <c r="D20" s="44" t="b">
        <f>FALSE()</f>
        <v>0</v>
      </c>
      <c r="E20" s="38">
        <v>5714401440192</v>
      </c>
      <c r="F20" s="38" t="s">
        <v>430</v>
      </c>
      <c r="G20" s="45" t="s">
        <v>431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46" t="b">
        <f>TRUE()</f>
        <v>1</v>
      </c>
      <c r="J20" s="47" t="b">
        <f>TRUE()</f>
        <v>1</v>
      </c>
      <c r="K20" s="38" t="s">
        <v>432</v>
      </c>
      <c r="L20" s="48" t="b">
        <f>FALSE()</f>
        <v>0</v>
      </c>
      <c r="M20" s="49" t="str">
        <f t="shared" si="0"/>
        <v>https://download.lenovo.com/Images/Parts/01AX333/01AX333_A.jpg</v>
      </c>
      <c r="N20" s="49" t="str">
        <f t="shared" si="1"/>
        <v>https://download.lenovo.com/Images/Parts/01AX333/01AX333_B.jpg</v>
      </c>
      <c r="O20" s="50" t="str">
        <f t="shared" si="2"/>
        <v>https://download.lenovo.com/Images/Parts/01AX333/01AX333_details.jpg</v>
      </c>
      <c r="P20" t="str">
        <f t="shared" si="3"/>
        <v/>
      </c>
      <c r="Q20" t="str">
        <f t="shared" si="4"/>
        <v/>
      </c>
      <c r="R20" t="str">
        <f t="shared" si="5"/>
        <v/>
      </c>
      <c r="S20" s="51" t="s">
        <v>368</v>
      </c>
      <c r="V20" s="45">
        <f>MATCH(G20,options!$D$1:$D$20,0)</f>
        <v>17</v>
      </c>
    </row>
    <row r="21" spans="1:22" ht="98" x14ac:dyDescent="0.15">
      <c r="B21" s="54"/>
      <c r="C21" s="44" t="b">
        <f>TRUE()</f>
        <v>1</v>
      </c>
      <c r="D21" s="44" t="b">
        <f>FALSE()</f>
        <v>0</v>
      </c>
      <c r="E21" s="38">
        <v>5714401440208</v>
      </c>
      <c r="F21" s="38" t="s">
        <v>433</v>
      </c>
      <c r="G21" s="45" t="s">
        <v>434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 xml:space="preserve">US </v>
      </c>
      <c r="I21" s="46" t="b">
        <f>TRUE()</f>
        <v>1</v>
      </c>
      <c r="J21" s="47" t="b">
        <f>TRUE()</f>
        <v>1</v>
      </c>
      <c r="K21" s="38" t="s">
        <v>435</v>
      </c>
      <c r="L21" s="48" t="b">
        <f>TRUE()</f>
        <v>1</v>
      </c>
      <c r="M21" s="49" t="str">
        <f t="shared" si="0"/>
        <v>https://raw.githubusercontent.com/PatrickVibild/TellusAmazonPictures/master/pictures/Lenovo/T440/BL/US/1.jpg</v>
      </c>
      <c r="N21" s="49" t="str">
        <f t="shared" si="1"/>
        <v>https://raw.githubusercontent.com/PatrickVibild/TellusAmazonPictures/master/pictures/Lenovo/T440/BL/US/2.jpg</v>
      </c>
      <c r="O21" s="50"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s="51" t="s">
        <v>368</v>
      </c>
      <c r="V21" s="45">
        <f>MATCH(G21,options!$D$1:$D$20,0)</f>
        <v>18</v>
      </c>
    </row>
    <row r="22" spans="1:22" ht="98" x14ac:dyDescent="0.15">
      <c r="B22" s="54"/>
      <c r="C22" s="44" t="b">
        <f>FALSE()</f>
        <v>0</v>
      </c>
      <c r="D22" s="44" t="b">
        <f>FALSE()</f>
        <v>0</v>
      </c>
      <c r="E22" s="38">
        <v>5714401440116</v>
      </c>
      <c r="F22" s="38" t="s">
        <v>436</v>
      </c>
      <c r="G22" s="45" t="s">
        <v>437</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Hungarisch</v>
      </c>
      <c r="I22" s="46" t="b">
        <f>TRUE()</f>
        <v>1</v>
      </c>
      <c r="J22" s="47" t="b">
        <f>TRUE()</f>
        <v>1</v>
      </c>
      <c r="K22" s="38" t="s">
        <v>438</v>
      </c>
      <c r="L22" s="48" t="b">
        <f>FALSE()</f>
        <v>0</v>
      </c>
      <c r="M22" s="49" t="str">
        <f t="shared" si="0"/>
        <v>https://download.lenovo.com/Images/Parts/01AX325/01AX325_A.jpg</v>
      </c>
      <c r="N22" s="49" t="str">
        <f t="shared" si="1"/>
        <v>https://download.lenovo.com/Images/Parts/01AX325/01AX325_B.jpg</v>
      </c>
      <c r="O22" s="50" t="str">
        <f t="shared" si="2"/>
        <v>https://download.lenovo.com/Images/Parts/01AX325/01AX325_details.jpg</v>
      </c>
      <c r="P22" t="str">
        <f t="shared" si="3"/>
        <v/>
      </c>
      <c r="Q22" t="str">
        <f t="shared" si="4"/>
        <v/>
      </c>
      <c r="R22" t="str">
        <f t="shared" si="5"/>
        <v/>
      </c>
      <c r="S22" s="51" t="s">
        <v>368</v>
      </c>
      <c r="V22" s="45">
        <f>MATCH(G22,options!$D$1:$D$20,0)</f>
        <v>19</v>
      </c>
    </row>
    <row r="23" spans="1:22" ht="98" x14ac:dyDescent="0.15">
      <c r="A23" s="39" t="s">
        <v>439</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t="b">
        <f>FALSE()</f>
        <v>0</v>
      </c>
      <c r="D23" s="44" t="b">
        <f>FALSE()</f>
        <v>0</v>
      </c>
      <c r="E23" s="38">
        <v>5714401440093</v>
      </c>
      <c r="F23" s="38" t="s">
        <v>440</v>
      </c>
      <c r="G23" s="45" t="s">
        <v>441</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Tschechisch</v>
      </c>
      <c r="I23" s="46" t="b">
        <f>TRUE()</f>
        <v>1</v>
      </c>
      <c r="J23" s="47" t="b">
        <f>TRUE()</f>
        <v>1</v>
      </c>
      <c r="K23" s="38" t="s">
        <v>442</v>
      </c>
      <c r="L23" s="48" t="b">
        <f>FALSE()</f>
        <v>0</v>
      </c>
      <c r="M23" s="49" t="str">
        <f t="shared" si="0"/>
        <v>https://download.lenovo.com/Images/Parts/01AX318/01AX318_A.jpg</v>
      </c>
      <c r="N23" s="49" t="str">
        <f t="shared" si="1"/>
        <v>https://download.lenovo.com/Images/Parts/01AX318/01AX318_B.jpg</v>
      </c>
      <c r="O23" s="50" t="str">
        <f t="shared" si="2"/>
        <v>https://download.lenovo.com/Images/Parts/01AX318/01AX318_details.jpg</v>
      </c>
      <c r="P23" t="str">
        <f t="shared" si="3"/>
        <v/>
      </c>
      <c r="Q23" t="str">
        <f t="shared" si="4"/>
        <v/>
      </c>
      <c r="R23" t="str">
        <f t="shared" si="5"/>
        <v/>
      </c>
      <c r="S23" s="51" t="s">
        <v>368</v>
      </c>
      <c r="V23" s="45">
        <f>MATCH(G23,options!$D$1:$D$20,0)</f>
        <v>20</v>
      </c>
    </row>
    <row r="24" spans="1:22" ht="98" x14ac:dyDescent="0.15">
      <c r="A24" s="39" t="s">
        <v>443</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t="b">
        <f>FALSE()</f>
        <v>0</v>
      </c>
      <c r="D24" s="44" t="b">
        <f>TRUE()</f>
        <v>1</v>
      </c>
      <c r="E24" s="38">
        <v>5714401441014</v>
      </c>
      <c r="F24" s="38" t="s">
        <v>444</v>
      </c>
      <c r="G24" s="45"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6" t="b">
        <f>TRUE()</f>
        <v>1</v>
      </c>
      <c r="J24" s="47" t="b">
        <f>FALSE()</f>
        <v>0</v>
      </c>
      <c r="K24" s="38" t="s">
        <v>445</v>
      </c>
      <c r="L24" s="48" t="b">
        <v>1</v>
      </c>
      <c r="M24" s="49" t="str">
        <f t="shared" si="0"/>
        <v>https://raw.githubusercontent.com/PatrickVibild/TellusAmazonPictures/master/pictures/Lenovo/T440/RG/DE/1.jpg</v>
      </c>
      <c r="N24" s="49" t="str">
        <f t="shared" si="1"/>
        <v>https://raw.githubusercontent.com/PatrickVibild/TellusAmazonPictures/master/pictures/Lenovo/T440/RG/DE/2.jpg</v>
      </c>
      <c r="O24" s="50"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s="51" t="s">
        <v>368</v>
      </c>
      <c r="V24" s="45">
        <f>MATCH(G24,options!$D$1:$D$20,0)</f>
        <v>1</v>
      </c>
    </row>
    <row r="25" spans="1:22" ht="98" x14ac:dyDescent="0.15">
      <c r="A25" s="39" t="s">
        <v>446</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t="b">
        <f>FALSE()</f>
        <v>0</v>
      </c>
      <c r="D25" s="44" t="b">
        <f>TRUE()</f>
        <v>1</v>
      </c>
      <c r="E25" s="38">
        <v>5714401441021</v>
      </c>
      <c r="F25" s="38" t="s">
        <v>447</v>
      </c>
      <c r="G25" s="45" t="s">
        <v>371</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6" t="b">
        <f>TRUE()</f>
        <v>1</v>
      </c>
      <c r="J25" s="47" t="b">
        <f>FALSE()</f>
        <v>0</v>
      </c>
      <c r="K25" s="38" t="s">
        <v>448</v>
      </c>
      <c r="L25" s="48" t="b">
        <v>1</v>
      </c>
      <c r="M25" s="49" t="str">
        <f t="shared" si="0"/>
        <v>https://raw.githubusercontent.com/PatrickVibild/TellusAmazonPictures/master/pictures/Lenovo/T440/RG/FR/1.jpg</v>
      </c>
      <c r="N25" s="49" t="str">
        <f t="shared" si="1"/>
        <v>https://raw.githubusercontent.com/PatrickVibild/TellusAmazonPictures/master/pictures/Lenovo/T440/RG/FR/2.jpg</v>
      </c>
      <c r="O25" s="50"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s="51" t="s">
        <v>368</v>
      </c>
      <c r="V25" s="45">
        <f>MATCH(G25,options!$D$1:$D$20,0)</f>
        <v>2</v>
      </c>
    </row>
    <row r="26" spans="1:22" ht="98" x14ac:dyDescent="0.15">
      <c r="A26" s="39" t="s">
        <v>449</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t="b">
        <f>FALSE()</f>
        <v>0</v>
      </c>
      <c r="D26" s="44" t="b">
        <f>TRUE()</f>
        <v>1</v>
      </c>
      <c r="E26" s="38">
        <v>5714401441038</v>
      </c>
      <c r="F26" s="38" t="s">
        <v>450</v>
      </c>
      <c r="G26" s="45"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6" t="b">
        <f>TRUE()</f>
        <v>1</v>
      </c>
      <c r="J26" s="47" t="b">
        <f>FALSE()</f>
        <v>0</v>
      </c>
      <c r="K26" s="38" t="s">
        <v>451</v>
      </c>
      <c r="L26" s="48" t="b">
        <v>1</v>
      </c>
      <c r="M26" s="49" t="str">
        <f t="shared" si="0"/>
        <v>https://raw.githubusercontent.com/PatrickVibild/TellusAmazonPictures/master/pictures/Lenovo/T440/RG/IT/1.jpg</v>
      </c>
      <c r="N26" s="49" t="str">
        <f t="shared" si="1"/>
        <v>https://raw.githubusercontent.com/PatrickVibild/TellusAmazonPictures/master/pictures/Lenovo/T440/RG/IT/2.jpg</v>
      </c>
      <c r="O26" s="50"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s="51" t="s">
        <v>368</v>
      </c>
      <c r="V26" s="45">
        <f>MATCH(G26,options!$D$1:$D$20,0)</f>
        <v>3</v>
      </c>
    </row>
    <row r="27" spans="1:22" ht="98" x14ac:dyDescent="0.15">
      <c r="A27" s="39" t="s">
        <v>446</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t="b">
        <f>FALSE()</f>
        <v>0</v>
      </c>
      <c r="D27" s="44" t="b">
        <f>TRUE()</f>
        <v>1</v>
      </c>
      <c r="E27" s="38">
        <v>5714401441045</v>
      </c>
      <c r="F27" s="38" t="s">
        <v>452</v>
      </c>
      <c r="G27" s="45" t="s">
        <v>380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6" t="b">
        <f>TRUE()</f>
        <v>1</v>
      </c>
      <c r="J27" s="47" t="b">
        <f>FALSE()</f>
        <v>0</v>
      </c>
      <c r="K27" s="38" t="s">
        <v>453</v>
      </c>
      <c r="L27" s="48" t="b">
        <v>1</v>
      </c>
      <c r="M27" s="49" t="str">
        <f t="shared" si="0"/>
        <v>https://raw.githubusercontent.com/PatrickVibild/TellusAmazonPictures/master/pictures/Lenovo/T440/RG/ES/1.jpg</v>
      </c>
      <c r="N27" s="49" t="str">
        <f t="shared" si="1"/>
        <v>https://raw.githubusercontent.com/PatrickVibild/TellusAmazonPictures/master/pictures/Lenovo/T440/RG/ES/2.jpg</v>
      </c>
      <c r="O27" s="50"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s="51" t="s">
        <v>368</v>
      </c>
      <c r="V27" s="45">
        <f>MATCH(G27,options!$D$1:$D$20,0)</f>
        <v>4</v>
      </c>
    </row>
    <row r="28" spans="1:22" ht="98" x14ac:dyDescent="0.15">
      <c r="B28" s="58"/>
      <c r="C28" s="44" t="b">
        <f>FALSE()</f>
        <v>0</v>
      </c>
      <c r="D28" s="44" t="b">
        <f>TRUE()</f>
        <v>1</v>
      </c>
      <c r="E28" s="38">
        <v>5714401441052</v>
      </c>
      <c r="F28" s="38" t="s">
        <v>454</v>
      </c>
      <c r="G28" s="45" t="s">
        <v>384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6" t="b">
        <f>TRUE()</f>
        <v>1</v>
      </c>
      <c r="J28" s="47" t="b">
        <f>FALSE()</f>
        <v>0</v>
      </c>
      <c r="K28" s="38" t="s">
        <v>455</v>
      </c>
      <c r="L28" s="48" t="b">
        <v>1</v>
      </c>
      <c r="M28" s="49" t="str">
        <f t="shared" si="0"/>
        <v>https://raw.githubusercontent.com/PatrickVibild/TellusAmazonPictures/master/pictures/Lenovo/T440/RG/UK/1.jpg</v>
      </c>
      <c r="N28" s="49" t="str">
        <f t="shared" si="1"/>
        <v>https://raw.githubusercontent.com/PatrickVibild/TellusAmazonPictures/master/pictures/Lenovo/T440/RG/UK/2.jpg</v>
      </c>
      <c r="O28" s="50"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s="51" t="s">
        <v>368</v>
      </c>
      <c r="V28" s="45">
        <f>MATCH(G28,options!$D$1:$D$20,0)</f>
        <v>5</v>
      </c>
    </row>
    <row r="29" spans="1:22" ht="98" x14ac:dyDescent="0.15">
      <c r="A29" s="39" t="s">
        <v>456</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t="b">
        <f>FALSE()</f>
        <v>0</v>
      </c>
      <c r="D29" s="44" t="b">
        <f>FALSE()</f>
        <v>0</v>
      </c>
      <c r="E29" s="38">
        <v>5714401441069</v>
      </c>
      <c r="F29" s="38" t="s">
        <v>457</v>
      </c>
      <c r="G29" s="45"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6" t="b">
        <f>TRUE()</f>
        <v>1</v>
      </c>
      <c r="J29" s="47" t="b">
        <f>FALSE()</f>
        <v>0</v>
      </c>
      <c r="K29" s="38" t="s">
        <v>458</v>
      </c>
      <c r="L29" s="48" t="b">
        <v>1</v>
      </c>
      <c r="M29" s="49" t="str">
        <f t="shared" si="0"/>
        <v>https://raw.githubusercontent.com/PatrickVibild/TellusAmazonPictures/master/pictures/Lenovo/T440/RG/NOR/1.jpg</v>
      </c>
      <c r="N29" s="49" t="str">
        <f t="shared" si="1"/>
        <v>https://raw.githubusercontent.com/PatrickVibild/TellusAmazonPictures/master/pictures/Lenovo/T440/RG/NOR/2.jpg</v>
      </c>
      <c r="O29" s="50"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s="51" t="s">
        <v>368</v>
      </c>
      <c r="V29" s="45">
        <f>MATCH(G29,options!$D$1:$D$20,0)</f>
        <v>6</v>
      </c>
    </row>
    <row r="30" spans="1:22" ht="98" x14ac:dyDescent="0.15">
      <c r="B30" s="58"/>
      <c r="C30" s="44" t="b">
        <f>FALSE()</f>
        <v>0</v>
      </c>
      <c r="D30" s="44" t="b">
        <f>TRUE()</f>
        <v>1</v>
      </c>
      <c r="E30" s="38">
        <v>5714401441076</v>
      </c>
      <c r="F30" s="38" t="s">
        <v>459</v>
      </c>
      <c r="G30" s="45" t="s">
        <v>392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6" t="b">
        <f>TRUE()</f>
        <v>1</v>
      </c>
      <c r="J30" s="47" t="b">
        <f>FALSE()</f>
        <v>0</v>
      </c>
      <c r="K30" s="38" t="s">
        <v>460</v>
      </c>
      <c r="L30" s="48" t="b">
        <f>FALSE()</f>
        <v>0</v>
      </c>
      <c r="M30" s="49" t="str">
        <f t="shared" si="0"/>
        <v>https://download.lenovo.com/Images/Parts/04Y0830/04Y0830_A.jpg</v>
      </c>
      <c r="N30" s="49" t="str">
        <f t="shared" si="1"/>
        <v>https://download.lenovo.com/Images/Parts/04Y0830/04Y0830_B.jpg</v>
      </c>
      <c r="O30" s="50" t="str">
        <f t="shared" si="2"/>
        <v>https://download.lenovo.com/Images/Parts/04Y0830/04Y0830_details.jpg</v>
      </c>
      <c r="P30" t="str">
        <f t="shared" si="3"/>
        <v/>
      </c>
      <c r="Q30" t="str">
        <f t="shared" si="4"/>
        <v/>
      </c>
      <c r="R30" t="str">
        <f t="shared" si="5"/>
        <v/>
      </c>
      <c r="S30" s="51" t="s">
        <v>368</v>
      </c>
      <c r="V30" s="45">
        <f>MATCH(G30,options!$D$1:$D$20,0)</f>
        <v>7</v>
      </c>
    </row>
    <row r="31" spans="1:22" ht="98" x14ac:dyDescent="0.15">
      <c r="A31" s="39" t="s">
        <v>461</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t="b">
        <f>FALSE()</f>
        <v>0</v>
      </c>
      <c r="D31" s="44" t="b">
        <f>FALSE()</f>
        <v>0</v>
      </c>
      <c r="E31" s="38">
        <v>5714401441083</v>
      </c>
      <c r="F31" s="38" t="s">
        <v>462</v>
      </c>
      <c r="G31" s="45" t="s">
        <v>396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6" t="b">
        <f>TRUE()</f>
        <v>1</v>
      </c>
      <c r="J31" s="47" t="b">
        <f>FALSE()</f>
        <v>0</v>
      </c>
      <c r="K31" s="38" t="s">
        <v>463</v>
      </c>
      <c r="L31" s="48" t="b">
        <f>FALSE()</f>
        <v>0</v>
      </c>
      <c r="M31" s="49" t="str">
        <f t="shared" si="0"/>
        <v>https://download.lenovo.com/Images/Parts/04Y0831/04Y0831_A.jpg</v>
      </c>
      <c r="N31" s="49" t="str">
        <f t="shared" si="1"/>
        <v>https://download.lenovo.com/Images/Parts/04Y0831/04Y0831_B.jpg</v>
      </c>
      <c r="O31" s="50" t="str">
        <f t="shared" si="2"/>
        <v>https://download.lenovo.com/Images/Parts/04Y0831/04Y0831_details.jpg</v>
      </c>
      <c r="P31" t="str">
        <f t="shared" si="3"/>
        <v/>
      </c>
      <c r="Q31" t="str">
        <f t="shared" si="4"/>
        <v/>
      </c>
      <c r="R31" t="str">
        <f t="shared" si="5"/>
        <v/>
      </c>
      <c r="S31" s="51" t="s">
        <v>368</v>
      </c>
      <c r="V31" s="45">
        <f>MATCH(G31,options!$D$1:$D$20,0)</f>
        <v>8</v>
      </c>
    </row>
    <row r="32" spans="1:22" ht="98" x14ac:dyDescent="0.15">
      <c r="C32" s="44" t="b">
        <f>FALSE()</f>
        <v>0</v>
      </c>
      <c r="D32" s="44" t="b">
        <f>FALSE()</f>
        <v>0</v>
      </c>
      <c r="E32" s="38">
        <v>5714401441090</v>
      </c>
      <c r="F32" s="38" t="s">
        <v>464</v>
      </c>
      <c r="G32" s="45" t="s">
        <v>441</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6" t="b">
        <f>TRUE()</f>
        <v>1</v>
      </c>
      <c r="J32" s="47" t="b">
        <f>FALSE()</f>
        <v>0</v>
      </c>
      <c r="K32" s="38" t="s">
        <v>465</v>
      </c>
      <c r="L32" s="48" t="b">
        <f>FALSE()</f>
        <v>0</v>
      </c>
      <c r="M32" s="49" t="str">
        <f t="shared" si="0"/>
        <v>https://download.lenovo.com/Images/Parts/04Y0832/04Y0832_A.jpg</v>
      </c>
      <c r="N32" s="49" t="str">
        <f t="shared" si="1"/>
        <v>https://download.lenovo.com/Images/Parts/04Y0832/04Y0832_B.jpg</v>
      </c>
      <c r="O32" s="50" t="str">
        <f t="shared" si="2"/>
        <v>https://download.lenovo.com/Images/Parts/04Y0832/04Y0832_details.jpg</v>
      </c>
      <c r="P32" t="str">
        <f t="shared" si="3"/>
        <v/>
      </c>
      <c r="Q32" t="str">
        <f t="shared" si="4"/>
        <v/>
      </c>
      <c r="R32" t="str">
        <f t="shared" si="5"/>
        <v/>
      </c>
      <c r="S32" s="51" t="s">
        <v>368</v>
      </c>
      <c r="V32" s="45">
        <f>MATCH(G32,options!$D$1:$D$20,0)</f>
        <v>20</v>
      </c>
    </row>
    <row r="33" spans="1:22" ht="98" x14ac:dyDescent="0.15">
      <c r="A33" s="39" t="s">
        <v>466</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t="b">
        <f>FALSE()</f>
        <v>0</v>
      </c>
      <c r="D33" s="44" t="b">
        <f>FALSE()</f>
        <v>0</v>
      </c>
      <c r="E33" s="38">
        <v>5714401441106</v>
      </c>
      <c r="F33" s="38" t="s">
        <v>467</v>
      </c>
      <c r="G33" s="45" t="s">
        <v>399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6" t="b">
        <f>TRUE()</f>
        <v>1</v>
      </c>
      <c r="J33" s="47" t="b">
        <f>FALSE()</f>
        <v>0</v>
      </c>
      <c r="K33" s="38" t="s">
        <v>468</v>
      </c>
      <c r="L33" s="48" t="b">
        <f>FALSE()</f>
        <v>0</v>
      </c>
      <c r="M33" s="49" t="str">
        <f t="shared" si="0"/>
        <v>https://download.lenovo.com/Images/Parts/04Y0833/04Y0833_A.jpg</v>
      </c>
      <c r="N33" s="49" t="str">
        <f t="shared" si="1"/>
        <v>https://download.lenovo.com/Images/Parts/04Y0833/04Y0833_B.jpg</v>
      </c>
      <c r="O33" s="50" t="str">
        <f t="shared" si="2"/>
        <v>https://download.lenovo.com/Images/Parts/04Y0833/04Y0833_details.jpg</v>
      </c>
      <c r="P33" t="str">
        <f t="shared" si="3"/>
        <v/>
      </c>
      <c r="Q33" t="str">
        <f t="shared" si="4"/>
        <v/>
      </c>
      <c r="R33" t="str">
        <f t="shared" si="5"/>
        <v/>
      </c>
      <c r="S33" s="51" t="s">
        <v>368</v>
      </c>
      <c r="V33" s="45">
        <f>MATCH(G33,options!$D$1:$D$20,0)</f>
        <v>9</v>
      </c>
    </row>
    <row r="34" spans="1:22" ht="98" x14ac:dyDescent="0.15">
      <c r="C34" s="44" t="b">
        <f>FALSE()</f>
        <v>0</v>
      </c>
      <c r="D34" s="44" t="b">
        <f>FALSE()</f>
        <v>0</v>
      </c>
      <c r="E34" s="38">
        <v>5714401441113</v>
      </c>
      <c r="F34" s="38" t="s">
        <v>469</v>
      </c>
      <c r="G34" s="45" t="s">
        <v>437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6" t="b">
        <f>TRUE()</f>
        <v>1</v>
      </c>
      <c r="J34" s="47" t="b">
        <f>FALSE()</f>
        <v>0</v>
      </c>
      <c r="K34" s="38" t="s">
        <v>470</v>
      </c>
      <c r="L34" s="48" t="b">
        <f>FALSE()</f>
        <v>0</v>
      </c>
      <c r="M34" s="49" t="str">
        <f t="shared" si="0"/>
        <v>https://download.lenovo.com/Images/Parts/04Y0839/04Y0839_A.jpg</v>
      </c>
      <c r="N34" s="49" t="str">
        <f t="shared" si="1"/>
        <v>https://download.lenovo.com/Images/Parts/04Y0839/04Y0839_B.jpg</v>
      </c>
      <c r="O34" s="50" t="str">
        <f t="shared" si="2"/>
        <v>https://download.lenovo.com/Images/Parts/04Y0839/04Y0839_details.jpg</v>
      </c>
      <c r="P34" t="str">
        <f t="shared" si="3"/>
        <v/>
      </c>
      <c r="Q34" t="str">
        <f t="shared" si="4"/>
        <v/>
      </c>
      <c r="R34" t="str">
        <f t="shared" si="5"/>
        <v/>
      </c>
      <c r="S34" s="51" t="s">
        <v>368</v>
      </c>
      <c r="V34" s="45">
        <f>MATCH(G34,options!$D$1:$D$20,0)</f>
        <v>19</v>
      </c>
    </row>
    <row r="35" spans="1:22" ht="98" x14ac:dyDescent="0.15">
      <c r="C35" s="44" t="b">
        <f>FALSE()</f>
        <v>0</v>
      </c>
      <c r="D35" s="44" t="b">
        <f>FALSE()</f>
        <v>0</v>
      </c>
      <c r="E35" s="38">
        <v>5714401441120</v>
      </c>
      <c r="F35" s="38" t="s">
        <v>471</v>
      </c>
      <c r="G35" s="45"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6" t="b">
        <f>TRUE()</f>
        <v>1</v>
      </c>
      <c r="J35" s="47" t="b">
        <f>FALSE()</f>
        <v>0</v>
      </c>
      <c r="K35" s="38" t="s">
        <v>472</v>
      </c>
      <c r="L35" s="48" t="b">
        <f>FALSE()</f>
        <v>0</v>
      </c>
      <c r="M35" s="49" t="str">
        <f t="shared" si="0"/>
        <v>https://download.lenovo.com/Images/Parts/04Y0881/04Y0881_A.jpg</v>
      </c>
      <c r="N35" s="49" t="str">
        <f t="shared" si="1"/>
        <v>https://download.lenovo.com/Images/Parts/04Y0881/04Y0881_B.jpg</v>
      </c>
      <c r="O35" s="50" t="str">
        <f t="shared" si="2"/>
        <v>https://download.lenovo.com/Images/Parts/04Y0881/04Y0881_details.jpg</v>
      </c>
      <c r="P35" t="str">
        <f t="shared" si="3"/>
        <v/>
      </c>
      <c r="Q35" t="str">
        <f t="shared" si="4"/>
        <v/>
      </c>
      <c r="R35" t="str">
        <f t="shared" si="5"/>
        <v/>
      </c>
      <c r="S35" s="51" t="s">
        <v>368</v>
      </c>
      <c r="V35" s="45">
        <f>MATCH(G35,options!$D$1:$D$20,0)</f>
        <v>10</v>
      </c>
    </row>
    <row r="36" spans="1:22" ht="98" x14ac:dyDescent="0.15">
      <c r="A36" s="39" t="s">
        <v>473</v>
      </c>
      <c r="B36" s="57" t="s">
        <v>366</v>
      </c>
      <c r="C36" s="44" t="b">
        <f>FALSE()</f>
        <v>0</v>
      </c>
      <c r="D36" s="44" t="b">
        <f>FALSE()</f>
        <v>0</v>
      </c>
      <c r="E36" s="38">
        <v>5714401441137</v>
      </c>
      <c r="F36" s="38" t="s">
        <v>474</v>
      </c>
      <c r="G36" s="45"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6" t="b">
        <f>TRUE()</f>
        <v>1</v>
      </c>
      <c r="J36" s="47" t="b">
        <f>FALSE()</f>
        <v>0</v>
      </c>
      <c r="K36" s="38" t="s">
        <v>475</v>
      </c>
      <c r="L36" s="48" t="b">
        <f>FALSE()</f>
        <v>0</v>
      </c>
      <c r="M36" s="49" t="str">
        <f t="shared" ref="M36:M67" si="6">IF(ISBLANK(K36),"",IF(L36, "https://raw.githubusercontent.com/PatrickVibild/TellusAmazonPictures/master/pictures/"&amp;K36&amp;"/1.jpg","https://download.lenovo.com/Images/Parts/"&amp;K36&amp;"/"&amp;K36&amp;"_A.jpg"))</f>
        <v>https://download.lenovo.com/Images/Parts/04Y0844/04Y0844_A.jpg</v>
      </c>
      <c r="N36" s="49" t="str">
        <f t="shared" ref="N36:N67" si="7">IF(ISBLANK(K36),"",IF(L36, "https://raw.githubusercontent.com/PatrickVibild/TellusAmazonPictures/master/pictures/"&amp;K36&amp;"/2.jpg","https://download.lenovo.com/Images/Parts/"&amp;K36&amp;"/"&amp;K36&amp;"_B.jpg"))</f>
        <v>https://download.lenovo.com/Images/Parts/04Y0844/04Y0844_B.jpg</v>
      </c>
      <c r="O36" s="50" t="str">
        <f t="shared" ref="O36:O67" si="8">IF(ISBLANK(K36),"",IF(L36, "https://raw.githubusercontent.com/PatrickVibild/TellusAmazonPictures/master/pictures/"&amp;K36&amp;"/3.jpg","https://download.lenovo.com/Images/Parts/"&amp;K36&amp;"/"&amp;K36&amp;"_details.jpg"))</f>
        <v>https://download.lenovo.com/Images/Parts/04Y0844/04Y0844_details.jpg</v>
      </c>
      <c r="P36" t="str">
        <f t="shared" ref="P36:P67" si="9">IF(ISBLANK(K36),"",IF(L36, "https://raw.githubusercontent.com/PatrickVibild/TellusAmazonPictures/master/pictures/"&amp;K36&amp;"/4.jpg", ""))</f>
        <v/>
      </c>
      <c r="Q36" t="str">
        <f t="shared" ref="Q36:Q67" si="10">IF(ISBLANK(K36),"",IF(L36, "https://raw.githubusercontent.com/PatrickVibild/TellusAmazonPictures/master/pictures/"&amp;K36&amp;"/5.jpg", ""))</f>
        <v/>
      </c>
      <c r="R36" t="str">
        <f t="shared" ref="R36:R67" si="11">IF(ISBLANK(K36),"",IF(L36, "https://raw.githubusercontent.com/PatrickVibild/TellusAmazonPictures/master/pictures/"&amp;K36&amp;"/6.jpg", ""))</f>
        <v/>
      </c>
      <c r="S36" s="51" t="s">
        <v>368</v>
      </c>
      <c r="V36" s="45">
        <f>MATCH(G36,options!$D$1:$D$20,0)</f>
        <v>11</v>
      </c>
    </row>
    <row r="37" spans="1:22" ht="98" x14ac:dyDescent="0.15">
      <c r="A37" t="s">
        <v>476</v>
      </c>
      <c r="B37" s="57" t="s">
        <v>477</v>
      </c>
      <c r="C37" s="44" t="b">
        <f>FALSE()</f>
        <v>0</v>
      </c>
      <c r="D37" s="44" t="b">
        <f>FALSE()</f>
        <v>0</v>
      </c>
      <c r="E37" s="38">
        <v>5714401441144</v>
      </c>
      <c r="F37" s="38" t="s">
        <v>478</v>
      </c>
      <c r="G37" s="45"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6" t="b">
        <f>TRUE()</f>
        <v>1</v>
      </c>
      <c r="J37" s="47" t="b">
        <f>FALSE()</f>
        <v>0</v>
      </c>
      <c r="K37" s="38" t="s">
        <v>479</v>
      </c>
      <c r="L37" s="48" t="b">
        <f>FALSE()</f>
        <v>0</v>
      </c>
      <c r="M37" s="49" t="str">
        <f t="shared" si="6"/>
        <v>https://download.lenovo.com/Images/Parts/04Y0845/04Y0845_A.jpg</v>
      </c>
      <c r="N37" s="49" t="str">
        <f t="shared" si="7"/>
        <v>https://download.lenovo.com/Images/Parts/04Y0845/04Y0845_B.jpg</v>
      </c>
      <c r="O37" s="50" t="str">
        <f t="shared" si="8"/>
        <v>https://download.lenovo.com/Images/Parts/04Y0845/04Y0845_details.jpg</v>
      </c>
      <c r="P37" t="str">
        <f t="shared" si="9"/>
        <v/>
      </c>
      <c r="Q37" t="str">
        <f t="shared" si="10"/>
        <v/>
      </c>
      <c r="R37" t="str">
        <f t="shared" si="11"/>
        <v/>
      </c>
      <c r="S37" s="51" t="s">
        <v>368</v>
      </c>
      <c r="V37" s="45">
        <f>MATCH(G37,options!$D$1:$D$20,0)</f>
        <v>12</v>
      </c>
    </row>
    <row r="38" spans="1:22" ht="98" x14ac:dyDescent="0.15">
      <c r="C38" s="44" t="b">
        <f>FALSE()</f>
        <v>0</v>
      </c>
      <c r="D38" s="44" t="b">
        <f>TRUE()</f>
        <v>1</v>
      </c>
      <c r="E38" s="38">
        <v>5714401441151</v>
      </c>
      <c r="F38" s="38" t="s">
        <v>480</v>
      </c>
      <c r="G38" s="45" t="s">
        <v>416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6" t="b">
        <f>TRUE()</f>
        <v>1</v>
      </c>
      <c r="J38" s="47" t="b">
        <f>FALSE()</f>
        <v>0</v>
      </c>
      <c r="K38" s="38" t="s">
        <v>481</v>
      </c>
      <c r="L38" s="48" t="b">
        <f>FALSE()</f>
        <v>0</v>
      </c>
      <c r="M38" s="49" t="str">
        <f t="shared" si="6"/>
        <v>https://download.lenovo.com/Images/Parts/04Y0846/04Y0846_A.jpg</v>
      </c>
      <c r="N38" s="49" t="str">
        <f t="shared" si="7"/>
        <v>https://download.lenovo.com/Images/Parts/04Y0846/04Y0846_B.jpg</v>
      </c>
      <c r="O38" s="50" t="str">
        <f t="shared" si="8"/>
        <v>https://download.lenovo.com/Images/Parts/04Y0846/04Y0846_details.jpg</v>
      </c>
      <c r="P38" t="str">
        <f t="shared" si="9"/>
        <v/>
      </c>
      <c r="Q38" t="str">
        <f t="shared" si="10"/>
        <v/>
      </c>
      <c r="R38" t="str">
        <f t="shared" si="11"/>
        <v/>
      </c>
      <c r="S38" s="51" t="s">
        <v>368</v>
      </c>
      <c r="V38" s="45">
        <f>MATCH(G38,options!$D$1:$D$20,0)</f>
        <v>13</v>
      </c>
    </row>
    <row r="39" spans="1:22" ht="98" x14ac:dyDescent="0.15">
      <c r="C39" s="44" t="b">
        <f>FALSE()</f>
        <v>0</v>
      </c>
      <c r="D39" s="44" t="b">
        <f>FALSE()</f>
        <v>0</v>
      </c>
      <c r="E39" s="38">
        <v>5714401441168</v>
      </c>
      <c r="F39" s="38" t="s">
        <v>482</v>
      </c>
      <c r="G39" s="45" t="s">
        <v>419</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6" t="b">
        <f>TRUE()</f>
        <v>1</v>
      </c>
      <c r="J39" s="47" t="b">
        <f>FALSE()</f>
        <v>0</v>
      </c>
      <c r="K39" s="38" t="s">
        <v>483</v>
      </c>
      <c r="L39" s="48" t="b">
        <f>FALSE()</f>
        <v>0</v>
      </c>
      <c r="M39" s="49" t="str">
        <f t="shared" si="6"/>
        <v>https://download.lenovo.com/Images/Parts/04Y0850/04Y0850_A.jpg</v>
      </c>
      <c r="N39" s="49" t="str">
        <f t="shared" si="7"/>
        <v>https://download.lenovo.com/Images/Parts/04Y0850/04Y0850_B.jpg</v>
      </c>
      <c r="O39" s="50" t="str">
        <f t="shared" si="8"/>
        <v>https://download.lenovo.com/Images/Parts/04Y0850/04Y0850_details.jpg</v>
      </c>
      <c r="P39" t="str">
        <f t="shared" si="9"/>
        <v/>
      </c>
      <c r="Q39" t="str">
        <f t="shared" si="10"/>
        <v/>
      </c>
      <c r="R39" t="str">
        <f t="shared" si="11"/>
        <v/>
      </c>
      <c r="S39" s="51" t="s">
        <v>368</v>
      </c>
      <c r="V39" s="45">
        <f>MATCH(G39,options!$D$1:$D$20,0)</f>
        <v>14</v>
      </c>
    </row>
    <row r="40" spans="1:22" ht="98" x14ac:dyDescent="0.15">
      <c r="C40" s="44" t="b">
        <f>FALSE()</f>
        <v>0</v>
      </c>
      <c r="D40" s="44" t="b">
        <f>FALSE()</f>
        <v>0</v>
      </c>
      <c r="E40" s="38">
        <v>5714401441175</v>
      </c>
      <c r="F40" s="38" t="s">
        <v>484</v>
      </c>
      <c r="G40" s="45" t="s">
        <v>423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6" t="b">
        <f>TRUE()</f>
        <v>1</v>
      </c>
      <c r="J40" s="47" t="b">
        <f>FALSE()</f>
        <v>0</v>
      </c>
      <c r="K40" s="38" t="s">
        <v>485</v>
      </c>
      <c r="L40" s="48" t="b">
        <f>FALSE()</f>
        <v>0</v>
      </c>
      <c r="M40" s="49" t="str">
        <f t="shared" si="6"/>
        <v>https://download.lenovo.com/Images/Parts/04Y0851/04Y0851_A.jpg</v>
      </c>
      <c r="N40" s="49" t="str">
        <f t="shared" si="7"/>
        <v>https://download.lenovo.com/Images/Parts/04Y0851/04Y0851_B.jpg</v>
      </c>
      <c r="O40" s="50" t="str">
        <f t="shared" si="8"/>
        <v>https://download.lenovo.com/Images/Parts/04Y0851/04Y0851_details.jpg</v>
      </c>
      <c r="P40" t="str">
        <f t="shared" si="9"/>
        <v/>
      </c>
      <c r="Q40" t="str">
        <f t="shared" si="10"/>
        <v/>
      </c>
      <c r="R40" t="str">
        <f t="shared" si="11"/>
        <v/>
      </c>
      <c r="S40" s="51" t="s">
        <v>368</v>
      </c>
      <c r="V40" s="45">
        <f>MATCH(G40,options!$D$1:$D$20,0)</f>
        <v>15</v>
      </c>
    </row>
    <row r="41" spans="1:22" ht="98" x14ac:dyDescent="0.15">
      <c r="C41" s="44" t="b">
        <f>FALSE()</f>
        <v>0</v>
      </c>
      <c r="D41" s="44" t="b">
        <f>FALSE()</f>
        <v>0</v>
      </c>
      <c r="E41" s="38">
        <v>5714401441182</v>
      </c>
      <c r="F41" s="38" t="s">
        <v>486</v>
      </c>
      <c r="G41" s="45" t="s">
        <v>426</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6" t="b">
        <f>TRUE()</f>
        <v>1</v>
      </c>
      <c r="J41" s="47" t="b">
        <f>FALSE()</f>
        <v>0</v>
      </c>
      <c r="K41" s="38" t="s">
        <v>487</v>
      </c>
      <c r="L41" s="48" t="b">
        <f>TRUE()</f>
        <v>1</v>
      </c>
      <c r="M41" s="49" t="str">
        <f t="shared" si="6"/>
        <v>https://raw.githubusercontent.com/PatrickVibild/TellusAmazonPictures/master/pictures/Lenovo/T440/RG/USI/1.jpg</v>
      </c>
      <c r="N41" s="49" t="str">
        <f t="shared" si="7"/>
        <v>https://raw.githubusercontent.com/PatrickVibild/TellusAmazonPictures/master/pictures/Lenovo/T440/RG/USI/2.jpg</v>
      </c>
      <c r="O41" s="50" t="str">
        <f t="shared" si="8"/>
        <v>https://raw.githubusercontent.com/PatrickVibild/TellusAmazonPictures/master/pictures/Lenovo/T440/RG/USI/3.jpg</v>
      </c>
      <c r="P41" t="str">
        <f t="shared" si="9"/>
        <v>https://raw.githubusercontent.com/PatrickVibild/TellusAmazonPictures/master/pictures/Lenovo/T440/RG/USI/4.jpg</v>
      </c>
      <c r="Q41" t="str">
        <f t="shared" si="10"/>
        <v>https://raw.githubusercontent.com/PatrickVibild/TellusAmazonPictures/master/pictures/Lenovo/T440/RG/USI/5.jpg</v>
      </c>
      <c r="R41" t="str">
        <f t="shared" si="11"/>
        <v>https://raw.githubusercontent.com/PatrickVibild/TellusAmazonPictures/master/pictures/Lenovo/T440/RG/USI/6.jpg</v>
      </c>
      <c r="S41" s="51" t="s">
        <v>368</v>
      </c>
      <c r="V41" s="45">
        <f>MATCH(G41,options!$D$1:$D$20,0)</f>
        <v>16</v>
      </c>
    </row>
    <row r="42" spans="1:22" ht="98" x14ac:dyDescent="0.15">
      <c r="C42" s="44" t="b">
        <f>FALSE()</f>
        <v>0</v>
      </c>
      <c r="D42" s="44" t="b">
        <f>FALSE()</f>
        <v>0</v>
      </c>
      <c r="E42" s="38">
        <v>5714401441199</v>
      </c>
      <c r="F42" s="38" t="s">
        <v>488</v>
      </c>
      <c r="G42" s="45" t="s">
        <v>431</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6" t="b">
        <f>TRUE()</f>
        <v>1</v>
      </c>
      <c r="J42" s="47" t="b">
        <f>FALSE()</f>
        <v>0</v>
      </c>
      <c r="K42" s="38" t="s">
        <v>489</v>
      </c>
      <c r="L42" s="48" t="b">
        <f>FALSE()</f>
        <v>0</v>
      </c>
      <c r="M42" s="49" t="str">
        <f t="shared" si="6"/>
        <v>https://download.lenovo.com/Images/Parts/04Y0847/04Y0847_A.jpg</v>
      </c>
      <c r="N42" s="49" t="str">
        <f t="shared" si="7"/>
        <v>https://download.lenovo.com/Images/Parts/04Y0847/04Y0847_B.jpg</v>
      </c>
      <c r="O42" s="50" t="str">
        <f t="shared" si="8"/>
        <v>https://download.lenovo.com/Images/Parts/04Y0847/04Y0847_details.jpg</v>
      </c>
      <c r="P42" t="str">
        <f t="shared" si="9"/>
        <v/>
      </c>
      <c r="Q42" t="str">
        <f t="shared" si="10"/>
        <v/>
      </c>
      <c r="R42" t="str">
        <f t="shared" si="11"/>
        <v/>
      </c>
      <c r="S42" s="51" t="s">
        <v>368</v>
      </c>
      <c r="V42" s="45">
        <f>MATCH(G42,options!$D$1:$D$20,0)</f>
        <v>17</v>
      </c>
    </row>
    <row r="43" spans="1:22" ht="98" x14ac:dyDescent="0.15">
      <c r="C43" s="44" t="b">
        <f>TRUE()</f>
        <v>1</v>
      </c>
      <c r="D43" s="44" t="b">
        <f>FALSE()</f>
        <v>0</v>
      </c>
      <c r="E43" s="38">
        <v>5714401441205</v>
      </c>
      <c r="F43" s="38" t="s">
        <v>490</v>
      </c>
      <c r="G43" s="45" t="s">
        <v>434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6" t="b">
        <f>TRUE()</f>
        <v>1</v>
      </c>
      <c r="J43" s="47" t="b">
        <f>FALSE()</f>
        <v>0</v>
      </c>
      <c r="K43" s="38" t="s">
        <v>491</v>
      </c>
      <c r="L43" s="48" t="b">
        <f>TRUE()</f>
        <v>1</v>
      </c>
      <c r="M43" s="49" t="str">
        <f t="shared" si="6"/>
        <v>https://raw.githubusercontent.com/PatrickVibild/TellusAmazonPictures/master/pictures/Lenovo/T440/RG/US/1.jpg</v>
      </c>
      <c r="N43" s="49" t="str">
        <f t="shared" si="7"/>
        <v>https://raw.githubusercontent.com/PatrickVibild/TellusAmazonPictures/master/pictures/Lenovo/T440/RG/US/2.jpg</v>
      </c>
      <c r="O43" s="50" t="str">
        <f t="shared" si="8"/>
        <v>https://raw.githubusercontent.com/PatrickVibild/TellusAmazonPictures/master/pictures/Lenovo/T440/RG/US/3.jpg</v>
      </c>
      <c r="P43" t="str">
        <f t="shared" si="9"/>
        <v>https://raw.githubusercontent.com/PatrickVibild/TellusAmazonPictures/master/pictures/Lenovo/T440/RG/US/4.jpg</v>
      </c>
      <c r="Q43" t="str">
        <f t="shared" si="10"/>
        <v>https://raw.githubusercontent.com/PatrickVibild/TellusAmazonPictures/master/pictures/Lenovo/T440/RG/US/5.jpg</v>
      </c>
      <c r="R43" t="str">
        <f t="shared" si="11"/>
        <v>https://raw.githubusercontent.com/PatrickVibild/TellusAmazonPictures/master/pictures/Lenovo/T440/RG/US/6.jpg</v>
      </c>
      <c r="S43" s="51" t="s">
        <v>368</v>
      </c>
      <c r="V43" s="45">
        <f>MATCH(G43,options!$D$1:$D$20,0)</f>
        <v>18</v>
      </c>
    </row>
    <row r="44" spans="1:22" x14ac:dyDescent="0.15">
      <c r="E44" s="59"/>
      <c r="F44" s="60"/>
      <c r="G44" s="6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0"/>
      <c r="J44" s="60"/>
      <c r="K44" s="49"/>
      <c r="L44" s="49"/>
      <c r="M44" s="49" t="str">
        <f t="shared" si="6"/>
        <v/>
      </c>
      <c r="N44" s="49" t="str">
        <f t="shared" si="7"/>
        <v/>
      </c>
      <c r="O44" s="50" t="str">
        <f t="shared" si="8"/>
        <v/>
      </c>
      <c r="P44" t="str">
        <f t="shared" si="9"/>
        <v/>
      </c>
      <c r="Q44" t="str">
        <f t="shared" si="10"/>
        <v/>
      </c>
      <c r="R44" t="str">
        <f t="shared" si="11"/>
        <v/>
      </c>
      <c r="S44" t="str">
        <f t="shared" ref="S44:S75" si="12">IF(ISBLANK(K44),"",IF(L44, "https://raw.githubusercontent.com/PatrickVibild/TellusAmazonPictures/master/pictures/"&amp;K44&amp;"/7.jpg", ""))</f>
        <v/>
      </c>
      <c r="T44" t="str">
        <f t="shared" ref="T44:T75" si="13">IF(ISBLANK(K44),"",IF(L44, "https://raw.githubusercontent.com/PatrickVibild/TellusAmazonPictures/master/pictures/"&amp;K44&amp;"/8.jpg",""))</f>
        <v/>
      </c>
      <c r="U44" t="str">
        <f t="shared" ref="U44:U75" si="14">IF(ISBLANK(K44),"",IF(L44, "https://raw.githubusercontent.com/PatrickVibild/TellusAmazonPictures/master/pictures/"&amp;K44&amp;"/9.jpg", ""))</f>
        <v/>
      </c>
      <c r="V44" s="45" t="e">
        <f>MATCH(G44,options!$D$1:$D$20,0)</f>
        <v>#N/A</v>
      </c>
    </row>
    <row r="45" spans="1:22" x14ac:dyDescent="0.15">
      <c r="E45" s="59"/>
      <c r="F45" s="60"/>
      <c r="G45" s="6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0"/>
      <c r="J45" s="60"/>
      <c r="K45" s="49"/>
      <c r="L45" s="49"/>
      <c r="M45" s="49" t="str">
        <f t="shared" si="6"/>
        <v/>
      </c>
      <c r="N45" s="49" t="str">
        <f t="shared" si="7"/>
        <v/>
      </c>
      <c r="O45" s="50" t="str">
        <f t="shared" si="8"/>
        <v/>
      </c>
      <c r="P45" t="str">
        <f t="shared" si="9"/>
        <v/>
      </c>
      <c r="Q45" t="str">
        <f t="shared" si="10"/>
        <v/>
      </c>
      <c r="R45" t="str">
        <f t="shared" si="11"/>
        <v/>
      </c>
      <c r="S45" t="str">
        <f t="shared" si="12"/>
        <v/>
      </c>
      <c r="T45" t="str">
        <f t="shared" si="13"/>
        <v/>
      </c>
      <c r="U45" t="str">
        <f t="shared" si="14"/>
        <v/>
      </c>
      <c r="V45" s="45" t="e">
        <f>MATCH(G45,options!$D$1:$D$20,0)</f>
        <v>#N/A</v>
      </c>
    </row>
    <row r="46" spans="1:22" x14ac:dyDescent="0.15">
      <c r="E46" s="59"/>
      <c r="F46" s="60"/>
      <c r="G46" s="6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0"/>
      <c r="J46" s="60"/>
      <c r="K46" s="49"/>
      <c r="L46" s="49"/>
      <c r="M46" s="49" t="str">
        <f t="shared" si="6"/>
        <v/>
      </c>
      <c r="N46" s="49" t="str">
        <f t="shared" si="7"/>
        <v/>
      </c>
      <c r="O46" s="50" t="str">
        <f t="shared" si="8"/>
        <v/>
      </c>
      <c r="P46" t="str">
        <f t="shared" si="9"/>
        <v/>
      </c>
      <c r="Q46" t="str">
        <f t="shared" si="10"/>
        <v/>
      </c>
      <c r="R46" t="str">
        <f t="shared" si="11"/>
        <v/>
      </c>
      <c r="S46" t="str">
        <f t="shared" si="12"/>
        <v/>
      </c>
      <c r="T46" t="str">
        <f t="shared" si="13"/>
        <v/>
      </c>
      <c r="U46" t="str">
        <f t="shared" si="14"/>
        <v/>
      </c>
      <c r="V46" s="45" t="e">
        <f>MATCH(G46,options!$D$1:$D$20,0)</f>
        <v>#N/A</v>
      </c>
    </row>
    <row r="47" spans="1:22" x14ac:dyDescent="0.15">
      <c r="E47" s="59"/>
      <c r="F47" s="60"/>
      <c r="G47" s="6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0"/>
      <c r="J47" s="60"/>
      <c r="K47" s="49"/>
      <c r="L47" s="49"/>
      <c r="M47" s="49" t="str">
        <f t="shared" si="6"/>
        <v/>
      </c>
      <c r="N47" s="49" t="str">
        <f t="shared" si="7"/>
        <v/>
      </c>
      <c r="O47" s="50" t="str">
        <f t="shared" si="8"/>
        <v/>
      </c>
      <c r="P47" t="str">
        <f t="shared" si="9"/>
        <v/>
      </c>
      <c r="Q47" t="str">
        <f t="shared" si="10"/>
        <v/>
      </c>
      <c r="R47" t="str">
        <f t="shared" si="11"/>
        <v/>
      </c>
      <c r="S47" t="str">
        <f t="shared" si="12"/>
        <v/>
      </c>
      <c r="T47" t="str">
        <f t="shared" si="13"/>
        <v/>
      </c>
      <c r="U47" t="str">
        <f t="shared" si="14"/>
        <v/>
      </c>
      <c r="V47" s="45" t="e">
        <f>MATCH(G47,options!$D$1:$D$20,0)</f>
        <v>#N/A</v>
      </c>
    </row>
    <row r="48" spans="1:22" x14ac:dyDescent="0.15">
      <c r="E48" s="59"/>
      <c r="F48" s="60"/>
      <c r="G48" s="6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0"/>
      <c r="J48" s="60"/>
      <c r="K48" s="49"/>
      <c r="L48" s="49"/>
      <c r="M48" s="49" t="str">
        <f t="shared" si="6"/>
        <v/>
      </c>
      <c r="N48" s="49" t="str">
        <f t="shared" si="7"/>
        <v/>
      </c>
      <c r="O48" s="50" t="str">
        <f t="shared" si="8"/>
        <v/>
      </c>
      <c r="P48" t="str">
        <f t="shared" si="9"/>
        <v/>
      </c>
      <c r="Q48" t="str">
        <f t="shared" si="10"/>
        <v/>
      </c>
      <c r="R48" t="str">
        <f t="shared" si="11"/>
        <v/>
      </c>
      <c r="S48" t="str">
        <f t="shared" si="12"/>
        <v/>
      </c>
      <c r="T48" t="str">
        <f t="shared" si="13"/>
        <v/>
      </c>
      <c r="U48" t="str">
        <f t="shared" si="14"/>
        <v/>
      </c>
      <c r="V48" s="45" t="e">
        <f>MATCH(G48,options!$D$1:$D$20,0)</f>
        <v>#N/A</v>
      </c>
    </row>
    <row r="49" spans="5:22" x14ac:dyDescent="0.15">
      <c r="E49" s="59"/>
      <c r="F49" s="60"/>
      <c r="G49" s="6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0"/>
      <c r="J49" s="60"/>
      <c r="K49" s="49"/>
      <c r="L49" s="49"/>
      <c r="M49" s="49" t="str">
        <f t="shared" si="6"/>
        <v/>
      </c>
      <c r="N49" s="49" t="str">
        <f t="shared" si="7"/>
        <v/>
      </c>
      <c r="O49" s="50" t="str">
        <f t="shared" si="8"/>
        <v/>
      </c>
      <c r="P49" t="str">
        <f t="shared" si="9"/>
        <v/>
      </c>
      <c r="Q49" t="str">
        <f t="shared" si="10"/>
        <v/>
      </c>
      <c r="R49" t="str">
        <f t="shared" si="11"/>
        <v/>
      </c>
      <c r="S49" t="str">
        <f t="shared" si="12"/>
        <v/>
      </c>
      <c r="T49" t="str">
        <f t="shared" si="13"/>
        <v/>
      </c>
      <c r="U49" t="str">
        <f t="shared" si="14"/>
        <v/>
      </c>
      <c r="V49" s="45" t="e">
        <f>MATCH(G49,options!$D$1:$D$20,0)</f>
        <v>#N/A</v>
      </c>
    </row>
    <row r="50" spans="5:22" x14ac:dyDescent="0.15">
      <c r="E50" s="59"/>
      <c r="F50" s="60"/>
      <c r="G50" s="6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0"/>
      <c r="J50" s="60"/>
      <c r="K50" s="49"/>
      <c r="L50" s="49"/>
      <c r="M50" s="49" t="str">
        <f t="shared" si="6"/>
        <v/>
      </c>
      <c r="N50" s="49" t="str">
        <f t="shared" si="7"/>
        <v/>
      </c>
      <c r="O50" s="50" t="str">
        <f t="shared" si="8"/>
        <v/>
      </c>
      <c r="P50" t="str">
        <f t="shared" si="9"/>
        <v/>
      </c>
      <c r="Q50" t="str">
        <f t="shared" si="10"/>
        <v/>
      </c>
      <c r="R50" t="str">
        <f t="shared" si="11"/>
        <v/>
      </c>
      <c r="S50" t="str">
        <f t="shared" si="12"/>
        <v/>
      </c>
      <c r="T50" t="str">
        <f t="shared" si="13"/>
        <v/>
      </c>
      <c r="U50" t="str">
        <f t="shared" si="14"/>
        <v/>
      </c>
      <c r="V50" s="45" t="e">
        <f>MATCH(G50,options!$D$1:$D$20,0)</f>
        <v>#N/A</v>
      </c>
    </row>
    <row r="51" spans="5:22" x14ac:dyDescent="0.15">
      <c r="E51" s="59"/>
      <c r="F51" s="60"/>
      <c r="G51" s="6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0"/>
      <c r="J51" s="60"/>
      <c r="K51" s="49"/>
      <c r="L51" s="49"/>
      <c r="M51" s="49" t="str">
        <f t="shared" si="6"/>
        <v/>
      </c>
      <c r="N51" s="49" t="str">
        <f t="shared" si="7"/>
        <v/>
      </c>
      <c r="O51" s="50" t="str">
        <f t="shared" si="8"/>
        <v/>
      </c>
      <c r="P51" t="str">
        <f t="shared" si="9"/>
        <v/>
      </c>
      <c r="Q51" t="str">
        <f t="shared" si="10"/>
        <v/>
      </c>
      <c r="R51" t="str">
        <f t="shared" si="11"/>
        <v/>
      </c>
      <c r="S51" t="str">
        <f t="shared" si="12"/>
        <v/>
      </c>
      <c r="T51" t="str">
        <f t="shared" si="13"/>
        <v/>
      </c>
      <c r="U51" t="str">
        <f t="shared" si="14"/>
        <v/>
      </c>
      <c r="V51" s="45" t="e">
        <f>MATCH(G51,options!$D$1:$D$20,0)</f>
        <v>#N/A</v>
      </c>
    </row>
    <row r="52" spans="5:22" x14ac:dyDescent="0.15">
      <c r="E52" s="59"/>
      <c r="F52" s="60"/>
      <c r="G52" s="6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0"/>
      <c r="J52" s="60"/>
      <c r="K52" s="49"/>
      <c r="L52" s="49"/>
      <c r="M52" s="49" t="str">
        <f t="shared" si="6"/>
        <v/>
      </c>
      <c r="N52" s="49" t="str">
        <f t="shared" si="7"/>
        <v/>
      </c>
      <c r="O52" s="50" t="str">
        <f t="shared" si="8"/>
        <v/>
      </c>
      <c r="P52" t="str">
        <f t="shared" si="9"/>
        <v/>
      </c>
      <c r="Q52" t="str">
        <f t="shared" si="10"/>
        <v/>
      </c>
      <c r="R52" t="str">
        <f t="shared" si="11"/>
        <v/>
      </c>
      <c r="S52" t="str">
        <f t="shared" si="12"/>
        <v/>
      </c>
      <c r="T52" t="str">
        <f t="shared" si="13"/>
        <v/>
      </c>
      <c r="U52" t="str">
        <f t="shared" si="14"/>
        <v/>
      </c>
      <c r="V52" s="45" t="e">
        <f>MATCH(G52,options!$D$1:$D$20,0)</f>
        <v>#N/A</v>
      </c>
    </row>
    <row r="53" spans="5:22" x14ac:dyDescent="0.15">
      <c r="E53" s="59"/>
      <c r="F53" s="60"/>
      <c r="G53" s="6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0"/>
      <c r="J53" s="60"/>
      <c r="K53" s="49"/>
      <c r="L53" s="49"/>
      <c r="M53" s="49" t="str">
        <f t="shared" si="6"/>
        <v/>
      </c>
      <c r="N53" s="49" t="str">
        <f t="shared" si="7"/>
        <v/>
      </c>
      <c r="O53" s="50" t="str">
        <f t="shared" si="8"/>
        <v/>
      </c>
      <c r="P53" t="str">
        <f t="shared" si="9"/>
        <v/>
      </c>
      <c r="Q53" t="str">
        <f t="shared" si="10"/>
        <v/>
      </c>
      <c r="R53" t="str">
        <f t="shared" si="11"/>
        <v/>
      </c>
      <c r="S53" t="str">
        <f t="shared" si="12"/>
        <v/>
      </c>
      <c r="T53" t="str">
        <f t="shared" si="13"/>
        <v/>
      </c>
      <c r="U53" t="str">
        <f t="shared" si="14"/>
        <v/>
      </c>
      <c r="V53" s="45" t="e">
        <f>MATCH(G53,options!$D$1:$D$20,0)</f>
        <v>#N/A</v>
      </c>
    </row>
    <row r="54" spans="5:22" x14ac:dyDescent="0.15">
      <c r="E54" s="59"/>
      <c r="F54" s="60"/>
      <c r="G54" s="6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0"/>
      <c r="J54" s="60"/>
      <c r="K54" s="49"/>
      <c r="L54" s="49"/>
      <c r="M54" s="49" t="str">
        <f t="shared" si="6"/>
        <v/>
      </c>
      <c r="N54" s="49" t="str">
        <f t="shared" si="7"/>
        <v/>
      </c>
      <c r="O54" s="50" t="str">
        <f t="shared" si="8"/>
        <v/>
      </c>
      <c r="P54" t="str">
        <f t="shared" si="9"/>
        <v/>
      </c>
      <c r="Q54" t="str">
        <f t="shared" si="10"/>
        <v/>
      </c>
      <c r="R54" t="str">
        <f t="shared" si="11"/>
        <v/>
      </c>
      <c r="S54" t="str">
        <f t="shared" si="12"/>
        <v/>
      </c>
      <c r="T54" t="str">
        <f t="shared" si="13"/>
        <v/>
      </c>
      <c r="U54" t="str">
        <f t="shared" si="14"/>
        <v/>
      </c>
      <c r="V54" s="45" t="e">
        <f>MATCH(G54,options!$D$1:$D$20,0)</f>
        <v>#N/A</v>
      </c>
    </row>
    <row r="55" spans="5:22" x14ac:dyDescent="0.15">
      <c r="E55" s="59"/>
      <c r="F55" s="60"/>
      <c r="G55" s="6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0"/>
      <c r="J55" s="60"/>
      <c r="K55" s="49"/>
      <c r="L55" s="49"/>
      <c r="M55" s="49" t="str">
        <f t="shared" si="6"/>
        <v/>
      </c>
      <c r="N55" s="49" t="str">
        <f t="shared" si="7"/>
        <v/>
      </c>
      <c r="O55" s="50" t="str">
        <f t="shared" si="8"/>
        <v/>
      </c>
      <c r="P55" t="str">
        <f t="shared" si="9"/>
        <v/>
      </c>
      <c r="Q55" t="str">
        <f t="shared" si="10"/>
        <v/>
      </c>
      <c r="R55" t="str">
        <f t="shared" si="11"/>
        <v/>
      </c>
      <c r="S55" t="str">
        <f t="shared" si="12"/>
        <v/>
      </c>
      <c r="T55" t="str">
        <f t="shared" si="13"/>
        <v/>
      </c>
      <c r="U55" t="str">
        <f t="shared" si="14"/>
        <v/>
      </c>
      <c r="V55" s="45" t="e">
        <f>MATCH(G55,options!$D$1:$D$20,0)</f>
        <v>#N/A</v>
      </c>
    </row>
    <row r="56" spans="5:22" x14ac:dyDescent="0.15">
      <c r="E56" s="59"/>
      <c r="F56" s="60"/>
      <c r="G56" s="6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0"/>
      <c r="J56" s="60"/>
      <c r="K56" s="49"/>
      <c r="L56" s="49"/>
      <c r="M56" s="49" t="str">
        <f t="shared" si="6"/>
        <v/>
      </c>
      <c r="N56" s="49" t="str">
        <f t="shared" si="7"/>
        <v/>
      </c>
      <c r="O56" s="50" t="str">
        <f t="shared" si="8"/>
        <v/>
      </c>
      <c r="P56" t="str">
        <f t="shared" si="9"/>
        <v/>
      </c>
      <c r="Q56" t="str">
        <f t="shared" si="10"/>
        <v/>
      </c>
      <c r="R56" t="str">
        <f t="shared" si="11"/>
        <v/>
      </c>
      <c r="S56" t="str">
        <f t="shared" si="12"/>
        <v/>
      </c>
      <c r="T56" t="str">
        <f t="shared" si="13"/>
        <v/>
      </c>
      <c r="U56" t="str">
        <f t="shared" si="14"/>
        <v/>
      </c>
      <c r="V56" s="45" t="e">
        <f>MATCH(G56,options!$D$1:$D$20,0)</f>
        <v>#N/A</v>
      </c>
    </row>
    <row r="57" spans="5:22" x14ac:dyDescent="0.15">
      <c r="E57" s="59"/>
      <c r="F57" s="60"/>
      <c r="G57" s="6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0"/>
      <c r="J57" s="60"/>
      <c r="K57" s="49"/>
      <c r="L57" s="49"/>
      <c r="M57" s="49" t="str">
        <f t="shared" si="6"/>
        <v/>
      </c>
      <c r="N57" s="49" t="str">
        <f t="shared" si="7"/>
        <v/>
      </c>
      <c r="O57" s="50" t="str">
        <f t="shared" si="8"/>
        <v/>
      </c>
      <c r="P57" t="str">
        <f t="shared" si="9"/>
        <v/>
      </c>
      <c r="Q57" t="str">
        <f t="shared" si="10"/>
        <v/>
      </c>
      <c r="R57" t="str">
        <f t="shared" si="11"/>
        <v/>
      </c>
      <c r="S57" t="str">
        <f t="shared" si="12"/>
        <v/>
      </c>
      <c r="T57" t="str">
        <f t="shared" si="13"/>
        <v/>
      </c>
      <c r="U57" t="str">
        <f t="shared" si="14"/>
        <v/>
      </c>
      <c r="V57" s="45" t="e">
        <f>MATCH(G57,options!$D$1:$D$20,0)</f>
        <v>#N/A</v>
      </c>
    </row>
    <row r="58" spans="5:22" x14ac:dyDescent="0.15">
      <c r="E58" s="59"/>
      <c r="F58" s="60"/>
      <c r="G58" s="6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0"/>
      <c r="J58" s="60"/>
      <c r="K58" s="49"/>
      <c r="L58" s="49"/>
      <c r="M58" s="49" t="str">
        <f t="shared" si="6"/>
        <v/>
      </c>
      <c r="N58" s="49" t="str">
        <f t="shared" si="7"/>
        <v/>
      </c>
      <c r="O58" s="50" t="str">
        <f t="shared" si="8"/>
        <v/>
      </c>
      <c r="P58" t="str">
        <f t="shared" si="9"/>
        <v/>
      </c>
      <c r="Q58" t="str">
        <f t="shared" si="10"/>
        <v/>
      </c>
      <c r="R58" t="str">
        <f t="shared" si="11"/>
        <v/>
      </c>
      <c r="S58" t="str">
        <f t="shared" si="12"/>
        <v/>
      </c>
      <c r="T58" t="str">
        <f t="shared" si="13"/>
        <v/>
      </c>
      <c r="U58" t="str">
        <f t="shared" si="14"/>
        <v/>
      </c>
      <c r="V58" s="45" t="e">
        <f>MATCH(G58,options!$D$1:$D$20,0)</f>
        <v>#N/A</v>
      </c>
    </row>
    <row r="59" spans="5:22" x14ac:dyDescent="0.15">
      <c r="E59" s="59"/>
      <c r="F59" s="60"/>
      <c r="G59" s="6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0"/>
      <c r="J59" s="60"/>
      <c r="K59" s="49"/>
      <c r="L59" s="49"/>
      <c r="M59" s="49" t="str">
        <f t="shared" si="6"/>
        <v/>
      </c>
      <c r="N59" s="49" t="str">
        <f t="shared" si="7"/>
        <v/>
      </c>
      <c r="O59" s="50" t="str">
        <f t="shared" si="8"/>
        <v/>
      </c>
      <c r="P59" t="str">
        <f t="shared" si="9"/>
        <v/>
      </c>
      <c r="Q59" t="str">
        <f t="shared" si="10"/>
        <v/>
      </c>
      <c r="R59" t="str">
        <f t="shared" si="11"/>
        <v/>
      </c>
      <c r="S59" t="str">
        <f t="shared" si="12"/>
        <v/>
      </c>
      <c r="T59" t="str">
        <f t="shared" si="13"/>
        <v/>
      </c>
      <c r="U59" t="str">
        <f t="shared" si="14"/>
        <v/>
      </c>
      <c r="V59" s="45" t="e">
        <f>MATCH(G59,options!$D$1:$D$20,0)</f>
        <v>#N/A</v>
      </c>
    </row>
    <row r="60" spans="5:22" x14ac:dyDescent="0.15">
      <c r="E60" s="59"/>
      <c r="F60" s="60"/>
      <c r="G60" s="6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0"/>
      <c r="J60" s="60"/>
      <c r="K60" s="49"/>
      <c r="L60" s="49"/>
      <c r="M60" s="49" t="str">
        <f t="shared" si="6"/>
        <v/>
      </c>
      <c r="N60" s="49" t="str">
        <f t="shared" si="7"/>
        <v/>
      </c>
      <c r="O60" s="50" t="str">
        <f t="shared" si="8"/>
        <v/>
      </c>
      <c r="P60" t="str">
        <f t="shared" si="9"/>
        <v/>
      </c>
      <c r="Q60" t="str">
        <f t="shared" si="10"/>
        <v/>
      </c>
      <c r="R60" t="str">
        <f t="shared" si="11"/>
        <v/>
      </c>
      <c r="S60" t="str">
        <f t="shared" si="12"/>
        <v/>
      </c>
      <c r="T60" t="str">
        <f t="shared" si="13"/>
        <v/>
      </c>
      <c r="U60" t="str">
        <f t="shared" si="14"/>
        <v/>
      </c>
      <c r="V60" s="45" t="e">
        <f>MATCH(G60,options!$D$1:$D$20,0)</f>
        <v>#N/A</v>
      </c>
    </row>
    <row r="61" spans="5:22" x14ac:dyDescent="0.15">
      <c r="E61" s="59"/>
      <c r="F61" s="60"/>
      <c r="G61" s="6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0"/>
      <c r="J61" s="60"/>
      <c r="K61" s="49"/>
      <c r="L61" s="49"/>
      <c r="M61" s="49" t="str">
        <f t="shared" si="6"/>
        <v/>
      </c>
      <c r="N61" s="49" t="str">
        <f t="shared" si="7"/>
        <v/>
      </c>
      <c r="O61" s="50" t="str">
        <f t="shared" si="8"/>
        <v/>
      </c>
      <c r="P61" t="str">
        <f t="shared" si="9"/>
        <v/>
      </c>
      <c r="Q61" t="str">
        <f t="shared" si="10"/>
        <v/>
      </c>
      <c r="R61" t="str">
        <f t="shared" si="11"/>
        <v/>
      </c>
      <c r="S61" t="str">
        <f t="shared" si="12"/>
        <v/>
      </c>
      <c r="T61" t="str">
        <f t="shared" si="13"/>
        <v/>
      </c>
      <c r="U61" t="str">
        <f t="shared" si="14"/>
        <v/>
      </c>
      <c r="V61" s="45" t="e">
        <f>MATCH(G61,options!$D$1:$D$20,0)</f>
        <v>#N/A</v>
      </c>
    </row>
    <row r="62" spans="5:22" x14ac:dyDescent="0.15">
      <c r="E62" s="59"/>
      <c r="F62" s="60"/>
      <c r="G62" s="6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0"/>
      <c r="J62" s="60"/>
      <c r="K62" s="49"/>
      <c r="L62" s="49"/>
      <c r="M62" s="49" t="str">
        <f t="shared" si="6"/>
        <v/>
      </c>
      <c r="N62" s="49" t="str">
        <f t="shared" si="7"/>
        <v/>
      </c>
      <c r="O62" s="50" t="str">
        <f t="shared" si="8"/>
        <v/>
      </c>
      <c r="P62" t="str">
        <f t="shared" si="9"/>
        <v/>
      </c>
      <c r="Q62" t="str">
        <f t="shared" si="10"/>
        <v/>
      </c>
      <c r="R62" t="str">
        <f t="shared" si="11"/>
        <v/>
      </c>
      <c r="S62" t="str">
        <f t="shared" si="12"/>
        <v/>
      </c>
      <c r="T62" t="str">
        <f t="shared" si="13"/>
        <v/>
      </c>
      <c r="U62" t="str">
        <f t="shared" si="14"/>
        <v/>
      </c>
      <c r="V62" s="45" t="e">
        <f>MATCH(G62,options!$D$1:$D$20,0)</f>
        <v>#N/A</v>
      </c>
    </row>
    <row r="63" spans="5:22" x14ac:dyDescent="0.15">
      <c r="E63" s="59"/>
      <c r="F63" s="60"/>
      <c r="G63" s="6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0"/>
      <c r="J63" s="60"/>
      <c r="K63" s="49"/>
      <c r="L63" s="49"/>
      <c r="M63" s="49" t="str">
        <f t="shared" si="6"/>
        <v/>
      </c>
      <c r="N63" s="49" t="str">
        <f t="shared" si="7"/>
        <v/>
      </c>
      <c r="O63" s="50" t="str">
        <f t="shared" si="8"/>
        <v/>
      </c>
      <c r="P63" t="str">
        <f t="shared" si="9"/>
        <v/>
      </c>
      <c r="Q63" t="str">
        <f t="shared" si="10"/>
        <v/>
      </c>
      <c r="R63" t="str">
        <f t="shared" si="11"/>
        <v/>
      </c>
      <c r="S63" t="str">
        <f t="shared" si="12"/>
        <v/>
      </c>
      <c r="T63" t="str">
        <f t="shared" si="13"/>
        <v/>
      </c>
      <c r="U63" t="str">
        <f t="shared" si="14"/>
        <v/>
      </c>
      <c r="V63" s="45" t="e">
        <f>MATCH(G63,options!$D$1:$D$20,0)</f>
        <v>#N/A</v>
      </c>
    </row>
    <row r="64" spans="5:22" x14ac:dyDescent="0.15">
      <c r="E64" s="59"/>
      <c r="F64" s="60"/>
      <c r="G64" s="6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0"/>
      <c r="J64" s="60"/>
      <c r="K64" s="49"/>
      <c r="L64" s="49"/>
      <c r="M64" s="49" t="str">
        <f t="shared" si="6"/>
        <v/>
      </c>
      <c r="N64" s="49" t="str">
        <f t="shared" si="7"/>
        <v/>
      </c>
      <c r="O64" s="50" t="str">
        <f t="shared" si="8"/>
        <v/>
      </c>
      <c r="P64" t="str">
        <f t="shared" si="9"/>
        <v/>
      </c>
      <c r="Q64" t="str">
        <f t="shared" si="10"/>
        <v/>
      </c>
      <c r="R64" t="str">
        <f t="shared" si="11"/>
        <v/>
      </c>
      <c r="S64" t="str">
        <f t="shared" si="12"/>
        <v/>
      </c>
      <c r="T64" t="str">
        <f t="shared" si="13"/>
        <v/>
      </c>
      <c r="U64" t="str">
        <f t="shared" si="14"/>
        <v/>
      </c>
      <c r="V64" s="45" t="e">
        <f>MATCH(G64,options!$D$1:$D$20,0)</f>
        <v>#N/A</v>
      </c>
    </row>
    <row r="65" spans="5:22" x14ac:dyDescent="0.15">
      <c r="E65" s="59"/>
      <c r="F65" s="60"/>
      <c r="G65" s="6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0"/>
      <c r="J65" s="60"/>
      <c r="K65" s="49"/>
      <c r="L65" s="49"/>
      <c r="M65" s="49" t="str">
        <f t="shared" si="6"/>
        <v/>
      </c>
      <c r="N65" s="49" t="str">
        <f t="shared" si="7"/>
        <v/>
      </c>
      <c r="O65" s="50" t="str">
        <f t="shared" si="8"/>
        <v/>
      </c>
      <c r="P65" t="str">
        <f t="shared" si="9"/>
        <v/>
      </c>
      <c r="Q65" t="str">
        <f t="shared" si="10"/>
        <v/>
      </c>
      <c r="R65" t="str">
        <f t="shared" si="11"/>
        <v/>
      </c>
      <c r="S65" t="str">
        <f t="shared" si="12"/>
        <v/>
      </c>
      <c r="T65" t="str">
        <f t="shared" si="13"/>
        <v/>
      </c>
      <c r="U65" t="str">
        <f t="shared" si="14"/>
        <v/>
      </c>
      <c r="V65" s="45" t="e">
        <f>MATCH(G65,options!$D$1:$D$20,0)</f>
        <v>#N/A</v>
      </c>
    </row>
    <row r="66" spans="5:22" x14ac:dyDescent="0.15">
      <c r="E66" s="59"/>
      <c r="F66" s="60"/>
      <c r="G66" s="6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0"/>
      <c r="J66" s="60"/>
      <c r="K66" s="49"/>
      <c r="L66" s="49"/>
      <c r="M66" s="49" t="str">
        <f t="shared" si="6"/>
        <v/>
      </c>
      <c r="N66" s="49" t="str">
        <f t="shared" si="7"/>
        <v/>
      </c>
      <c r="O66" s="50" t="str">
        <f t="shared" si="8"/>
        <v/>
      </c>
      <c r="P66" t="str">
        <f t="shared" si="9"/>
        <v/>
      </c>
      <c r="Q66" t="str">
        <f t="shared" si="10"/>
        <v/>
      </c>
      <c r="R66" t="str">
        <f t="shared" si="11"/>
        <v/>
      </c>
      <c r="S66" t="str">
        <f t="shared" si="12"/>
        <v/>
      </c>
      <c r="T66" t="str">
        <f t="shared" si="13"/>
        <v/>
      </c>
      <c r="U66" t="str">
        <f t="shared" si="14"/>
        <v/>
      </c>
      <c r="V66" s="45" t="e">
        <f>MATCH(G66,options!$D$1:$D$20,0)</f>
        <v>#N/A</v>
      </c>
    </row>
    <row r="67" spans="5:22" x14ac:dyDescent="0.15">
      <c r="E67" s="59"/>
      <c r="F67" s="60"/>
      <c r="G67" s="6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0"/>
      <c r="J67" s="60"/>
      <c r="K67" s="49"/>
      <c r="L67" s="49"/>
      <c r="M67" s="49" t="str">
        <f t="shared" si="6"/>
        <v/>
      </c>
      <c r="N67" s="49" t="str">
        <f t="shared" si="7"/>
        <v/>
      </c>
      <c r="O67" s="50" t="str">
        <f t="shared" si="8"/>
        <v/>
      </c>
      <c r="P67" t="str">
        <f t="shared" si="9"/>
        <v/>
      </c>
      <c r="Q67" t="str">
        <f t="shared" si="10"/>
        <v/>
      </c>
      <c r="R67" t="str">
        <f t="shared" si="11"/>
        <v/>
      </c>
      <c r="S67" t="str">
        <f t="shared" si="12"/>
        <v/>
      </c>
      <c r="T67" t="str">
        <f t="shared" si="13"/>
        <v/>
      </c>
      <c r="U67" t="str">
        <f t="shared" si="14"/>
        <v/>
      </c>
      <c r="V67" s="45" t="e">
        <f>MATCH(G67,options!$D$1:$D$20,0)</f>
        <v>#N/A</v>
      </c>
    </row>
    <row r="68" spans="5:22" x14ac:dyDescent="0.15">
      <c r="E68" s="59"/>
      <c r="F68" s="60"/>
      <c r="G68" s="6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0"/>
      <c r="J68" s="60"/>
      <c r="K68" s="49"/>
      <c r="L68" s="49"/>
      <c r="M68" s="49" t="str">
        <f t="shared" ref="M68:M99" si="15">IF(ISBLANK(K68),"",IF(L68, "https://raw.githubusercontent.com/PatrickVibild/TellusAmazonPictures/master/pictures/"&amp;K68&amp;"/1.jpg","https://download.lenovo.com/Images/Parts/"&amp;K68&amp;"/"&amp;K68&amp;"_A.jpg"))</f>
        <v/>
      </c>
      <c r="N68" s="49" t="str">
        <f t="shared" ref="N68:N103" si="16">IF(ISBLANK(K68),"",IF(L68, "https://raw.githubusercontent.com/PatrickVibild/TellusAmazonPictures/master/pictures/"&amp;K68&amp;"/2.jpg","https://download.lenovo.com/Images/Parts/"&amp;K68&amp;"/"&amp;K68&amp;"_B.jpg"))</f>
        <v/>
      </c>
      <c r="O68" s="50" t="str">
        <f t="shared" ref="O68:O103" si="17">IF(ISBLANK(K68),"",IF(L68, "https://raw.githubusercontent.com/PatrickVibild/TellusAmazonPictures/master/pictures/"&amp;K68&amp;"/3.jpg","https://download.lenovo.com/Images/Parts/"&amp;K68&amp;"/"&amp;K68&amp;"_details.jpg"))</f>
        <v/>
      </c>
      <c r="P68" t="str">
        <f t="shared" ref="P68:P103" si="18">IF(ISBLANK(K68),"",IF(L68, "https://raw.githubusercontent.com/PatrickVibild/TellusAmazonPictures/master/pictures/"&amp;K68&amp;"/4.jpg", ""))</f>
        <v/>
      </c>
      <c r="Q68" t="str">
        <f t="shared" ref="Q68:Q103" si="19">IF(ISBLANK(K68),"",IF(L68, "https://raw.githubusercontent.com/PatrickVibild/TellusAmazonPictures/master/pictures/"&amp;K68&amp;"/5.jpg", ""))</f>
        <v/>
      </c>
      <c r="R68" t="str">
        <f t="shared" ref="R68:R103" si="20">IF(ISBLANK(K68),"",IF(L68, "https://raw.githubusercontent.com/PatrickVibild/TellusAmazonPictures/master/pictures/"&amp;K68&amp;"/6.jpg", ""))</f>
        <v/>
      </c>
      <c r="S68" t="str">
        <f t="shared" si="12"/>
        <v/>
      </c>
      <c r="T68" t="str">
        <f t="shared" si="13"/>
        <v/>
      </c>
      <c r="U68" t="str">
        <f t="shared" si="14"/>
        <v/>
      </c>
      <c r="V68" s="45" t="e">
        <f>MATCH(G68,options!$D$1:$D$20,0)</f>
        <v>#N/A</v>
      </c>
    </row>
    <row r="69" spans="5:22" x14ac:dyDescent="0.15">
      <c r="E69" s="59"/>
      <c r="F69" s="60"/>
      <c r="G69" s="6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0"/>
      <c r="J69" s="60"/>
      <c r="K69" s="49"/>
      <c r="L69" s="49"/>
      <c r="M69" s="49" t="str">
        <f t="shared" si="15"/>
        <v/>
      </c>
      <c r="N69" s="49" t="str">
        <f t="shared" si="16"/>
        <v/>
      </c>
      <c r="O69" s="50" t="str">
        <f t="shared" si="17"/>
        <v/>
      </c>
      <c r="P69" t="str">
        <f t="shared" si="18"/>
        <v/>
      </c>
      <c r="Q69" t="str">
        <f t="shared" si="19"/>
        <v/>
      </c>
      <c r="R69" t="str">
        <f t="shared" si="20"/>
        <v/>
      </c>
      <c r="S69" t="str">
        <f t="shared" si="12"/>
        <v/>
      </c>
      <c r="T69" t="str">
        <f t="shared" si="13"/>
        <v/>
      </c>
      <c r="U69" t="str">
        <f t="shared" si="14"/>
        <v/>
      </c>
      <c r="V69" s="45" t="e">
        <f>MATCH(G69,options!$D$1:$D$20,0)</f>
        <v>#N/A</v>
      </c>
    </row>
    <row r="70" spans="5:22" x14ac:dyDescent="0.15">
      <c r="E70" s="59"/>
      <c r="F70" s="60"/>
      <c r="G70" s="6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0"/>
      <c r="J70" s="60"/>
      <c r="K70" s="49"/>
      <c r="L70" s="49"/>
      <c r="M70" s="49" t="str">
        <f t="shared" si="15"/>
        <v/>
      </c>
      <c r="N70" s="49" t="str">
        <f t="shared" si="16"/>
        <v/>
      </c>
      <c r="O70" s="50" t="str">
        <f t="shared" si="17"/>
        <v/>
      </c>
      <c r="P70" t="str">
        <f t="shared" si="18"/>
        <v/>
      </c>
      <c r="Q70" t="str">
        <f t="shared" si="19"/>
        <v/>
      </c>
      <c r="R70" t="str">
        <f t="shared" si="20"/>
        <v/>
      </c>
      <c r="S70" t="str">
        <f t="shared" si="12"/>
        <v/>
      </c>
      <c r="T70" t="str">
        <f t="shared" si="13"/>
        <v/>
      </c>
      <c r="U70" t="str">
        <f t="shared" si="14"/>
        <v/>
      </c>
      <c r="V70" s="45" t="e">
        <f>MATCH(G70,options!$D$1:$D$20,0)</f>
        <v>#N/A</v>
      </c>
    </row>
    <row r="71" spans="5:22" x14ac:dyDescent="0.15">
      <c r="E71" s="59"/>
      <c r="F71" s="60"/>
      <c r="G71" s="6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0"/>
      <c r="J71" s="60"/>
      <c r="K71" s="49"/>
      <c r="L71" s="49"/>
      <c r="M71" s="49" t="str">
        <f t="shared" si="15"/>
        <v/>
      </c>
      <c r="N71" s="49" t="str">
        <f t="shared" si="16"/>
        <v/>
      </c>
      <c r="O71" s="50" t="str">
        <f t="shared" si="17"/>
        <v/>
      </c>
      <c r="P71" t="str">
        <f t="shared" si="18"/>
        <v/>
      </c>
      <c r="Q71" t="str">
        <f t="shared" si="19"/>
        <v/>
      </c>
      <c r="R71" t="str">
        <f t="shared" si="20"/>
        <v/>
      </c>
      <c r="S71" t="str">
        <f t="shared" si="12"/>
        <v/>
      </c>
      <c r="T71" t="str">
        <f t="shared" si="13"/>
        <v/>
      </c>
      <c r="U71" t="str">
        <f t="shared" si="14"/>
        <v/>
      </c>
      <c r="V71" s="45" t="e">
        <f>MATCH(G71,options!$D$1:$D$20,0)</f>
        <v>#N/A</v>
      </c>
    </row>
    <row r="72" spans="5:22" x14ac:dyDescent="0.15">
      <c r="E72" s="59"/>
      <c r="F72" s="60"/>
      <c r="G72" s="6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0"/>
      <c r="J72" s="60"/>
      <c r="K72" s="49"/>
      <c r="L72" s="49"/>
      <c r="M72" s="49" t="str">
        <f t="shared" si="15"/>
        <v/>
      </c>
      <c r="N72" s="49" t="str">
        <f t="shared" si="16"/>
        <v/>
      </c>
      <c r="O72" s="50" t="str">
        <f t="shared" si="17"/>
        <v/>
      </c>
      <c r="P72" t="str">
        <f t="shared" si="18"/>
        <v/>
      </c>
      <c r="Q72" t="str">
        <f t="shared" si="19"/>
        <v/>
      </c>
      <c r="R72" t="str">
        <f t="shared" si="20"/>
        <v/>
      </c>
      <c r="S72" t="str">
        <f t="shared" si="12"/>
        <v/>
      </c>
      <c r="T72" t="str">
        <f t="shared" si="13"/>
        <v/>
      </c>
      <c r="U72" t="str">
        <f t="shared" si="14"/>
        <v/>
      </c>
      <c r="V72" s="45" t="e">
        <f>MATCH(G72,options!$D$1:$D$20,0)</f>
        <v>#N/A</v>
      </c>
    </row>
    <row r="73" spans="5:22" x14ac:dyDescent="0.15">
      <c r="E73" s="59"/>
      <c r="F73" s="60"/>
      <c r="G73" s="6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0"/>
      <c r="J73" s="60"/>
      <c r="K73" s="49"/>
      <c r="L73" s="49"/>
      <c r="M73" s="49" t="str">
        <f t="shared" si="15"/>
        <v/>
      </c>
      <c r="N73" s="49" t="str">
        <f t="shared" si="16"/>
        <v/>
      </c>
      <c r="O73" s="50" t="str">
        <f t="shared" si="17"/>
        <v/>
      </c>
      <c r="P73" t="str">
        <f t="shared" si="18"/>
        <v/>
      </c>
      <c r="Q73" t="str">
        <f t="shared" si="19"/>
        <v/>
      </c>
      <c r="R73" t="str">
        <f t="shared" si="20"/>
        <v/>
      </c>
      <c r="S73" t="str">
        <f t="shared" si="12"/>
        <v/>
      </c>
      <c r="T73" t="str">
        <f t="shared" si="13"/>
        <v/>
      </c>
      <c r="U73" t="str">
        <f t="shared" si="14"/>
        <v/>
      </c>
      <c r="V73" s="45" t="e">
        <f>MATCH(G73,options!$D$1:$D$20,0)</f>
        <v>#N/A</v>
      </c>
    </row>
    <row r="74" spans="5:22" x14ac:dyDescent="0.15">
      <c r="E74" s="59"/>
      <c r="F74" s="60"/>
      <c r="G74" s="6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0"/>
      <c r="J74" s="60"/>
      <c r="K74" s="49"/>
      <c r="L74" s="49"/>
      <c r="M74" s="49" t="str">
        <f t="shared" si="15"/>
        <v/>
      </c>
      <c r="N74" s="49" t="str">
        <f t="shared" si="16"/>
        <v/>
      </c>
      <c r="O74" s="50" t="str">
        <f t="shared" si="17"/>
        <v/>
      </c>
      <c r="P74" t="str">
        <f t="shared" si="18"/>
        <v/>
      </c>
      <c r="Q74" t="str">
        <f t="shared" si="19"/>
        <v/>
      </c>
      <c r="R74" t="str">
        <f t="shared" si="20"/>
        <v/>
      </c>
      <c r="S74" t="str">
        <f t="shared" si="12"/>
        <v/>
      </c>
      <c r="T74" t="str">
        <f t="shared" si="13"/>
        <v/>
      </c>
      <c r="U74" t="str">
        <f t="shared" si="14"/>
        <v/>
      </c>
      <c r="V74" s="45" t="e">
        <f>MATCH(G74,options!$D$1:$D$20,0)</f>
        <v>#N/A</v>
      </c>
    </row>
    <row r="75" spans="5:22" x14ac:dyDescent="0.15">
      <c r="E75" s="59"/>
      <c r="F75" s="60"/>
      <c r="G75" s="6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0"/>
      <c r="J75" s="60"/>
      <c r="K75" s="49"/>
      <c r="L75" s="49"/>
      <c r="M75" s="49" t="str">
        <f t="shared" si="15"/>
        <v/>
      </c>
      <c r="N75" s="49" t="str">
        <f t="shared" si="16"/>
        <v/>
      </c>
      <c r="O75" s="50" t="str">
        <f t="shared" si="17"/>
        <v/>
      </c>
      <c r="P75" t="str">
        <f t="shared" si="18"/>
        <v/>
      </c>
      <c r="Q75" t="str">
        <f t="shared" si="19"/>
        <v/>
      </c>
      <c r="R75" t="str">
        <f t="shared" si="20"/>
        <v/>
      </c>
      <c r="S75" t="str">
        <f t="shared" si="12"/>
        <v/>
      </c>
      <c r="T75" t="str">
        <f t="shared" si="13"/>
        <v/>
      </c>
      <c r="U75" t="str">
        <f t="shared" si="14"/>
        <v/>
      </c>
      <c r="V75" s="45" t="e">
        <f>MATCH(G75,options!$D$1:$D$20,0)</f>
        <v>#N/A</v>
      </c>
    </row>
    <row r="76" spans="5:22" x14ac:dyDescent="0.15">
      <c r="E76" s="59"/>
      <c r="F76" s="60"/>
      <c r="G76" s="6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0"/>
      <c r="J76" s="60"/>
      <c r="K76" s="49"/>
      <c r="L76" s="49"/>
      <c r="M76" s="49" t="str">
        <f t="shared" si="15"/>
        <v/>
      </c>
      <c r="N76" s="49" t="str">
        <f t="shared" si="16"/>
        <v/>
      </c>
      <c r="O76" s="50" t="str">
        <f t="shared" si="17"/>
        <v/>
      </c>
      <c r="P76" t="str">
        <f t="shared" si="18"/>
        <v/>
      </c>
      <c r="Q76" t="str">
        <f t="shared" si="19"/>
        <v/>
      </c>
      <c r="R76" t="str">
        <f t="shared" si="20"/>
        <v/>
      </c>
      <c r="S76" t="str">
        <f t="shared" ref="S76:S103" si="21">IF(ISBLANK(K76),"",IF(L76, "https://raw.githubusercontent.com/PatrickVibild/TellusAmazonPictures/master/pictures/"&amp;K76&amp;"/7.jpg", ""))</f>
        <v/>
      </c>
      <c r="T76" t="str">
        <f t="shared" ref="T76:T103" si="22">IF(ISBLANK(K76),"",IF(L76, "https://raw.githubusercontent.com/PatrickVibild/TellusAmazonPictures/master/pictures/"&amp;K76&amp;"/8.jpg",""))</f>
        <v/>
      </c>
      <c r="U76" t="str">
        <f t="shared" ref="U76:U103" si="23">IF(ISBLANK(K76),"",IF(L76, "https://raw.githubusercontent.com/PatrickVibild/TellusAmazonPictures/master/pictures/"&amp;K76&amp;"/9.jpg", ""))</f>
        <v/>
      </c>
      <c r="V76" s="45" t="e">
        <f>MATCH(G76,options!$D$1:$D$20,0)</f>
        <v>#N/A</v>
      </c>
    </row>
    <row r="77" spans="5:22" x14ac:dyDescent="0.15">
      <c r="E77" s="59"/>
      <c r="F77" s="60"/>
      <c r="G77" s="6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0"/>
      <c r="J77" s="60"/>
      <c r="K77" s="49"/>
      <c r="L77" s="49"/>
      <c r="M77" s="49" t="str">
        <f t="shared" si="15"/>
        <v/>
      </c>
      <c r="N77" s="49" t="str">
        <f t="shared" si="16"/>
        <v/>
      </c>
      <c r="O77" s="50" t="str">
        <f t="shared" si="17"/>
        <v/>
      </c>
      <c r="P77" t="str">
        <f t="shared" si="18"/>
        <v/>
      </c>
      <c r="Q77" t="str">
        <f t="shared" si="19"/>
        <v/>
      </c>
      <c r="R77" t="str">
        <f t="shared" si="20"/>
        <v/>
      </c>
      <c r="S77" t="str">
        <f t="shared" si="21"/>
        <v/>
      </c>
      <c r="T77" t="str">
        <f t="shared" si="22"/>
        <v/>
      </c>
      <c r="U77" t="str">
        <f t="shared" si="23"/>
        <v/>
      </c>
      <c r="V77" s="45" t="e">
        <f>MATCH(G77,options!$D$1:$D$20,0)</f>
        <v>#N/A</v>
      </c>
    </row>
    <row r="78" spans="5:22" x14ac:dyDescent="0.15">
      <c r="E78" s="59"/>
      <c r="F78" s="60"/>
      <c r="G78" s="6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0"/>
      <c r="J78" s="60"/>
      <c r="K78" s="49"/>
      <c r="L78" s="49"/>
      <c r="M78" s="49" t="str">
        <f t="shared" si="15"/>
        <v/>
      </c>
      <c r="N78" s="49" t="str">
        <f t="shared" si="16"/>
        <v/>
      </c>
      <c r="O78" s="50" t="str">
        <f t="shared" si="17"/>
        <v/>
      </c>
      <c r="P78" t="str">
        <f t="shared" si="18"/>
        <v/>
      </c>
      <c r="Q78" t="str">
        <f t="shared" si="19"/>
        <v/>
      </c>
      <c r="R78" t="str">
        <f t="shared" si="20"/>
        <v/>
      </c>
      <c r="S78" t="str">
        <f t="shared" si="21"/>
        <v/>
      </c>
      <c r="T78" t="str">
        <f t="shared" si="22"/>
        <v/>
      </c>
      <c r="U78" t="str">
        <f t="shared" si="23"/>
        <v/>
      </c>
      <c r="V78" s="45" t="e">
        <f>MATCH(G78,options!$D$1:$D$20,0)</f>
        <v>#N/A</v>
      </c>
    </row>
    <row r="79" spans="5:22" x14ac:dyDescent="0.15">
      <c r="E79" s="59"/>
      <c r="F79" s="60"/>
      <c r="G79" s="6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0"/>
      <c r="J79" s="60"/>
      <c r="K79" s="49"/>
      <c r="L79" s="49"/>
      <c r="M79" s="49" t="str">
        <f t="shared" si="15"/>
        <v/>
      </c>
      <c r="N79" s="49" t="str">
        <f t="shared" si="16"/>
        <v/>
      </c>
      <c r="O79" s="50" t="str">
        <f t="shared" si="17"/>
        <v/>
      </c>
      <c r="P79" t="str">
        <f t="shared" si="18"/>
        <v/>
      </c>
      <c r="Q79" t="str">
        <f t="shared" si="19"/>
        <v/>
      </c>
      <c r="R79" t="str">
        <f t="shared" si="20"/>
        <v/>
      </c>
      <c r="S79" t="str">
        <f t="shared" si="21"/>
        <v/>
      </c>
      <c r="T79" t="str">
        <f t="shared" si="22"/>
        <v/>
      </c>
      <c r="U79" t="str">
        <f t="shared" si="23"/>
        <v/>
      </c>
      <c r="V79" s="45" t="e">
        <f>MATCH(G79,options!$D$1:$D$20,0)</f>
        <v>#N/A</v>
      </c>
    </row>
    <row r="80" spans="5:22" x14ac:dyDescent="0.15">
      <c r="E80" s="59"/>
      <c r="F80" s="60"/>
      <c r="G80" s="6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0"/>
      <c r="J80" s="60"/>
      <c r="K80" s="49"/>
      <c r="L80" s="49"/>
      <c r="M80" s="49" t="str">
        <f t="shared" si="15"/>
        <v/>
      </c>
      <c r="N80" s="49" t="str">
        <f t="shared" si="16"/>
        <v/>
      </c>
      <c r="O80" s="50" t="str">
        <f t="shared" si="17"/>
        <v/>
      </c>
      <c r="P80" t="str">
        <f t="shared" si="18"/>
        <v/>
      </c>
      <c r="Q80" t="str">
        <f t="shared" si="19"/>
        <v/>
      </c>
      <c r="R80" t="str">
        <f t="shared" si="20"/>
        <v/>
      </c>
      <c r="S80" t="str">
        <f t="shared" si="21"/>
        <v/>
      </c>
      <c r="T80" t="str">
        <f t="shared" si="22"/>
        <v/>
      </c>
      <c r="U80" t="str">
        <f t="shared" si="23"/>
        <v/>
      </c>
      <c r="V80" s="45" t="e">
        <f>MATCH(G80,options!$D$1:$D$20,0)</f>
        <v>#N/A</v>
      </c>
    </row>
    <row r="81" spans="5:22" x14ac:dyDescent="0.15">
      <c r="E81" s="59"/>
      <c r="F81" s="60"/>
      <c r="G81" s="6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0"/>
      <c r="J81" s="60"/>
      <c r="K81" s="49"/>
      <c r="L81" s="49"/>
      <c r="M81" s="49" t="str">
        <f t="shared" si="15"/>
        <v/>
      </c>
      <c r="N81" s="49" t="str">
        <f t="shared" si="16"/>
        <v/>
      </c>
      <c r="O81" s="50" t="str">
        <f t="shared" si="17"/>
        <v/>
      </c>
      <c r="P81" t="str">
        <f t="shared" si="18"/>
        <v/>
      </c>
      <c r="Q81" t="str">
        <f t="shared" si="19"/>
        <v/>
      </c>
      <c r="R81" t="str">
        <f t="shared" si="20"/>
        <v/>
      </c>
      <c r="S81" t="str">
        <f t="shared" si="21"/>
        <v/>
      </c>
      <c r="T81" t="str">
        <f t="shared" si="22"/>
        <v/>
      </c>
      <c r="U81" t="str">
        <f t="shared" si="23"/>
        <v/>
      </c>
      <c r="V81" s="45" t="e">
        <f>MATCH(G81,options!$D$1:$D$20,0)</f>
        <v>#N/A</v>
      </c>
    </row>
    <row r="82" spans="5:22" x14ac:dyDescent="0.15">
      <c r="E82" s="59"/>
      <c r="F82" s="60"/>
      <c r="G82" s="6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0"/>
      <c r="J82" s="60"/>
      <c r="K82" s="49"/>
      <c r="L82" s="49"/>
      <c r="M82" s="49" t="str">
        <f t="shared" si="15"/>
        <v/>
      </c>
      <c r="N82" s="49" t="str">
        <f t="shared" si="16"/>
        <v/>
      </c>
      <c r="O82" s="50" t="str">
        <f t="shared" si="17"/>
        <v/>
      </c>
      <c r="P82" t="str">
        <f t="shared" si="18"/>
        <v/>
      </c>
      <c r="Q82" t="str">
        <f t="shared" si="19"/>
        <v/>
      </c>
      <c r="R82" t="str">
        <f t="shared" si="20"/>
        <v/>
      </c>
      <c r="S82" t="str">
        <f t="shared" si="21"/>
        <v/>
      </c>
      <c r="T82" t="str">
        <f t="shared" si="22"/>
        <v/>
      </c>
      <c r="U82" t="str">
        <f t="shared" si="23"/>
        <v/>
      </c>
      <c r="V82" s="45" t="e">
        <f>MATCH(G82,options!$D$1:$D$20,0)</f>
        <v>#N/A</v>
      </c>
    </row>
    <row r="83" spans="5:22" x14ac:dyDescent="0.15">
      <c r="E83" s="59"/>
      <c r="F83" s="60"/>
      <c r="G83" s="6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0"/>
      <c r="J83" s="60"/>
      <c r="K83" s="49"/>
      <c r="L83" s="49"/>
      <c r="M83" s="49" t="str">
        <f t="shared" si="15"/>
        <v/>
      </c>
      <c r="N83" s="49" t="str">
        <f t="shared" si="16"/>
        <v/>
      </c>
      <c r="O83" s="50" t="str">
        <f t="shared" si="17"/>
        <v/>
      </c>
      <c r="P83" t="str">
        <f t="shared" si="18"/>
        <v/>
      </c>
      <c r="Q83" t="str">
        <f t="shared" si="19"/>
        <v/>
      </c>
      <c r="R83" t="str">
        <f t="shared" si="20"/>
        <v/>
      </c>
      <c r="S83" t="str">
        <f t="shared" si="21"/>
        <v/>
      </c>
      <c r="T83" t="str">
        <f t="shared" si="22"/>
        <v/>
      </c>
      <c r="U83" t="str">
        <f t="shared" si="23"/>
        <v/>
      </c>
      <c r="V83" s="45" t="e">
        <f>MATCH(G83,options!$D$1:$D$20,0)</f>
        <v>#N/A</v>
      </c>
    </row>
    <row r="84" spans="5:22" x14ac:dyDescent="0.15">
      <c r="E84" s="59"/>
      <c r="F84" s="60"/>
      <c r="G84" s="6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0"/>
      <c r="J84" s="60"/>
      <c r="K84" s="49"/>
      <c r="L84" s="49"/>
      <c r="M84" s="49" t="str">
        <f t="shared" si="15"/>
        <v/>
      </c>
      <c r="N84" s="49" t="str">
        <f t="shared" si="16"/>
        <v/>
      </c>
      <c r="O84" s="50" t="str">
        <f t="shared" si="17"/>
        <v/>
      </c>
      <c r="P84" t="str">
        <f t="shared" si="18"/>
        <v/>
      </c>
      <c r="Q84" t="str">
        <f t="shared" si="19"/>
        <v/>
      </c>
      <c r="R84" t="str">
        <f t="shared" si="20"/>
        <v/>
      </c>
      <c r="S84" t="str">
        <f t="shared" si="21"/>
        <v/>
      </c>
      <c r="T84" t="str">
        <f t="shared" si="22"/>
        <v/>
      </c>
      <c r="U84" t="str">
        <f t="shared" si="23"/>
        <v/>
      </c>
      <c r="V84" s="45" t="e">
        <f>MATCH(G84,options!$D$1:$D$20,0)</f>
        <v>#N/A</v>
      </c>
    </row>
    <row r="85" spans="5:22" x14ac:dyDescent="0.15">
      <c r="E85" s="59"/>
      <c r="F85" s="60"/>
      <c r="G85" s="6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0"/>
      <c r="J85" s="60"/>
      <c r="K85" s="49"/>
      <c r="L85" s="49"/>
      <c r="M85" s="49" t="str">
        <f t="shared" si="15"/>
        <v/>
      </c>
      <c r="N85" s="49" t="str">
        <f t="shared" si="16"/>
        <v/>
      </c>
      <c r="O85" s="50" t="str">
        <f t="shared" si="17"/>
        <v/>
      </c>
      <c r="P85" t="str">
        <f t="shared" si="18"/>
        <v/>
      </c>
      <c r="Q85" t="str">
        <f t="shared" si="19"/>
        <v/>
      </c>
      <c r="R85" t="str">
        <f t="shared" si="20"/>
        <v/>
      </c>
      <c r="S85" t="str">
        <f t="shared" si="21"/>
        <v/>
      </c>
      <c r="T85" t="str">
        <f t="shared" si="22"/>
        <v/>
      </c>
      <c r="U85" t="str">
        <f t="shared" si="23"/>
        <v/>
      </c>
      <c r="V85" s="45" t="e">
        <f>MATCH(G85,options!$D$1:$D$20,0)</f>
        <v>#N/A</v>
      </c>
    </row>
    <row r="86" spans="5:22" x14ac:dyDescent="0.15">
      <c r="E86" s="59"/>
      <c r="F86" s="60"/>
      <c r="G86" s="6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0"/>
      <c r="J86" s="60"/>
      <c r="K86" s="49"/>
      <c r="L86" s="49"/>
      <c r="M86" s="49" t="str">
        <f t="shared" si="15"/>
        <v/>
      </c>
      <c r="N86" s="49" t="str">
        <f t="shared" si="16"/>
        <v/>
      </c>
      <c r="O86" s="50" t="str">
        <f t="shared" si="17"/>
        <v/>
      </c>
      <c r="P86" t="str">
        <f t="shared" si="18"/>
        <v/>
      </c>
      <c r="Q86" t="str">
        <f t="shared" si="19"/>
        <v/>
      </c>
      <c r="R86" t="str">
        <f t="shared" si="20"/>
        <v/>
      </c>
      <c r="S86" t="str">
        <f t="shared" si="21"/>
        <v/>
      </c>
      <c r="T86" t="str">
        <f t="shared" si="22"/>
        <v/>
      </c>
      <c r="U86" t="str">
        <f t="shared" si="23"/>
        <v/>
      </c>
      <c r="V86" s="45" t="e">
        <f>MATCH(G86,options!$D$1:$D$20,0)</f>
        <v>#N/A</v>
      </c>
    </row>
    <row r="87" spans="5:22" x14ac:dyDescent="0.15">
      <c r="E87" s="59"/>
      <c r="F87" s="60"/>
      <c r="G87" s="6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0"/>
      <c r="J87" s="60"/>
      <c r="K87" s="49"/>
      <c r="L87" s="49"/>
      <c r="M87" s="49" t="str">
        <f t="shared" si="15"/>
        <v/>
      </c>
      <c r="N87" s="49" t="str">
        <f t="shared" si="16"/>
        <v/>
      </c>
      <c r="O87" s="50" t="str">
        <f t="shared" si="17"/>
        <v/>
      </c>
      <c r="P87" t="str">
        <f t="shared" si="18"/>
        <v/>
      </c>
      <c r="Q87" t="str">
        <f t="shared" si="19"/>
        <v/>
      </c>
      <c r="R87" t="str">
        <f t="shared" si="20"/>
        <v/>
      </c>
      <c r="S87" t="str">
        <f t="shared" si="21"/>
        <v/>
      </c>
      <c r="T87" t="str">
        <f t="shared" si="22"/>
        <v/>
      </c>
      <c r="U87" t="str">
        <f t="shared" si="23"/>
        <v/>
      </c>
      <c r="V87" s="45" t="e">
        <f>MATCH(G87,options!$D$1:$D$20,0)</f>
        <v>#N/A</v>
      </c>
    </row>
    <row r="88" spans="5:22" x14ac:dyDescent="0.15">
      <c r="E88" s="59"/>
      <c r="F88" s="60"/>
      <c r="G88" s="6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0"/>
      <c r="J88" s="60"/>
      <c r="K88" s="49"/>
      <c r="L88" s="49"/>
      <c r="M88" s="49" t="str">
        <f t="shared" si="15"/>
        <v/>
      </c>
      <c r="N88" s="49" t="str">
        <f t="shared" si="16"/>
        <v/>
      </c>
      <c r="O88" s="50" t="str">
        <f t="shared" si="17"/>
        <v/>
      </c>
      <c r="P88" t="str">
        <f t="shared" si="18"/>
        <v/>
      </c>
      <c r="Q88" t="str">
        <f t="shared" si="19"/>
        <v/>
      </c>
      <c r="R88" t="str">
        <f t="shared" si="20"/>
        <v/>
      </c>
      <c r="S88" t="str">
        <f t="shared" si="21"/>
        <v/>
      </c>
      <c r="T88" t="str">
        <f t="shared" si="22"/>
        <v/>
      </c>
      <c r="U88" t="str">
        <f t="shared" si="23"/>
        <v/>
      </c>
      <c r="V88" s="45" t="e">
        <f>MATCH(G88,options!$D$1:$D$20,0)</f>
        <v>#N/A</v>
      </c>
    </row>
    <row r="89" spans="5:22" x14ac:dyDescent="0.15">
      <c r="E89" s="59"/>
      <c r="F89" s="60"/>
      <c r="G89" s="6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0"/>
      <c r="J89" s="60"/>
      <c r="K89" s="49"/>
      <c r="L89" s="49"/>
      <c r="M89" s="49" t="str">
        <f t="shared" si="15"/>
        <v/>
      </c>
      <c r="N89" s="49" t="str">
        <f t="shared" si="16"/>
        <v/>
      </c>
      <c r="O89" s="50" t="str">
        <f t="shared" si="17"/>
        <v/>
      </c>
      <c r="P89" t="str">
        <f t="shared" si="18"/>
        <v/>
      </c>
      <c r="Q89" t="str">
        <f t="shared" si="19"/>
        <v/>
      </c>
      <c r="R89" t="str">
        <f t="shared" si="20"/>
        <v/>
      </c>
      <c r="S89" t="str">
        <f t="shared" si="21"/>
        <v/>
      </c>
      <c r="T89" t="str">
        <f t="shared" si="22"/>
        <v/>
      </c>
      <c r="U89" t="str">
        <f t="shared" si="23"/>
        <v/>
      </c>
      <c r="V89" s="45" t="e">
        <f>MATCH(G89,options!$D$1:$D$20,0)</f>
        <v>#N/A</v>
      </c>
    </row>
    <row r="90" spans="5:22" x14ac:dyDescent="0.15">
      <c r="E90" s="59"/>
      <c r="F90" s="60"/>
      <c r="G90" s="6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0"/>
      <c r="J90" s="60"/>
      <c r="K90" s="49"/>
      <c r="L90" s="49"/>
      <c r="M90" s="49" t="str">
        <f t="shared" si="15"/>
        <v/>
      </c>
      <c r="N90" s="49" t="str">
        <f t="shared" si="16"/>
        <v/>
      </c>
      <c r="O90" s="50" t="str">
        <f t="shared" si="17"/>
        <v/>
      </c>
      <c r="P90" t="str">
        <f t="shared" si="18"/>
        <v/>
      </c>
      <c r="Q90" t="str">
        <f t="shared" si="19"/>
        <v/>
      </c>
      <c r="R90" t="str">
        <f t="shared" si="20"/>
        <v/>
      </c>
      <c r="S90" t="str">
        <f t="shared" si="21"/>
        <v/>
      </c>
      <c r="T90" t="str">
        <f t="shared" si="22"/>
        <v/>
      </c>
      <c r="U90" t="str">
        <f t="shared" si="23"/>
        <v/>
      </c>
      <c r="V90" s="45" t="e">
        <f>MATCH(G90,options!$D$1:$D$20,0)</f>
        <v>#N/A</v>
      </c>
    </row>
    <row r="91" spans="5:22" x14ac:dyDescent="0.15">
      <c r="E91" s="59"/>
      <c r="F91" s="60"/>
      <c r="G91" s="6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0"/>
      <c r="J91" s="60"/>
      <c r="K91" s="49"/>
      <c r="L91" s="49"/>
      <c r="M91" s="49" t="str">
        <f t="shared" si="15"/>
        <v/>
      </c>
      <c r="N91" s="49" t="str">
        <f t="shared" si="16"/>
        <v/>
      </c>
      <c r="O91" s="50" t="str">
        <f t="shared" si="17"/>
        <v/>
      </c>
      <c r="P91" t="str">
        <f t="shared" si="18"/>
        <v/>
      </c>
      <c r="Q91" t="str">
        <f t="shared" si="19"/>
        <v/>
      </c>
      <c r="R91" t="str">
        <f t="shared" si="20"/>
        <v/>
      </c>
      <c r="S91" t="str">
        <f t="shared" si="21"/>
        <v/>
      </c>
      <c r="T91" t="str">
        <f t="shared" si="22"/>
        <v/>
      </c>
      <c r="U91" t="str">
        <f t="shared" si="23"/>
        <v/>
      </c>
      <c r="V91" s="45" t="e">
        <f>MATCH(G91,options!$D$1:$D$20,0)</f>
        <v>#N/A</v>
      </c>
    </row>
    <row r="92" spans="5:22" x14ac:dyDescent="0.15">
      <c r="E92" s="59"/>
      <c r="F92" s="60"/>
      <c r="G92" s="6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0"/>
      <c r="J92" s="60"/>
      <c r="K92" s="49"/>
      <c r="L92" s="49"/>
      <c r="M92" s="49" t="str">
        <f t="shared" si="15"/>
        <v/>
      </c>
      <c r="N92" s="49" t="str">
        <f t="shared" si="16"/>
        <v/>
      </c>
      <c r="O92" s="50" t="str">
        <f t="shared" si="17"/>
        <v/>
      </c>
      <c r="P92" t="str">
        <f t="shared" si="18"/>
        <v/>
      </c>
      <c r="Q92" t="str">
        <f t="shared" si="19"/>
        <v/>
      </c>
      <c r="R92" t="str">
        <f t="shared" si="20"/>
        <v/>
      </c>
      <c r="S92" t="str">
        <f t="shared" si="21"/>
        <v/>
      </c>
      <c r="T92" t="str">
        <f t="shared" si="22"/>
        <v/>
      </c>
      <c r="U92" t="str">
        <f t="shared" si="23"/>
        <v/>
      </c>
      <c r="V92" s="45" t="e">
        <f>MATCH(G92,options!$D$1:$D$20,0)</f>
        <v>#N/A</v>
      </c>
    </row>
    <row r="93" spans="5:22" x14ac:dyDescent="0.15">
      <c r="E93" s="59"/>
      <c r="F93" s="60"/>
      <c r="G93" s="6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0"/>
      <c r="J93" s="60"/>
      <c r="K93" s="49"/>
      <c r="L93" s="49"/>
      <c r="M93" s="49" t="str">
        <f t="shared" si="15"/>
        <v/>
      </c>
      <c r="N93" s="49" t="str">
        <f t="shared" si="16"/>
        <v/>
      </c>
      <c r="O93" s="50" t="str">
        <f t="shared" si="17"/>
        <v/>
      </c>
      <c r="P93" t="str">
        <f t="shared" si="18"/>
        <v/>
      </c>
      <c r="Q93" t="str">
        <f t="shared" si="19"/>
        <v/>
      </c>
      <c r="R93" t="str">
        <f t="shared" si="20"/>
        <v/>
      </c>
      <c r="S93" t="str">
        <f t="shared" si="21"/>
        <v/>
      </c>
      <c r="T93" t="str">
        <f t="shared" si="22"/>
        <v/>
      </c>
      <c r="U93" t="str">
        <f t="shared" si="23"/>
        <v/>
      </c>
      <c r="V93" s="45" t="e">
        <f>MATCH(G93,options!$D$1:$D$20,0)</f>
        <v>#N/A</v>
      </c>
    </row>
    <row r="94" spans="5:22" x14ac:dyDescent="0.15">
      <c r="E94" s="59"/>
      <c r="F94" s="60"/>
      <c r="G94" s="6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0"/>
      <c r="J94" s="60"/>
      <c r="K94" s="49"/>
      <c r="L94" s="49"/>
      <c r="M94" s="49" t="str">
        <f t="shared" si="15"/>
        <v/>
      </c>
      <c r="N94" s="49" t="str">
        <f t="shared" si="16"/>
        <v/>
      </c>
      <c r="O94" s="50" t="str">
        <f t="shared" si="17"/>
        <v/>
      </c>
      <c r="P94" t="str">
        <f t="shared" si="18"/>
        <v/>
      </c>
      <c r="Q94" t="str">
        <f t="shared" si="19"/>
        <v/>
      </c>
      <c r="R94" t="str">
        <f t="shared" si="20"/>
        <v/>
      </c>
      <c r="S94" t="str">
        <f t="shared" si="21"/>
        <v/>
      </c>
      <c r="T94" t="str">
        <f t="shared" si="22"/>
        <v/>
      </c>
      <c r="U94" t="str">
        <f t="shared" si="23"/>
        <v/>
      </c>
      <c r="V94" s="45" t="e">
        <f>MATCH(G94,options!$D$1:$D$20,0)</f>
        <v>#N/A</v>
      </c>
    </row>
    <row r="95" spans="5:22" x14ac:dyDescent="0.15">
      <c r="E95" s="59"/>
      <c r="F95" s="60"/>
      <c r="G95" s="6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0"/>
      <c r="J95" s="60"/>
      <c r="K95" s="49"/>
      <c r="L95" s="49"/>
      <c r="M95" s="49" t="str">
        <f t="shared" si="15"/>
        <v/>
      </c>
      <c r="N95" s="49" t="str">
        <f t="shared" si="16"/>
        <v/>
      </c>
      <c r="O95" s="50" t="str">
        <f t="shared" si="17"/>
        <v/>
      </c>
      <c r="P95" t="str">
        <f t="shared" si="18"/>
        <v/>
      </c>
      <c r="Q95" t="str">
        <f t="shared" si="19"/>
        <v/>
      </c>
      <c r="R95" t="str">
        <f t="shared" si="20"/>
        <v/>
      </c>
      <c r="S95" t="str">
        <f t="shared" si="21"/>
        <v/>
      </c>
      <c r="T95" t="str">
        <f t="shared" si="22"/>
        <v/>
      </c>
      <c r="U95" t="str">
        <f t="shared" si="23"/>
        <v/>
      </c>
      <c r="V95" s="45" t="e">
        <f>MATCH(G95,options!$D$1:$D$20,0)</f>
        <v>#N/A</v>
      </c>
    </row>
    <row r="96" spans="5:22" x14ac:dyDescent="0.15">
      <c r="E96" s="59"/>
      <c r="F96" s="60"/>
      <c r="G96" s="6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0"/>
      <c r="J96" s="60"/>
      <c r="K96" s="49"/>
      <c r="L96" s="49"/>
      <c r="M96" s="49" t="str">
        <f t="shared" si="15"/>
        <v/>
      </c>
      <c r="N96" s="49" t="str">
        <f t="shared" si="16"/>
        <v/>
      </c>
      <c r="O96" s="50" t="str">
        <f t="shared" si="17"/>
        <v/>
      </c>
      <c r="P96" t="str">
        <f t="shared" si="18"/>
        <v/>
      </c>
      <c r="Q96" t="str">
        <f t="shared" si="19"/>
        <v/>
      </c>
      <c r="R96" t="str">
        <f t="shared" si="20"/>
        <v/>
      </c>
      <c r="S96" t="str">
        <f t="shared" si="21"/>
        <v/>
      </c>
      <c r="T96" t="str">
        <f t="shared" si="22"/>
        <v/>
      </c>
      <c r="U96" t="str">
        <f t="shared" si="23"/>
        <v/>
      </c>
      <c r="V96" s="45" t="e">
        <f>MATCH(G96,options!$D$1:$D$20,0)</f>
        <v>#N/A</v>
      </c>
    </row>
    <row r="97" spans="5:22" x14ac:dyDescent="0.15">
      <c r="E97" s="59"/>
      <c r="F97" s="60"/>
      <c r="G97" s="6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0"/>
      <c r="J97" s="60"/>
      <c r="K97" s="49"/>
      <c r="L97" s="49"/>
      <c r="M97" s="49" t="str">
        <f t="shared" si="15"/>
        <v/>
      </c>
      <c r="N97" s="49" t="str">
        <f t="shared" si="16"/>
        <v/>
      </c>
      <c r="O97" s="50" t="str">
        <f t="shared" si="17"/>
        <v/>
      </c>
      <c r="P97" t="str">
        <f t="shared" si="18"/>
        <v/>
      </c>
      <c r="Q97" t="str">
        <f t="shared" si="19"/>
        <v/>
      </c>
      <c r="R97" t="str">
        <f t="shared" si="20"/>
        <v/>
      </c>
      <c r="S97" t="str">
        <f t="shared" si="21"/>
        <v/>
      </c>
      <c r="T97" t="str">
        <f t="shared" si="22"/>
        <v/>
      </c>
      <c r="U97" t="str">
        <f t="shared" si="23"/>
        <v/>
      </c>
      <c r="V97" s="45" t="e">
        <f>MATCH(G97,options!$D$1:$D$20,0)</f>
        <v>#N/A</v>
      </c>
    </row>
    <row r="98" spans="5:22" x14ac:dyDescent="0.15">
      <c r="E98" s="59"/>
      <c r="F98" s="60"/>
      <c r="G98" s="6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0"/>
      <c r="J98" s="60"/>
      <c r="K98" s="49"/>
      <c r="L98" s="49"/>
      <c r="M98" s="49" t="str">
        <f t="shared" si="15"/>
        <v/>
      </c>
      <c r="N98" s="49" t="str">
        <f t="shared" si="16"/>
        <v/>
      </c>
      <c r="O98" s="50" t="str">
        <f t="shared" si="17"/>
        <v/>
      </c>
      <c r="P98" t="str">
        <f t="shared" si="18"/>
        <v/>
      </c>
      <c r="Q98" t="str">
        <f t="shared" si="19"/>
        <v/>
      </c>
      <c r="R98" t="str">
        <f t="shared" si="20"/>
        <v/>
      </c>
      <c r="S98" t="str">
        <f t="shared" si="21"/>
        <v/>
      </c>
      <c r="T98" t="str">
        <f t="shared" si="22"/>
        <v/>
      </c>
      <c r="U98" t="str">
        <f t="shared" si="23"/>
        <v/>
      </c>
      <c r="V98" s="45" t="e">
        <f>MATCH(G98,options!$D$1:$D$20,0)</f>
        <v>#N/A</v>
      </c>
    </row>
    <row r="99" spans="5:22" x14ac:dyDescent="0.15">
      <c r="E99" s="59"/>
      <c r="F99" s="60"/>
      <c r="G99" s="6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0"/>
      <c r="J99" s="60"/>
      <c r="K99" s="49"/>
      <c r="L99" s="49"/>
      <c r="M99" s="49" t="str">
        <f t="shared" si="15"/>
        <v/>
      </c>
      <c r="N99" s="49" t="str">
        <f t="shared" si="16"/>
        <v/>
      </c>
      <c r="O99" s="50" t="str">
        <f t="shared" si="17"/>
        <v/>
      </c>
      <c r="P99" t="str">
        <f t="shared" si="18"/>
        <v/>
      </c>
      <c r="Q99" t="str">
        <f t="shared" si="19"/>
        <v/>
      </c>
      <c r="R99" t="str">
        <f t="shared" si="20"/>
        <v/>
      </c>
      <c r="S99" t="str">
        <f t="shared" si="21"/>
        <v/>
      </c>
      <c r="T99" t="str">
        <f t="shared" si="22"/>
        <v/>
      </c>
      <c r="U99" t="str">
        <f t="shared" si="23"/>
        <v/>
      </c>
      <c r="V99" s="45" t="e">
        <f>MATCH(G99,options!$D$1:$D$20,0)</f>
        <v>#N/A</v>
      </c>
    </row>
    <row r="100" spans="5:22" x14ac:dyDescent="0.15">
      <c r="E100" s="59"/>
      <c r="F100" s="60"/>
      <c r="G100" s="6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0"/>
      <c r="J100" s="60"/>
      <c r="K100" s="49"/>
      <c r="L100" s="49"/>
      <c r="M100" s="49" t="str">
        <f t="shared" ref="M100:M131" si="24">IF(ISBLANK(K100),"",IF(L100, "https://raw.githubusercontent.com/PatrickVibild/TellusAmazonPictures/master/pictures/"&amp;K100&amp;"/1.jpg","https://download.lenovo.com/Images/Parts/"&amp;K100&amp;"/"&amp;K100&amp;"_A.jpg"))</f>
        <v/>
      </c>
      <c r="N100" s="49" t="str">
        <f t="shared" si="16"/>
        <v/>
      </c>
      <c r="O100" s="50" t="str">
        <f t="shared" si="17"/>
        <v/>
      </c>
      <c r="P100" t="str">
        <f t="shared" si="18"/>
        <v/>
      </c>
      <c r="Q100" t="str">
        <f t="shared" si="19"/>
        <v/>
      </c>
      <c r="R100" t="str">
        <f t="shared" si="20"/>
        <v/>
      </c>
      <c r="S100" t="str">
        <f t="shared" si="21"/>
        <v/>
      </c>
      <c r="T100" t="str">
        <f t="shared" si="22"/>
        <v/>
      </c>
      <c r="U100" t="str">
        <f t="shared" si="23"/>
        <v/>
      </c>
      <c r="V100" s="45" t="e">
        <f>MATCH(G100,options!$D$1:$D$20,0)</f>
        <v>#N/A</v>
      </c>
    </row>
    <row r="101" spans="5:22" x14ac:dyDescent="0.15">
      <c r="E101" s="59"/>
      <c r="F101" s="60"/>
      <c r="G101" s="6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0"/>
      <c r="J101" s="60"/>
      <c r="K101" s="49"/>
      <c r="L101" s="49"/>
      <c r="M101" s="49" t="str">
        <f t="shared" si="24"/>
        <v/>
      </c>
      <c r="N101" s="49" t="str">
        <f t="shared" si="16"/>
        <v/>
      </c>
      <c r="O101" s="50" t="str">
        <f t="shared" si="17"/>
        <v/>
      </c>
      <c r="P101" t="str">
        <f t="shared" si="18"/>
        <v/>
      </c>
      <c r="Q101" t="str">
        <f t="shared" si="19"/>
        <v/>
      </c>
      <c r="R101" t="str">
        <f t="shared" si="20"/>
        <v/>
      </c>
      <c r="S101" t="str">
        <f t="shared" si="21"/>
        <v/>
      </c>
      <c r="T101" t="str">
        <f t="shared" si="22"/>
        <v/>
      </c>
      <c r="U101" t="str">
        <f t="shared" si="23"/>
        <v/>
      </c>
      <c r="V101" s="45" t="e">
        <f>MATCH(G101,options!$D$1:$D$20,0)</f>
        <v>#N/A</v>
      </c>
    </row>
    <row r="102" spans="5:22" x14ac:dyDescent="0.15">
      <c r="E102" s="59"/>
      <c r="F102" s="60"/>
      <c r="G102" s="6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0"/>
      <c r="J102" s="60"/>
      <c r="K102" s="49"/>
      <c r="L102" s="49"/>
      <c r="M102" s="49" t="str">
        <f t="shared" si="24"/>
        <v/>
      </c>
      <c r="N102" s="49" t="str">
        <f t="shared" si="16"/>
        <v/>
      </c>
      <c r="O102" s="50" t="str">
        <f t="shared" si="17"/>
        <v/>
      </c>
      <c r="P102" t="str">
        <f t="shared" si="18"/>
        <v/>
      </c>
      <c r="Q102" t="str">
        <f t="shared" si="19"/>
        <v/>
      </c>
      <c r="R102" t="str">
        <f t="shared" si="20"/>
        <v/>
      </c>
      <c r="S102" t="str">
        <f t="shared" si="21"/>
        <v/>
      </c>
      <c r="T102" t="str">
        <f t="shared" si="22"/>
        <v/>
      </c>
      <c r="U102" t="str">
        <f t="shared" si="23"/>
        <v/>
      </c>
      <c r="V102" s="45" t="e">
        <f>MATCH(G102,options!$D$1:$D$20,0)</f>
        <v>#N/A</v>
      </c>
    </row>
    <row r="103" spans="5:22" x14ac:dyDescent="0.15">
      <c r="E103" s="59"/>
      <c r="F103" s="60"/>
      <c r="G103" s="6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0"/>
      <c r="J103" s="60"/>
      <c r="K103" s="49"/>
      <c r="L103" s="49"/>
      <c r="M103" s="49" t="str">
        <f t="shared" si="24"/>
        <v/>
      </c>
      <c r="N103" s="49" t="str">
        <f t="shared" si="16"/>
        <v/>
      </c>
      <c r="O103" s="50" t="str">
        <f t="shared" si="17"/>
        <v/>
      </c>
      <c r="P103" t="str">
        <f t="shared" si="18"/>
        <v/>
      </c>
      <c r="Q103" t="str">
        <f t="shared" si="19"/>
        <v/>
      </c>
      <c r="R103" t="str">
        <f t="shared" si="20"/>
        <v/>
      </c>
      <c r="S103" t="str">
        <f t="shared" si="21"/>
        <v/>
      </c>
      <c r="T103" t="str">
        <f t="shared" si="22"/>
        <v/>
      </c>
      <c r="U103" t="str">
        <f t="shared" si="23"/>
        <v/>
      </c>
      <c r="V103" s="45" t="e">
        <f>MATCH(G103,options!$D$1:$D$20,0)</f>
        <v>#N/A</v>
      </c>
    </row>
    <row r="104" spans="5:22" x14ac:dyDescent="0.15">
      <c r="E104" s="59"/>
      <c r="F104" s="60"/>
      <c r="G104" s="6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0"/>
      <c r="J104" s="60"/>
      <c r="K104" s="49"/>
      <c r="L104" s="49"/>
      <c r="M104" s="49" t="str">
        <f>IF(ISBLANK(K104),"","https://download.lenovo.com/Images/Parts/"&amp;K104&amp;"/"&amp;K104&amp;"_A.jpg")</f>
        <v/>
      </c>
      <c r="N104" s="49" t="str">
        <f>IF(ISBLANK(K104),"","https://download.lenovo.com/Images/Parts/"&amp;K104&amp;"/"&amp;K104&amp;"_B.jpg")</f>
        <v/>
      </c>
      <c r="O104" s="50" t="str">
        <f>IF(ISBLANK(K104),"","https://download.lenovo.com/Images/Parts/"&amp;K104&amp;"/"&amp;K104&amp;"_details.jpg")</f>
        <v/>
      </c>
      <c r="V104" s="45" t="e">
        <f>MATCH(G104,options!$D$1:$D$20,0)</f>
        <v>#N/A</v>
      </c>
    </row>
  </sheetData>
  <mergeCells count="1">
    <mergeCell ref="E1:G1"/>
  </mergeCells>
  <hyperlinks>
    <hyperlink ref="S4" r:id="rId1" xr:uid="{00000000-0004-0000-0100-000000000000}"/>
    <hyperlink ref="S5" r:id="rId2" xr:uid="{00000000-0004-0000-0100-000001000000}"/>
    <hyperlink ref="S6" r:id="rId3" xr:uid="{00000000-0004-0000-0100-000002000000}"/>
    <hyperlink ref="S7" r:id="rId4" xr:uid="{00000000-0004-0000-0100-000003000000}"/>
    <hyperlink ref="S8" r:id="rId5" xr:uid="{00000000-0004-0000-0100-000004000000}"/>
    <hyperlink ref="S9" r:id="rId6" xr:uid="{00000000-0004-0000-0100-000005000000}"/>
    <hyperlink ref="S10" r:id="rId7" xr:uid="{00000000-0004-0000-0100-000006000000}"/>
    <hyperlink ref="S11" r:id="rId8" xr:uid="{00000000-0004-0000-0100-000007000000}"/>
    <hyperlink ref="S12" r:id="rId9" xr:uid="{00000000-0004-0000-0100-000008000000}"/>
    <hyperlink ref="S13" r:id="rId10" xr:uid="{00000000-0004-0000-0100-000009000000}"/>
    <hyperlink ref="S14" r:id="rId11" xr:uid="{00000000-0004-0000-0100-00000A000000}"/>
    <hyperlink ref="S15" r:id="rId12" xr:uid="{00000000-0004-0000-0100-00000B000000}"/>
    <hyperlink ref="S16" r:id="rId13" xr:uid="{00000000-0004-0000-0100-00000C000000}"/>
    <hyperlink ref="S17" r:id="rId14" xr:uid="{00000000-0004-0000-0100-00000D000000}"/>
    <hyperlink ref="S18" r:id="rId15" xr:uid="{00000000-0004-0000-0100-00000E000000}"/>
    <hyperlink ref="S19" r:id="rId16" xr:uid="{00000000-0004-0000-0100-00000F000000}"/>
    <hyperlink ref="S20" r:id="rId17" xr:uid="{00000000-0004-0000-0100-000010000000}"/>
    <hyperlink ref="S21" r:id="rId18" xr:uid="{00000000-0004-0000-0100-000011000000}"/>
    <hyperlink ref="S22" r:id="rId19" xr:uid="{00000000-0004-0000-0100-000012000000}"/>
    <hyperlink ref="S23" r:id="rId20" xr:uid="{00000000-0004-0000-0100-000013000000}"/>
    <hyperlink ref="S24" r:id="rId21" xr:uid="{00000000-0004-0000-0100-000014000000}"/>
    <hyperlink ref="S25" r:id="rId22" xr:uid="{00000000-0004-0000-0100-000015000000}"/>
    <hyperlink ref="S26" r:id="rId23" xr:uid="{00000000-0004-0000-0100-000016000000}"/>
    <hyperlink ref="S27" r:id="rId24" xr:uid="{00000000-0004-0000-0100-000017000000}"/>
    <hyperlink ref="S28" r:id="rId25" xr:uid="{00000000-0004-0000-0100-000018000000}"/>
    <hyperlink ref="S29" r:id="rId26" xr:uid="{00000000-0004-0000-0100-000019000000}"/>
    <hyperlink ref="S30" r:id="rId27" xr:uid="{00000000-0004-0000-0100-00001A000000}"/>
    <hyperlink ref="S31" r:id="rId28" xr:uid="{00000000-0004-0000-0100-00001B000000}"/>
    <hyperlink ref="S32" r:id="rId29" xr:uid="{00000000-0004-0000-0100-00001C000000}"/>
    <hyperlink ref="S33" r:id="rId30" xr:uid="{00000000-0004-0000-0100-00001D000000}"/>
    <hyperlink ref="S34" r:id="rId31" xr:uid="{00000000-0004-0000-0100-00001E000000}"/>
    <hyperlink ref="S35" r:id="rId32" xr:uid="{00000000-0004-0000-0100-00001F000000}"/>
    <hyperlink ref="S36" r:id="rId33" xr:uid="{00000000-0004-0000-0100-000020000000}"/>
    <hyperlink ref="S37" r:id="rId34" xr:uid="{00000000-0004-0000-0100-000021000000}"/>
    <hyperlink ref="S38" r:id="rId35" xr:uid="{00000000-0004-0000-0100-000022000000}"/>
    <hyperlink ref="S39" r:id="rId36" xr:uid="{00000000-0004-0000-0100-000023000000}"/>
    <hyperlink ref="S40" r:id="rId37" xr:uid="{00000000-0004-0000-0100-000024000000}"/>
    <hyperlink ref="S41" r:id="rId38" xr:uid="{00000000-0004-0000-0100-000025000000}"/>
    <hyperlink ref="S42" r:id="rId39" xr:uid="{00000000-0004-0000-0100-000026000000}"/>
    <hyperlink ref="S43" r:id="rId40" xr:uid="{00000000-0004-0000-0100-000027000000}"/>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492</v>
      </c>
      <c r="B1" s="44" t="b">
        <f>TRUE()</f>
        <v>1</v>
      </c>
      <c r="C1" t="s">
        <v>493</v>
      </c>
      <c r="D1" s="45" t="s">
        <v>366</v>
      </c>
      <c r="E1" t="s">
        <v>494</v>
      </c>
      <c r="F1" t="s">
        <v>495</v>
      </c>
      <c r="G1" t="s">
        <v>477</v>
      </c>
    </row>
    <row r="2" spans="1:7" x14ac:dyDescent="0.15">
      <c r="A2" t="s">
        <v>429</v>
      </c>
      <c r="B2" s="44" t="b">
        <f>FALSE()</f>
        <v>0</v>
      </c>
      <c r="C2" t="s">
        <v>374</v>
      </c>
      <c r="D2" s="45" t="s">
        <v>371</v>
      </c>
      <c r="E2" t="s">
        <v>496</v>
      </c>
      <c r="F2" t="s">
        <v>371</v>
      </c>
      <c r="G2" t="s">
        <v>434</v>
      </c>
    </row>
    <row r="3" spans="1:7" x14ac:dyDescent="0.15">
      <c r="A3" t="s">
        <v>497</v>
      </c>
      <c r="D3" s="45" t="s">
        <v>376</v>
      </c>
      <c r="E3" t="s">
        <v>498</v>
      </c>
      <c r="F3" t="s">
        <v>366</v>
      </c>
    </row>
    <row r="4" spans="1:7" x14ac:dyDescent="0.15">
      <c r="D4" s="45" t="s">
        <v>380</v>
      </c>
      <c r="E4" t="s">
        <v>499</v>
      </c>
      <c r="F4" t="s">
        <v>376</v>
      </c>
    </row>
    <row r="5" spans="1:7" x14ac:dyDescent="0.15">
      <c r="D5" s="45" t="s">
        <v>384</v>
      </c>
      <c r="E5" t="s">
        <v>500</v>
      </c>
      <c r="F5" t="s">
        <v>380</v>
      </c>
    </row>
    <row r="6" spans="1:7" x14ac:dyDescent="0.15">
      <c r="D6" s="45" t="s">
        <v>388</v>
      </c>
      <c r="E6" t="s">
        <v>501</v>
      </c>
      <c r="F6" t="s">
        <v>404</v>
      </c>
    </row>
    <row r="7" spans="1:7" x14ac:dyDescent="0.15">
      <c r="D7" s="45" t="s">
        <v>392</v>
      </c>
      <c r="E7" t="s">
        <v>502</v>
      </c>
    </row>
    <row r="8" spans="1:7" x14ac:dyDescent="0.15">
      <c r="D8" s="45" t="s">
        <v>396</v>
      </c>
      <c r="E8" t="s">
        <v>503</v>
      </c>
    </row>
    <row r="9" spans="1:7" x14ac:dyDescent="0.15">
      <c r="D9" s="45" t="s">
        <v>399</v>
      </c>
      <c r="E9" t="s">
        <v>504</v>
      </c>
    </row>
    <row r="10" spans="1:7" x14ac:dyDescent="0.15">
      <c r="D10" s="45" t="s">
        <v>404</v>
      </c>
      <c r="E10" t="s">
        <v>505</v>
      </c>
    </row>
    <row r="11" spans="1:7" x14ac:dyDescent="0.15">
      <c r="D11" s="45" t="s">
        <v>408</v>
      </c>
      <c r="E11" t="s">
        <v>506</v>
      </c>
    </row>
    <row r="12" spans="1:7" x14ac:dyDescent="0.15">
      <c r="D12" s="45" t="s">
        <v>411</v>
      </c>
      <c r="E12" t="s">
        <v>507</v>
      </c>
    </row>
    <row r="13" spans="1:7" x14ac:dyDescent="0.15">
      <c r="D13" s="45" t="s">
        <v>416</v>
      </c>
      <c r="E13" t="s">
        <v>508</v>
      </c>
    </row>
    <row r="14" spans="1:7" x14ac:dyDescent="0.15">
      <c r="D14" s="45" t="s">
        <v>419</v>
      </c>
      <c r="E14" t="s">
        <v>509</v>
      </c>
    </row>
    <row r="15" spans="1:7" x14ac:dyDescent="0.15">
      <c r="D15" s="45" t="s">
        <v>423</v>
      </c>
      <c r="E15" t="s">
        <v>510</v>
      </c>
    </row>
    <row r="16" spans="1:7" x14ac:dyDescent="0.15">
      <c r="D16" s="45" t="s">
        <v>426</v>
      </c>
      <c r="E16" s="61" t="s">
        <v>511</v>
      </c>
    </row>
    <row r="17" spans="4:5" x14ac:dyDescent="0.15">
      <c r="D17" s="45" t="s">
        <v>431</v>
      </c>
      <c r="E17" t="s">
        <v>512</v>
      </c>
    </row>
    <row r="18" spans="4:5" x14ac:dyDescent="0.15">
      <c r="D18" s="45" t="s">
        <v>434</v>
      </c>
      <c r="E18" t="s">
        <v>513</v>
      </c>
    </row>
    <row r="19" spans="4:5" x14ac:dyDescent="0.15">
      <c r="D19" s="45" t="s">
        <v>437</v>
      </c>
      <c r="E19" t="s">
        <v>514</v>
      </c>
    </row>
    <row r="20" spans="4:5" x14ac:dyDescent="0.15">
      <c r="D20" s="45" t="s">
        <v>441</v>
      </c>
      <c r="E20" t="s">
        <v>515</v>
      </c>
    </row>
    <row r="50" spans="2:2" ht="16" x14ac:dyDescent="0.2">
      <c r="B50" s="62"/>
    </row>
    <row r="51" spans="2:2" ht="16" x14ac:dyDescent="0.2">
      <c r="B51" s="62"/>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495</v>
      </c>
    </row>
    <row r="3" spans="1:2" x14ac:dyDescent="0.15">
      <c r="B3" s="42" t="s">
        <v>516</v>
      </c>
    </row>
    <row r="4" spans="1:2" x14ac:dyDescent="0.15">
      <c r="B4" s="42" t="s">
        <v>517</v>
      </c>
    </row>
    <row r="5" spans="1:2" x14ac:dyDescent="0.15">
      <c r="B5" s="42" t="s">
        <v>518</v>
      </c>
    </row>
    <row r="6" spans="1:2" x14ac:dyDescent="0.15">
      <c r="A6" t="s">
        <v>519</v>
      </c>
      <c r="B6" s="42" t="s">
        <v>520</v>
      </c>
    </row>
    <row r="7" spans="1:2" x14ac:dyDescent="0.15">
      <c r="B7" s="42" t="s">
        <v>521</v>
      </c>
    </row>
    <row r="8" spans="1:2" x14ac:dyDescent="0.15">
      <c r="A8" t="s">
        <v>40</v>
      </c>
      <c r="B8" s="42" t="s">
        <v>522</v>
      </c>
    </row>
    <row r="9" spans="1:2" x14ac:dyDescent="0.15">
      <c r="A9" t="s">
        <v>523</v>
      </c>
      <c r="B9" s="42" t="s">
        <v>524</v>
      </c>
    </row>
    <row r="10" spans="1:2" x14ac:dyDescent="0.15">
      <c r="B10" t="s">
        <v>525</v>
      </c>
    </row>
    <row r="11" spans="1:2" x14ac:dyDescent="0.15">
      <c r="B11" t="s">
        <v>526</v>
      </c>
    </row>
    <row r="14" spans="1:2" x14ac:dyDescent="0.15">
      <c r="B14" s="42" t="s">
        <v>527</v>
      </c>
    </row>
    <row r="20" spans="2:2" x14ac:dyDescent="0.15">
      <c r="B20" s="45" t="s">
        <v>366</v>
      </c>
    </row>
    <row r="21" spans="2:2" x14ac:dyDescent="0.15">
      <c r="B21" s="45" t="s">
        <v>371</v>
      </c>
    </row>
    <row r="22" spans="2:2" x14ac:dyDescent="0.15">
      <c r="B22" s="45" t="s">
        <v>376</v>
      </c>
    </row>
    <row r="23" spans="2:2" x14ac:dyDescent="0.15">
      <c r="B23" s="45" t="s">
        <v>380</v>
      </c>
    </row>
    <row r="24" spans="2:2" x14ac:dyDescent="0.15">
      <c r="B24" s="45" t="s">
        <v>384</v>
      </c>
    </row>
    <row r="25" spans="2:2" x14ac:dyDescent="0.15">
      <c r="B25" s="45" t="s">
        <v>388</v>
      </c>
    </row>
    <row r="26" spans="2:2" x14ac:dyDescent="0.15">
      <c r="B26" s="45" t="s">
        <v>392</v>
      </c>
    </row>
    <row r="27" spans="2:2" x14ac:dyDescent="0.15">
      <c r="B27" s="45" t="s">
        <v>396</v>
      </c>
    </row>
    <row r="28" spans="2:2" x14ac:dyDescent="0.15">
      <c r="B28" s="45" t="s">
        <v>399</v>
      </c>
    </row>
    <row r="29" spans="2:2" x14ac:dyDescent="0.15">
      <c r="B29" s="45" t="s">
        <v>404</v>
      </c>
    </row>
    <row r="30" spans="2:2" x14ac:dyDescent="0.15">
      <c r="B30" s="45" t="s">
        <v>408</v>
      </c>
    </row>
    <row r="31" spans="2:2" x14ac:dyDescent="0.15">
      <c r="B31" s="45" t="s">
        <v>411</v>
      </c>
    </row>
    <row r="32" spans="2:2" x14ac:dyDescent="0.15">
      <c r="B32" s="45" t="s">
        <v>416</v>
      </c>
    </row>
    <row r="33" spans="2:4" x14ac:dyDescent="0.15">
      <c r="B33" s="45" t="s">
        <v>419</v>
      </c>
    </row>
    <row r="34" spans="2:4" x14ac:dyDescent="0.15">
      <c r="B34" s="45" t="s">
        <v>423</v>
      </c>
      <c r="D34" s="42"/>
    </row>
    <row r="35" spans="2:4" x14ac:dyDescent="0.15">
      <c r="B35" s="45" t="s">
        <v>426</v>
      </c>
      <c r="D35" s="42"/>
    </row>
    <row r="36" spans="2:4" x14ac:dyDescent="0.15">
      <c r="B36" s="45" t="s">
        <v>431</v>
      </c>
      <c r="D36" s="42"/>
    </row>
    <row r="37" spans="2:4" x14ac:dyDescent="0.15">
      <c r="B37" s="45" t="s">
        <v>434</v>
      </c>
      <c r="D37" s="42"/>
    </row>
    <row r="38" spans="2:4" x14ac:dyDescent="0.15">
      <c r="B38" s="45" t="s">
        <v>437</v>
      </c>
      <c r="D38" s="42"/>
    </row>
    <row r="39" spans="2:4" x14ac:dyDescent="0.15">
      <c r="B39" s="45" t="s">
        <v>441</v>
      </c>
      <c r="D39" s="42"/>
    </row>
  </sheetData>
  <conditionalFormatting sqref="B3:B7">
    <cfRule type="expression" dxfId="532" priority="2">
      <formula>IF(LEN(B3)&gt;0,1,0)</formula>
    </cfRule>
    <cfRule type="expression" dxfId="531" priority="3">
      <formula>IF(VLOOKUP($AH$3,#NAME?,MATCH($A2,#NAME?,0)+1,0)&gt;0,1,0)</formula>
    </cfRule>
    <cfRule type="expression" dxfId="530" priority="4">
      <formula>IF(VLOOKUP($AH$3,#NAME?,MATCH($A2,#NAME?,0)+1,0)&gt;0,1,0)</formula>
    </cfRule>
    <cfRule type="expression" dxfId="529" priority="5">
      <formula>IF(VLOOKUP($AH$3,#NAME?,MATCH($A2,#NAME?,0)+1,0)&gt;0,1,0)</formula>
    </cfRule>
    <cfRule type="expression" dxfId="52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366</v>
      </c>
    </row>
    <row r="3" spans="1:2" ht="16" x14ac:dyDescent="0.2">
      <c r="B3" s="62" t="s">
        <v>528</v>
      </c>
    </row>
    <row r="4" spans="1:2" ht="16" x14ac:dyDescent="0.2">
      <c r="B4" s="62" t="s">
        <v>529</v>
      </c>
    </row>
    <row r="5" spans="1:2" ht="16" x14ac:dyDescent="0.2">
      <c r="B5" s="62" t="s">
        <v>530</v>
      </c>
    </row>
    <row r="6" spans="1:2" ht="16" x14ac:dyDescent="0.2">
      <c r="B6" s="62" t="s">
        <v>531</v>
      </c>
    </row>
    <row r="7" spans="1:2" ht="16" x14ac:dyDescent="0.2">
      <c r="B7" s="62" t="s">
        <v>532</v>
      </c>
    </row>
    <row r="8" spans="1:2" x14ac:dyDescent="0.15">
      <c r="A8" t="s">
        <v>533</v>
      </c>
      <c r="B8" t="s">
        <v>534</v>
      </c>
    </row>
    <row r="9" spans="1:2" x14ac:dyDescent="0.15">
      <c r="A9" t="s">
        <v>535</v>
      </c>
      <c r="B9" t="s">
        <v>536</v>
      </c>
    </row>
    <row r="10" spans="1:2" x14ac:dyDescent="0.15">
      <c r="B10" t="s">
        <v>537</v>
      </c>
    </row>
    <row r="11" spans="1:2" x14ac:dyDescent="0.15">
      <c r="B11" t="s">
        <v>538</v>
      </c>
    </row>
    <row r="14" spans="1:2" x14ac:dyDescent="0.15">
      <c r="B14" t="s">
        <v>539</v>
      </c>
    </row>
    <row r="20" spans="2:2" x14ac:dyDescent="0.15">
      <c r="B20" t="s">
        <v>540</v>
      </c>
    </row>
    <row r="21" spans="2:2" x14ac:dyDescent="0.15">
      <c r="B21" t="s">
        <v>541</v>
      </c>
    </row>
    <row r="22" spans="2:2" x14ac:dyDescent="0.15">
      <c r="B22" t="s">
        <v>542</v>
      </c>
    </row>
    <row r="23" spans="2:2" x14ac:dyDescent="0.15">
      <c r="B23" t="s">
        <v>543</v>
      </c>
    </row>
    <row r="24" spans="2:2" x14ac:dyDescent="0.15">
      <c r="B24" t="s">
        <v>384</v>
      </c>
    </row>
    <row r="25" spans="2:2" x14ac:dyDescent="0.15">
      <c r="B25" t="s">
        <v>544</v>
      </c>
    </row>
    <row r="26" spans="2:2" x14ac:dyDescent="0.15">
      <c r="B26" t="s">
        <v>545</v>
      </c>
    </row>
    <row r="27" spans="2:2" x14ac:dyDescent="0.15">
      <c r="B27" t="s">
        <v>546</v>
      </c>
    </row>
    <row r="28" spans="2:2" x14ac:dyDescent="0.15">
      <c r="B28" t="s">
        <v>547</v>
      </c>
    </row>
    <row r="29" spans="2:2" x14ac:dyDescent="0.15">
      <c r="B29" t="s">
        <v>548</v>
      </c>
    </row>
    <row r="30" spans="2:2" x14ac:dyDescent="0.15">
      <c r="B30" t="s">
        <v>549</v>
      </c>
    </row>
    <row r="31" spans="2:2" x14ac:dyDescent="0.15">
      <c r="B31" t="s">
        <v>550</v>
      </c>
    </row>
    <row r="32" spans="2:2" x14ac:dyDescent="0.15">
      <c r="B32" t="s">
        <v>551</v>
      </c>
    </row>
    <row r="33" spans="2:2" x14ac:dyDescent="0.15">
      <c r="B33" t="s">
        <v>552</v>
      </c>
    </row>
    <row r="34" spans="2:2" x14ac:dyDescent="0.15">
      <c r="B34" t="s">
        <v>553</v>
      </c>
    </row>
    <row r="35" spans="2:2" x14ac:dyDescent="0.15">
      <c r="B35" t="s">
        <v>426</v>
      </c>
    </row>
    <row r="36" spans="2:2" x14ac:dyDescent="0.15">
      <c r="B36" t="s">
        <v>554</v>
      </c>
    </row>
    <row r="37" spans="2:2" x14ac:dyDescent="0.15">
      <c r="B37" t="s">
        <v>555</v>
      </c>
    </row>
    <row r="38" spans="2:2" x14ac:dyDescent="0.15">
      <c r="B38" t="s">
        <v>556</v>
      </c>
    </row>
    <row r="39" spans="2:2" x14ac:dyDescent="0.15">
      <c r="B39" t="s">
        <v>557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380</v>
      </c>
    </row>
    <row r="3" spans="1:2" x14ac:dyDescent="0.15">
      <c r="B3" s="42" t="s">
        <v>558</v>
      </c>
    </row>
    <row r="4" spans="1:2" x14ac:dyDescent="0.15">
      <c r="B4" s="42" t="s">
        <v>559</v>
      </c>
    </row>
    <row r="5" spans="1:2" x14ac:dyDescent="0.15">
      <c r="B5" s="42" t="s">
        <v>560</v>
      </c>
    </row>
    <row r="6" spans="1:2" x14ac:dyDescent="0.15">
      <c r="B6" s="42" t="s">
        <v>561</v>
      </c>
    </row>
    <row r="7" spans="1:2" x14ac:dyDescent="0.15">
      <c r="B7" s="42" t="s">
        <v>562</v>
      </c>
    </row>
    <row r="8" spans="1:2" x14ac:dyDescent="0.15">
      <c r="A8" t="s">
        <v>533</v>
      </c>
      <c r="B8" s="42" t="s">
        <v>563</v>
      </c>
    </row>
    <row r="9" spans="1:2" x14ac:dyDescent="0.15">
      <c r="A9" t="s">
        <v>535</v>
      </c>
      <c r="B9" s="42" t="s">
        <v>564</v>
      </c>
    </row>
    <row r="10" spans="1:2" x14ac:dyDescent="0.15">
      <c r="B10" s="42" t="s">
        <v>565</v>
      </c>
    </row>
    <row r="11" spans="1:2" x14ac:dyDescent="0.15">
      <c r="B11" s="42" t="s">
        <v>566</v>
      </c>
    </row>
    <row r="12" spans="1:2" x14ac:dyDescent="0.15">
      <c r="B12" s="42"/>
    </row>
    <row r="13" spans="1:2" x14ac:dyDescent="0.15">
      <c r="B13" s="42"/>
    </row>
    <row r="14" spans="1:2" x14ac:dyDescent="0.15">
      <c r="B14" s="42" t="s">
        <v>567</v>
      </c>
    </row>
    <row r="15" spans="1:2" x14ac:dyDescent="0.15">
      <c r="B15" s="42"/>
    </row>
    <row r="20" spans="2:2" x14ac:dyDescent="0.15">
      <c r="B20" t="s">
        <v>568</v>
      </c>
    </row>
    <row r="21" spans="2:2" x14ac:dyDescent="0.15">
      <c r="B21" t="s">
        <v>569</v>
      </c>
    </row>
    <row r="22" spans="2:2" x14ac:dyDescent="0.15">
      <c r="B22" t="s">
        <v>570</v>
      </c>
    </row>
    <row r="23" spans="2:2" x14ac:dyDescent="0.15">
      <c r="B23" t="s">
        <v>571</v>
      </c>
    </row>
    <row r="24" spans="2:2" x14ac:dyDescent="0.15">
      <c r="B24" t="s">
        <v>572</v>
      </c>
    </row>
    <row r="25" spans="2:2" x14ac:dyDescent="0.15">
      <c r="B25" t="s">
        <v>573</v>
      </c>
    </row>
    <row r="26" spans="2:2" x14ac:dyDescent="0.15">
      <c r="B26" t="s">
        <v>574</v>
      </c>
    </row>
    <row r="27" spans="2:2" x14ac:dyDescent="0.15">
      <c r="B27" t="s">
        <v>575</v>
      </c>
    </row>
    <row r="28" spans="2:2" x14ac:dyDescent="0.15">
      <c r="B28" t="s">
        <v>576</v>
      </c>
    </row>
    <row r="29" spans="2:2" x14ac:dyDescent="0.15">
      <c r="B29" t="s">
        <v>577</v>
      </c>
    </row>
    <row r="30" spans="2:2" x14ac:dyDescent="0.15">
      <c r="B30" t="s">
        <v>578</v>
      </c>
    </row>
    <row r="31" spans="2:2" x14ac:dyDescent="0.15">
      <c r="B31" t="s">
        <v>579</v>
      </c>
    </row>
    <row r="32" spans="2:2" x14ac:dyDescent="0.15">
      <c r="B32" t="s">
        <v>580</v>
      </c>
    </row>
    <row r="33" spans="2:2" x14ac:dyDescent="0.15">
      <c r="B33" t="s">
        <v>581</v>
      </c>
    </row>
    <row r="34" spans="2:2" x14ac:dyDescent="0.15">
      <c r="B34" t="s">
        <v>582</v>
      </c>
    </row>
    <row r="35" spans="2:2" x14ac:dyDescent="0.15">
      <c r="B35" t="s">
        <v>583</v>
      </c>
    </row>
    <row r="36" spans="2:2" x14ac:dyDescent="0.15">
      <c r="B36" t="s">
        <v>584</v>
      </c>
    </row>
    <row r="37" spans="2:2" x14ac:dyDescent="0.15">
      <c r="B37" t="s">
        <v>434</v>
      </c>
    </row>
    <row r="38" spans="2:2" x14ac:dyDescent="0.15">
      <c r="B38" t="s">
        <v>585</v>
      </c>
    </row>
    <row r="39" spans="2:2" x14ac:dyDescent="0.15">
      <c r="B39" t="s">
        <v>586</v>
      </c>
    </row>
  </sheetData>
  <conditionalFormatting sqref="B1:B15">
    <cfRule type="expression" dxfId="527" priority="2">
      <formula>IF(LEN(B1)&gt;0,1,0)</formula>
    </cfRule>
    <cfRule type="expression" dxfId="526" priority="3">
      <formula>IF(VLOOKUP($AH$3,#NAME?,MATCH(#REF!,#NAME?,0)+1,0)&gt;0,1,0)</formula>
    </cfRule>
    <cfRule type="expression" dxfId="525" priority="4">
      <formula>IF(VLOOKUP($AH$3,#NAME?,MATCH(#REF!,#NAME?,0)+1,0)&gt;0,1,0)</formula>
    </cfRule>
    <cfRule type="expression" dxfId="524" priority="5">
      <formula>IF(VLOOKUP($AH$3,#NAME?,MATCH(#REF!,#NAME?,0)+1,0)&gt;0,1,0)</formula>
    </cfRule>
    <cfRule type="expression" dxfId="52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371</v>
      </c>
    </row>
    <row r="3" spans="2:2" x14ac:dyDescent="0.15">
      <c r="B3" t="s">
        <v>587</v>
      </c>
    </row>
    <row r="4" spans="2:2" x14ac:dyDescent="0.15">
      <c r="B4" t="s">
        <v>588</v>
      </c>
    </row>
    <row r="5" spans="2:2" x14ac:dyDescent="0.15">
      <c r="B5" t="s">
        <v>589</v>
      </c>
    </row>
    <row r="6" spans="2:2" x14ac:dyDescent="0.15">
      <c r="B6" t="s">
        <v>590</v>
      </c>
    </row>
    <row r="7" spans="2:2" x14ac:dyDescent="0.15">
      <c r="B7" t="s">
        <v>591</v>
      </c>
    </row>
    <row r="8" spans="2:2" ht="16" x14ac:dyDescent="0.2">
      <c r="B8" s="62" t="s">
        <v>592</v>
      </c>
    </row>
    <row r="9" spans="2:2" x14ac:dyDescent="0.15">
      <c r="B9" t="s">
        <v>593</v>
      </c>
    </row>
    <row r="10" spans="2:2" x14ac:dyDescent="0.15">
      <c r="B10" s="42" t="s">
        <v>594</v>
      </c>
    </row>
    <row r="11" spans="2:2" x14ac:dyDescent="0.15">
      <c r="B11" s="42" t="s">
        <v>595</v>
      </c>
    </row>
    <row r="14" spans="2:2" x14ac:dyDescent="0.15">
      <c r="B14" t="s">
        <v>596</v>
      </c>
    </row>
    <row r="20" spans="2:2" x14ac:dyDescent="0.15">
      <c r="B20" t="s">
        <v>597</v>
      </c>
    </row>
    <row r="21" spans="2:2" x14ac:dyDescent="0.15">
      <c r="B21" t="s">
        <v>598</v>
      </c>
    </row>
    <row r="22" spans="2:2" x14ac:dyDescent="0.15">
      <c r="B22" t="s">
        <v>599</v>
      </c>
    </row>
    <row r="23" spans="2:2" x14ac:dyDescent="0.15">
      <c r="B23" t="s">
        <v>600</v>
      </c>
    </row>
    <row r="24" spans="2:2" x14ac:dyDescent="0.15">
      <c r="B24" t="s">
        <v>384</v>
      </c>
    </row>
    <row r="25" spans="2:2" x14ac:dyDescent="0.15">
      <c r="B25" t="s">
        <v>601</v>
      </c>
    </row>
    <row r="26" spans="2:2" x14ac:dyDescent="0.15">
      <c r="B26" t="s">
        <v>602</v>
      </c>
    </row>
    <row r="27" spans="2:2" x14ac:dyDescent="0.15">
      <c r="B27" t="s">
        <v>603</v>
      </c>
    </row>
    <row r="28" spans="2:2" x14ac:dyDescent="0.15">
      <c r="B28" t="s">
        <v>604</v>
      </c>
    </row>
    <row r="29" spans="2:2" x14ac:dyDescent="0.15">
      <c r="B29" t="s">
        <v>605</v>
      </c>
    </row>
    <row r="30" spans="2:2" x14ac:dyDescent="0.15">
      <c r="B30" t="s">
        <v>606</v>
      </c>
    </row>
    <row r="31" spans="2:2" x14ac:dyDescent="0.15">
      <c r="B31" t="s">
        <v>607</v>
      </c>
    </row>
    <row r="32" spans="2:2" x14ac:dyDescent="0.15">
      <c r="B32" t="s">
        <v>608</v>
      </c>
    </row>
    <row r="33" spans="2:2" x14ac:dyDescent="0.15">
      <c r="B33" t="s">
        <v>609</v>
      </c>
    </row>
    <row r="34" spans="2:2" x14ac:dyDescent="0.15">
      <c r="B34" t="s">
        <v>610</v>
      </c>
    </row>
    <row r="35" spans="2:2" x14ac:dyDescent="0.15">
      <c r="B35" t="s">
        <v>611</v>
      </c>
    </row>
    <row r="36" spans="2:2" x14ac:dyDescent="0.15">
      <c r="B36" t="s">
        <v>612</v>
      </c>
    </row>
    <row r="37" spans="2:2" x14ac:dyDescent="0.15">
      <c r="B37" t="s">
        <v>434</v>
      </c>
    </row>
    <row r="38" spans="2:2" x14ac:dyDescent="0.15">
      <c r="B38" t="s">
        <v>613</v>
      </c>
    </row>
    <row r="39" spans="2:2" x14ac:dyDescent="0.15">
      <c r="B39" t="s">
        <v>614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2" t="s">
        <v>615</v>
      </c>
    </row>
    <row r="4" spans="2:2" ht="16" x14ac:dyDescent="0.2">
      <c r="B4" s="62" t="s">
        <v>616</v>
      </c>
    </row>
    <row r="5" spans="2:2" x14ac:dyDescent="0.15">
      <c r="B5" t="s">
        <v>617</v>
      </c>
    </row>
    <row r="6" spans="2:2" ht="16" x14ac:dyDescent="0.2">
      <c r="B6" s="62" t="s">
        <v>618</v>
      </c>
    </row>
    <row r="7" spans="2:2" ht="16" x14ac:dyDescent="0.2">
      <c r="B7" s="62" t="s">
        <v>619</v>
      </c>
    </row>
    <row r="8" spans="2:2" x14ac:dyDescent="0.15">
      <c r="B8" t="s">
        <v>620</v>
      </c>
    </row>
    <row r="9" spans="2:2" x14ac:dyDescent="0.15">
      <c r="B9" t="s">
        <v>621</v>
      </c>
    </row>
    <row r="10" spans="2:2" x14ac:dyDescent="0.15">
      <c r="B10" t="s">
        <v>622</v>
      </c>
    </row>
    <row r="11" spans="2:2" x14ac:dyDescent="0.15">
      <c r="B11" t="s">
        <v>623</v>
      </c>
    </row>
    <row r="14" spans="2:2" ht="16" x14ac:dyDescent="0.2">
      <c r="B14" s="62" t="s">
        <v>624</v>
      </c>
    </row>
    <row r="20" spans="2:2" x14ac:dyDescent="0.15">
      <c r="B20" t="s">
        <v>625</v>
      </c>
    </row>
    <row r="21" spans="2:2" x14ac:dyDescent="0.15">
      <c r="B21" t="s">
        <v>626</v>
      </c>
    </row>
    <row r="22" spans="2:2" x14ac:dyDescent="0.15">
      <c r="B22" t="s">
        <v>570</v>
      </c>
    </row>
    <row r="23" spans="2:2" x14ac:dyDescent="0.15">
      <c r="B23" t="s">
        <v>627</v>
      </c>
    </row>
    <row r="24" spans="2:2" x14ac:dyDescent="0.15">
      <c r="B24" t="s">
        <v>384</v>
      </c>
    </row>
    <row r="25" spans="2:2" x14ac:dyDescent="0.15">
      <c r="B25" t="s">
        <v>628</v>
      </c>
    </row>
    <row r="26" spans="2:2" x14ac:dyDescent="0.15">
      <c r="B26" t="s">
        <v>574</v>
      </c>
    </row>
    <row r="27" spans="2:2" x14ac:dyDescent="0.15">
      <c r="B27" t="s">
        <v>629</v>
      </c>
    </row>
    <row r="28" spans="2:2" x14ac:dyDescent="0.15">
      <c r="B28" t="s">
        <v>630</v>
      </c>
    </row>
    <row r="29" spans="2:2" x14ac:dyDescent="0.15">
      <c r="B29" t="s">
        <v>631</v>
      </c>
    </row>
    <row r="30" spans="2:2" x14ac:dyDescent="0.15">
      <c r="B30" t="s">
        <v>632</v>
      </c>
    </row>
    <row r="31" spans="2:2" x14ac:dyDescent="0.15">
      <c r="B31" t="s">
        <v>633</v>
      </c>
    </row>
    <row r="32" spans="2:2" x14ac:dyDescent="0.15">
      <c r="B32" t="s">
        <v>634</v>
      </c>
    </row>
    <row r="33" spans="2:2" x14ac:dyDescent="0.15">
      <c r="B33" t="s">
        <v>635</v>
      </c>
    </row>
    <row r="34" spans="2:2" x14ac:dyDescent="0.15">
      <c r="B34" t="s">
        <v>636</v>
      </c>
    </row>
    <row r="35" spans="2:2" x14ac:dyDescent="0.15">
      <c r="B35" t="s">
        <v>611</v>
      </c>
    </row>
    <row r="36" spans="2:2" x14ac:dyDescent="0.15">
      <c r="B36" t="s">
        <v>637</v>
      </c>
    </row>
    <row r="37" spans="2:2" x14ac:dyDescent="0.15">
      <c r="B37" t="s">
        <v>555</v>
      </c>
    </row>
    <row r="38" spans="2:2" x14ac:dyDescent="0.15">
      <c r="B38" t="s">
        <v>638</v>
      </c>
    </row>
    <row r="39" spans="2:2" x14ac:dyDescent="0.15">
      <c r="B39" t="s">
        <v>639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404</v>
      </c>
    </row>
    <row r="3" spans="2:2" x14ac:dyDescent="0.15">
      <c r="B3" t="s">
        <v>640</v>
      </c>
    </row>
    <row r="4" spans="2:2" x14ac:dyDescent="0.15">
      <c r="B4" t="s">
        <v>641</v>
      </c>
    </row>
    <row r="5" spans="2:2" x14ac:dyDescent="0.15">
      <c r="B5" t="s">
        <v>642</v>
      </c>
    </row>
    <row r="6" spans="2:2" x14ac:dyDescent="0.15">
      <c r="B6" t="s">
        <v>643</v>
      </c>
    </row>
    <row r="7" spans="2:2" x14ac:dyDescent="0.15">
      <c r="B7" t="s">
        <v>644</v>
      </c>
    </row>
    <row r="8" spans="2:2" x14ac:dyDescent="0.15">
      <c r="B8" t="s">
        <v>645</v>
      </c>
    </row>
    <row r="9" spans="2:2" x14ac:dyDescent="0.15">
      <c r="B9" t="s">
        <v>646</v>
      </c>
    </row>
    <row r="10" spans="2:2" x14ac:dyDescent="0.15">
      <c r="B10" t="s">
        <v>647</v>
      </c>
    </row>
    <row r="11" spans="2:2" x14ac:dyDescent="0.15">
      <c r="B11" t="s">
        <v>648</v>
      </c>
    </row>
    <row r="14" spans="2:2" x14ac:dyDescent="0.15">
      <c r="B14" t="s">
        <v>649</v>
      </c>
    </row>
    <row r="20" spans="2:2" x14ac:dyDescent="0.15">
      <c r="B20" t="s">
        <v>650</v>
      </c>
    </row>
    <row r="21" spans="2:2" x14ac:dyDescent="0.15">
      <c r="B21" t="s">
        <v>651</v>
      </c>
    </row>
    <row r="22" spans="2:2" x14ac:dyDescent="0.15">
      <c r="B22" t="s">
        <v>652</v>
      </c>
    </row>
    <row r="23" spans="2:2" x14ac:dyDescent="0.15">
      <c r="B23" t="s">
        <v>653</v>
      </c>
    </row>
    <row r="24" spans="2:2" x14ac:dyDescent="0.15">
      <c r="B24" t="s">
        <v>384</v>
      </c>
    </row>
    <row r="25" spans="2:2" x14ac:dyDescent="0.15">
      <c r="B25" t="s">
        <v>654</v>
      </c>
    </row>
    <row r="26" spans="2:2" x14ac:dyDescent="0.15">
      <c r="B26" t="s">
        <v>655</v>
      </c>
    </row>
    <row r="27" spans="2:2" x14ac:dyDescent="0.15">
      <c r="B27" t="s">
        <v>656</v>
      </c>
    </row>
    <row r="28" spans="2:2" x14ac:dyDescent="0.15">
      <c r="B28" t="s">
        <v>657</v>
      </c>
    </row>
    <row r="29" spans="2:2" x14ac:dyDescent="0.15">
      <c r="B29" t="s">
        <v>658</v>
      </c>
    </row>
    <row r="30" spans="2:2" x14ac:dyDescent="0.15">
      <c r="B30" t="s">
        <v>659</v>
      </c>
    </row>
    <row r="31" spans="2:2" x14ac:dyDescent="0.15">
      <c r="B31" t="s">
        <v>660</v>
      </c>
    </row>
    <row r="32" spans="2:2" x14ac:dyDescent="0.15">
      <c r="B32" t="s">
        <v>661</v>
      </c>
    </row>
    <row r="33" spans="2:2" x14ac:dyDescent="0.15">
      <c r="B33" t="s">
        <v>662</v>
      </c>
    </row>
    <row r="34" spans="2:2" x14ac:dyDescent="0.15">
      <c r="B34" t="s">
        <v>663</v>
      </c>
    </row>
    <row r="35" spans="2:2" x14ac:dyDescent="0.15">
      <c r="B35" t="s">
        <v>664</v>
      </c>
    </row>
    <row r="36" spans="2:2" x14ac:dyDescent="0.15">
      <c r="B36" t="s">
        <v>554</v>
      </c>
    </row>
    <row r="37" spans="2:2" x14ac:dyDescent="0.15">
      <c r="B37" t="s">
        <v>434</v>
      </c>
    </row>
    <row r="38" spans="2:2" x14ac:dyDescent="0.15">
      <c r="B38" t="s">
        <v>665</v>
      </c>
    </row>
    <row r="39" spans="2:2" x14ac:dyDescent="0.15">
      <c r="B39" t="s">
        <v>666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178</cp:revision>
  <dcterms:created xsi:type="dcterms:W3CDTF">2020-07-27T15:42:24Z</dcterms:created>
  <dcterms:modified xsi:type="dcterms:W3CDTF">2024-07-24T20:09:12Z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