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40/"/>
    </mc:Choice>
  </mc:AlternateContent>
  <xr:revisionPtr revIDLastSave="0" documentId="13_ncr:1_{5CAD6DF0-92EF-C64D-8100-B7301ADA3671}"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L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B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T42" i="1"/>
  <c r="AI42" i="1"/>
  <c r="AB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K41" i="1"/>
  <c r="AJ41" i="1"/>
  <c r="AI41" i="1"/>
  <c r="AA41" i="1"/>
  <c r="Z41" i="1"/>
  <c r="Y41" i="1"/>
  <c r="X41" i="1"/>
  <c r="W41" i="1"/>
  <c r="S41" i="1"/>
  <c r="R41" i="1"/>
  <c r="Q41" i="1"/>
  <c r="P41" i="1"/>
  <c r="N41" i="1"/>
  <c r="M41" i="1"/>
  <c r="J41" i="1"/>
  <c r="I41" i="1"/>
  <c r="H41" i="1"/>
  <c r="G41" i="1"/>
  <c r="F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B39" i="1"/>
  <c r="AA39" i="1"/>
  <c r="Z39" i="1"/>
  <c r="Y39" i="1"/>
  <c r="X39" i="1"/>
  <c r="W39" i="1"/>
  <c r="T39" i="1"/>
  <c r="S39" i="1"/>
  <c r="R39" i="1"/>
  <c r="Q39" i="1"/>
  <c r="P39" i="1"/>
  <c r="O39" i="1"/>
  <c r="N39" i="1"/>
  <c r="M39" i="1"/>
  <c r="J39" i="1"/>
  <c r="I39" i="1"/>
  <c r="H39" i="1"/>
  <c r="G39" i="1"/>
  <c r="F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B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B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B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B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F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B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M26" i="1"/>
  <c r="AL26" i="1"/>
  <c r="AK26" i="1"/>
  <c r="AJ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K25" i="1"/>
  <c r="AI25" i="1"/>
  <c r="AB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B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B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I22" i="1" l="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<sst xmlns="http://schemas.openxmlformats.org/spreadsheetml/2006/main" count="909" uniqueCount="740">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</sst>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739</v>
      </c>
    </row>
    <row r="4" spans="1:193" ht="17" x14ac:dyDescent="0.2">
      <c r="A4" s="1" t="str">
        <f>IF(ISBLANK(Values!E3),"",IF(Values!$B$37="EU","computercomponent","computer"))</f>
        <v>computercomponent</v>
      </c>
      <c r="B4" s="27" t="str">
        <f>Values!B13</f>
        <v>Lenovo T440 parent</v>
      </c>
      <c r="C4" s="27" t="s">
        <v>345</v>
      </c>
      <c r="D4" s="28">
        <f>Values!B14</f>
        <v>5714401440994</v>
      </c>
      <c r="E4" s="1" t="s">
        <v>346</v>
      </c>
      <c r="F4" s="27" t="str">
        <f>SUBSTITUTE(Values!B1, "{language}", "") &amp; " " &amp; Values!B3</f>
        <v>replacement  backlit keyboard for Lenovo Thinkpad  T431 T431S E431 T440 T440P T440S E440 L440 T450 T450S T460 L450 T440E</v>
      </c>
      <c r="G4" s="27" t="s">
        <v>345</v>
      </c>
      <c r="H4" s="1" t="str">
        <f>Values!B16</f>
        <v>computer-keyboards</v>
      </c>
      <c r="I4" s="1" t="str">
        <f>IF(ISBLANK(Values!E3),"","4730574031")</f>
        <v>4730574031</v>
      </c>
      <c r="J4" s="29" t="str">
        <f>Values!B13</f>
        <v>Lenovo T440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T440 BL - DE V2</v>
      </c>
      <c r="C5" s="29" t="str">
        <f>IF(ISBLANK(Values!E4),"","TellusRem")</f>
        <v>TellusRem</v>
      </c>
      <c r="D5" s="28">
        <f>IF(ISBLANK(Values!E4),"",Values!E4)</f>
        <v>5714401440307</v>
      </c>
      <c r="E5" s="1" t="str">
        <f>IF(ISBLANK(Values!E4),"","EAN")</f>
        <v>EAN</v>
      </c>
      <c r="F5" s="27" t="str">
        <f>IF(ISBLANK(Values!E4),"",IF(Values!J4, SUBSTITUTE(Values!$B$1, "{language}", Values!H4) &amp; " " &amp;Values!$B$3, SUBSTITUTE(Values!$B$2, "{language}", Values!$H4) &amp; " " &amp;Values!$B$3))</f>
        <v>replacement German backlit keyboard for Lenovo Thinkpad  T431 T431S E431 T440 T440P T440S E440 L440 T450 T450S T460 L450 T440E</v>
      </c>
      <c r="G5" s="29" t="str">
        <f>IF(ISBLANK(Values!E4),"","TellusRem")</f>
        <v>TellusRem</v>
      </c>
      <c r="H5" s="1" t="str">
        <f>IF(ISBLANK(Values!E4),"",Values!$B$16)</f>
        <v>computer-keyboards</v>
      </c>
      <c r="I5" s="1" t="str">
        <f>IF(ISBLANK(Values!E4),"","4730574031")</f>
        <v>4730574031</v>
      </c>
      <c r="J5" s="31" t="str">
        <f>IF(ISBLANK(Values!E4),"",Values!F4 )</f>
        <v>Lenovo T440 BL - DE V2</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https://raw.githubusercontent.com/PatrickVibild/TellusAmazonPictures/master/pictures/Lenovo/T440/BL/DE/1.jpg</v>
      </c>
      <c r="N5" s="27" t="str">
        <f>IF(ISBLANK(Values!$F4),"",Values!N4)</f>
        <v>https://raw.githubusercontent.com/PatrickVibild/TellusAmazonPictures/master/pictures/Lenovo/T440/BL/DE/2.jpg</v>
      </c>
      <c r="O5" s="27" t="str">
        <f>IF(ISBLANK(Values!$F4),"",Values!O4)</f>
        <v>https://raw.githubusercontent.com/PatrickVibild/TellusAmazonPictures/master/pictures/Lenovo/T440/BL/DE/3.jpg</v>
      </c>
      <c r="P5" s="27" t="str">
        <f>IF(ISBLANK(Values!$F4),"",Values!P4)</f>
        <v>https://raw.githubusercontent.com/PatrickVibild/TellusAmazonPictures/master/pictures/Lenovo/T440/BL/DE/4.jpg</v>
      </c>
      <c r="Q5" s="27" t="str">
        <f>IF(ISBLANK(Values!$F4),"",Values!Q4)</f>
        <v>https://raw.githubusercontent.com/PatrickVibild/TellusAmazonPictures/master/pictures/Lenovo/T440/BL/DE/5.jpg</v>
      </c>
      <c r="R5" s="27" t="str">
        <f>IF(ISBLANK(Values!$F4),"",Values!R4)</f>
        <v>https://raw.githubusercontent.com/PatrickVibild/TellusAmazonPictures/master/pictures/Lenovo/T440/BL/DE/6.jpg</v>
      </c>
      <c r="S5" s="27" t="str">
        <f>IF(ISBLANK(Values!$F4),"",Values!S4)</f>
        <v>https://raw.githubusercontent.com/PatrickVibild/TellusAmazonPictures/master/pictures/Lenovo/T440/BL/DE/7.jpg</v>
      </c>
      <c r="T5" s="27" t="str">
        <f>IF(ISBLANK(Values!$F4),"",Values!T4)</f>
        <v>https://raw.githubusercontent.com/PatrickVibild/TellusAmazonPictures/master/pictures/Lenovo/T440/BL/DE/8.jpg</v>
      </c>
      <c r="U5" s="27" t="str">
        <f>IF(ISBLANK(Values!$F4),"",Values!U4)</f>
        <v>https://raw.githubusercontent.com/PatrickVibild/TellusAmazonPictures/master/pictures/Lenovo/T440/BL/DE/9.jpg</v>
      </c>
      <c r="W5" s="29" t="str">
        <f>IF(ISBLANK(Values!E4),"","Child")</f>
        <v>Child</v>
      </c>
      <c r="X5" s="29" t="str">
        <f>IF(ISBLANK(Values!E4),"",Values!$B$13)</f>
        <v>Lenovo T440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c r="FP5" s="62"/>
      <c r="FQ5" s="62"/>
      <c r="FR5" s="62"/>
      <c r="FS5" s="62"/>
      <c r="FT5" s="62"/>
      <c r="FU5" s="62"/>
      <c r="FV5" s="62"/>
      <c r="GK5" s="64" t="str">
        <f>K5</f>
        <v/>
      </c>
    </row>
    <row r="6" spans="1:193" ht="48" x14ac:dyDescent="0.2">
      <c r="A6" s="1" t="str">
        <f>IF(ISBLANK(Values!E5),"",IF(Values!$B$37="EU","computercomponent","computer"))</f>
        <v>computercomponent</v>
      </c>
      <c r="B6" s="33" t="str">
        <f>IF(ISBLANK(Values!E5),"",Values!F5)</f>
        <v>Lenovo T440 - FR FBA</v>
      </c>
      <c r="C6" s="29" t="str">
        <f>IF(ISBLANK(Values!E5),"","TellusRem")</f>
        <v>TellusRem</v>
      </c>
      <c r="D6" s="28">
        <f>IF(ISBLANK(Values!E5),"",Values!E5)</f>
        <v>5714401440024</v>
      </c>
      <c r="E6" s="1" t="str">
        <f>IF(ISBLANK(Values!E5),"","EAN")</f>
        <v>EAN</v>
      </c>
      <c r="F6" s="27" t="str">
        <f>IF(ISBLANK(Values!E5),"",IF(Values!J5, SUBSTITUTE(Values!$B$1, "{language}", Values!H5) &amp; " " &amp;Values!$B$3, SUBSTITUTE(Values!$B$2, "{language}", Values!$H5) &amp; " " &amp;Values!$B$3))</f>
        <v>replacement French backlit keyboard for Lenovo Thinkpad  T431 T431S E431 T440 T440P T440S E440 L440 T450 T450S T460 L450 T440E</v>
      </c>
      <c r="G6" s="29" t="str">
        <f>IF(ISBLANK(Values!E5),"","TellusRem")</f>
        <v>TellusRem</v>
      </c>
      <c r="H6" s="1" t="str">
        <f>IF(ISBLANK(Values!E5),"",Values!$B$16)</f>
        <v>computer-keyboards</v>
      </c>
      <c r="I6" s="1" t="str">
        <f>IF(ISBLANK(Values!E5),"","4730574031")</f>
        <v>4730574031</v>
      </c>
      <c r="J6" s="31" t="str">
        <f>IF(ISBLANK(Values!E5),"",Values!F5 )</f>
        <v>Lenovo T440 -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https://raw.githubusercontent.com/PatrickVibild/TellusAmazonPictures/master/pictures/Lenovo/T440/BL/FR/1.jpg</v>
      </c>
      <c r="N6" s="27" t="str">
        <f>IF(ISBLANK(Values!$F5),"",Values!N5)</f>
        <v>https://raw.githubusercontent.com/PatrickVibild/TellusAmazonPictures/master/pictures/Lenovo/T440/BL/FR/2.jpg</v>
      </c>
      <c r="O6" s="27" t="str">
        <f>IF(ISBLANK(Values!$F5),"",Values!O5)</f>
        <v>https://raw.githubusercontent.com/PatrickVibild/TellusAmazonPictures/master/pictures/Lenovo/T440/BL/FR/3.jpg</v>
      </c>
      <c r="P6" s="27" t="str">
        <f>IF(ISBLANK(Values!$F5),"",Values!P5)</f>
        <v>https://raw.githubusercontent.com/PatrickVibild/TellusAmazonPictures/master/pictures/Lenovo/T440/BL/FR/4.jpg</v>
      </c>
      <c r="Q6" s="27" t="str">
        <f>IF(ISBLANK(Values!$F5),"",Values!Q5)</f>
        <v>https://raw.githubusercontent.com/PatrickVibild/TellusAmazonPictures/master/pictures/Lenovo/T440/BL/FR/5.jpg</v>
      </c>
      <c r="R6" s="27" t="str">
        <f>IF(ISBLANK(Values!$F5),"",Values!R5)</f>
        <v>https://raw.githubusercontent.com/PatrickVibild/TellusAmazonPictures/master/pictures/Lenovo/T440/BL/FR/6.jpg</v>
      </c>
      <c r="S6" s="27" t="str">
        <f>IF(ISBLANK(Values!$F5),"",Values!S5)</f>
        <v>https://raw.githubusercontent.com/PatrickVibild/TellusAmazonPictures/master/pictures/Lenovo/T440/BL/FR/7.jpg</v>
      </c>
      <c r="T6" s="27" t="str">
        <f>IF(ISBLANK(Values!$F5),"",Values!T5)</f>
        <v>https://raw.githubusercontent.com/PatrickVibild/TellusAmazonPictures/master/pictures/Lenovo/T440/BL/FR/8.jpg</v>
      </c>
      <c r="U6" s="27" t="str">
        <f>IF(ISBLANK(Values!$F5),"",Values!U5)</f>
        <v>https://raw.githubusercontent.com/PatrickVibild/TellusAmazonPictures/master/pictures/Lenovo/T440/BL/FR/9.jpg</v>
      </c>
      <c r="W6" s="29" t="str">
        <f>IF(ISBLANK(Values!E5),"","Child")</f>
        <v>Child</v>
      </c>
      <c r="X6" s="29" t="str">
        <f>IF(ISBLANK(Values!E5),"",Values!$B$13)</f>
        <v>Lenovo T440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c r="FP6" s="62"/>
      <c r="FQ6" s="62"/>
      <c r="FR6" s="62"/>
      <c r="FS6" s="62"/>
      <c r="FT6" s="62"/>
      <c r="FU6" s="62"/>
      <c r="FV6" s="62"/>
      <c r="GK6" s="64" t="str">
        <f>K6</f>
        <v/>
      </c>
    </row>
    <row r="7" spans="1:193" ht="48" x14ac:dyDescent="0.2">
      <c r="A7" s="1" t="str">
        <f>IF(ISBLANK(Values!E6),"",IF(Values!$B$37="EU","computercomponent","computer"))</f>
        <v>computercomponent</v>
      </c>
      <c r="B7" s="33" t="str">
        <f>IF(ISBLANK(Values!E6),"",Values!F6)</f>
        <v>Lenovo T440 BL - IT</v>
      </c>
      <c r="C7" s="29" t="str">
        <f>IF(ISBLANK(Values!E6),"","TellusRem")</f>
        <v>TellusRem</v>
      </c>
      <c r="D7" s="28">
        <f>IF(ISBLANK(Values!E6),"",Values!E6)</f>
        <v>5714401440031</v>
      </c>
      <c r="E7" s="1" t="str">
        <f>IF(ISBLANK(Values!E6),"","EAN")</f>
        <v>EAN</v>
      </c>
      <c r="F7" s="27" t="str">
        <f>IF(ISBLANK(Values!E6),"",IF(Values!J6, SUBSTITUTE(Values!$B$1, "{language}", Values!H6) &amp; " " &amp;Values!$B$3, SUBSTITUTE(Values!$B$2, "{language}", Values!$H6) &amp; " " &amp;Values!$B$3))</f>
        <v>replacement Italian backlit keyboard for Lenovo Thinkpad  T431 T431S E431 T440 T440P T440S E440 L440 T450 T450S T460 L450 T440E</v>
      </c>
      <c r="G7" s="29" t="str">
        <f>IF(ISBLANK(Values!E6),"","TellusRem")</f>
        <v>TellusRem</v>
      </c>
      <c r="H7" s="1" t="str">
        <f>IF(ISBLANK(Values!E6),"",Values!$B$16)</f>
        <v>computer-keyboards</v>
      </c>
      <c r="I7" s="1" t="str">
        <f>IF(ISBLANK(Values!E6),"","4730574031")</f>
        <v>4730574031</v>
      </c>
      <c r="J7" s="31" t="str">
        <f>IF(ISBLANK(Values!E6),"",Values!F6 )</f>
        <v>Lenovo T440 BL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https://raw.githubusercontent.com/PatrickVibild/TellusAmazonPictures/master/pictures/Lenovo/T440/BL/IT/1.jpg</v>
      </c>
      <c r="N7" s="27" t="str">
        <f>IF(ISBLANK(Values!$F6),"",Values!N6)</f>
        <v>https://raw.githubusercontent.com/PatrickVibild/TellusAmazonPictures/master/pictures/Lenovo/T440/BL/IT/2.jpg</v>
      </c>
      <c r="O7" s="27" t="str">
        <f>IF(ISBLANK(Values!$F6),"",Values!O6)</f>
        <v>https://raw.githubusercontent.com/PatrickVibild/TellusAmazonPictures/master/pictures/Lenovo/T440/BL/IT/3.jpg</v>
      </c>
      <c r="P7" s="27" t="str">
        <f>IF(ISBLANK(Values!$F6),"",Values!P6)</f>
        <v>https://raw.githubusercontent.com/PatrickVibild/TellusAmazonPictures/master/pictures/Lenovo/T440/BL/IT/4.jpg</v>
      </c>
      <c r="Q7" s="27" t="str">
        <f>IF(ISBLANK(Values!$F6),"",Values!Q6)</f>
        <v>https://raw.githubusercontent.com/PatrickVibild/TellusAmazonPictures/master/pictures/Lenovo/T440/BL/IT/5.jpg</v>
      </c>
      <c r="R7" s="27" t="str">
        <f>IF(ISBLANK(Values!$F6),"",Values!R6)</f>
        <v>https://raw.githubusercontent.com/PatrickVibild/TellusAmazonPictures/master/pictures/Lenovo/T440/BL/IT/6.jpg</v>
      </c>
      <c r="S7" s="27" t="str">
        <f>IF(ISBLANK(Values!$F6),"",Values!S6)</f>
        <v>https://raw.githubusercontent.com/PatrickVibild/TellusAmazonPictures/master/pictures/Lenovo/T440/BL/IT/7.jpg</v>
      </c>
      <c r="T7" s="27" t="str">
        <f>IF(ISBLANK(Values!$F6),"",Values!T6)</f>
        <v>https://raw.githubusercontent.com/PatrickVibild/TellusAmazonPictures/master/pictures/Lenovo/T440/BL/IT/8.jpg</v>
      </c>
      <c r="U7" s="27" t="str">
        <f>IF(ISBLANK(Values!$F6),"",Values!U6)</f>
        <v>https://raw.githubusercontent.com/PatrickVibild/TellusAmazonPictures/master/pictures/Lenovo/T440/BL/IT/9.jpg</v>
      </c>
      <c r="W7" s="29" t="str">
        <f>IF(ISBLANK(Values!E6),"","Child")</f>
        <v>Child</v>
      </c>
      <c r="X7" s="29" t="str">
        <f>IF(ISBLANK(Values!E6),"",Values!$B$13)</f>
        <v>Lenovo T440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c r="FP7" s="62"/>
      <c r="FQ7" s="62"/>
      <c r="FR7" s="62"/>
      <c r="FS7" s="62"/>
      <c r="FT7" s="62"/>
      <c r="FU7" s="62"/>
      <c r="FV7" s="62"/>
      <c r="GK7" s="64" t="str">
        <f>K7</f>
        <v/>
      </c>
    </row>
    <row r="8" spans="1:193" ht="48" x14ac:dyDescent="0.2">
      <c r="A8" s="1" t="str">
        <f>IF(ISBLANK(Values!E7),"",IF(Values!$B$37="EU","computercomponent","computer"))</f>
        <v>computercomponent</v>
      </c>
      <c r="B8" s="33" t="str">
        <f>IF(ISBLANK(Values!E7),"",Values!F7)</f>
        <v>Lenovo T440 - FBA ES</v>
      </c>
      <c r="C8" s="29" t="str">
        <f>IF(ISBLANK(Values!E7),"","TellusRem")</f>
        <v>TellusRem</v>
      </c>
      <c r="D8" s="28">
        <f>IF(ISBLANK(Values!E7),"",Values!E7)</f>
        <v>5714401440048</v>
      </c>
      <c r="E8" s="1" t="str">
        <f>IF(ISBLANK(Values!E7),"","EAN")</f>
        <v>EAN</v>
      </c>
      <c r="F8" s="27" t="str">
        <f>IF(ISBLANK(Values!E7),"",IF(Values!J7, SUBSTITUTE(Values!$B$1, "{language}", Values!H7) &amp; " " &amp;Values!$B$3, SUBSTITUTE(Values!$B$2, "{language}", Values!$H7) &amp; " " &amp;Values!$B$3))</f>
        <v>replacement Spanish backlit keyboard for Lenovo Thinkpad  T431 T431S E431 T440 T440P T440S E440 L440 T450 T450S T460 L450 T440E</v>
      </c>
      <c r="G8" s="29" t="str">
        <f>IF(ISBLANK(Values!E7),"","TellusRem")</f>
        <v>TellusRem</v>
      </c>
      <c r="H8" s="1" t="str">
        <f>IF(ISBLANK(Values!E7),"",Values!$B$16)</f>
        <v>computer-keyboards</v>
      </c>
      <c r="I8" s="1" t="str">
        <f>IF(ISBLANK(Values!E7),"","4730574031")</f>
        <v>4730574031</v>
      </c>
      <c r="J8" s="31" t="str">
        <f>IF(ISBLANK(Values!E7),"",Values!F7 )</f>
        <v>Lenovo T440 - FBA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https://raw.githubusercontent.com/PatrickVibild/TellusAmazonPictures/master/pictures/Lenovo/T440/BL/ES/1.jpg</v>
      </c>
      <c r="N8" s="27" t="str">
        <f>IF(ISBLANK(Values!$F7),"",Values!N7)</f>
        <v>https://raw.githubusercontent.com/PatrickVibild/TellusAmazonPictures/master/pictures/Lenovo/T440/BL/ES/2.jpg</v>
      </c>
      <c r="O8" s="27" t="str">
        <f>IF(ISBLANK(Values!$F7),"",Values!O7)</f>
        <v>https://raw.githubusercontent.com/PatrickVibild/TellusAmazonPictures/master/pictures/Lenovo/T440/BL/ES/3.jpg</v>
      </c>
      <c r="P8" s="27" t="str">
        <f>IF(ISBLANK(Values!$F7),"",Values!P7)</f>
        <v>https://raw.githubusercontent.com/PatrickVibild/TellusAmazonPictures/master/pictures/Lenovo/T440/BL/ES/4.jpg</v>
      </c>
      <c r="Q8" s="27" t="str">
        <f>IF(ISBLANK(Values!$F7),"",Values!Q7)</f>
        <v>https://raw.githubusercontent.com/PatrickVibild/TellusAmazonPictures/master/pictures/Lenovo/T440/BL/ES/5.jpg</v>
      </c>
      <c r="R8" s="27" t="str">
        <f>IF(ISBLANK(Values!$F7),"",Values!R7)</f>
        <v>https://raw.githubusercontent.com/PatrickVibild/TellusAmazonPictures/master/pictures/Lenovo/T440/BL/ES/6.jpg</v>
      </c>
      <c r="S8" s="27" t="str">
        <f>IF(ISBLANK(Values!$F7),"",Values!S7)</f>
        <v>https://raw.githubusercontent.com/PatrickVibild/TellusAmazonPictures/master/pictures/Lenovo/T440/BL/ES/7.jpg</v>
      </c>
      <c r="T8" s="27" t="str">
        <f>IF(ISBLANK(Values!$F7),"",Values!T7)</f>
        <v>https://raw.githubusercontent.com/PatrickVibild/TellusAmazonPictures/master/pictures/Lenovo/T440/BL/ES/8.jpg</v>
      </c>
      <c r="U8" s="27" t="str">
        <f>IF(ISBLANK(Values!$F7),"",Values!U7)</f>
        <v>https://raw.githubusercontent.com/PatrickVibild/TellusAmazonPictures/master/pictures/Lenovo/T440/BL/ES/9.jpg</v>
      </c>
      <c r="W8" s="29" t="str">
        <f>IF(ISBLANK(Values!E7),"","Child")</f>
        <v>Child</v>
      </c>
      <c r="X8" s="29" t="str">
        <f>IF(ISBLANK(Values!E7),"",Values!$B$13)</f>
        <v>Lenovo T440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c r="FP8" s="62"/>
      <c r="FQ8" s="62"/>
      <c r="FR8" s="62"/>
      <c r="FS8" s="62"/>
      <c r="FT8" s="62"/>
      <c r="FU8" s="62"/>
      <c r="FV8" s="62"/>
      <c r="GK8" s="64" t="str">
        <f>K8</f>
        <v/>
      </c>
    </row>
    <row r="9" spans="1:193" ht="48" x14ac:dyDescent="0.2">
      <c r="A9" s="1" t="str">
        <f>IF(ISBLANK(Values!E8),"",IF(Values!$B$37="EU","computercomponent","computer"))</f>
        <v>computercomponent</v>
      </c>
      <c r="B9" s="33" t="str">
        <f>IF(ISBLANK(Values!E8),"",Values!F8)</f>
        <v>Lenovo T440 BL - UK</v>
      </c>
      <c r="C9" s="29" t="str">
        <f>IF(ISBLANK(Values!E8),"","TellusRem")</f>
        <v>TellusRem</v>
      </c>
      <c r="D9" s="28">
        <f>IF(ISBLANK(Values!E8),"",Values!E8)</f>
        <v>5714401440055</v>
      </c>
      <c r="E9" s="1" t="str">
        <f>IF(ISBLANK(Values!E8),"","EAN")</f>
        <v>EAN</v>
      </c>
      <c r="F9" s="27" t="str">
        <f>IF(ISBLANK(Values!E8),"",IF(Values!J8, SUBSTITUTE(Values!$B$1, "{language}", Values!H8) &amp; " " &amp;Values!$B$3, SUBSTITUTE(Values!$B$2, "{language}", Values!$H8) &amp; " " &amp;Values!$B$3))</f>
        <v>replacement UK backlit keyboard for Lenovo Thinkpad  T431 T431S E431 T440 T440P T440S E440 L440 T450 T450S T460 L450 T440E</v>
      </c>
      <c r="G9" s="29" t="str">
        <f>IF(ISBLANK(Values!E8),"","TellusRem")</f>
        <v>TellusRem</v>
      </c>
      <c r="H9" s="1" t="str">
        <f>IF(ISBLANK(Values!E8),"",Values!$B$16)</f>
        <v>computer-keyboards</v>
      </c>
      <c r="I9" s="1" t="str">
        <f>IF(ISBLANK(Values!E8),"","4730574031")</f>
        <v>4730574031</v>
      </c>
      <c r="J9" s="31" t="str">
        <f>IF(ISBLANK(Values!E8),"",Values!F8 )</f>
        <v>Lenovo T440 BL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https://raw.githubusercontent.com/PatrickVibild/TellusAmazonPictures/master/pictures/Lenovo/T440/BL/UK/1.jpg</v>
      </c>
      <c r="N9" s="27" t="str">
        <f>IF(ISBLANK(Values!$F8),"",Values!N8)</f>
        <v>https://raw.githubusercontent.com/PatrickVibild/TellusAmazonPictures/master/pictures/Lenovo/T440/BL/UK/2.jpg</v>
      </c>
      <c r="O9" s="27" t="str">
        <f>IF(ISBLANK(Values!$F8),"",Values!O8)</f>
        <v>https://raw.githubusercontent.com/PatrickVibild/TellusAmazonPictures/master/pictures/Lenovo/T440/BL/UK/3.jpg</v>
      </c>
      <c r="P9" s="27" t="str">
        <f>IF(ISBLANK(Values!$F8),"",Values!P8)</f>
        <v>https://raw.githubusercontent.com/PatrickVibild/TellusAmazonPictures/master/pictures/Lenovo/T440/BL/UK/4.jpg</v>
      </c>
      <c r="Q9" s="27" t="str">
        <f>IF(ISBLANK(Values!$F8),"",Values!Q8)</f>
        <v>https://raw.githubusercontent.com/PatrickVibild/TellusAmazonPictures/master/pictures/Lenovo/T440/BL/UK/5.jpg</v>
      </c>
      <c r="R9" s="27" t="str">
        <f>IF(ISBLANK(Values!$F8),"",Values!R8)</f>
        <v>https://raw.githubusercontent.com/PatrickVibild/TellusAmazonPictures/master/pictures/Lenovo/T440/BL/UK/6.jpg</v>
      </c>
      <c r="S9" s="27" t="str">
        <f>IF(ISBLANK(Values!$F8),"",Values!S8)</f>
        <v>https://raw.githubusercontent.com/PatrickVibild/TellusAmazonPictures/master/pictures/Lenovo/T440/BL/UK/7.jpg</v>
      </c>
      <c r="T9" s="27" t="str">
        <f>IF(ISBLANK(Values!$F8),"",Values!T8)</f>
        <v>https://raw.githubusercontent.com/PatrickVibild/TellusAmazonPictures/master/pictures/Lenovo/T440/BL/UK/8.jpg</v>
      </c>
      <c r="U9" s="27" t="str">
        <f>IF(ISBLANK(Values!$F8),"",Values!U8)</f>
        <v>https://raw.githubusercontent.com/PatrickVibild/TellusAmazonPictures/master/pictures/Lenovo/T440/BL/UK/9.jpg</v>
      </c>
      <c r="W9" s="29" t="str">
        <f>IF(ISBLANK(Values!E8),"","Child")</f>
        <v>Child</v>
      </c>
      <c r="X9" s="29" t="str">
        <f>IF(ISBLANK(Values!E8),"",Values!$B$13)</f>
        <v>Lenovo T440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c r="FP9" s="62"/>
      <c r="FQ9" s="62"/>
      <c r="FR9" s="62"/>
      <c r="FS9" s="62"/>
      <c r="FT9" s="62"/>
      <c r="FU9" s="62"/>
      <c r="FV9" s="62"/>
      <c r="GK9" s="64" t="str">
        <f>K9</f>
        <v/>
      </c>
    </row>
    <row r="10" spans="1:193" ht="48" x14ac:dyDescent="0.2">
      <c r="A10" s="1" t="str">
        <f>IF(ISBLANK(Values!E9),"",IF(Values!$B$37="EU","computercomponent","computer"))</f>
        <v>computercomponent</v>
      </c>
      <c r="B10" s="33" t="str">
        <f>IF(ISBLANK(Values!E9),"",Values!F9)</f>
        <v>Lenovo T440 BL - NOR</v>
      </c>
      <c r="C10" s="29" t="str">
        <f>IF(ISBLANK(Values!E9),"","TellusRem")</f>
        <v>TellusRem</v>
      </c>
      <c r="D10" s="28">
        <f>IF(ISBLANK(Values!E9),"",Values!E9)</f>
        <v>5714401440062</v>
      </c>
      <c r="E10" s="1" t="str">
        <f>IF(ISBLANK(Values!E9),"","EAN")</f>
        <v>EAN</v>
      </c>
      <c r="F10" s="27" t="str">
        <f>IF(ISBLANK(Values!E9),"",IF(Values!J9, SUBSTITUTE(Values!$B$1, "{language}", Values!H9) &amp; " " &amp;Values!$B$3, SUBSTITUTE(Values!$B$2, "{language}", Values!$H9) &amp; " " &amp;Values!$B$3))</f>
        <v>replacement Scandinavian – Nordic backlit keyboard for Lenovo Thinkpad  T431 T431S E431 T440 T440P T440S E440 L440 T450 T450S T460 L450 T440E</v>
      </c>
      <c r="G10" s="29" t="str">
        <f>IF(ISBLANK(Values!E9),"","TellusRem")</f>
        <v>TellusRem</v>
      </c>
      <c r="H10" s="1" t="str">
        <f>IF(ISBLANK(Values!E9),"",Values!$B$16)</f>
        <v>computer-keyboards</v>
      </c>
      <c r="I10" s="1" t="str">
        <f>IF(ISBLANK(Values!E9),"","4730574031")</f>
        <v>4730574031</v>
      </c>
      <c r="J10" s="31" t="str">
        <f>IF(ISBLANK(Values!E9),"",Values!F9 )</f>
        <v>Lenovo T440 BL - NOR</v>
      </c>
      <c r="K10" s="27" t="str">
        <f>IF(IF(ISBLANK(Values!E9),"",IF(Values!J9, Values!$B$4, Values!$B$5))=0,"",IF(ISBLANK(Values!E9),"",IF(Values!J9, Values!$B$4, Values!$B$5)))</f>
        <v/>
      </c>
      <c r="L10" s="27" t="str">
        <f>IF(ISBLANK(Values!E9),"",IF($CO10="DEFAULT", Values!$B$18, ""))</f>
        <v/>
      </c>
      <c r="M10" s="27" t="str">
        <f>IF(ISBLANK(Values!E9),"",Values!$M9)</f>
        <v>https://raw.githubusercontent.com/PatrickVibild/TellusAmazonPictures/master/pictures/Lenovo/T440/BL/NOR/1.jpg</v>
      </c>
      <c r="N10" s="27" t="str">
        <f>IF(ISBLANK(Values!$F9),"",Values!N9)</f>
        <v>https://raw.githubusercontent.com/PatrickVibild/TellusAmazonPictures/master/pictures/Lenovo/T440/BL/NOR/2.jpg</v>
      </c>
      <c r="O10" s="27" t="str">
        <f>IF(ISBLANK(Values!$F9),"",Values!O9)</f>
        <v>https://raw.githubusercontent.com/PatrickVibild/TellusAmazonPictures/master/pictures/Lenovo/T440/BL/NOR/3.jpg</v>
      </c>
      <c r="P10" s="27" t="str">
        <f>IF(ISBLANK(Values!$F9),"",Values!P9)</f>
        <v>https://raw.githubusercontent.com/PatrickVibild/TellusAmazonPictures/master/pictures/Lenovo/T440/BL/NOR/4.jpg</v>
      </c>
      <c r="Q10" s="27" t="str">
        <f>IF(ISBLANK(Values!$F9),"",Values!Q9)</f>
        <v>https://raw.githubusercontent.com/PatrickVibild/TellusAmazonPictures/master/pictures/Lenovo/T440/BL/NOR/5.jpg</v>
      </c>
      <c r="R10" s="27" t="str">
        <f>IF(ISBLANK(Values!$F9),"",Values!R9)</f>
        <v>https://raw.githubusercontent.com/PatrickVibild/TellusAmazonPictures/master/pictures/Lenovo/T440/BL/NOR/6.jpg</v>
      </c>
      <c r="S10" s="27" t="str">
        <f>IF(ISBLANK(Values!$F9),"",Values!S9)</f>
        <v>https://raw.githubusercontent.com/PatrickVibild/TellusAmazonPictures/master/pictures/Lenovo/T440/BL/NOR/7.jpg</v>
      </c>
      <c r="T10" s="27" t="str">
        <f>IF(ISBLANK(Values!$F9),"",Values!T9)</f>
        <v>https://raw.githubusercontent.com/PatrickVibild/TellusAmazonPictures/master/pictures/Lenovo/T440/BL/NOR/8.jpg</v>
      </c>
      <c r="U10" s="27" t="str">
        <f>IF(ISBLANK(Values!$F9),"",Values!U9)</f>
        <v>https://raw.githubusercontent.com/PatrickVibild/TellusAmazonPictures/master/pictures/Lenovo/T440/BL/NOR/9.jpg</v>
      </c>
      <c r="W10" s="29" t="str">
        <f>IF(ISBLANK(Values!E9),"","Child")</f>
        <v>Child</v>
      </c>
      <c r="X10" s="29" t="str">
        <f>IF(ISBLANK(Values!E9),"",Values!$B$13)</f>
        <v>Lenovo T440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c r="FP10" s="62"/>
      <c r="FQ10" s="62"/>
      <c r="FR10" s="62"/>
      <c r="FS10" s="62"/>
      <c r="FT10" s="62"/>
      <c r="FU10" s="62"/>
      <c r="FV10" s="62"/>
      <c r="GK10" s="64" t="str">
        <f>K10</f>
        <v/>
      </c>
    </row>
    <row r="11" spans="1:193" ht="48" x14ac:dyDescent="0.2">
      <c r="A11" s="1" t="str">
        <f>IF(ISBLANK(Values!E10),"",IF(Values!$B$37="EU","computercomponent","computer"))</f>
        <v>computercomponent</v>
      </c>
      <c r="B11" s="33" t="str">
        <f>IF(ISBLANK(Values!E10),"",Values!F10)</f>
        <v>Lenovo T440 BL - BE</v>
      </c>
      <c r="C11" s="29" t="str">
        <f>IF(ISBLANK(Values!E10),"","TellusRem")</f>
        <v>TellusRem</v>
      </c>
      <c r="D11" s="28">
        <f>IF(ISBLANK(Values!E10),"",Values!E10)</f>
        <v>5714401440079</v>
      </c>
      <c r="E11" s="1" t="str">
        <f>IF(ISBLANK(Values!E10),"","EAN")</f>
        <v>EAN</v>
      </c>
      <c r="F11" s="27" t="str">
        <f>IF(ISBLANK(Values!E10),"",IF(Values!J10, SUBSTITUTE(Values!$B$1, "{language}", Values!H10) &amp; " " &amp;Values!$B$3, SUBSTITUTE(Values!$B$2, "{language}", Values!$H10) &amp; " " &amp;Values!$B$3))</f>
        <v>replacement Belgian backlit keyboard for Lenovo Thinkpad  T431 T431S E431 T440 T440P T440S E440 L440 T450 T450S T460 L450 T440E</v>
      </c>
      <c r="G11" s="29" t="str">
        <f>IF(ISBLANK(Values!E10),"","TellusRem")</f>
        <v>TellusRem</v>
      </c>
      <c r="H11" s="1" t="str">
        <f>IF(ISBLANK(Values!E10),"",Values!$B$16)</f>
        <v>computer-keyboards</v>
      </c>
      <c r="I11" s="1" t="str">
        <f>IF(ISBLANK(Values!E10),"","4730574031")</f>
        <v>4730574031</v>
      </c>
      <c r="J11" s="31" t="str">
        <f>IF(ISBLANK(Values!E10),"",Values!F10 )</f>
        <v>Lenovo T440 BL - BE</v>
      </c>
      <c r="K11" s="27" t="str">
        <f>IF(IF(ISBLANK(Values!E10),"",IF(Values!J10, Values!$B$4, Values!$B$5))=0,"",IF(ISBLANK(Values!E10),"",IF(Values!J10, Values!$B$4, Values!$B$5)))</f>
        <v/>
      </c>
      <c r="L11" s="27">
        <f>IF(ISBLANK(Values!E10),"",IF($CO11="DEFAULT", Values!$B$18, ""))</f>
        <v>5</v>
      </c>
      <c r="M11" s="27" t="str">
        <f>IF(ISBLANK(Values!E10),"",Values!$M10)</f>
        <v>https://download.lenovo.com/Images/Parts/04X0107/04X0107_A.jpg</v>
      </c>
      <c r="N11" s="27" t="str">
        <f>IF(ISBLANK(Values!$F10),"",Values!N10)</f>
        <v>https://download.lenovo.com/Images/Parts/04X0107/04X0107_B.jpg</v>
      </c>
      <c r="O11" s="27" t="str">
        <f>IF(ISBLANK(Values!$F10),"",Values!O10)</f>
        <v>https://download.lenovo.com/Images/Parts/04X0107/04X0107_details.jpg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T440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c r="FP11" s="62"/>
      <c r="FQ11" s="62"/>
      <c r="FR11" s="62"/>
      <c r="FS11" s="62"/>
      <c r="FT11" s="62"/>
      <c r="FU11" s="62"/>
      <c r="FV11" s="62"/>
      <c r="GK11" s="64" t="str">
        <f>K11</f>
        <v/>
      </c>
    </row>
    <row r="12" spans="1:193" ht="48" x14ac:dyDescent="0.2">
      <c r="A12" s="1" t="str">
        <f>IF(ISBLANK(Values!E11),"",IF(Values!$B$37="EU","computercomponent","computer"))</f>
        <v>computercomponent</v>
      </c>
      <c r="B12" s="33" t="str">
        <f>IF(ISBLANK(Values!E11),"",Values!F11)</f>
        <v>Lenovo T440 BL - BG</v>
      </c>
      <c r="C12" s="29" t="str">
        <f>IF(ISBLANK(Values!E11),"","TellusRem")</f>
        <v>TellusRem</v>
      </c>
      <c r="D12" s="28">
        <f>IF(ISBLANK(Values!E11),"",Values!E11)</f>
        <v>5714401440086</v>
      </c>
      <c r="E12" s="1" t="str">
        <f>IF(ISBLANK(Values!E11),"","EAN")</f>
        <v>EAN</v>
      </c>
      <c r="F12" s="27" t="str">
        <f>IF(ISBLANK(Values!E11),"",IF(Values!J11, SUBSTITUTE(Values!$B$1, "{language}", Values!H11) &amp; " " &amp;Values!$B$3, SUBSTITUTE(Values!$B$2, "{language}", Values!$H11) &amp; " " &amp;Values!$B$3))</f>
        <v>replacement Bulgarian backlit keyboard for Lenovo Thinkpad  T431 T431S E431 T440 T440P T440S E440 L440 T450 T450S T460 L450 T440E</v>
      </c>
      <c r="G12" s="29" t="str">
        <f>IF(ISBLANK(Values!E11),"","TellusRem")</f>
        <v>TellusRem</v>
      </c>
      <c r="H12" s="1" t="str">
        <f>IF(ISBLANK(Values!E11),"",Values!$B$16)</f>
        <v>computer-keyboards</v>
      </c>
      <c r="I12" s="1" t="str">
        <f>IF(ISBLANK(Values!E11),"","4730574031")</f>
        <v>4730574031</v>
      </c>
      <c r="J12" s="31" t="str">
        <f>IF(ISBLANK(Values!E11),"",Values!F11 )</f>
        <v>Lenovo T440 BL - BG</v>
      </c>
      <c r="K12" s="27" t="str">
        <f>IF(IF(ISBLANK(Values!E11),"",IF(Values!J11, Values!$B$4, Values!$B$5))=0,"",IF(ISBLANK(Values!E11),"",IF(Values!J11, Values!$B$4, Values!$B$5)))</f>
        <v/>
      </c>
      <c r="L12" s="27">
        <f>IF(ISBLANK(Values!E11),"",IF($CO12="DEFAULT", Values!$B$18, ""))</f>
        <v>5</v>
      </c>
      <c r="M12" s="27" t="str">
        <f>IF(ISBLANK(Values!E11),"",Values!$M11)</f>
        <v>https://download.lenovo.com/Images/Parts/01AX317/01AX317_A.jpg</v>
      </c>
      <c r="N12" s="27" t="str">
        <f>IF(ISBLANK(Values!$F11),"",Values!N11)</f>
        <v>https://download.lenovo.com/Images/Parts/01AX317/01AX317_B.jpg</v>
      </c>
      <c r="O12" s="27" t="str">
        <f>IF(ISBLANK(Values!$F11),"",Values!O11)</f>
        <v>https://download.lenovo.com/Images/Parts/01AX317/01AX317_details.jpg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T440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c r="FP12" s="62"/>
      <c r="FQ12" s="62"/>
      <c r="FR12" s="62"/>
      <c r="FS12" s="62"/>
      <c r="FT12" s="62"/>
      <c r="FU12" s="62"/>
      <c r="FV12" s="62"/>
      <c r="GK12" s="64" t="str">
        <f>K12</f>
        <v/>
      </c>
    </row>
    <row r="13" spans="1:193" ht="48" x14ac:dyDescent="0.2">
      <c r="A13" s="1" t="str">
        <f>IF(ISBLANK(Values!E12),"",IF(Values!$B$37="EU","computercomponent","computer"))</f>
        <v>computercomponent</v>
      </c>
      <c r="B13" s="33" t="str">
        <f>IF(ISBLANK(Values!E12),"",Values!F12)</f>
        <v>Lenovo T440 BL - DK</v>
      </c>
      <c r="C13" s="29" t="str">
        <f>IF(ISBLANK(Values!E12),"","TellusRem")</f>
        <v>TellusRem</v>
      </c>
      <c r="D13" s="28">
        <f>IF(ISBLANK(Values!E12),"",Values!E12)</f>
        <v>5714401440109</v>
      </c>
      <c r="E13" s="1" t="str">
        <f>IF(ISBLANK(Values!E12),"","EAN")</f>
        <v>EAN</v>
      </c>
      <c r="F13" s="27" t="str">
        <f>IF(ISBLANK(Values!E12),"",IF(Values!J12, SUBSTITUTE(Values!$B$1, "{language}", Values!H12) &amp; " " &amp;Values!$B$3, SUBSTITUTE(Values!$B$2, "{language}", Values!$H12) &amp; " " &amp;Values!$B$3))</f>
        <v>replacement Danish backlit keyboard for Lenovo Thinkpad  T431 T431S E431 T440 T440P T440S E440 L440 T450 T450S T460 L450 T440E</v>
      </c>
      <c r="G13" s="29" t="str">
        <f>IF(ISBLANK(Values!E12),"","TellusRem")</f>
        <v>TellusRem</v>
      </c>
      <c r="H13" s="1" t="str">
        <f>IF(ISBLANK(Values!E12),"",Values!$B$16)</f>
        <v>computer-keyboards</v>
      </c>
      <c r="I13" s="1" t="str">
        <f>IF(ISBLANK(Values!E12),"","4730574031")</f>
        <v>4730574031</v>
      </c>
      <c r="J13" s="31" t="str">
        <f>IF(ISBLANK(Values!E12),"",Values!F12 )</f>
        <v>Lenovo T440 BL - DK</v>
      </c>
      <c r="K13" s="27" t="str">
        <f>IF(IF(ISBLANK(Values!E12),"",IF(Values!J12, Values!$B$4, Values!$B$5))=0,"",IF(ISBLANK(Values!E12),"",IF(Values!J12, Values!$B$4, Values!$B$5)))</f>
        <v/>
      </c>
      <c r="L13" s="27">
        <f>IF(ISBLANK(Values!E12),"",IF($CO13="DEFAULT", Values!$B$18, ""))</f>
        <v>5</v>
      </c>
      <c r="M13" s="27" t="str">
        <f>IF(ISBLANK(Values!E12),"",Values!$M12)</f>
        <v>https://download.lenovo.com/Images/Parts/04X0110/04X0110_A.jpg</v>
      </c>
      <c r="N13" s="27" t="str">
        <f>IF(ISBLANK(Values!$F12),"",Values!N12)</f>
        <v>https://download.lenovo.com/Images/Parts/04X0110/04X0110_B.jpg</v>
      </c>
      <c r="O13" s="27" t="str">
        <f>IF(ISBLANK(Values!$F12),"",Values!O12)</f>
        <v>https://download.lenovo.com/Images/Parts/04X0110/04X0110_details.jpg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T440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Danish backlit.</v>
      </c>
      <c r="AM13" s="1" t="str">
        <f>SUBSTITUTE(IF(ISBLANK(Values!E12),"",Values!$B$27),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3" s="27" t="str">
        <f>IF(ISBLANK(Values!E12),"",Values!H12)</f>
        <v>Danish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c r="FP13" s="62"/>
      <c r="FQ13" s="62"/>
      <c r="FR13" s="62"/>
      <c r="FS13" s="62"/>
      <c r="FT13" s="62"/>
      <c r="FU13" s="62"/>
      <c r="FV13" s="62"/>
      <c r="GK13" s="64" t="str">
        <f>K13</f>
        <v/>
      </c>
    </row>
    <row r="14" spans="1:193" ht="48" x14ac:dyDescent="0.2">
      <c r="A14" s="1" t="str">
        <f>IF(ISBLANK(Values!E13),"",IF(Values!$B$37="EU","computercomponent","computer"))</f>
        <v>computercomponent</v>
      </c>
      <c r="B14" s="33" t="str">
        <f>IF(ISBLANK(Values!E13),"",Values!F13)</f>
        <v>Lenovo T440 BL - NL</v>
      </c>
      <c r="C14" s="29" t="str">
        <f>IF(ISBLANK(Values!E13),"","TellusRem")</f>
        <v>TellusRem</v>
      </c>
      <c r="D14" s="28">
        <f>IF(ISBLANK(Values!E13),"",Values!E13)</f>
        <v>5714401440123</v>
      </c>
      <c r="E14" s="1" t="str">
        <f>IF(ISBLANK(Values!E13),"","EAN")</f>
        <v>EAN</v>
      </c>
      <c r="F14" s="27" t="str">
        <f>IF(ISBLANK(Values!E13),"",IF(Values!J13, SUBSTITUTE(Values!$B$1, "{language}", Values!H13) &amp; " " &amp;Values!$B$3, SUBSTITUTE(Values!$B$2, "{language}", Values!$H13) &amp; " " &amp;Values!$B$3))</f>
        <v>replacement Dutch backlit keyboard for Lenovo Thinkpad  T431 T431S E431 T440 T440P T440S E440 L440 T450 T450S T460 L450 T440E</v>
      </c>
      <c r="G14" s="29" t="str">
        <f>IF(ISBLANK(Values!E13),"","TellusRem")</f>
        <v>TellusRem</v>
      </c>
      <c r="H14" s="1" t="str">
        <f>IF(ISBLANK(Values!E13),"",Values!$B$16)</f>
        <v>computer-keyboards</v>
      </c>
      <c r="I14" s="1" t="str">
        <f>IF(ISBLANK(Values!E13),"","4730574031")</f>
        <v>4730574031</v>
      </c>
      <c r="J14" s="31" t="str">
        <f>IF(ISBLANK(Values!E13),"",Values!F13 )</f>
        <v>Lenovo T440 BL - NL</v>
      </c>
      <c r="K14" s="27" t="str">
        <f>IF(IF(ISBLANK(Values!E13),"",IF(Values!J13, Values!$B$4, Values!$B$5))=0,"",IF(ISBLANK(Values!E13),"",IF(Values!J13, Values!$B$4, Values!$B$5)))</f>
        <v/>
      </c>
      <c r="L14" s="27">
        <f>IF(ISBLANK(Values!E13),"",IF($CO14="DEFAULT", Values!$B$18, ""))</f>
        <v>5</v>
      </c>
      <c r="M14" s="27" t="str">
        <f>IF(ISBLANK(Values!E13),"",Values!$M13)</f>
        <v>https://download.lenovo.com/Images/Parts/04X0120/04X0120_A.jpg</v>
      </c>
      <c r="N14" s="27" t="str">
        <f>IF(ISBLANK(Values!$F13),"",Values!N13)</f>
        <v>https://download.lenovo.com/Images/Parts/04X0120/04X0120_B.jpg</v>
      </c>
      <c r="O14" s="27" t="str">
        <f>IF(ISBLANK(Values!$F13),"",Values!O13)</f>
        <v>https://download.lenovo.com/Images/Parts/04X0120/04X0120_details.jpg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T440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Dutch backlit.</v>
      </c>
      <c r="AM14" s="1" t="str">
        <f>SUBSTITUTE(IF(ISBLANK(Values!E13),"",Values!$B$27),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4" s="27" t="str">
        <f>IF(ISBLANK(Values!E13),"",Values!H13)</f>
        <v>Dutch</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c r="FP14" s="62"/>
      <c r="FQ14" s="62"/>
      <c r="FR14" s="62"/>
      <c r="FS14" s="62"/>
      <c r="FT14" s="62"/>
      <c r="FU14" s="62"/>
      <c r="FV14" s="62"/>
      <c r="GK14" s="64" t="str">
        <f>K14</f>
        <v/>
      </c>
    </row>
    <row r="15" spans="1:193" ht="48" x14ac:dyDescent="0.2">
      <c r="A15" s="1" t="str">
        <f>IF(ISBLANK(Values!E14),"",IF(Values!$B$37="EU","computercomponent","computer"))</f>
        <v>computercomponent</v>
      </c>
      <c r="B15" s="33" t="str">
        <f>IF(ISBLANK(Values!E14),"",Values!F14)</f>
        <v>Lenovo T440 BL - NO</v>
      </c>
      <c r="C15" s="29" t="str">
        <f>IF(ISBLANK(Values!E14),"","TellusRem")</f>
        <v>TellusRem</v>
      </c>
      <c r="D15" s="28">
        <f>IF(ISBLANK(Values!E14),"",Values!E14)</f>
        <v>5714401440130</v>
      </c>
      <c r="E15" s="1" t="str">
        <f>IF(ISBLANK(Values!E14),"","EAN")</f>
        <v>EAN</v>
      </c>
      <c r="F15" s="27" t="str">
        <f>IF(ISBLANK(Values!E14),"",IF(Values!J14, SUBSTITUTE(Values!$B$1, "{language}", Values!H14) &amp; " " &amp;Values!$B$3, SUBSTITUTE(Values!$B$2, "{language}", Values!$H14) &amp; " " &amp;Values!$B$3))</f>
        <v>replacement Norwegian backlit keyboard for Lenovo Thinkpad  T431 T431S E431 T440 T440P T440S E440 L440 T450 T450S T460 L450 T440E</v>
      </c>
      <c r="G15" s="29" t="str">
        <f>IF(ISBLANK(Values!E14),"","TellusRem")</f>
        <v>TellusRem</v>
      </c>
      <c r="H15" s="1" t="str">
        <f>IF(ISBLANK(Values!E14),"",Values!$B$16)</f>
        <v>computer-keyboards</v>
      </c>
      <c r="I15" s="1" t="str">
        <f>IF(ISBLANK(Values!E14),"","4730574031")</f>
        <v>4730574031</v>
      </c>
      <c r="J15" s="31" t="str">
        <f>IF(ISBLANK(Values!E14),"",Values!F14 )</f>
        <v>Lenovo T440 BL - NO</v>
      </c>
      <c r="K15" s="27" t="str">
        <f>IF(IF(ISBLANK(Values!E14),"",IF(Values!J14, Values!$B$4, Values!$B$5))=0,"",IF(ISBLANK(Values!E14),"",IF(Values!J14, Values!$B$4, Values!$B$5)))</f>
        <v/>
      </c>
      <c r="L15" s="27">
        <f>IF(ISBLANK(Values!E14),"",IF($CO15="DEFAULT", Values!$B$18, ""))</f>
        <v>5</v>
      </c>
      <c r="M15" s="27" t="str">
        <f>IF(ISBLANK(Values!E14),"",Values!$M14)</f>
        <v>https://download.lenovo.com/Images/Parts/04Y0882/04Y0882_A.jpg</v>
      </c>
      <c r="N15" s="27" t="str">
        <f>IF(ISBLANK(Values!$F14),"",Values!N14)</f>
        <v>https://download.lenovo.com/Images/Parts/04Y0882/04Y0882_B.jpg</v>
      </c>
      <c r="O15" s="27" t="str">
        <f>IF(ISBLANK(Values!$F14),"",Values!O14)</f>
        <v>https://download.lenovo.com/Images/Parts/04Y0882/04Y0882_details.jpg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T440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Norwegian backlit.</v>
      </c>
      <c r="AM15" s="1" t="str">
        <f>SUBSTITUTE(IF(ISBLANK(Values!E14),"",Values!$B$27),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5" s="27" t="str">
        <f>IF(ISBLANK(Values!E14),"",Values!H14)</f>
        <v>Norwegian</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c r="FP15" s="62"/>
      <c r="FQ15" s="62"/>
      <c r="FR15" s="62"/>
      <c r="FS15" s="62"/>
      <c r="FT15" s="62"/>
      <c r="FU15" s="62"/>
      <c r="FV15" s="62"/>
      <c r="GK15" s="64" t="str">
        <f>K15</f>
        <v/>
      </c>
    </row>
    <row r="16" spans="1:193" ht="48" x14ac:dyDescent="0.2">
      <c r="A16" s="1" t="str">
        <f>IF(ISBLANK(Values!E15),"",IF(Values!$B$37="EU","computercomponent","computer"))</f>
        <v>computercomponent</v>
      </c>
      <c r="B16" s="33" t="str">
        <f>IF(ISBLANK(Values!E15),"",Values!F15)</f>
        <v>Lenovo T440 BL - PL</v>
      </c>
      <c r="C16" s="29" t="str">
        <f>IF(ISBLANK(Values!E15),"","TellusRem")</f>
        <v>TellusRem</v>
      </c>
      <c r="D16" s="28">
        <f>IF(ISBLANK(Values!E15),"",Values!E15)</f>
        <v>5714401440147</v>
      </c>
      <c r="E16" s="1" t="str">
        <f>IF(ISBLANK(Values!E15),"","EAN")</f>
        <v>EAN</v>
      </c>
      <c r="F16" s="27" t="str">
        <f>IF(ISBLANK(Values!E15),"",IF(Values!J15, SUBSTITUTE(Values!$B$1, "{language}", Values!H15) &amp; " " &amp;Values!$B$3, SUBSTITUTE(Values!$B$2, "{language}", Values!$H15) &amp; " " &amp;Values!$B$3))</f>
        <v>replacement Polish backlit keyboard for Lenovo Thinkpad  T431 T431S E431 T440 T440P T440S E440 L440 T450 T450S T460 L450 T440E</v>
      </c>
      <c r="G16" s="29" t="str">
        <f>IF(ISBLANK(Values!E15),"","TellusRem")</f>
        <v>TellusRem</v>
      </c>
      <c r="H16" s="1" t="str">
        <f>IF(ISBLANK(Values!E15),"",Values!$B$16)</f>
        <v>computer-keyboards</v>
      </c>
      <c r="I16" s="1" t="str">
        <f>IF(ISBLANK(Values!E15),"","4730574031")</f>
        <v>4730574031</v>
      </c>
      <c r="J16" s="31" t="str">
        <f>IF(ISBLANK(Values!E15),"",Values!F15 )</f>
        <v>Lenovo T440 BL - PL</v>
      </c>
      <c r="K16" s="27" t="str">
        <f>IF(IF(ISBLANK(Values!E15),"",IF(Values!J15, Values!$B$4, Values!$B$5))=0,"",IF(ISBLANK(Values!E15),"",IF(Values!J15, Values!$B$4, Values!$B$5)))</f>
        <v/>
      </c>
      <c r="L16" s="27">
        <f>IF(ISBLANK(Values!E15),"",IF($CO16="DEFAULT", Values!$B$18, ""))</f>
        <v>5</v>
      </c>
      <c r="M16" s="27" t="str">
        <f>IF(ISBLANK(Values!E15),"",Values!$M15)</f>
        <v>https://download.lenovo.com/Images/Parts/04X0122/04X0122_A.jpg</v>
      </c>
      <c r="N16" s="27" t="str">
        <f>IF(ISBLANK(Values!$F15),"",Values!N15)</f>
        <v>https://download.lenovo.com/Images/Parts/04X0122/04X0122_B.jpg</v>
      </c>
      <c r="O16" s="27" t="str">
        <f>IF(ISBLANK(Values!$F15),"",Values!O15)</f>
        <v>https://download.lenovo.com/Images/Parts/04X0122/04X0122_details.jpg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T440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Polish backlit.</v>
      </c>
      <c r="AM16" s="1" t="str">
        <f>SUBSTITUTE(IF(ISBLANK(Values!E15),"",Values!$B$27),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6" s="27" t="str">
        <f>IF(ISBLANK(Values!E15),"",Values!H15)</f>
        <v>Polish</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c r="FP16" s="62"/>
      <c r="FQ16" s="62"/>
      <c r="FR16" s="62"/>
      <c r="FS16" s="62"/>
      <c r="FT16" s="62"/>
      <c r="FU16" s="62"/>
      <c r="FV16" s="62"/>
      <c r="GK16" s="64" t="str">
        <f>K16</f>
        <v/>
      </c>
    </row>
    <row r="17" spans="1:193" ht="48" x14ac:dyDescent="0.2">
      <c r="A17" s="1" t="str">
        <f>IF(ISBLANK(Values!E16),"",IF(Values!$B$37="EU","computercomponent","computer"))</f>
        <v>computercomponent</v>
      </c>
      <c r="B17" s="33" t="str">
        <f>IF(ISBLANK(Values!E16),"",Values!F16)</f>
        <v>Lenovo T440 BL - PT</v>
      </c>
      <c r="C17" s="29" t="str">
        <f>IF(ISBLANK(Values!E16),"","TellusRem")</f>
        <v>TellusRem</v>
      </c>
      <c r="D17" s="28">
        <f>IF(ISBLANK(Values!E16),"",Values!E16)</f>
        <v>5714401440154</v>
      </c>
      <c r="E17" s="1" t="str">
        <f>IF(ISBLANK(Values!E16),"","EAN")</f>
        <v>EAN</v>
      </c>
      <c r="F17" s="27" t="str">
        <f>IF(ISBLANK(Values!E16),"",IF(Values!J16, SUBSTITUTE(Values!$B$1, "{language}", Values!H16) &amp; " " &amp;Values!$B$3, SUBSTITUTE(Values!$B$2, "{language}", Values!$H16) &amp; " " &amp;Values!$B$3))</f>
        <v>replacement Portuguese backlit keyboard for Lenovo Thinkpad  T431 T431S E431 T440 T440P T440S E440 L440 T450 T450S T460 L450 T440E</v>
      </c>
      <c r="G17" s="29" t="str">
        <f>IF(ISBLANK(Values!E16),"","TellusRem")</f>
        <v>TellusRem</v>
      </c>
      <c r="H17" s="1" t="str">
        <f>IF(ISBLANK(Values!E16),"",Values!$B$16)</f>
        <v>computer-keyboards</v>
      </c>
      <c r="I17" s="1" t="str">
        <f>IF(ISBLANK(Values!E16),"","4730574031")</f>
        <v>4730574031</v>
      </c>
      <c r="J17" s="31" t="str">
        <f>IF(ISBLANK(Values!E16),"",Values!F16 )</f>
        <v>Lenovo T440 BL - PT</v>
      </c>
      <c r="K17" s="27" t="str">
        <f>IF(IF(ISBLANK(Values!E16),"",IF(Values!J16, Values!$B$4, Values!$B$5))=0,"",IF(ISBLANK(Values!E16),"",IF(Values!J16, Values!$B$4, Values!$B$5)))</f>
        <v/>
      </c>
      <c r="L17" s="27">
        <f>IF(ISBLANK(Values!E16),"",IF($CO17="DEFAULT", Values!$B$18, ""))</f>
        <v>5</v>
      </c>
      <c r="M17" s="27" t="str">
        <f>IF(ISBLANK(Values!E16),"",Values!$M16)</f>
        <v>https://download.lenovo.com/Images/Parts/04X0123/04X0123_A.jpg</v>
      </c>
      <c r="N17" s="27" t="str">
        <f>IF(ISBLANK(Values!$F16),"",Values!N16)</f>
        <v>https://download.lenovo.com/Images/Parts/04X0123/04X0123_B.jpg</v>
      </c>
      <c r="O17" s="27" t="str">
        <f>IF(ISBLANK(Values!$F16),"",Values!O16)</f>
        <v>https://download.lenovo.com/Images/Parts/04X0123/04X0123_details.jpg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T440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Portuguese backlit.</v>
      </c>
      <c r="AM17" s="1" t="str">
        <f>SUBSTITUTE(IF(ISBLANK(Values!E16),"",Values!$B$27),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7" s="27" t="str">
        <f>IF(ISBLANK(Values!E16),"",Values!H16)</f>
        <v>Portuguese</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c r="FP17" s="62"/>
      <c r="FQ17" s="62"/>
      <c r="FR17" s="62"/>
      <c r="FS17" s="62"/>
      <c r="FT17" s="62"/>
      <c r="FU17" s="62"/>
      <c r="FV17" s="62"/>
      <c r="GK17" s="64" t="str">
        <f>K17</f>
        <v/>
      </c>
    </row>
    <row r="18" spans="1:193" ht="48" x14ac:dyDescent="0.2">
      <c r="A18" s="1" t="str">
        <f>IF(ISBLANK(Values!E17),"",IF(Values!$B$37="EU","computercomponent","computer"))</f>
        <v>computercomponent</v>
      </c>
      <c r="B18" s="33" t="str">
        <f>IF(ISBLANK(Values!E17),"",Values!F17)</f>
        <v>Lenovo T440 BL - SE/FI</v>
      </c>
      <c r="C18" s="29" t="str">
        <f>IF(ISBLANK(Values!E17),"","TellusRem")</f>
        <v>TellusRem</v>
      </c>
      <c r="D18" s="28">
        <f>IF(ISBLANK(Values!E17),"",Values!E17)</f>
        <v>5714401440161</v>
      </c>
      <c r="E18" s="1" t="str">
        <f>IF(ISBLANK(Values!E17),"","EAN")</f>
        <v>EAN</v>
      </c>
      <c r="F18" s="27" t="str">
        <f>IF(ISBLANK(Values!E17),"",IF(Values!J17, SUBSTITUTE(Values!$B$1, "{language}", Values!H17) &amp; " " &amp;Values!$B$3, SUBSTITUTE(Values!$B$2, "{language}", Values!$H17) &amp; " " &amp;Values!$B$3))</f>
        <v>replacement Swedish – Finnish backlit keyboard for Lenovo Thinkpad  T431 T431S E431 T440 T440P T440S E440 L440 T450 T450S T460 L450 T440E</v>
      </c>
      <c r="G18" s="29" t="str">
        <f>IF(ISBLANK(Values!E17),"","TellusRem")</f>
        <v>TellusRem</v>
      </c>
      <c r="H18" s="1" t="str">
        <f>IF(ISBLANK(Values!E17),"",Values!$B$16)</f>
        <v>computer-keyboards</v>
      </c>
      <c r="I18" s="1" t="str">
        <f>IF(ISBLANK(Values!E17),"","4730574031")</f>
        <v>4730574031</v>
      </c>
      <c r="J18" s="31" t="str">
        <f>IF(ISBLANK(Values!E17),"",Values!F17 )</f>
        <v>Lenovo T440 BL - SE/FI</v>
      </c>
      <c r="K18" s="27" t="str">
        <f>IF(IF(ISBLANK(Values!E17),"",IF(Values!J17, Values!$B$4, Values!$B$5))=0,"",IF(ISBLANK(Values!E17),"",IF(Values!J17, Values!$B$4, Values!$B$5)))</f>
        <v/>
      </c>
      <c r="L18" s="27">
        <f>IF(ISBLANK(Values!E17),"",IF($CO18="DEFAULT", Values!$B$18, ""))</f>
        <v>5</v>
      </c>
      <c r="M18" s="27" t="str">
        <f>IF(ISBLANK(Values!E17),"",Values!$M17)</f>
        <v>https://download.lenovo.com/Images/Parts/04X0127/04X0127_A.jpg</v>
      </c>
      <c r="N18" s="27" t="str">
        <f>IF(ISBLANK(Values!$F17),"",Values!N17)</f>
        <v>https://download.lenovo.com/Images/Parts/04X0127/04X0127_B.jpg</v>
      </c>
      <c r="O18" s="27" t="str">
        <f>IF(ISBLANK(Values!$F17),"",Values!O17)</f>
        <v>https://download.lenovo.com/Images/Parts/04X0127/04X0127_details.jpg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T440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 Swedish – Finnish backlit.</v>
      </c>
      <c r="AM18" s="1" t="str">
        <f>SUBSTITUTE(IF(ISBLANK(Values!E17),"",Values!$B$27),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8" s="27" t="str">
        <f>IF(ISBLANK(Values!E17),"",Values!H17)</f>
        <v>Swedish – Finnish</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c r="FP18" s="62"/>
      <c r="FQ18" s="62"/>
      <c r="FR18" s="62"/>
      <c r="FS18" s="62"/>
      <c r="FT18" s="62"/>
      <c r="FU18" s="62"/>
      <c r="FV18" s="62"/>
      <c r="GK18" s="64" t="str">
        <f>K18</f>
        <v/>
      </c>
    </row>
    <row r="19" spans="1:193" ht="48" x14ac:dyDescent="0.2">
      <c r="A19" s="1" t="str">
        <f>IF(ISBLANK(Values!E18),"",IF(Values!$B$37="EU","computercomponent","computer"))</f>
        <v>computercomponent</v>
      </c>
      <c r="B19" s="33" t="str">
        <f>IF(ISBLANK(Values!E18),"",Values!F18)</f>
        <v>Lenovo T440 BL - CH</v>
      </c>
      <c r="C19" s="29" t="str">
        <f>IF(ISBLANK(Values!E18),"","TellusRem")</f>
        <v>TellusRem</v>
      </c>
      <c r="D19" s="28">
        <f>IF(ISBLANK(Values!E18),"",Values!E18)</f>
        <v>5714401440178</v>
      </c>
      <c r="E19" s="1" t="str">
        <f>IF(ISBLANK(Values!E18),"","EAN")</f>
        <v>EAN</v>
      </c>
      <c r="F19" s="27" t="str">
        <f>IF(ISBLANK(Values!E18),"",IF(Values!J18, SUBSTITUTE(Values!$B$1, "{language}", Values!H18) &amp; " " &amp;Values!$B$3, SUBSTITUTE(Values!$B$2, "{language}", Values!$H18) &amp; " " &amp;Values!$B$3))</f>
        <v>replacement Swiss backlit keyboard for Lenovo Thinkpad  T431 T431S E431 T440 T440P T440S E440 L440 T450 T450S T460 L450 T440E</v>
      </c>
      <c r="G19" s="29" t="str">
        <f>IF(ISBLANK(Values!E18),"","TellusRem")</f>
        <v>TellusRem</v>
      </c>
      <c r="H19" s="1" t="str">
        <f>IF(ISBLANK(Values!E18),"",Values!$B$16)</f>
        <v>computer-keyboards</v>
      </c>
      <c r="I19" s="1" t="str">
        <f>IF(ISBLANK(Values!E18),"","4730574031")</f>
        <v>4730574031</v>
      </c>
      <c r="J19" s="31" t="str">
        <f>IF(ISBLANK(Values!E18),"",Values!F18 )</f>
        <v>Lenovo T440 BL - CH</v>
      </c>
      <c r="K19" s="27" t="str">
        <f>IF(IF(ISBLANK(Values!E18),"",IF(Values!J18, Values!$B$4, Values!$B$5))=0,"",IF(ISBLANK(Values!E18),"",IF(Values!J18, Values!$B$4, Values!$B$5)))</f>
        <v/>
      </c>
      <c r="L19" s="27">
        <f>IF(ISBLANK(Values!E18),"",IF($CO19="DEFAULT", Values!$B$18, ""))</f>
        <v>5</v>
      </c>
      <c r="M19" s="27" t="str">
        <f>IF(ISBLANK(Values!E18),"",Values!$M18)</f>
        <v>https://download.lenovo.com/Images/Parts/04X0128/04X0128_A.jpg</v>
      </c>
      <c r="N19" s="27" t="str">
        <f>IF(ISBLANK(Values!$F18),"",Values!N18)</f>
        <v>https://download.lenovo.com/Images/Parts/04X0128/04X0128_B.jpg</v>
      </c>
      <c r="O19" s="27" t="str">
        <f>IF(ISBLANK(Values!$F18),"",Values!O18)</f>
        <v>https://download.lenovo.com/Images/Parts/04X0128/04X0128_details.jpg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T440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Swiss backlit.</v>
      </c>
      <c r="AM19" s="1" t="str">
        <f>SUBSTITUTE(IF(ISBLANK(Values!E18),"",Values!$B$27),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9" s="27" t="str">
        <f>IF(ISBLANK(Values!E18),"",Values!H18)</f>
        <v>Swiss</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c r="FP19" s="62"/>
      <c r="FQ19" s="62"/>
      <c r="FR19" s="62"/>
      <c r="FS19" s="62"/>
      <c r="FT19" s="62"/>
      <c r="FU19" s="62"/>
      <c r="FV19" s="62"/>
      <c r="GK19" s="64" t="str">
        <f>K19</f>
        <v/>
      </c>
    </row>
    <row r="20" spans="1:193" ht="48" x14ac:dyDescent="0.2">
      <c r="A20" s="1" t="str">
        <f>IF(ISBLANK(Values!E19),"",IF(Values!$B$37="EU","computercomponent","computer"))</f>
        <v>computercomponent</v>
      </c>
      <c r="B20" s="33" t="str">
        <f>IF(ISBLANK(Values!E19),"",Values!F19)</f>
        <v>Lenovo T440 BL - US INT</v>
      </c>
      <c r="C20" s="29" t="str">
        <f>IF(ISBLANK(Values!E19),"","TellusRem")</f>
        <v>TellusRem</v>
      </c>
      <c r="D20" s="28">
        <f>IF(ISBLANK(Values!E19),"",Values!E19)</f>
        <v>5714401440185</v>
      </c>
      <c r="E20" s="1" t="str">
        <f>IF(ISBLANK(Values!E19),"","EAN")</f>
        <v>EAN</v>
      </c>
      <c r="F20" s="27" t="str">
        <f>IF(ISBLANK(Values!E19),"",IF(Values!J19, SUBSTITUTE(Values!$B$1, "{language}", Values!H19) &amp; " " &amp;Values!$B$3, SUBSTITUTE(Values!$B$2, "{language}", Values!$H19) &amp; " " &amp;Values!$B$3))</f>
        <v>replacement US International backlit keyboard for Lenovo Thinkpad  T431 T431S E431 T440 T440P T440S E440 L440 T450 T450S T460 L450 T440E</v>
      </c>
      <c r="G20" s="29" t="str">
        <f>IF(ISBLANK(Values!E19),"","TellusRem")</f>
        <v>TellusRem</v>
      </c>
      <c r="H20" s="1" t="str">
        <f>IF(ISBLANK(Values!E19),"",Values!$B$16)</f>
        <v>computer-keyboards</v>
      </c>
      <c r="I20" s="1" t="str">
        <f>IF(ISBLANK(Values!E19),"","4730574031")</f>
        <v>4730574031</v>
      </c>
      <c r="J20" s="31" t="str">
        <f>IF(ISBLANK(Values!E19),"",Values!F19 )</f>
        <v>Lenovo T440 BL - US INT</v>
      </c>
      <c r="K20" s="27" t="str">
        <f>IF(IF(ISBLANK(Values!E19),"",IF(Values!J19, Values!$B$4, Values!$B$5))=0,"",IF(ISBLANK(Values!E19),"",IF(Values!J19, Values!$B$4, Values!$B$5)))</f>
        <v/>
      </c>
      <c r="L20" s="27">
        <f>IF(ISBLANK(Values!E19),"",IF($CO20="DEFAULT", Values!$B$18, ""))</f>
        <v>5</v>
      </c>
      <c r="M20" s="27" t="str">
        <f>IF(ISBLANK(Values!E19),"",Values!$M19)</f>
        <v>https://raw.githubusercontent.com/PatrickVibild/TellusAmazonPictures/master/pictures/Lenovo/T440/BL/USI/1.jpg</v>
      </c>
      <c r="N20" s="27" t="str">
        <f>IF(ISBLANK(Values!$F19),"",Values!N19)</f>
        <v>https://raw.githubusercontent.com/PatrickVibild/TellusAmazonPictures/master/pictures/Lenovo/T440/BL/USI/2.jpg</v>
      </c>
      <c r="O20" s="27" t="str">
        <f>IF(ISBLANK(Values!$F19),"",Values!O19)</f>
        <v>https://raw.githubusercontent.com/PatrickVibild/TellusAmazonPictures/master/pictures/Lenovo/T440/BL/USI/3.jpg</v>
      </c>
      <c r="P20" s="27" t="str">
        <f>IF(ISBLANK(Values!$F19),"",Values!P19)</f>
        <v>https://raw.githubusercontent.com/PatrickVibild/TellusAmazonPictures/master/pictures/Lenovo/T440/BL/USI/4.jpg</v>
      </c>
      <c r="Q20" s="27" t="str">
        <f>IF(ISBLANK(Values!$F19),"",Values!Q19)</f>
        <v>https://raw.githubusercontent.com/PatrickVibild/TellusAmazonPictures/master/pictures/Lenovo/T440/BL/USI/5.jpg</v>
      </c>
      <c r="R20" s="27" t="str">
        <f>IF(ISBLANK(Values!$F19),"",Values!R19)</f>
        <v>https://raw.githubusercontent.com/PatrickVibild/TellusAmazonPictures/master/pictures/Lenovo/T440/BL/USI/6.jpg</v>
      </c>
      <c r="S20" s="27" t="str">
        <f>IF(ISBLANK(Values!$F19),"",Values!S19)</f>
        <v>https://raw.githubusercontent.com/PatrickVibild/TellusAmazonPictures/master/pictures/Lenovo/T440/BL/USI/7.jpg</v>
      </c>
      <c r="T20" s="27" t="str">
        <f>IF(ISBLANK(Values!$F19),"",Values!T19)</f>
        <v>https://raw.githubusercontent.com/PatrickVibild/TellusAmazonPictures/master/pictures/Lenovo/T440/BL/USI/8.jpg</v>
      </c>
      <c r="U20" s="27" t="str">
        <f>IF(ISBLANK(Values!$F19),"",Values!U19)</f>
        <v>https://raw.githubusercontent.com/PatrickVibild/TellusAmazonPictures/master/pictures/Lenovo/T440/BL/USI/9.jpg</v>
      </c>
      <c r="W20" s="29" t="str">
        <f>IF(ISBLANK(Values!E19),"","Child")</f>
        <v>Child</v>
      </c>
      <c r="X20" s="29" t="str">
        <f>IF(ISBLANK(Values!E19),"",Values!$B$13)</f>
        <v>Lenovo T440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with € symbol US International backlit.</v>
      </c>
      <c r="AM20" s="1" t="str">
        <f>SUBSTITUTE(IF(ISBLANK(Values!E19),"",Values!$B$27),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0" s="27" t="str">
        <f>IF(ISBLANK(Values!E19),"",Values!H19)</f>
        <v>US International</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c r="FP20" s="62"/>
      <c r="FQ20" s="62"/>
      <c r="FR20" s="62"/>
      <c r="FS20" s="62"/>
      <c r="FT20" s="62"/>
      <c r="FU20" s="62"/>
      <c r="FV20" s="62"/>
      <c r="GK20" s="64" t="str">
        <f>K20</f>
        <v/>
      </c>
    </row>
    <row r="21" spans="1:193" ht="48" x14ac:dyDescent="0.2">
      <c r="A21" s="1" t="str">
        <f>IF(ISBLANK(Values!E20),"",IF(Values!$B$37="EU","computercomponent","computer"))</f>
        <v>computercomponent</v>
      </c>
      <c r="B21" s="33" t="str">
        <f>IF(ISBLANK(Values!E20),"",Values!F20)</f>
        <v>Lenovo T440 BL - RUS</v>
      </c>
      <c r="C21" s="29" t="str">
        <f>IF(ISBLANK(Values!E20),"","TellusRem")</f>
        <v>TellusRem</v>
      </c>
      <c r="D21" s="28">
        <f>IF(ISBLANK(Values!E20),"",Values!E20)</f>
        <v>5714401440192</v>
      </c>
      <c r="E21" s="1" t="str">
        <f>IF(ISBLANK(Values!E20),"","EAN")</f>
        <v>EAN</v>
      </c>
      <c r="F21" s="27" t="str">
        <f>IF(ISBLANK(Values!E20),"",IF(Values!J20, SUBSTITUTE(Values!$B$1, "{language}", Values!H20) &amp; " " &amp;Values!$B$3, SUBSTITUTE(Values!$B$2, "{language}", Values!$H20) &amp; " " &amp;Values!$B$3))</f>
        <v>replacement Russian backlit keyboard for Lenovo Thinkpad  T431 T431S E431 T440 T440P T440S E440 L440 T450 T450S T460 L450 T440E</v>
      </c>
      <c r="G21" s="29" t="str">
        <f>IF(ISBLANK(Values!E20),"","TellusRem")</f>
        <v>TellusRem</v>
      </c>
      <c r="H21" s="1" t="str">
        <f>IF(ISBLANK(Values!E20),"",Values!$B$16)</f>
        <v>computer-keyboards</v>
      </c>
      <c r="I21" s="1" t="str">
        <f>IF(ISBLANK(Values!E20),"","4730574031")</f>
        <v>4730574031</v>
      </c>
      <c r="J21" s="31" t="str">
        <f>IF(ISBLANK(Values!E20),"",Values!F20 )</f>
        <v>Lenovo T440 BL - RUS</v>
      </c>
      <c r="K21" s="27" t="str">
        <f>IF(IF(ISBLANK(Values!E20),"",IF(Values!J20, Values!$B$4, Values!$B$5))=0,"",IF(ISBLANK(Values!E20),"",IF(Values!J20, Values!$B$4, Values!$B$5)))</f>
        <v/>
      </c>
      <c r="L21" s="27">
        <f>IF(ISBLANK(Values!E20),"",IF($CO21="DEFAULT", Values!$B$18, ""))</f>
        <v>5</v>
      </c>
      <c r="M21" s="27" t="str">
        <f>IF(ISBLANK(Values!E20),"",Values!$M20)</f>
        <v>https://download.lenovo.com/Images/Parts/01AX333/01AX333_A.jpg</v>
      </c>
      <c r="N21" s="27" t="str">
        <f>IF(ISBLANK(Values!$F20),"",Values!N20)</f>
        <v>https://download.lenovo.com/Images/Parts/01AX333/01AX333_B.jpg</v>
      </c>
      <c r="O21" s="27" t="str">
        <f>IF(ISBLANK(Values!$F20),"",Values!O20)</f>
        <v>https://download.lenovo.com/Images/Parts/01AX333/01AX333_details.jpg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T440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Russian backlit.</v>
      </c>
      <c r="AM21" s="1" t="str">
        <f>SUBSTITUTE(IF(ISBLANK(Values!E20),"",Values!$B$27),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1" s="27" t="str">
        <f>IF(ISBLANK(Values!E20),"",Values!H20)</f>
        <v>Russian</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c r="FP21" s="62"/>
      <c r="FQ21" s="62"/>
      <c r="FR21" s="62"/>
      <c r="FS21" s="62"/>
      <c r="FT21" s="62"/>
      <c r="FU21" s="62"/>
      <c r="FV21" s="62"/>
      <c r="GK21" s="64" t="str">
        <f>K21</f>
        <v/>
      </c>
    </row>
    <row r="22" spans="1:193" ht="48" x14ac:dyDescent="0.2">
      <c r="A22" s="1" t="str">
        <f>IF(ISBLANK(Values!E21),"",IF(Values!$B$37="EU","computercomponent","computer"))</f>
        <v>computercomponent</v>
      </c>
      <c r="B22" s="33" t="str">
        <f>IF(ISBLANK(Values!E21),"",Values!F21)</f>
        <v>Lenovo T440 BL - US</v>
      </c>
      <c r="C22" s="29" t="str">
        <f>IF(ISBLANK(Values!E21),"","TellusRem")</f>
        <v>TellusRem</v>
      </c>
      <c r="D22" s="28">
        <f>IF(ISBLANK(Values!E21),"",Values!E21)</f>
        <v>5714401440208</v>
      </c>
      <c r="E22" s="1" t="str">
        <f>IF(ISBLANK(Values!E21),"","EAN")</f>
        <v>EAN</v>
      </c>
      <c r="F22" s="27" t="str">
        <f>IF(ISBLANK(Values!E21),"",IF(Values!J21, SUBSTITUTE(Values!$B$1, "{language}", Values!H21) &amp; " " &amp;Values!$B$3, SUBSTITUTE(Values!$B$2, "{language}", Values!$H21) &amp; " " &amp;Values!$B$3))</f>
        <v>replacement US backlit keyboard for Lenovo Thinkpad  T431 T431S E431 T440 T440P T440S E440 L440 T450 T450S T460 L450 T440E</v>
      </c>
      <c r="G22" s="29" t="str">
        <f>IF(ISBLANK(Values!E21),"","TellusRem")</f>
        <v>TellusRem</v>
      </c>
      <c r="H22" s="1" t="str">
        <f>IF(ISBLANK(Values!E21),"",Values!$B$16)</f>
        <v>computer-keyboards</v>
      </c>
      <c r="I22" s="1" t="str">
        <f>IF(ISBLANK(Values!E21),"","4730574031")</f>
        <v>4730574031</v>
      </c>
      <c r="J22" s="31" t="str">
        <f>IF(ISBLANK(Values!E21),"",Values!F21 )</f>
        <v>Lenovo T440 BL - US</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https://raw.githubusercontent.com/PatrickVibild/TellusAmazonPictures/master/pictures/Lenovo/T440/BL/US/1.jpg</v>
      </c>
      <c r="N22" s="27" t="str">
        <f>IF(ISBLANK(Values!$F21),"",Values!N21)</f>
        <v>https://raw.githubusercontent.com/PatrickVibild/TellusAmazonPictures/master/pictures/Lenovo/T440/BL/US/2.jpg</v>
      </c>
      <c r="O22" s="27" t="str">
        <f>IF(ISBLANK(Values!$F21),"",Values!O21)</f>
        <v>https://raw.githubusercontent.com/PatrickVibild/TellusAmazonPictures/master/pictures/Lenovo/T440/BL/US/3.jpg</v>
      </c>
      <c r="P22" s="27" t="str">
        <f>IF(ISBLANK(Values!$F21),"",Values!P21)</f>
        <v>https://raw.githubusercontent.com/PatrickVibild/TellusAmazonPictures/master/pictures/Lenovo/T440/BL/US/4.jpg</v>
      </c>
      <c r="Q22" s="27" t="str">
        <f>IF(ISBLANK(Values!$F21),"",Values!Q21)</f>
        <v>https://raw.githubusercontent.com/PatrickVibild/TellusAmazonPictures/master/pictures/Lenovo/T440/BL/US/5.jpg</v>
      </c>
      <c r="R22" s="27" t="str">
        <f>IF(ISBLANK(Values!$F21),"",Values!R21)</f>
        <v>https://raw.githubusercontent.com/PatrickVibild/TellusAmazonPictures/master/pictures/Lenovo/T440/BL/US/6.jpg</v>
      </c>
      <c r="S22" s="27" t="str">
        <f>IF(ISBLANK(Values!$F21),"",Values!S21)</f>
        <v>https://raw.githubusercontent.com/PatrickVibild/TellusAmazonPictures/master/pictures/Lenovo/T440/BL/US/7.jpg</v>
      </c>
      <c r="T22" s="27" t="str">
        <f>IF(ISBLANK(Values!$F21),"",Values!T21)</f>
        <v>https://raw.githubusercontent.com/PatrickVibild/TellusAmazonPictures/master/pictures/Lenovo/T440/BL/US/8.jpg</v>
      </c>
      <c r="U22" s="27" t="str">
        <f>IF(ISBLANK(Values!$F21),"",Values!U21)</f>
        <v>https://raw.githubusercontent.com/PatrickVibild/TellusAmazonPictures/master/pictures/Lenovo/T440/BL/US/9.jpg</v>
      </c>
      <c r="W22" s="29" t="str">
        <f>IF(ISBLANK(Values!E21),"","Child")</f>
        <v>Child</v>
      </c>
      <c r="X22" s="29" t="str">
        <f>IF(ISBLANK(Values!E21),"",Values!$B$13)</f>
        <v>Lenovo T440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US backlit.</v>
      </c>
      <c r="AM22" s="1" t="str">
        <f>SUBSTITUTE(IF(ISBLANK(Values!E21),"",Values!$B$27),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2" s="27" t="str">
        <f>IF(ISBLANK(Values!E21),"",Values!H21)</f>
        <v>US</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c r="FP22" s="62"/>
      <c r="FQ22" s="62"/>
      <c r="FR22" s="62"/>
      <c r="FS22" s="62"/>
      <c r="FT22" s="62"/>
      <c r="FU22" s="62"/>
      <c r="FV22" s="62"/>
      <c r="GK22" s="64" t="str">
        <f>K22</f>
        <v/>
      </c>
    </row>
    <row r="23" spans="1:193" s="35" customFormat="1" ht="48" x14ac:dyDescent="0.2">
      <c r="A23" s="1" t="str">
        <f>IF(ISBLANK(Values!E22),"",IF(Values!$B$37="EU","computercomponent","computer"))</f>
        <v>computercomponent</v>
      </c>
      <c r="B23" s="33" t="str">
        <f>IF(ISBLANK(Values!E22),"",Values!F22)</f>
        <v>Lenovo T440 BL - HU</v>
      </c>
      <c r="C23" s="29" t="str">
        <f>IF(ISBLANK(Values!E22),"","TellusRem")</f>
        <v>TellusRem</v>
      </c>
      <c r="D23" s="28">
        <f>IF(ISBLANK(Values!E22),"",Values!E22)</f>
        <v>5714401440116</v>
      </c>
      <c r="E23" s="1" t="str">
        <f>IF(ISBLANK(Values!E22),"","EAN")</f>
        <v>EAN</v>
      </c>
      <c r="F23" s="27" t="str">
        <f>IF(ISBLANK(Values!E22),"",IF(Values!J22, SUBSTITUTE(Values!$B$1, "{language}", Values!H22) &amp; " " &amp;Values!$B$3, SUBSTITUTE(Values!$B$2, "{language}", Values!$H22) &amp; " " &amp;Values!$B$3))</f>
        <v>replacement Hungarian backlit keyboard for Lenovo Thinkpad  T431 T431S E431 T440 T440P T440S E440 L440 T450 T450S T460 L450 T440E</v>
      </c>
      <c r="G23" s="29" t="str">
        <f>IF(ISBLANK(Values!E22),"","TellusRem")</f>
        <v>TellusRem</v>
      </c>
      <c r="H23" s="1" t="str">
        <f>IF(ISBLANK(Values!E22),"",Values!$B$16)</f>
        <v>computer-keyboards</v>
      </c>
      <c r="I23" s="1" t="str">
        <f>IF(ISBLANK(Values!E22),"","4730574031")</f>
        <v>4730574031</v>
      </c>
      <c r="J23" s="31" t="str">
        <f>IF(ISBLANK(Values!E22),"",Values!F22 )</f>
        <v>Lenovo T440 BL - HU</v>
      </c>
      <c r="K23" s="27" t="str">
        <f>IF(IF(ISBLANK(Values!E22),"",IF(Values!J22, Values!$B$4, Values!$B$5))=0,"",IF(ISBLANK(Values!E22),"",IF(Values!J22, Values!$B$4, Values!$B$5)))</f>
        <v/>
      </c>
      <c r="L23" s="27">
        <f>IF(ISBLANK(Values!E22),"",IF($CO23="DEFAULT", Values!$B$18, ""))</f>
        <v>5</v>
      </c>
      <c r="M23" s="27" t="str">
        <f>IF(ISBLANK(Values!E22),"",Values!$M22)</f>
        <v>https://download.lenovo.com/Images/Parts/01AX325/01AX325_A.jpg</v>
      </c>
      <c r="N23" s="27" t="str">
        <f>IF(ISBLANK(Values!$F22),"",Values!N22)</f>
        <v>https://download.lenovo.com/Images/Parts/01AX325/01AX325_B.jpg</v>
      </c>
      <c r="O23" s="27" t="str">
        <f>IF(ISBLANK(Values!$F22),"",Values!O22)</f>
        <v>https://download.lenovo.com/Images/Parts/01AX325/01AX325_details.jpg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T440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Hungarian backlit.</v>
      </c>
      <c r="AM23" s="1" t="str">
        <f>SUBSTITUTE(IF(ISBLANK(Values!E22),"",Values!$B$27),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Hungarian</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c r="FP23" s="62"/>
      <c r="FQ23" s="62"/>
      <c r="FR23" s="62"/>
      <c r="FS23" s="62"/>
      <c r="FT23" s="62"/>
      <c r="FU23" s="62"/>
      <c r="FV23" s="62"/>
      <c r="FW23" s="1"/>
      <c r="FX23" s="1"/>
      <c r="FY23" s="1"/>
      <c r="FZ23" s="1"/>
      <c r="GA23" s="1"/>
      <c r="GB23" s="1"/>
      <c r="GC23" s="1"/>
      <c r="GD23" s="1"/>
      <c r="GE23" s="1"/>
      <c r="GF23" s="1"/>
      <c r="GG23" s="1"/>
      <c r="GH23" s="1"/>
      <c r="GI23" s="1"/>
      <c r="GJ23" s="1"/>
      <c r="GK23" s="65" t="str">
        <f>K23</f>
        <v/>
      </c>
    </row>
    <row r="24" spans="1:193" s="35" customFormat="1" ht="48" x14ac:dyDescent="0.2">
      <c r="A24" s="1" t="str">
        <f>IF(ISBLANK(Values!E23),"",IF(Values!$B$37="EU","computercomponent","computer"))</f>
        <v>computercomponent</v>
      </c>
      <c r="B24" s="33" t="str">
        <f>IF(ISBLANK(Values!E23),"",Values!F23)</f>
        <v>Lenovo T440 BL - CZ</v>
      </c>
      <c r="C24" s="29" t="str">
        <f>IF(ISBLANK(Values!E23),"","TellusRem")</f>
        <v>TellusRem</v>
      </c>
      <c r="D24" s="28">
        <f>IF(ISBLANK(Values!E23),"",Values!E23)</f>
        <v>5714401440093</v>
      </c>
      <c r="E24" s="1" t="str">
        <f>IF(ISBLANK(Values!E23),"","EAN")</f>
        <v>EAN</v>
      </c>
      <c r="F24" s="27" t="str">
        <f>IF(ISBLANK(Values!E23),"",IF(Values!J23, SUBSTITUTE(Values!$B$1, "{language}", Values!H23) &amp; " " &amp;Values!$B$3, SUBSTITUTE(Values!$B$2, "{language}", Values!$H23) &amp; " " &amp;Values!$B$3))</f>
        <v>replacement Czech backlit keyboard for Lenovo Thinkpad  T431 T431S E431 T440 T440P T440S E440 L440 T450 T450S T460 L450 T440E</v>
      </c>
      <c r="G24" s="29" t="str">
        <f>IF(ISBLANK(Values!E23),"","TellusRem")</f>
        <v>TellusRem</v>
      </c>
      <c r="H24" s="1" t="str">
        <f>IF(ISBLANK(Values!E23),"",Values!$B$16)</f>
        <v>computer-keyboards</v>
      </c>
      <c r="I24" s="1" t="str">
        <f>IF(ISBLANK(Values!E23),"","4730574031")</f>
        <v>4730574031</v>
      </c>
      <c r="J24" s="31" t="str">
        <f>IF(ISBLANK(Values!E23),"",Values!F23 )</f>
        <v>Lenovo T440 BL - CZ</v>
      </c>
      <c r="K24" s="27" t="str">
        <f>IF(IF(ISBLANK(Values!E23),"",IF(Values!J23, Values!$B$4, Values!$B$5))=0,"",IF(ISBLANK(Values!E23),"",IF(Values!J23, Values!$B$4, Values!$B$5)))</f>
        <v/>
      </c>
      <c r="L24" s="27">
        <f>IF(ISBLANK(Values!E23),"",IF($CO24="DEFAULT", Values!$B$18, ""))</f>
        <v>5</v>
      </c>
      <c r="M24" s="27" t="str">
        <f>IF(ISBLANK(Values!E23),"",Values!$M23)</f>
        <v>https://download.lenovo.com/Images/Parts/01AX318/01AX318_A.jpg</v>
      </c>
      <c r="N24" s="27" t="str">
        <f>IF(ISBLANK(Values!$F23),"",Values!N23)</f>
        <v>https://download.lenovo.com/Images/Parts/01AX318/01AX318_B.jpg</v>
      </c>
      <c r="O24" s="27" t="str">
        <f>IF(ISBLANK(Values!$F23),"",Values!O23)</f>
        <v>https://download.lenovo.com/Images/Parts/01AX318/01AX318_details.jpg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T440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Czech backlit.</v>
      </c>
      <c r="AM24" s="1" t="str">
        <f>SUBSTITUTE(IF(ISBLANK(Values!E23),"",Values!$B$27),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Czech</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c r="FP24" s="62"/>
      <c r="FQ24" s="62"/>
      <c r="FR24" s="62"/>
      <c r="FS24" s="62"/>
      <c r="FT24" s="62"/>
      <c r="FU24" s="62"/>
      <c r="FV24" s="62"/>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c r="FP25" s="62"/>
      <c r="FQ25" s="62"/>
      <c r="FR25" s="62"/>
      <c r="FS25" s="62"/>
      <c r="FT25" s="62"/>
      <c r="FU25" s="62"/>
      <c r="FV25" s="62"/>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c r="FP26" s="62"/>
      <c r="FQ26" s="62"/>
      <c r="FR26" s="62"/>
      <c r="FS26" s="62"/>
      <c r="FT26" s="62"/>
      <c r="FU26" s="62"/>
      <c r="FV26" s="62"/>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c r="FP27" s="62"/>
      <c r="FQ27" s="62"/>
      <c r="FR27" s="62"/>
      <c r="FS27" s="62"/>
      <c r="FT27" s="62"/>
      <c r="FU27" s="62"/>
      <c r="FV27" s="62"/>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c r="FP28" s="62"/>
      <c r="FQ28" s="62"/>
      <c r="FR28" s="62"/>
      <c r="FS28" s="62"/>
      <c r="FT28" s="62"/>
      <c r="FU28" s="62"/>
      <c r="FV28" s="62"/>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c r="FP29" s="62"/>
      <c r="FQ29" s="62"/>
      <c r="FR29" s="62"/>
      <c r="FS29" s="62"/>
      <c r="FT29" s="62"/>
      <c r="FU29" s="62"/>
      <c r="FV29" s="62"/>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c r="FP30" s="62"/>
      <c r="FQ30" s="62"/>
      <c r="FR30" s="62"/>
      <c r="FS30" s="62"/>
      <c r="FT30" s="62"/>
      <c r="FU30" s="62"/>
      <c r="FV30" s="62"/>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c r="FP31" s="62"/>
      <c r="FQ31" s="62"/>
      <c r="FR31" s="62"/>
      <c r="FS31" s="62"/>
      <c r="FT31" s="62"/>
      <c r="FU31" s="62"/>
      <c r="FV31" s="62"/>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c r="FP32" s="62"/>
      <c r="FQ32" s="62"/>
      <c r="FR32" s="62"/>
      <c r="FS32" s="62"/>
      <c r="FT32" s="62"/>
      <c r="FU32" s="62"/>
      <c r="FV32" s="62"/>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c r="FP33" s="62"/>
      <c r="FQ33" s="62"/>
      <c r="FR33" s="62"/>
      <c r="FS33" s="62"/>
      <c r="FT33" s="62"/>
      <c r="FU33" s="62"/>
      <c r="FV33" s="62"/>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c r="FP34" s="62"/>
      <c r="FQ34" s="62"/>
      <c r="FR34" s="62"/>
      <c r="FS34" s="62"/>
      <c r="FT34" s="62"/>
      <c r="FU34" s="62"/>
      <c r="FV34" s="62"/>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c r="FP35" s="62"/>
      <c r="FQ35" s="62"/>
      <c r="FR35" s="62"/>
      <c r="FS35" s="62"/>
      <c r="FT35" s="62"/>
      <c r="FU35" s="62"/>
      <c r="FV35" s="62"/>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c r="FP36" s="62"/>
      <c r="FQ36" s="62"/>
      <c r="FR36" s="62"/>
      <c r="FS36" s="62"/>
      <c r="FT36" s="62"/>
      <c r="FU36" s="62"/>
      <c r="FV36" s="62"/>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c r="FP37" s="62"/>
      <c r="FQ37" s="62"/>
      <c r="FR37" s="62"/>
      <c r="FS37" s="62"/>
      <c r="FT37" s="62"/>
      <c r="FU37" s="62"/>
      <c r="FV37" s="62"/>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c r="FP38" s="62"/>
      <c r="FQ38" s="62"/>
      <c r="FR38" s="62"/>
      <c r="FS38" s="62"/>
      <c r="FT38" s="62"/>
      <c r="FU38" s="62"/>
      <c r="FV38" s="62"/>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c r="FP39" s="62"/>
      <c r="FQ39" s="62"/>
      <c r="FR39" s="62"/>
      <c r="FS39" s="62"/>
      <c r="FT39" s="62"/>
      <c r="FU39" s="62"/>
      <c r="FV39" s="62"/>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c r="FP40" s="62"/>
      <c r="FQ40" s="62"/>
      <c r="FR40" s="62"/>
      <c r="FS40" s="62"/>
      <c r="FT40" s="62"/>
      <c r="FU40" s="62"/>
      <c r="FV40" s="62"/>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c r="FP41" s="62"/>
      <c r="FQ41" s="62"/>
      <c r="FR41" s="62"/>
      <c r="FS41" s="62"/>
      <c r="FT41" s="62"/>
      <c r="FU41" s="62"/>
      <c r="FV41" s="62"/>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c r="FP42" s="62"/>
      <c r="FQ42" s="62"/>
      <c r="FR42" s="62"/>
      <c r="FS42" s="62"/>
      <c r="FT42" s="62"/>
      <c r="FU42" s="62"/>
      <c r="FV42" s="62"/>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c r="FP43" s="62"/>
      <c r="FQ43" s="62"/>
      <c r="FR43" s="62"/>
      <c r="FS43" s="62"/>
      <c r="FT43" s="62"/>
      <c r="FU43" s="62"/>
      <c r="FV43" s="62"/>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c r="FP44" s="62"/>
      <c r="FQ44" s="62"/>
      <c r="FR44" s="62"/>
      <c r="FS44" s="62"/>
      <c r="FT44" s="62"/>
      <c r="FU44" s="62"/>
      <c r="FV44" s="62"/>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3">
      <formula>IF(LEN(B4)&gt;0,1,0)</formula>
    </cfRule>
    <cfRule type="expression" dxfId="527" priority="14">
      <formula>IF(VLOOKUP($B$3,#NAME?,MATCH($A4,#NAME?,0)+1,0)&gt;0,1,0)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7">
      <formula>AND(IF(IFERROR(VLOOKUP($K$3,#NAME?,MATCH($A5,#NAME?,0)+1,0),0)&gt;0,0,1),IF(IFERROR(VLOOKUP($K$3,#NAME?,MATCH($A5,#NAME?,0)+1,0),0)&gt;0,0,1),IF(IFERROR(VLOOKUP($K$3,#NAME?,MATCH($A5,#NAME?,0)+1,0),0)&gt;0,0,1),IF(IFERROR(MATCH($A5,#NAME?,0),0)&gt;0,1,0))</formula>
    </cfRule>
    <cfRule type="expression" dxfId="494" priority="54">
      <formula>IF(VLOOKUP($K$3,#NAME?,MATCH($A5,#NAME?,0)+1,0)&gt;0,1,0)</formula>
    </cfRule>
  </conditionalFormatting>
  <conditionalFormatting sqref="L4:L204">
    <cfRule type="expression" dxfId="493" priority="1039">
      <formula>AND(IF(IFERROR(VLOOKUP($L$3,#NAME?,MATCH($A4,#NAME?,0)+1,0),0)&gt;0,0,1),IF(IFERROR(VLOOKUP($L$3,#NAME?,MATCH($A4,#NAME?,0)+1,0),0)&gt;0,0,1),IF(IFERROR(VLOOKUP($L$3,#NAME?,MATCH($A4,#NAME?,0)+1,0),0)&gt;0,0,1),IF(IFERROR(MATCH($A4,#NAME?,0),0)&gt;0,1,0))</formula>
    </cfRule>
    <cfRule type="expression" dxfId="492" priority="1036">
      <formula>IF(VLOOKUP($L$3,#NAME?,MATCH($A4,#NAME?,0)+1,0)&gt;0,1,0)</formula>
    </cfRule>
  </conditionalFormatting>
  <conditionalFormatting sqref="L5:L1048576">
    <cfRule type="expression" dxfId="491" priority="59">
      <formula>IF(VLOOKUP($L$3,#NAME?,MATCH($A5,#NAME?,0)+1,0)&gt;0,1,0)</formula>
    </cfRule>
    <cfRule type="expression" dxfId="490" priority="58">
      <formula>IF(LEN(L6)&gt;0,1,0)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7">
      <formula>AND(IF(IFERROR(VLOOKUP($M$3,#NAME?,MATCH($A5,#NAME?,0)+1,0),0)&gt;0,0,1),IF(IFERROR(VLOOKUP($M$3,#NAME?,MATCH($A5,#NAME?,0)+1,0),0)&gt;0,0,1),IF(IFERROR(VLOOKUP($M$3,#NAME?,MATCH($A5,#NAME?,0)+1,0),0)&gt;0,0,1),IF(IFERROR(MATCH($A5,#NAME?,0),0)&gt;0,1,0))</formula>
    </cfRule>
    <cfRule type="expression" dxfId="485" priority="64">
      <formula>IF(VLOOKUP($M$3,#NAME?,MATCH($A5,#NAME?,0)+1,0)&gt;0,1,0)</formula>
    </cfRule>
    <cfRule type="expression" dxfId="484" priority="63">
      <formula>IF(LEN(M5)&gt;0,1,0)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6">
      <formula>IF(VLOOKUP($B$3,#NAME?,MATCH($A5,#NAME?,0)+1,0)&gt;0,1,0)</formula>
    </cfRule>
    <cfRule type="expression" dxfId="451"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0" priority="122">
      <formula>AND(IF(IFERROR(VLOOKUP($X$3,#NAME?,MATCH($A5,#NAME?,0)+1,0),0)&gt;0,0,1),IF(IFERROR(VLOOKUP($X$3,#NAME?,MATCH($A5,#NAME?,0)+1,0),0)&gt;0,0,1),IF(IFERROR(VLOOKUP($X$3,#NAME?,MATCH($A5,#NAME?,0)+1,0),0)&gt;0,0,1),IF(IFERROR(MATCH($A5,#NAME?,0),0)&gt;0,1,0))</formula>
    </cfRule>
    <cfRule type="expression" dxfId="449" priority="119">
      <formula>IF(VLOOKUP($X$3,#NAME?,MATCH($A5,#NAME?,0)+1,0)&gt;0,1,0)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1">
      <formula>IF(VLOOKUP($Q$3,#NAME?,MATCH($A4,#NAME?,0)+1,0)&gt;0,1,0)</formula>
    </cfRule>
    <cfRule type="expression" dxfId="444" priority="1060">
      <formula>IF(LEN(Z4)&gt;0,1,0)</formula>
    </cfRule>
  </conditionalFormatting>
  <conditionalFormatting sqref="Z5:Z1048576">
    <cfRule type="expression" dxfId="443" priority="129">
      <formula>IF(VLOOKUP($Z$3,#NAME?,MATCH($A5,#NAME?,0)+1,0)&gt;0,1,0)</formula>
    </cfRule>
    <cfRule type="expression" dxfId="44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1" priority="133">
      <formula>IF(LEN(AA4)&gt;0,1,0)</formula>
    </cfRule>
    <cfRule type="expression" dxfId="440" priority="134">
      <formula>IF(VLOOKUP($AA$3,#NAME?,MATCH($A4,#NAME?,0)+1,0)&gt;0,1,0)</formula>
    </cfRule>
    <cfRule type="expression" dxfId="439"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6">
      <formula>IF(VLOOKUP($AC$3,#NAME?,MATCH(#REF!,#NAME?,0)+1,0)&gt;0,1,0)</formula>
    </cfRule>
    <cfRule type="expression" dxfId="434" priority="145">
      <formula>IF(VLOOKUP($AC$3,#NAME?,MATCH(#REF!,#NAME?,0)+1,0)&gt;0,1,0)</formula>
    </cfRule>
    <cfRule type="expression" dxfId="433" priority="144">
      <formula>IF(VLOOKUP($AC$3,#NAME?,MATCH(#REF!,#NAME?,0)+1,0)&gt;0,1,0)</formula>
    </cfRule>
    <cfRule type="expression" dxfId="432" priority="143">
      <formula>IF(LEN(#REF!)&gt;0,1,0)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49">
      <formula>IF(VLOOKUP($AD$3,#NAME?,MATCH($A4,#NAME?,0)+1,0)&gt;0,1,0)</formula>
    </cfRule>
    <cfRule type="expression" dxfId="429"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59">
      <formula>IF(VLOOKUP($AF$3,#NAME?,MATCH($A4,#NAME?,0)+1,0)&gt;0,1,0)</formula>
    </cfRule>
    <cfRule type="expression" dxfId="424"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7">
      <formula>AND(IF(IFERROR(VLOOKUP($AI$3,#NAME?,MATCH($A4,#NAME?,0)+1,0),0)&gt;0,0,1),IF(IFERROR(VLOOKUP($AI$3,#NAME?,MATCH($A4,#NAME?,0)+1,0),0)&gt;0,0,1),IF(IFERROR(VLOOKUP($AI$3,#NAME?,MATCH($A4,#NAME?,0)+1,0),0)&gt;0,0,1),IF(IFERROR(MATCH($A4,#NAME?,0),0)&gt;0,1,0))</formula>
    </cfRule>
    <cfRule type="expression" dxfId="418" priority="174">
      <formula>IF(VLOOKUP($AI$3,#NAME?,MATCH($A4,#NAME?,0)+1,0)&gt;0,1,0)</formula>
    </cfRule>
  </conditionalFormatting>
  <conditionalFormatting sqref="AJ4 AJ7:AJ1048576">
    <cfRule type="expression" dxfId="417" priority="178">
      <formula>IF(LEN(AJ4)&gt;0,1,0)</formula>
    </cfRule>
    <cfRule type="expression" dxfId="416" priority="179">
      <formula>IF(VLOOKUP($AJ$3,#NAME?,MATCH($A4,#NAME?,0)+1,0)&gt;0,1,0)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4">
      <formula>IF(VLOOKUP($AK$3,#NAME?,MATCH($A4,#NAME?,0)+1,0)&gt;0,1,0)</formula>
    </cfRule>
    <cfRule type="expression" dxfId="413"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2" priority="183">
      <formula>IF(LEN(AK4)&gt;0,1,0)</formula>
    </cfRule>
  </conditionalFormatting>
  <conditionalFormatting sqref="AL4:AL1048576">
    <cfRule type="expression" dxfId="411" priority="192">
      <formula>AND(IF(IFERROR(VLOOKUP($AL$3,#NAME?,MATCH($A4,#NAME?,0)+1,0),0)&gt;0,0,1),IF(IFERROR(VLOOKUP($AL$3,#NAME?,MATCH($A4,#NAME?,0)+1,0),0)&gt;0,0,1),IF(IFERROR(VLOOKUP($AL$3,#NAME?,MATCH($A4,#NAME?,0)+1,0),0)&gt;0,0,1),IF(IFERROR(MATCH($A4,#NAME?,0),0)&gt;0,1,0))</formula>
    </cfRule>
    <cfRule type="expression" dxfId="410" priority="189">
      <formula>IF(VLOOKUP($AL$3,#NAME?,MATCH($A4,#NAME?,0)+1,0)&gt;0,1,0)</formula>
    </cfRule>
  </conditionalFormatting>
  <conditionalFormatting sqref="AM4:AM1048576">
    <cfRule type="expression" dxfId="409" priority="197">
      <formula>AND(IF(IFERROR(VLOOKUP($AM$3,#NAME?,MATCH($A4,#NAME?,0)+1,0),0)&gt;0,0,1),IF(IFERROR(VLOOKUP($AM$3,#NAME?,MATCH($A4,#NAME?,0)+1,0),0)&gt;0,0,1),IF(IFERROR(VLOOKUP($AM$3,#NAME?,MATCH($A4,#NAME?,0)+1,0),0)&gt;0,0,1),IF(IFERROR(MATCH($A4,#NAME?,0),0)&gt;0,1,0))</formula>
    </cfRule>
    <cfRule type="expression" dxfId="408" priority="194">
      <formula>IF(VLOOKUP($AM$3,#NAME?,MATCH($A4,#NAME?,0)+1,0)&gt;0,1,0)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7">
      <formula>AND(IF(IFERROR(VLOOKUP($AO$3,#NAME?,MATCH($A4,#NAME?,0)+1,0),0)&gt;0,0,1),IF(IFERROR(VLOOKUP($AO$3,#NAME?,MATCH($A4,#NAME?,0)+1,0),0)&gt;0,0,1),IF(IFERROR(VLOOKUP($AO$3,#NAME?,MATCH($A4,#NAME?,0)+1,0),0)&gt;0,0,1),IF(IFERROR(MATCH($A4,#NAME?,0),0)&gt;0,1,0))</formula>
    </cfRule>
    <cfRule type="expression" dxfId="404" priority="204">
      <formula>IF(VLOOKUP($AO$3,#NAME?,MATCH($A4,#NAME?,0)+1,0)&gt;0,1,0)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7">
      <formula>AND(IF(IFERROR(VLOOKUP($AS$3,#NAME?,MATCH($A4,#NAME?,0)+1,0),0)&gt;0,0,1),IF(IFERROR(VLOOKUP($AS$3,#NAME?,MATCH($A4,#NAME?,0)+1,0),0)&gt;0,0,1),IF(IFERROR(VLOOKUP($AS$3,#NAME?,MATCH($A4,#NAME?,0)+1,0),0)&gt;0,0,1),IF(IFERROR(MATCH($A4,#NAME?,0),0)&gt;0,1,0))</formula>
    </cfRule>
    <cfRule type="expression" dxfId="396" priority="224">
      <formula>IF(VLOOKUP($AS$3,#NAME?,MATCH($A4,#NAME?,0)+1,0)&gt;0,1,0)</formula>
    </cfRule>
  </conditionalFormatting>
  <conditionalFormatting sqref="AT4 AV5:AV166 AT7:AT1048576">
    <cfRule type="expression" dxfId="395" priority="228">
      <formula>IF(LEN(AT4)&gt;0,1,0)</formula>
    </cfRule>
    <cfRule type="expression" dxfId="394" priority="229">
      <formula>IF(VLOOKUP($AT$3,#NAME?,MATCH($A4,#NAME?,0)+1,0)&gt;0,1,0)</formula>
    </cfRule>
    <cfRule type="expression" dxfId="393"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2" priority="234">
      <formula>IF(VLOOKUP($AU$3,#NAME?,MATCH($A4,#NAME?,0)+1,0)&gt;0,1,0)</formula>
    </cfRule>
    <cfRule type="expression" dxfId="391" priority="233">
      <formula>IF(LEN(AU4)&gt;0,1,0)</formula>
    </cfRule>
    <cfRule type="expression" dxfId="390"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4">
      <formula>IF(VLOOKUP($AW$3,#NAME?,MATCH($A4,#NAME?,0)+1,0)&gt;0,1,0)</formula>
    </cfRule>
    <cfRule type="expression" dxfId="385"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4" priority="252">
      <formula>AND(IF(IFERROR(VLOOKUP($AX$3,#NAME?,MATCH($A4,#NAME?,0)+1,0),0)&gt;0,0,1),IF(IFERROR(VLOOKUP($AX$3,#NAME?,MATCH($A4,#NAME?,0)+1,0),0)&gt;0,0,1),IF(IFERROR(VLOOKUP($AX$3,#NAME?,MATCH($A4,#NAME?,0)+1,0),0)&gt;0,0,1),IF(IFERROR(MATCH($A4,#NAME?,0),0)&gt;0,1,0))</formula>
    </cfRule>
    <cfRule type="expression" dxfId="383" priority="249">
      <formula>IF(VLOOKUP($AX$3,#NAME?,MATCH($A4,#NAME?,0)+1,0)&gt;0,1,0)</formula>
    </cfRule>
  </conditionalFormatting>
  <conditionalFormatting sqref="AX4:BD1048576">
    <cfRule type="expression" dxfId="382" priority="248">
      <formula>IF(LEN(AX4)&gt;0,1,0)</formula>
    </cfRule>
  </conditionalFormatting>
  <conditionalFormatting sqref="AY4:AY1048576">
    <cfRule type="expression" dxfId="381" priority="254">
      <formula>IF(VLOOKUP($AY$3,#NAME?,MATCH($A4,#NAME?,0)+1,0)&gt;0,1,0)</formula>
    </cfRule>
    <cfRule type="expression" dxfId="380"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7">
      <formula>AND(IF(IFERROR(VLOOKUP($BA$3,#NAME?,MATCH($A4,#NAME?,0)+1,0),0)&gt;0,0,1),IF(IFERROR(VLOOKUP($BA$3,#NAME?,MATCH($A4,#NAME?,0)+1,0),0)&gt;0,0,1),IF(IFERROR(VLOOKUP($BA$3,#NAME?,MATCH($A4,#NAME?,0)+1,0),0)&gt;0,0,1),IF(IFERROR(MATCH($A4,#NAME?,0),0)&gt;0,1,0))</formula>
    </cfRule>
    <cfRule type="expression" dxfId="376" priority="264">
      <formula>IF(VLOOKUP($BA$3,#NAME?,MATCH($A4,#NAME?,0)+1,0)&gt;0,1,0)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7">
      <formula>AND(IF(IFERROR(VLOOKUP($BC$3,#NAME?,MATCH($A4,#NAME?,0)+1,0),0)&gt;0,0,1),IF(IFERROR(VLOOKUP($BC$3,#NAME?,MATCH($A4,#NAME?,0)+1,0),0)&gt;0,0,1),IF(IFERROR(VLOOKUP($BC$3,#NAME?,MATCH($A4,#NAME?,0)+1,0),0)&gt;0,0,1),IF(IFERROR(MATCH($A4,#NAME?,0),0)&gt;0,1,0))</formula>
    </cfRule>
    <cfRule type="expression" dxfId="372" priority="274">
      <formula>IF(VLOOKUP($BC$3,#NAME?,MATCH($A4,#NAME?,0)+1,0)&gt;0,1,0)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89">
      <formula>IF(VLOOKUP($BF$3,#NAME?,MATCH($A5,#NAME?,0)+1,0)&gt;0,1,0)</formula>
    </cfRule>
    <cfRule type="expression" dxfId="365"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4" priority="294">
      <formula>IF(VLOOKUP($BG$3,#NAME?,MATCH($A5,#NAME?,0)+1,0)&gt;0,1,0)</formula>
    </cfRule>
    <cfRule type="expression" dxfId="363"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2" priority="299">
      <formula>IF(VLOOKUP($BH$3,#NAME?,MATCH($A5,#NAME?,0)+1,0)&gt;0,1,0)</formula>
    </cfRule>
    <cfRule type="expression" dxfId="361"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0" priority="304">
      <formula>IF(VLOOKUP($BI$3,#NAME?,MATCH($A4,#NAME?,0)+1,0)&gt;0,1,0)</formula>
    </cfRule>
    <cfRule type="expression" dxfId="359"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8" priority="3">
      <formula>IF(LEN(BI4)&gt;0,1,0)</formula>
    </cfRule>
  </conditionalFormatting>
  <conditionalFormatting sqref="BJ4:BJ1048576">
    <cfRule type="expression" dxfId="357" priority="312">
      <formula>AND(IF(IFERROR(VLOOKUP($BJ$3,#NAME?,MATCH($A4,#NAME?,0)+1,0),0)&gt;0,0,1),IF(IFERROR(VLOOKUP($BJ$3,#NAME?,MATCH($A4,#NAME?,0)+1,0),0)&gt;0,0,1),IF(IFERROR(VLOOKUP($BJ$3,#NAME?,MATCH($A4,#NAME?,0)+1,0),0)&gt;0,0,1),IF(IFERROR(MATCH($A4,#NAME?,0),0)&gt;0,1,0))</formula>
    </cfRule>
    <cfRule type="expression" dxfId="356" priority="309">
      <formula>IF(VLOOKUP($BJ$3,#NAME?,MATCH($A4,#NAME?,0)+1,0)&gt;0,1,0)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22">
      <formula>AND(IF(IFERROR(VLOOKUP($BL$3,#NAME?,MATCH($A4,#NAME?,0)+1,0),0)&gt;0,0,1),IF(IFERROR(VLOOKUP($BL$3,#NAME?,MATCH($A4,#NAME?,0)+1,0),0)&gt;0,0,1),IF(IFERROR(VLOOKUP($BL$3,#NAME?,MATCH($A4,#NAME?,0)+1,0),0)&gt;0,0,1),IF(IFERROR(MATCH($A4,#NAME?,0),0)&gt;0,1,0))</formula>
    </cfRule>
    <cfRule type="expression" dxfId="352" priority="319">
      <formula>IF(VLOOKUP($BL$3,#NAME?,MATCH($A4,#NAME?,0)+1,0)&gt;0,1,0)</formula>
    </cfRule>
  </conditionalFormatting>
  <conditionalFormatting sqref="BM4:BM1048576">
    <cfRule type="expression" dxfId="351" priority="327">
      <formula>AND(IF(IFERROR(VLOOKUP($BM$3,#NAME?,MATCH($A4,#NAME?,0)+1,0),0)&gt;0,0,1),IF(IFERROR(VLOOKUP($BM$3,#NAME?,MATCH($A4,#NAME?,0)+1,0),0)&gt;0,0,1),IF(IFERROR(VLOOKUP($BM$3,#NAME?,MATCH($A4,#NAME?,0)+1,0),0)&gt;0,0,1),IF(IFERROR(MATCH($A4,#NAME?,0),0)&gt;0,1,0))</formula>
    </cfRule>
    <cfRule type="expression" dxfId="350" priority="324">
      <formula>IF(VLOOKUP($BM$3,#NAME?,MATCH($A4,#NAME?,0)+1,0)&gt;0,1,0)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42">
      <formula>AND(IF(IFERROR(VLOOKUP($BP$3,#NAME?,MATCH($A4,#NAME?,0)+1,0),0)&gt;0,0,1),IF(IFERROR(VLOOKUP($BP$3,#NAME?,MATCH($A4,#NAME?,0)+1,0),0)&gt;0,0,1),IF(IFERROR(VLOOKUP($BP$3,#NAME?,MATCH($A4,#NAME?,0)+1,0),0)&gt;0,0,1),IF(IFERROR(MATCH($A4,#NAME?,0),0)&gt;0,1,0))</formula>
    </cfRule>
    <cfRule type="expression" dxfId="344" priority="339">
      <formula>IF(VLOOKUP($BP$3,#NAME?,MATCH($A4,#NAME?,0)+1,0)&gt;0,1,0)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4">
      <formula>IF(VLOOKUP($BU$3,#NAME?,MATCH($A4,#NAME?,0)+1,0)&gt;0,1,0)</formula>
    </cfRule>
    <cfRule type="expression" dxfId="334"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4">
      <formula>IF(VLOOKUP($BW$3,#NAME?,MATCH($A4,#NAME?,0)+1,0)&gt;0,1,0)</formula>
    </cfRule>
    <cfRule type="expression" dxfId="330"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4">
      <formula>IF(VLOOKUP($BY$3,#NAME?,MATCH($A4,#NAME?,0)+1,0)&gt;0,1,0)</formula>
    </cfRule>
    <cfRule type="expression" dxfId="326"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7">
      <formula>AND(IF(IFERROR(VLOOKUP($CA$3,#NAME?,MATCH($A4,#NAME?,0)+1,0),0)&gt;0,0,1),IF(IFERROR(VLOOKUP($CA$3,#NAME?,MATCH($A4,#NAME?,0)+1,0),0)&gt;0,0,1),IF(IFERROR(VLOOKUP($CA$3,#NAME?,MATCH($A4,#NAME?,0)+1,0),0)&gt;0,0,1),IF(IFERROR(MATCH($A4,#NAME?,0),0)&gt;0,1,0))</formula>
    </cfRule>
    <cfRule type="expression" dxfId="322" priority="394">
      <formula>IF(VLOOKUP($CA$3,#NAME?,MATCH($A4,#NAME?,0)+1,0)&gt;0,1,0)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12">
      <formula>AND(IF(IFERROR(VLOOKUP($CD$3,#NAME?,MATCH($A4,#NAME?,0)+1,0),0)&gt;0,0,1),IF(IFERROR(VLOOKUP($CD$3,#NAME?,MATCH($A4,#NAME?,0)+1,0),0)&gt;0,0,1),IF(IFERROR(VLOOKUP($CD$3,#NAME?,MATCH($A4,#NAME?,0)+1,0),0)&gt;0,0,1),IF(IFERROR(MATCH($A4,#NAME?,0),0)&gt;0,1,0))</formula>
    </cfRule>
    <cfRule type="expression" dxfId="316" priority="409">
      <formula>IF(VLOOKUP($CD$3,#NAME?,MATCH($A4,#NAME?,0)+1,0)&gt;0,1,0)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42">
      <formula>AND(IF(IFERROR(VLOOKUP($CJ$3,#NAME?,MATCH($A4,#NAME?,0)+1,0),0)&gt;0,0,1),IF(IFERROR(VLOOKUP($CJ$3,#NAME?,MATCH($A4,#NAME?,0)+1,0),0)&gt;0,0,1),IF(IFERROR(VLOOKUP($CJ$3,#NAME?,MATCH($A4,#NAME?,0)+1,0),0)&gt;0,0,1),IF(IFERROR(MATCH($A4,#NAME?,0),0)&gt;0,1,0))</formula>
    </cfRule>
    <cfRule type="expression" dxfId="304" priority="439">
      <formula>IF(VLOOKUP($CJ$3,#NAME?,MATCH($A4,#NAME?,0)+1,0)&gt;0,1,0)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52">
      <formula>AND(IF(IFERROR(VLOOKUP($CL$3,#NAME?,MATCH($A4,#NAME?,0)+1,0),0)&gt;0,0,1),IF(IFERROR(VLOOKUP($CL$3,#NAME?,MATCH($A4,#NAME?,0)+1,0),0)&gt;0,0,1),IF(IFERROR(VLOOKUP($CL$3,#NAME?,MATCH($A4,#NAME?,0)+1,0),0)&gt;0,0,1),IF(IFERROR(MATCH($A4,#NAME?,0),0)&gt;0,1,0))</formula>
    </cfRule>
    <cfRule type="expression" dxfId="300" priority="449">
      <formula>IF(VLOOKUP($CL$3,#NAME?,MATCH($A4,#NAME?,0)+1,0)&gt;0,1,0)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2">
      <formula>IF($W4&lt;&gt;"Parent",0,1)</formula>
    </cfRule>
    <cfRule type="expression" dxfId="294" priority="4">
      <formula>IF(VLOOKUP($CO$3,#NAME?,MATCH($A4,#NAME?,0)+1,0)&gt;0,1,0)</formula>
    </cfRule>
    <cfRule type="expression" dxfId="293"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4">
      <formula>IF(VLOOKUP($CT$3,#NAME?,MATCH($A4,#NAME?,0)+1,0)&gt;0,1,0)</formula>
    </cfRule>
    <cfRule type="expression" dxfId="280"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9" priority="492">
      <formula>AND(IF(IFERROR(VLOOKUP($CU$3,#NAME?,MATCH($A4,#NAME?,0)+1,0),0)&gt;0,0,1),IF(IFERROR(VLOOKUP($CU$3,#NAME?,MATCH($A4,#NAME?,0)+1,0),0)&gt;0,0,1),IF(IFERROR(VLOOKUP($CU$3,#NAME?,MATCH($A4,#NAME?,0)+1,0),0)&gt;0,0,1),IF(IFERROR(MATCH($A4,#NAME?,0),0)&gt;0,1,0))</formula>
    </cfRule>
    <cfRule type="expression" dxfId="278" priority="489">
      <formula>IF(VLOOKUP($CU$3,#NAME?,MATCH($A4,#NAME?,0)+1,0)&gt;0,1,0)</formula>
    </cfRule>
  </conditionalFormatting>
  <conditionalFormatting sqref="CV4:CV1048576">
    <cfRule type="expression" dxfId="277" priority="494">
      <formula>IF(VLOOKUP($CV$3,#NAME?,MATCH($A4,#NAME?,0)+1,0)&gt;0,1,0)</formula>
    </cfRule>
    <cfRule type="expression" dxfId="276"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08">
      <formula>AND(AND(OR(AND(AND(OR(NOT(CZ4="Yes"),CZ4="")))),A4&lt;&gt;""))</formula>
    </cfRule>
    <cfRule type="expression" dxfId="270" priority="509">
      <formula>IF(LEN(CY4)&gt;0,1,0)</formula>
    </cfRule>
    <cfRule type="expression" dxfId="269" priority="510">
      <formula>IF(VLOOKUP($CY$3,#NAME?,MATCH($A4,#NAME?,0)+1,0)&gt;0,1,0)</formula>
    </cfRule>
    <cfRule type="expression" dxfId="268"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7" priority="515">
      <formula>IF(LEN(CZ4)&gt;0,1,0)</formula>
    </cfRule>
    <cfRule type="expression" dxfId="266" priority="516">
      <formula>IF(VLOOKUP($CZ$3,#NAME?,MATCH($A4,#NAME?,0)+1,0)&gt;0,1,0)</formula>
    </cfRule>
    <cfRule type="expression" dxfId="265" priority="519">
      <formula>AND(IF(IFERROR(VLOOKUP($CZ$3,#NAME?,MATCH($A4,#NAME?,0)+1,0),0)&gt;0,0,1),IF(IFERROR(VLOOKUP($CZ$3,#NAME?,MATCH($A4,#NAME?,0)+1,0),0)&gt;0,0,1),IF(IFERROR(VLOOKUP($CZ$3,#NAME?,MATCH($A4,#NAME?,0)+1,0),0)&gt;0,0,1),IF(IFERROR(MATCH($A4,#NAME?,0),0)&gt;0,1,0))</formula>
    </cfRule>
    <cfRule type="expression" dxfId="264" priority="514">
      <formula>AND(AND(OR(AND(AND(OR(NOT(DA4="Yes"),DA4="")))),A4&lt;&gt;""))</formula>
    </cfRule>
  </conditionalFormatting>
  <conditionalFormatting sqref="DA4:DA1048576">
    <cfRule type="expression" dxfId="263" priority="525">
      <formula>AND(IF(IFERROR(VLOOKUP($DA$3,#NAME?,MATCH($A4,#NAME?,0)+1,0),0)&gt;0,0,1),IF(IFERROR(VLOOKUP($DA$3,#NAME?,MATCH($A4,#NAME?,0)+1,0),0)&gt;0,0,1),IF(IFERROR(VLOOKUP($DA$3,#NAME?,MATCH($A4,#NAME?,0)+1,0),0)&gt;0,0,1),IF(IFERROR(MATCH($A4,#NAME?,0),0)&gt;0,1,0))</formula>
    </cfRule>
    <cfRule type="expression" dxfId="262" priority="522">
      <formula>IF(VLOOKUP($DA$3,#NAME?,MATCH($A4,#NAME?,0)+1,0)&gt;0,1,0)</formula>
    </cfRule>
    <cfRule type="expression" dxfId="261" priority="521">
      <formula>IF(LEN(DA4)&gt;0,1,0)</formula>
    </cfRule>
    <cfRule type="expression" dxfId="260" priority="520">
      <formula>AND(AND(OR(AND(OR(OR(NOT(CO4&lt;&gt;"DEFAULT"),CO4="")))),A4&lt;&gt;""))</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7">
      <formula>AND(IF(IFERROR(VLOOKUP($DC$3,#NAME?,MATCH($A4,#NAME?,0)+1,0),0)&gt;0,0,1),IF(IFERROR(VLOOKUP($DC$3,#NAME?,MATCH($A4,#NAME?,0)+1,0),0)&gt;0,0,1),IF(IFERROR(VLOOKUP($DC$3,#NAME?,MATCH($A4,#NAME?,0)+1,0),0)&gt;0,0,1),IF(IFERROR(MATCH($A4,#NAME?,0),0)&gt;0,1,0))</formula>
    </cfRule>
    <cfRule type="expression" dxfId="254" priority="534">
      <formula>IF(VLOOKUP($DC$3,#NAME?,MATCH($A4,#NAME?,0)+1,0)&gt;0,1,0)</formula>
    </cfRule>
    <cfRule type="expression" dxfId="253" priority="533">
      <formula>IF(LEN(DC4)&gt;0,1,0)</formula>
    </cfRule>
    <cfRule type="expression" dxfId="25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1" priority="543">
      <formula>AND(IF(IFERROR(VLOOKUP($DD$3,#NAME?,MATCH($A4,#NAME?,0)+1,0),0)&gt;0,0,1),IF(IFERROR(VLOOKUP($DD$3,#NAME?,MATCH($A4,#NAME?,0)+1,0),0)&gt;0,0,1),IF(IFERROR(VLOOKUP($DD$3,#NAME?,MATCH($A4,#NAME?,0)+1,0),0)&gt;0,0,1),IF(IFERROR(MATCH($A4,#NAME?,0),0)&gt;0,1,0))</formula>
    </cfRule>
    <cfRule type="expression" dxfId="250" priority="540">
      <formula>IF(VLOOKUP($DD$3,#NAME?,MATCH($A4,#NAME?,0)+1,0)&gt;0,1,0)</formula>
    </cfRule>
    <cfRule type="expression" dxfId="249" priority="539">
      <formula>IF(LEN(DD4)&gt;0,1,0)</formula>
    </cfRule>
    <cfRule type="expression" dxfId="248"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7" priority="546">
      <formula>IF(VLOOKUP($DE$3,#NAME?,MATCH($A4,#NAME?,0)+1,0)&gt;0,1,0)</formula>
    </cfRule>
    <cfRule type="expression" dxfId="246" priority="545">
      <formula>IF(LEN(DE4)&gt;0,1,0)</formula>
    </cfRule>
    <cfRule type="expression" dxfId="245" priority="549">
      <formula>AND(IF(IFERROR(VLOOKUP($DE$3,#NAME?,MATCH($A4,#NAME?,0)+1,0),0)&gt;0,0,1),IF(IFERROR(VLOOKUP($DE$3,#NAME?,MATCH($A4,#NAME?,0)+1,0),0)&gt;0,0,1),IF(IFERROR(VLOOKUP($DE$3,#NAME?,MATCH($A4,#NAME?,0)+1,0),0)&gt;0,0,1),IF(IFERROR(MATCH($A4,#NAME?,0),0)&gt;0,1,0))</formula>
    </cfRule>
    <cfRule type="expression" dxfId="244"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57">
      <formula>IF(LEN(DG4)&gt;0,1,0)</formula>
    </cfRule>
    <cfRule type="expression" dxfId="237" priority="558">
      <formula>IF(VLOOKUP($DG$3,#NAME?,MATCH($A4,#NAME?,0)+1,0)&gt;0,1,0)</formula>
    </cfRule>
    <cfRule type="expression" dxfId="236"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5" priority="564">
      <formula>IF(VLOOKUP($DH$3,#NAME?,MATCH($A4,#NAME?,0)+1,0)&gt;0,1,0)</formula>
    </cfRule>
    <cfRule type="expression" dxfId="234" priority="567">
      <formula>AND(IF(IFERROR(VLOOKUP($DH$3,#NAME?,MATCH($A4,#NAME?,0)+1,0),0)&gt;0,0,1),IF(IFERROR(VLOOKUP($DH$3,#NAME?,MATCH($A4,#NAME?,0)+1,0),0)&gt;0,0,1),IF(IFERROR(VLOOKUP($DH$3,#NAME?,MATCH($A4,#NAME?,0)+1,0),0)&gt;0,0,1),IF(IFERROR(MATCH($A4,#NAME?,0),0)&gt;0,1,0))</formula>
    </cfRule>
    <cfRule type="expression" dxfId="233" priority="563">
      <formula>IF(LEN(DH4)&gt;0,1,0)</formula>
    </cfRule>
    <cfRule type="expression" dxfId="23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1" priority="569">
      <formula>IF(LEN(DI4)&gt;0,1,0)</formula>
    </cfRule>
    <cfRule type="expression" dxfId="230"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0">
      <formula>IF(VLOOKUP($DI$3,#NAME?,MATCH($A4,#NAME?,0)+1,0)&gt;0,1,0)</formula>
    </cfRule>
    <cfRule type="expression" dxfId="228"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6" priority="575">
      <formula>IF(LEN(DJ4)&gt;0,1,0)</formula>
    </cfRule>
    <cfRule type="expression" dxfId="225" priority="576">
      <formula>IF(VLOOKUP($DJ$3,#NAME?,MATCH($A4,#NAME?,0)+1,0)&gt;0,1,0)</formula>
    </cfRule>
    <cfRule type="expression" dxfId="224"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2" priority="581">
      <formula>IF(LEN(DK4)&gt;0,1,0)</formula>
    </cfRule>
    <cfRule type="expression" dxfId="221" priority="582">
      <formula>IF(VLOOKUP($DK$3,#NAME?,MATCH($A4,#NAME?,0)+1,0)&gt;0,1,0)</formula>
    </cfRule>
    <cfRule type="expression" dxfId="220"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7">
      <formula>AND(IF(IFERROR(VLOOKUP($DQ$3,#NAME?,MATCH($A4,#NAME?,0)+1,0),0)&gt;0,0,1),IF(IFERROR(VLOOKUP($DQ$3,#NAME?,MATCH($A4,#NAME?,0)+1,0),0)&gt;0,0,1),IF(IFERROR(VLOOKUP($DQ$3,#NAME?,MATCH($A4,#NAME?,0)+1,0),0)&gt;0,0,1),IF(IFERROR(MATCH($A4,#NAME?,0),0)&gt;0,1,0))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3">
      <formula>IF(LEN(DQ4)&gt;0,1,0)</formula>
    </cfRule>
    <cfRule type="expression" dxfId="203" priority="614">
      <formula>IF(VLOOKUP($DQ$3,#NAME?,MATCH($A4,#NAME?,0)+1,0)&gt;0,1,0)</formula>
    </cfRule>
  </conditionalFormatting>
  <conditionalFormatting sqref="DR4:DR1048576">
    <cfRule type="expression" dxfId="202" priority="619">
      <formula>IF(LEN(DR4)&gt;0,1,0)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8" priority="624">
      <formula>IF(LEN(DS5)&gt;0,1,0)</formula>
    </cfRule>
    <cfRule type="expression" dxfId="197" priority="625">
      <formula>IF(VLOOKUP($DS$3,#NAME?,MATCH($A5,#NAME?,0)+1,0)&gt;0,1,0)</formula>
    </cfRule>
    <cfRule type="expression" dxfId="19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5" priority="629">
      <formula>IF(LEN(DT4)&gt;0,1,0)</formula>
    </cfRule>
    <cfRule type="expression" dxfId="194" priority="630">
      <formula>IF(VLOOKUP($DT$3,#NAME?,MATCH($A4,#NAME?,0)+1,0)&gt;0,1,0)</formula>
    </cfRule>
    <cfRule type="expression" dxfId="193"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2" priority="636">
      <formula>IF(VLOOKUP($DU$3,#NAME?,MATCH($A4,#NAME?,0)+1,0)&gt;0,1,0)</formula>
    </cfRule>
    <cfRule type="expression" dxfId="191" priority="639">
      <formula>AND(IF(IFERROR(VLOOKUP($DU$3,#NAME?,MATCH($A4,#NAME?,0)+1,0),0)&gt;0,0,1),IF(IFERROR(VLOOKUP($DU$3,#NAME?,MATCH($A4,#NAME?,0)+1,0),0)&gt;0,0,1),IF(IFERROR(VLOOKUP($DU$3,#NAME?,MATCH($A4,#NAME?,0)+1,0),0)&gt;0,0,1),IF(IFERROR(MATCH($A4,#NAME?,0),0)&gt;0,1,0))</formula>
    </cfRule>
    <cfRule type="expression" dxfId="19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35">
      <formula>IF(LEN(DU4)&gt;0,1,0)</formula>
    </cfRule>
  </conditionalFormatting>
  <conditionalFormatting sqref="DV4:DV1048576">
    <cfRule type="expression" dxfId="188" priority="642">
      <formula>IF(VLOOKUP($DV$3,#NAME?,MATCH($A4,#NAME?,0)+1,0)&gt;0,1,0)</formula>
    </cfRule>
    <cfRule type="expression" dxfId="187" priority="641">
      <formula>IF(LEN(DV4)&gt;0,1,0)</formula>
    </cfRule>
    <cfRule type="expression" dxfId="186"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4" priority="647">
      <formula>IF(LEN(DW4)&gt;0,1,0)</formula>
    </cfRule>
    <cfRule type="expression" dxfId="183" priority="648">
      <formula>IF(VLOOKUP($DW$3,#NAME?,MATCH($A4,#NAME?,0)+1,0)&gt;0,1,0)</formula>
    </cfRule>
    <cfRule type="expression" dxfId="182" priority="651">
      <formula>AND(IF(IFERROR(VLOOKUP($DW$3,#NAME?,MATCH($A4,#NAME?,0)+1,0),0)&gt;0,0,1),IF(IFERROR(VLOOKUP($DW$3,#NAME?,MATCH($A4,#NAME?,0)+1,0),0)&gt;0,0,1),IF(IFERROR(VLOOKUP($DW$3,#NAME?,MATCH($A4,#NAME?,0)+1,0),0)&gt;0,0,1),IF(IFERROR(MATCH($A4,#NAME?,0),0)&gt;0,1,0))</formula>
    </cfRule>
    <cfRule type="expression" dxfId="181"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53">
      <formula>IF(LEN(DX4)&gt;0,1,0)</formula>
    </cfRule>
    <cfRule type="expression" dxfId="178" priority="654">
      <formula>IF(VLOOKUP($DX$3,#NAME?,MATCH($A4,#NAME?,0)+1,0)&gt;0,1,0)</formula>
    </cfRule>
    <cfRule type="expression" dxfId="17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6" priority="658">
      <formula>AND(AND(OR(AND(OR(OR(NOT(CO4&lt;&gt;"DEFAULT"),CO4="")))),A4&lt;&gt;""))</formula>
    </cfRule>
    <cfRule type="expression" dxfId="175" priority="659">
      <formula>IF(LEN(DY4)&gt;0,1,0)</formula>
    </cfRule>
    <cfRule type="expression" dxfId="174" priority="660">
      <formula>IF(VLOOKUP($DY$3,#NAME?,MATCH($A4,#NAME?,0)+1,0)&gt;0,1,0)</formula>
    </cfRule>
    <cfRule type="expression" dxfId="173"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2" priority="665">
      <formula>IF(LEN(DZ4)&gt;0,1,0)</formula>
    </cfRule>
    <cfRule type="expression" dxfId="171" priority="664">
      <formula>AND(AND(OR(AND(OR(OR(NOT(CO4&lt;&gt;"DEFAULT"),CO4="")))),A4&lt;&gt;""))</formula>
    </cfRule>
    <cfRule type="expression" dxfId="170" priority="666">
      <formula>IF(VLOOKUP($DZ$3,#NAME?,MATCH($A4,#NAME?,0)+1,0)&gt;0,1,0)</formula>
    </cfRule>
    <cfRule type="expression" dxfId="169"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8" priority="670">
      <formula>AND(AND(OR(AND(OR(OR(NOT(CO4&lt;&gt;"DEFAULT"),CO4="")))),A4&lt;&gt;""))</formula>
    </cfRule>
    <cfRule type="expression" dxfId="167" priority="671">
      <formula>IF(LEN(EA4)&gt;0,1,0)</formula>
    </cfRule>
    <cfRule type="expression" dxfId="166" priority="672">
      <formula>IF(VLOOKUP($EA$3,#NAME?,MATCH($A4,#NAME?,0)+1,0)&gt;0,1,0)</formula>
    </cfRule>
    <cfRule type="expression" dxfId="165"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4" priority="676">
      <formula>AND(AND(OR(AND(OR(OR(NOT(CO4&lt;&gt;"DEFAULT"),CO4="")))),A4&lt;&gt;""))</formula>
    </cfRule>
    <cfRule type="expression" dxfId="163" priority="677">
      <formula>IF(LEN(EB4)&gt;0,1,0)</formula>
    </cfRule>
    <cfRule type="expression" dxfId="162" priority="678">
      <formula>IF(VLOOKUP($EB$3,#NAME?,MATCH($A4,#NAME?,0)+1,0)&gt;0,1,0)</formula>
    </cfRule>
    <cfRule type="expression" dxfId="161"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0" priority="682">
      <formula>AND(AND(OR(AND(OR(OR(NOT(CO4&lt;&gt;"DEFAULT"),CO4="")))),A4&lt;&gt;""))</formula>
    </cfRule>
    <cfRule type="expression" dxfId="159" priority="683">
      <formula>IF(LEN(EC4)&gt;0,1,0)</formula>
    </cfRule>
    <cfRule type="expression" dxfId="158" priority="684">
      <formula>IF(VLOOKUP($EC$3,#NAME?,MATCH($A4,#NAME?,0)+1,0)&gt;0,1,0)</formula>
    </cfRule>
    <cfRule type="expression" dxfId="15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6" priority="690">
      <formula>IF(VLOOKUP($ED$3,#NAME?,MATCH($A4,#NAME?,0)+1,0)&gt;0,1,0)</formula>
    </cfRule>
    <cfRule type="expression" dxfId="155" priority="688">
      <formula>AND(AND(OR(AND(AND(OR(NOT(DY4="Transportation"),DY4=""))),AND(AND(OR(NOT(DZ4="Transportation"),DZ4=""))),AND(AND(OR(NOT(EA4="Transportation"),EA4=""))),AND(AND(OR(NOT(EB4="Transportation"),EB4=""))),AND(AND(OR(NOT(EC4="Transportation"),EC4="")))),A4&lt;&gt;""))</formula>
    </cfRule>
    <cfRule type="expression" dxfId="154" priority="689">
      <formula>IF(LEN(ED4)&gt;0,1,0)</formula>
    </cfRule>
    <cfRule type="expression" dxfId="153"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2" priority="694">
      <formula>AND(AND(OR(AND(OR(OR(NOT(DY4&lt;&gt;"GHS"),DY4=""))),AND(OR(OR(NOT(DZ4&lt;&gt;"GHS"),DZ4=""))),AND(OR(OR(NOT(EA4&lt;&gt;"GHS"),EA4=""))),AND(OR(OR(NOT(EB4&lt;&gt;"GHS"),EB4=""))),AND(OR(OR(NOT(EC4&lt;&gt;"GHS"),EC4="")))),A4&lt;&gt;""))</formula>
    </cfRule>
    <cfRule type="expression" dxfId="151" priority="695">
      <formula>IF(LEN(EE4)&gt;0,1,0)</formula>
    </cfRule>
    <cfRule type="expression" dxfId="150" priority="696">
      <formula>IF(VLOOKUP($EE$3,#NAME?,MATCH($A4,#NAME?,0)+1,0)&gt;0,1,0)</formula>
    </cfRule>
    <cfRule type="expression" dxfId="149"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8" priority="700">
      <formula>AND(AND(OR(AND(OR(OR(NOT(DY4&lt;&gt;"Not Applicable"),DY4=""))),AND(OR(OR(NOT(DZ4&lt;&gt;"Not Applicable"),DZ4=""))),AND(OR(OR(NOT(EA4&lt;&gt;"Not Applicable"),EA4=""))),AND(OR(OR(NOT(EB4&lt;&gt;"Not Applicable"),EB4=""))),AND(OR(OR(NOT(EC4&lt;&gt;"Not Applicable"),EC4="")))),A4&lt;&gt;""))</formula>
    </cfRule>
    <cfRule type="expression" dxfId="147" priority="701">
      <formula>IF(LEN(EF4)&gt;0,1,0)</formula>
    </cfRule>
    <cfRule type="expression" dxfId="146" priority="702">
      <formula>IF(VLOOKUP($EF$3,#NAME?,MATCH($A4,#NAME?,0)+1,0)&gt;0,1,0)</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06">
      <formula>AND(AND(OR(AND(OR(OR(NOT(DY4&lt;&gt;"Not Applicable"),DY4=""))),AND(OR(OR(NOT(DZ4&lt;&gt;"Not Applicable"),DZ4=""))),AND(OR(OR(NOT(EA4&lt;&gt;"Not Applicable"),EA4=""))),AND(OR(OR(NOT(EB4&lt;&gt;"Not Applicable"),EB4=""))),AND(OR(OR(NOT(EC4&lt;&gt;"Not Applicable"),EC4="")))),A4&lt;&gt;""))</formula>
    </cfRule>
    <cfRule type="expression" dxfId="142"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18">
      <formula>IF(VLOOKUP($EI$3,#NAME?,MATCH($A4,#NAME?,0)+1,0)&gt;0,1,0)</formula>
    </cfRule>
    <cfRule type="expression" dxfId="137"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3">
      <formula>IF(LEN(EJ4)&gt;0,1,0)</formula>
    </cfRule>
    <cfRule type="expression" dxfId="134" priority="724">
      <formula>IF(VLOOKUP($EJ$3,#NAME?,MATCH($A4,#NAME?,0)+1,0)&gt;0,1,0)</formula>
    </cfRule>
    <cfRule type="expression" dxfId="133"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2" priority="728">
      <formula>AND(AND(OR(AND(AND(OR(NOT(DY4="GHS"),DY4=""))),AND(AND(OR(NOT(DZ4="GHS"),DZ4=""))),AND(AND(OR(NOT(EA4="GHS"),EA4=""))),AND(AND(OR(NOT(EB4="GHS"),EB4=""))),AND(AND(OR(NOT(EC4="GHS"),EC4="")))),A4&lt;&gt;""))</formula>
    </cfRule>
    <cfRule type="expression" dxfId="131" priority="729">
      <formula>IF(LEN(EK4)&gt;0,1,0)</formula>
    </cfRule>
    <cfRule type="expression" dxfId="130" priority="730">
      <formula>IF(VLOOKUP($EK$3,#NAME?,MATCH($A4,#NAME?,0)+1,0)&gt;0,1,0)</formula>
    </cfRule>
    <cfRule type="expression" dxfId="129"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1">
      <formula>IF(VLOOKUP($EM$3,#NAME?,MATCH($A4,#NAME?,0)+1,0)&gt;0,1,0)</formula>
    </cfRule>
    <cfRule type="expression" dxfId="123"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1">
      <formula>IF(VLOOKUP($EQ$3,#NAME?,MATCH($A4,#NAME?,0)+1,0)&gt;0,1,0)</formula>
    </cfRule>
    <cfRule type="expression" dxfId="11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4" priority="766">
      <formula>IF(VLOOKUP($ER$3,#NAME?,MATCH($A4,#NAME?,0)+1,0)&gt;0,1,0)</formula>
    </cfRule>
    <cfRule type="expression" dxfId="113"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1">
      <formula>IF(VLOOKUP($EU$3,#NAME?,MATCH($A4,#NAME?,0)+1,0)&gt;0,1,0)</formula>
    </cfRule>
    <cfRule type="expression" dxfId="107"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1">
      <formula>IF(VLOOKUP($EW$3,#NAME?,MATCH($A4,#NAME?,0)+1,0)&gt;0,1,0)</formula>
    </cfRule>
    <cfRule type="expression" dxfId="103"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1">
      <formula>IF(VLOOKUP($EY$3,#NAME?,MATCH($A4,#NAME?,0)+1,0)&gt;0,1,0)</formula>
    </cfRule>
    <cfRule type="expression" dxfId="99"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8" priority="806">
      <formula>IF(VLOOKUP($EZ$3,#NAME?,MATCH($A4,#NAME?,0)+1,0)&gt;0,1,0)</formula>
    </cfRule>
    <cfRule type="expression" dxfId="97"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6" priority="811">
      <formula>IF(VLOOKUP($FA$3,#NAME?,MATCH($A4,#NAME?,0)+1,0)&gt;0,1,0)</formula>
    </cfRule>
    <cfRule type="expression" dxfId="9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4" priority="816">
      <formula>IF(VLOOKUP($FB$3,#NAME?,MATCH($A4,#NAME?,0)+1,0)&gt;0,1,0)</formula>
    </cfRule>
    <cfRule type="expression" dxfId="93"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2" priority="821">
      <formula>IF(VLOOKUP($FC$3,#NAME?,MATCH($A4,#NAME?,0)+1,0)&gt;0,1,0)</formula>
    </cfRule>
    <cfRule type="expression" dxfId="91"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9">
      <formula>AND(IF(IFERROR(VLOOKUP($FF$3,#NAME?,MATCH($A4,#NAME?,0)+1,0),0)&gt;0,0,1),IF(IFERROR(VLOOKUP($FF$3,#NAME?,MATCH($A4,#NAME?,0)+1,0),0)&gt;0,0,1),IF(IFERROR(VLOOKUP($FF$3,#NAME?,MATCH($A4,#NAME?,0)+1,0),0)&gt;0,0,1),IF(IFERROR(MATCH($A4,#NAME?,0),0)&gt;0,1,0))</formula>
    </cfRule>
    <cfRule type="expression" dxfId="85" priority="836">
      <formula>IF(VLOOKUP($FF$3,#NAME?,MATCH($A4,#NAME?,0)+1,0)&gt;0,1,0)</formula>
    </cfRule>
  </conditionalFormatting>
  <conditionalFormatting sqref="FG4:FG1048576">
    <cfRule type="expression" dxfId="84" priority="844">
      <formula>AND(IF(IFERROR(VLOOKUP($FG$3,#NAME?,MATCH($A4,#NAME?,0)+1,0),0)&gt;0,0,1),IF(IFERROR(VLOOKUP($FG$3,#NAME?,MATCH($A4,#NAME?,0)+1,0),0)&gt;0,0,1),IF(IFERROR(VLOOKUP($FG$3,#NAME?,MATCH($A4,#NAME?,0)+1,0),0)&gt;0,0,1),IF(IFERROR(MATCH($A4,#NAME?,0),0)&gt;0,1,0))</formula>
    </cfRule>
    <cfRule type="expression" dxfId="83" priority="841">
      <formula>IF(VLOOKUP($FG$3,#NAME?,MATCH($A4,#NAME?,0)+1,0)&gt;0,1,0)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9">
      <formula>AND(IF(IFERROR(VLOOKUP($FJ$3,#NAME?,MATCH($A8,#NAME?,0)+1,0),0)&gt;0,0,1),IF(IFERROR(VLOOKUP($FJ$3,#NAME?,MATCH($A8,#NAME?,0)+1,0),0)&gt;0,0,1),IF(IFERROR(VLOOKUP($FJ$3,#NAME?,MATCH($A8,#NAME?,0)+1,0),0)&gt;0,0,1),IF(IFERROR(MATCH($A8,#NAME?,0),0)&gt;0,1,0))</formula>
    </cfRule>
    <cfRule type="expression" dxfId="75" priority="856">
      <formula>IF(VLOOKUP($FJ$3,#NAME?,MATCH($A8,#NAME?,0)+1,0)&gt;0,1,0)</formula>
    </cfRule>
    <cfRule type="expression" dxfId="74" priority="855">
      <formula>IF(LEN(FJ8)&gt;0,1,0)</formula>
    </cfRule>
  </conditionalFormatting>
  <conditionalFormatting sqref="FK4:FK1048576">
    <cfRule type="expression" dxfId="73" priority="861">
      <formula>IF(VLOOKUP($FK$3,#NAME?,MATCH($A4,#NAME?,0)+1,0)&gt;0,1,0)</formula>
    </cfRule>
    <cfRule type="expression" dxfId="72"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1" priority="860">
      <formula>IF(LEN(FK4)&gt;0,1,0)</formula>
    </cfRule>
  </conditionalFormatting>
  <conditionalFormatting sqref="FL4:FL1048576">
    <cfRule type="expression" dxfId="70" priority="866">
      <formula>IF(VLOOKUP($FL$3,#NAME?,MATCH($A4,#NAME?,0)+1,0)&gt;0,1,0)</formula>
    </cfRule>
    <cfRule type="expression" dxfId="69"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8" priority="871">
      <formula>IF(VLOOKUP($FM$3,#NAME?,MATCH($A4,#NAME?,0)+1,0)&gt;0,1,0)</formula>
    </cfRule>
    <cfRule type="expression" dxfId="67"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6" priority="876">
      <formula>IF(VLOOKUP($FN$3,#NAME?,MATCH($A4,#NAME?,0)+1,0)&gt;0,1,0)</formula>
    </cfRule>
    <cfRule type="expression" dxfId="65" priority="879">
      <formula>AND(IF(IFERROR(VLOOKUP($FN$3,#NAME?,MATCH($A4,#NAME?,0)+1,0),0)&gt;0,0,1),IF(IFERROR(VLOOKUP($FN$3,#NAME?,MATCH($A4,#NAME?,0)+1,0),0)&gt;0,0,1),IF(IFERROR(VLOOKUP($FN$3,#NAME?,MATCH($A4,#NAME?,0)+1,0),0)&gt;0,0,1),IF(IFERROR(MATCH($A4,#NAME?,0),0)&gt;0,1,0))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0">
      <formula>IF(LEN(K4)&gt;0,1,0)</formula>
    </cfRule>
    <cfRule type="expression" dxfId="62" priority="1031">
      <formula>IF(VLOOKUP($K$3,#NAME?,MATCH($A4,#NAME?,0)+1,0)&gt;0,1,0)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6">
      <formula>IF(VLOOKUP($FR$3,#NAME?,MATCH($A4,#NAME?,0)+1,0)&gt;0,1,0)</formula>
    </cfRule>
    <cfRule type="expression" dxfId="54"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1">
      <formula>IF(VLOOKUP($FU$3,#NAME?,MATCH($A4,#NAME?,0)+1,0)&gt;0,1,0)</formula>
    </cfRule>
    <cfRule type="expression" dxfId="48"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1">
      <formula>IF(VLOOKUP($FW$3,#NAME?,MATCH($A4,#NAME?,0)+1,0)&gt;0,1,0)</formula>
    </cfRule>
    <cfRule type="expression" dxfId="44" priority="924">
      <formula>AND(IF(IFERROR(VLOOKUP($FW$3,#NAME?,MATCH($A4,#NAME?,0)+1,0),0)&gt;0,0,1),IF(IFERROR(VLOOKUP($FW$3,#NAME?,MATCH($A4,#NAME?,0)+1,0),0)&gt;0,0,1),IF(IFERROR(VLOOKUP($FW$3,#NAME?,MATCH($A4,#NAME?,0)+1,0),0)&gt;0,0,1),IF(IFERROR(MATCH($A4,#NAME?,0),0)&gt;0,1,0))</formula>
    </cfRule>
  </conditionalFormatting>
  <conditionalFormatting sqref="FW4:GJ1048576">
    <cfRule type="expression" dxfId="43" priority="920">
      <formula>IF(LEN(FW4)&gt;0,1,0)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3" zoomScale="130" zoomScaleNormal="130" workbookViewId="0">
      <selection activeCell="F43"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695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5714401440307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696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t="b">
        <f>FALSE()</f>
        <v>0</v>
      </c>
      <c r="D5" s="42" t="b">
        <f>TRUE()</f>
        <v>1</v>
      </c>
      <c r="E5" s="36">
        <v>5714401440024</v>
      </c>
      <c r="F5" s="36" t="s">
        <v>736</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697</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t="b">
        <f>FALSE()</f>
        <v>0</v>
      </c>
      <c r="D6" s="42" t="b">
        <f>TRUE()</f>
        <v>1</v>
      </c>
      <c r="E6" s="36">
        <v>5714401440031</v>
      </c>
      <c r="F6" s="36" t="s">
        <v>677</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698</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t="b">
        <f>FALSE()</f>
        <v>0</v>
      </c>
      <c r="D7" s="42" t="b">
        <f>TRUE()</f>
        <v>1</v>
      </c>
      <c r="E7" s="36">
        <v>5714401440048</v>
      </c>
      <c r="F7" s="36" t="s">
        <v>737</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699</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t="b">
        <f>FALSE()</f>
        <v>0</v>
      </c>
      <c r="D8" s="42" t="b">
        <f>TRUE()</f>
        <v>1</v>
      </c>
      <c r="E8" s="36">
        <v>5714401440055</v>
      </c>
      <c r="F8" s="36" t="s">
        <v>678</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700</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t="b">
        <f>FALSE()</f>
        <v>0</v>
      </c>
      <c r="D9" s="42" t="b">
        <f>TRUE()</f>
        <v>1</v>
      </c>
      <c r="E9" s="36">
        <v>5714401440062</v>
      </c>
      <c r="F9" s="36" t="s">
        <v>679</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727</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t="b">
        <f>FALSE()</f>
        <v>0</v>
      </c>
      <c r="D10" s="42" t="b">
        <f>FALSE()</f>
        <v>0</v>
      </c>
      <c r="E10" s="36">
        <v>5714401440079</v>
      </c>
      <c r="F10" s="36" t="s">
        <v>680</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t="s">
        <v>701</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5714401440086</v>
      </c>
      <c r="F11" s="36" t="s">
        <v>681</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v>1</v>
      </c>
      <c r="K11" s="60" t="s">
        <v>702</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5714401440109</v>
      </c>
      <c r="F12" s="36" t="s">
        <v>682</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Danish</v>
      </c>
      <c r="I12" s="44" t="b">
        <f>TRUE()</f>
        <v>1</v>
      </c>
      <c r="J12" s="45" t="b">
        <v>1</v>
      </c>
      <c r="K12" s="36" t="s">
        <v>703</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36" t="s">
        <v>694</v>
      </c>
      <c r="C13" s="42" t="b">
        <f>FALSE()</f>
        <v>0</v>
      </c>
      <c r="D13" s="42" t="b">
        <f>FALSE()</f>
        <v>0</v>
      </c>
      <c r="E13" s="36">
        <v>5714401440123</v>
      </c>
      <c r="F13" s="36" t="s">
        <v>683</v>
      </c>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Dutch</v>
      </c>
      <c r="I13" s="44" t="b">
        <f>TRUE()</f>
        <v>1</v>
      </c>
      <c r="J13" s="45" t="b">
        <v>1</v>
      </c>
      <c r="K13" s="36" t="s">
        <v>704</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36">
        <v>5714401440994</v>
      </c>
      <c r="C14" s="42" t="b">
        <f>FALSE()</f>
        <v>0</v>
      </c>
      <c r="D14" s="42" t="b">
        <f>FALSE()</f>
        <v>0</v>
      </c>
      <c r="E14" s="36">
        <v>5714401440130</v>
      </c>
      <c r="F14" s="36" t="s">
        <v>684</v>
      </c>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Norwegian</v>
      </c>
      <c r="I14" s="44" t="b">
        <f>TRUE()</f>
        <v>1</v>
      </c>
      <c r="J14" s="45" t="b">
        <v>1</v>
      </c>
      <c r="K14" s="61" t="s">
        <v>705</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t="b">
        <f>FALSE()</f>
        <v>0</v>
      </c>
      <c r="D15" s="42" t="b">
        <f>FALSE()</f>
        <v>0</v>
      </c>
      <c r="E15" s="36">
        <v>5714401440147</v>
      </c>
      <c r="F15" s="36" t="s">
        <v>685</v>
      </c>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Polish</v>
      </c>
      <c r="I15" s="44" t="b">
        <f>TRUE()</f>
        <v>1</v>
      </c>
      <c r="J15" s="45" t="b">
        <v>1</v>
      </c>
      <c r="K15" s="61" t="s">
        <v>706</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t="b">
        <f>FALSE()</f>
        <v>0</v>
      </c>
      <c r="D16" s="42" t="b">
        <f>FALSE()</f>
        <v>0</v>
      </c>
      <c r="E16" s="36">
        <v>5714401440154</v>
      </c>
      <c r="F16" s="36" t="s">
        <v>686</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Portuguese</v>
      </c>
      <c r="I16" s="44" t="b">
        <f>TRUE()</f>
        <v>1</v>
      </c>
      <c r="J16" s="45" t="b">
        <v>1</v>
      </c>
      <c r="K16" s="61" t="s">
        <v>707</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t="b">
        <f>FALSE()</f>
        <v>0</v>
      </c>
      <c r="D17" s="42" t="b">
        <f>FALSE()</f>
        <v>0</v>
      </c>
      <c r="E17" s="36">
        <v>5714401440161</v>
      </c>
      <c r="F17" s="36" t="s">
        <v>687</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Swedish – Finnish</v>
      </c>
      <c r="I17" s="44" t="b">
        <f>TRUE()</f>
        <v>1</v>
      </c>
      <c r="J17" s="45" t="b">
        <v>1</v>
      </c>
      <c r="K17" s="61" t="s">
        <v>708</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t="b">
        <f>FALSE()</f>
        <v>0</v>
      </c>
      <c r="D18" s="42" t="b">
        <f>FALSE()</f>
        <v>0</v>
      </c>
      <c r="E18" s="36">
        <v>5714401440178</v>
      </c>
      <c r="F18" s="36" t="s">
        <v>688</v>
      </c>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Swiss</v>
      </c>
      <c r="I18" s="44" t="b">
        <f>TRUE()</f>
        <v>1</v>
      </c>
      <c r="J18" s="45" t="b">
        <v>1</v>
      </c>
      <c r="K18" s="61" t="s">
        <v>709</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t="b">
        <f>FALSE()</f>
        <v>0</v>
      </c>
      <c r="D19" s="42" t="b">
        <f>FALSE()</f>
        <v>0</v>
      </c>
      <c r="E19" s="36">
        <v>5714401440185</v>
      </c>
      <c r="F19" s="36" t="s">
        <v>689</v>
      </c>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710</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t="b">
        <f>FALSE()</f>
        <v>0</v>
      </c>
      <c r="D20" s="42" t="b">
        <f>FALSE()</f>
        <v>0</v>
      </c>
      <c r="E20" s="36">
        <v>5714401440192</v>
      </c>
      <c r="F20" s="36" t="s">
        <v>690</v>
      </c>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Russian</v>
      </c>
      <c r="I20" s="44" t="b">
        <f>TRUE()</f>
        <v>1</v>
      </c>
      <c r="J20" s="45" t="b">
        <v>1</v>
      </c>
      <c r="K20" s="36" t="s">
        <v>711</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t="b">
        <v>1</v>
      </c>
      <c r="D21" s="42" t="b">
        <f>FALSE()</f>
        <v>0</v>
      </c>
      <c r="E21" s="36">
        <v>5714401440208</v>
      </c>
      <c r="F21" s="36" t="s">
        <v>691</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712</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t="b">
        <f>FALSE()</f>
        <v>0</v>
      </c>
      <c r="D22" s="42" t="b">
        <f>FALSE()</f>
        <v>0</v>
      </c>
      <c r="E22" s="36">
        <v>5714401440116</v>
      </c>
      <c r="F22" s="36" t="s">
        <v>692</v>
      </c>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Hungarian</v>
      </c>
      <c r="I22" s="44" t="b">
        <f>TRUE()</f>
        <v>1</v>
      </c>
      <c r="J22" s="45" t="b">
        <v>1</v>
      </c>
      <c r="K22" s="36" t="s">
        <v>713</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v>0</v>
      </c>
      <c r="D23" s="42" t="b">
        <f>FALSE()</f>
        <v>0</v>
      </c>
      <c r="E23" s="36">
        <v>5714401440093</v>
      </c>
      <c r="F23" s="36" t="s">
        <v>693</v>
      </c>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Czech</v>
      </c>
      <c r="I23" s="44" t="b">
        <f>TRUE()</f>
        <v>1</v>
      </c>
      <c r="J23" s="45" t="b">
        <v>1</v>
      </c>
      <c r="K23" s="36" t="s">
        <v>714</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v>0</v>
      </c>
      <c r="K24" s="36" t="s">
        <v>729</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v>0</v>
      </c>
      <c r="K25" s="36" t="s">
        <v>730</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v>0</v>
      </c>
      <c r="K26" s="36" t="s">
        <v>731</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v>0</v>
      </c>
      <c r="K27" s="36" t="s">
        <v>732</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728</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v>0</v>
      </c>
      <c r="K29" s="36" t="s">
        <v>733</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v>0</v>
      </c>
      <c r="K30" s="36" t="s">
        <v>715</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v>0</v>
      </c>
      <c r="K31" s="36" t="s">
        <v>716</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v>0</v>
      </c>
      <c r="K32" s="36" t="s">
        <v>717</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v>0</v>
      </c>
      <c r="K33" s="36" t="s">
        <v>718</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v>0</v>
      </c>
      <c r="K34" s="36" t="s">
        <v>719</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v>0</v>
      </c>
      <c r="K35" s="36" t="s">
        <v>720</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v>0</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v>0</v>
      </c>
      <c r="K37" s="36" t="s">
        <v>722</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v>0</v>
      </c>
      <c r="K38" s="36" t="s">
        <v>723</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v>0</v>
      </c>
      <c r="K39" s="36" t="s">
        <v>724</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v>0</v>
      </c>
      <c r="K40" s="36" t="s">
        <v>725</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734</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v>0</v>
      </c>
      <c r="K42" s="36" t="s">
        <v>726</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735</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2024-07-24T20:22:59Z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