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60s/"/>
    </mc:Choice>
  </mc:AlternateContent>
  <xr:revisionPtr revIDLastSave="0" documentId="13_ncr:1_{EA65C733-292A-C54B-B03A-4C6A4863AC32}"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F37" i="1" s="1"/>
  <c r="H37" i="2"/>
  <c r="H38" i="2"/>
  <c r="H39" i="2"/>
  <c r="H40" i="2"/>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I23" i="2"/>
  <c r="V22" i="2"/>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T11" i="2"/>
  <c r="S11" i="2"/>
  <c r="R11" i="2"/>
  <c r="Q11" i="2"/>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L43" i="1"/>
  <c r="AK43" i="1"/>
  <c r="AA43" i="1"/>
  <c r="Z43" i="1"/>
  <c r="Y43" i="1"/>
  <c r="X43" i="1"/>
  <c r="W43" i="1"/>
  <c r="U43" i="1"/>
  <c r="T43" i="1"/>
  <c r="S43" i="1"/>
  <c r="R43" i="1"/>
  <c r="Q43" i="1"/>
  <c r="P43" i="1"/>
  <c r="O43" i="1"/>
  <c r="N43" i="1"/>
  <c r="M43" i="1"/>
  <c r="L43" i="1"/>
  <c r="J43" i="1"/>
  <c r="I43" i="1"/>
  <c r="H43" i="1"/>
  <c r="G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L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M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K34" i="1"/>
  <c r="AA34" i="1"/>
  <c r="Z34" i="1"/>
  <c r="Y34" i="1"/>
  <c r="X34" i="1"/>
  <c r="W34" i="1"/>
  <c r="U34" i="1"/>
  <c r="T34" i="1"/>
  <c r="S34" i="1"/>
  <c r="R34" i="1"/>
  <c r="Q34" i="1"/>
  <c r="P34" i="1"/>
  <c r="O34" i="1"/>
  <c r="L34" i="1"/>
  <c r="J34" i="1"/>
  <c r="I34" i="1"/>
  <c r="H34" i="1"/>
  <c r="G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G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K32" i="1"/>
  <c r="AA32" i="1"/>
  <c r="Z32" i="1"/>
  <c r="Y32" i="1"/>
  <c r="X32" i="1"/>
  <c r="W32" i="1"/>
  <c r="U32" i="1"/>
  <c r="T32" i="1"/>
  <c r="S32" i="1"/>
  <c r="R32" i="1"/>
  <c r="Q32" i="1"/>
  <c r="P32" i="1"/>
  <c r="O32" i="1"/>
  <c r="M32" i="1"/>
  <c r="L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G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G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G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G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G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G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G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G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G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G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G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G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J29" i="1" l="1"/>
  <c r="AL36" i="1"/>
  <c r="AL26" i="1"/>
  <c r="AJ28" i="1"/>
  <c r="AJ43" i="1"/>
  <c r="AL34" i="1"/>
  <c r="AJ41" i="1"/>
  <c r="AJ42" i="1"/>
  <c r="AJ35" i="1"/>
  <c r="F43" i="1"/>
  <c r="AI30" i="1"/>
  <c r="AJ21" i="1"/>
  <c r="AI37" i="1"/>
  <c r="AL42" i="1"/>
  <c r="AL25" i="1"/>
  <c r="AJ37" i="1"/>
  <c r="AJ40" i="1"/>
  <c r="AI3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<sst xmlns="http://schemas.openxmlformats.org/spreadsheetml/2006/main" count="905" uniqueCount="735">
  <si>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</si>
  <si>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</si>
  <si>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</si>
  <si>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</si>
  <si>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</si>
  <si>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</si>
  <si>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</si>
  <si>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</si>
  <si>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</si>
  <si>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</si>
  <si>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</si>
  <si>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</si>
  <si>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</si>
  <si>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</si>
  <si>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</si>
  <si>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</si>
  <si>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</si>
  <si>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</si>
  <si>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</si>
  <si>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</si>
  <si>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</si>
  <si>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</si>
  <si>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</si>
  <si>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</si>
  <si>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</si>
  <si>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</si>
  <si>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</si>
  <si>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</si>
  <si>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</si>
  <si>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</si>
  <si>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</si>
  <si>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</si>
  <si>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</si>
  <si>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</si>
  <si>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</si>
  <si>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</si>
  <si>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</si>
  <si>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</si>
  <si>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</si>
  <si>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</si>
  <si>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</si>
  <si>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</si>
  <si>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</si>
  <si>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</si>
  <si>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</si>
  <si>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</si>
  <si>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</si>
  <si>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</si>
  <si>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</si>
  <si>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</si>
  <si>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</si>
  <si>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</si>
  <si>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</si>
  <si>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</si>
  <si>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</si>
  <si>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</si>
  <si>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</si>
  <si>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</si>
  <si>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</si>
  <si>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</si>
  <si>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</si>
  <si>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</si>
  <si>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</si>
  <si>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</si>
  <si>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</si>
  <si>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</si>
  <si>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</si>
  <si>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</si>
  <si>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</si>
  <si>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</si>
  <si>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</si>
  <si>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</si>
  <si>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</si>
  <si>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</si>
  <si>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</si>
  <si>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</si>
  <si>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</si>
  <si>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</si>
  <si>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</si>
  <si>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</si>
  <si>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</si>
  <si>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</si>
  <si>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</si>
  <si>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</si>
  <si>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</si>
  <si>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</si>
  <si>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</si>
  <si>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</si>
  <si>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</si>
  <si>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</si>
  <si>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</si>
  <si>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</si>
  <si>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</si>
  <si>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</si>
  <si>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</si>
  <si>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</si>
  <si>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</si>
  <si>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</si>
  <si>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</si>
  <si>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</si>
  <si>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</si>
  <si>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</si>
  <si>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</si>
  <si>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</si>
  <si>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</si>
  <si>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</si>
  <si>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</si>
  <si>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</si>
  <si>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</si>
  <si>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</si>
  <si>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</si>
  <si>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</si>
  <si>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</si>
  <si>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</si>
  <si>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</si>
  <si>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</si>
  <si>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</si>
  <si>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</si>
  <si>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</si>
  <si>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</si>
  <si>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</si>
  <si>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</si>
  <si>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</si>
  <si>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</si>
  <si>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</si>
  <si>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</si>
  <si>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</si>
  <si>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</si>
  <si>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</si>
  <si>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</si>
  <si>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</si>
  <si>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</si>
  <si>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</si>
  <si>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</si>
  <si>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</si>
  <si>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</si>
  <si>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</si>
  <si>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</si>
  <si>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</si>
  <si>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</si>
  <si>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</si>
  <si>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</si>
  <si>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</si>
  <si>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</si>
  <si>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</si>
  <si>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</si>
  <si>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</si>
  <si>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</si>
  <si>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</si>
  <si>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</si>
  <si>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</si>
  <si>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</si>
  <si>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</si>
  <si>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</si>
  <si>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</si>
  <si>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</si>
  <si>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</si>
  <si>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</si>
  <si>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</si>
  <si>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</si>
  <si>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</si>
  <si>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</si>
  <si>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</si>
  <si>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</si>
  <si>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</si>
  <si>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</si>
  <si>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</si>
  <si>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</si>
  <si>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</si>
  <si>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</si>
  <si>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</si>
  <si>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</si>
  <si>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</si>
  <si>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</si>
  <si>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</si>
  <si>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</si>
  <si>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</si>
  <si>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</si>
  <si>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</si>
  <si>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</si>
  <si>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</si>
  <si>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</si>
  <si>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</si>
  <si>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</si>
  <si>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</si>
  <si>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</si>
  <si>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</si>
  <si>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</si>
  <si>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</si>
  <si>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</si>
  <si>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</si>
  <si>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</si>
  <si>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</si>
  <si>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</si>
  <si>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</si>
  <si>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</si>
  <si>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</si>
  <si>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</si>
  <si>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</si>
  <si>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</si>
  <si>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</si>
  <si>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</si>
  <si>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</si>
  <si>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</si>
  <si>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</si>
  <si>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</si>
  <si>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</si>
  <si>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</si>
  <si>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</si>
  <si>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</si>
  <si>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</si>
  <si>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</si>
  <si>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</si>
  <si>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</si>
  <si>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</si>
  <si>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</si>
  <si>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</si>
  <si>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</si>
  <si>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</si>
  <si>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</si>
  <si>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</si>
  <si>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</si>
  <si>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</si>
  <si>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</si>
  <si>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</si>
  <si>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</si>
  <si>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</si>
  <si>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</si>
  <si>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</si>
  <si>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</si>
  <si>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</si>
  <si>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</si>
  <si>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</si>
  <si>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</si>
  <si>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</si>
  <si>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</si>
  <si>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</si>
  <si>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</si>
  <si>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</si>
  <si>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</si>
  <si>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</si>
  <si>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</si>
  <si>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</si>
  <si>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</si>
  <si>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</si>
  <si>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</si>
  <si>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</si>
  <si>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</si>
  <si>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</si>
  <si>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</si>
  <si>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</si>
  <si>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</si>
  <si>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</si>
  <si>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</si>
  <si>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</si>
  <si>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</si>
  <si>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</si>
  <si>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</si>
  <si>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</si>
  <si>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</si>
  <si>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</si>
  <si>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</si>
  <si>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</si>
  <si>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</si>
  <si>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</si>
  <si>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</si>
  <si>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</si>
  <si>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</si>
  <si>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</si>
  <si>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</si>
  <si>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</si>
  <si>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</si>
  <si>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</si>
  <si>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</si>
  <si>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</si>
  <si>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</si>
  <si>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</si>
  <si>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</si>
  <si>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</si>
  <si>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</si>
  <si>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</si>
  <si>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</si>
  <si>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</si>
  <si>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</si>
  <si>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</si>
  <si>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</si>
  <si>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</si>
  <si>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</si>
  <si>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</si>
  <si>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</si>
  <si>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</si>
  <si>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</si>
  <si>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</si>
  <si>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</si>
  <si>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</si>
  <si>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</si>
  <si>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</si>
  <si>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</si>
  <si>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</si>
  <si>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</si>
  <si>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</si>
  <si>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</si>
  <si>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</si>
  <si>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</si>
  <si>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</si>
  <si>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</si>
  <si>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</si>
  <si>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</si>
  <si>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</si>
  <si>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</si>
  <si>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</si>
  <si>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</si>
  <si>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</si>
  <si>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</si>
  <si>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</si>
  <si>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</si>
  <si>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</si>
  <si>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</si>
  <si>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</si>
  <si>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</si>
  <si>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</si>
  <si>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</si>
  <si>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</si>
  <si>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</si>
  <si>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</si>
  <si>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</si>
  <si>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</si>
  <si>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</si>
  <si>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</si>
  <si>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</si>
  <si>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</si>
  <si>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</si>
  <si>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</si>
  <si>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</si>
  <si>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</si>
  <si>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</si>
  <si>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</si>
  <si>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</si>
  <si>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</si>
  <si>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</si>
  <si>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</si>
  <si>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</si>
  <si>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</si>
  <si>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</si>
  <si>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</si>
  <si>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</si>
  <si>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</si>
  <si>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</si>
  <si>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</si>
  <si>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</si>
  <si>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</si>
  <si>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</si>
  <si>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</si>
  <si>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</si>
  <si>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</si>
  <si>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</si>
  <si>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</si>
  <si>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</si>
  <si>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</si>
  <si>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</si>
  <si>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</si>
  <si>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</si>
  <si>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</si>
  <si>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</si>
  <si>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</si>
  <si>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</si>
  <si>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</si>
  <si>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</si>
  <si>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</si>
  <si>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</si>
  <si>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</si>
  <si>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</si>
  <si>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</si>
  <si>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</si>
  <si>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</si>
  <si>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</si>
  <si>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</si>
  <si>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</si>
  <si>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</si>
  <si>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</si>
  <si>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</si>
  <si>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</si>
  <si>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</si>
  <si>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</si>
  <si>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</si>
  <si>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</si>
  <si>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</si>
  <si>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</si>
  <si>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</si>
  <si>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</si>
  <si>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</si>
  <si>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</si>
  <si>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</si>
  <si>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</si>
  <si>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</si>
  <si>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</si>
  <si>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</si>
  <si>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</si>
  <si>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</si>
  <si>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</si>
  <si>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</si>
  <si>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</si>
  <si>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</si>
  <si>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</si>
  <si>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</si>
  <si>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</si>
  <si>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</si>
  <si>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</si>
  <si>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</si>
  <si>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</si>
  <si>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</si>
  <si>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</si>
  <si>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</si>
  <si>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</si>
  <si>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</si>
  <si>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</si>
  <si>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</si>
  <si>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</si>
  <si>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</si>
  <si>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</si>
  <si>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</si>
  <si>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</si>
  <si>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</si>
  <si>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</si>
  <si>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</si>
  <si>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</si>
  <si>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</si>
  <si>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</si>
  <si>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</si>
  <si>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</si>
  <si>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</si>
  <si>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</si>
  <si>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</si>
  <si>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</si>
  <si>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</si>
  <si>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</si>
  <si>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</si>
  <si>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</si>
  <si>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</si>
  <si>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</si>
  <si>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</si>
  <si>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</si>
  <si>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</si>
  <si>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</si>
  <si>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</si>
  <si>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</si>
  <si>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</si>
  <si>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</si>
  <si>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</si>
  <si>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</si>
  <si>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</si>
  <si>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</si>
  <si>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</si>
  <si>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</si>
  <si>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</si>
  <si>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</si>
  <si>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</si>
  <si>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</si>
  <si>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</si>
  <si>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</si>
  <si>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</si>
  <si>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</si>
  <si>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</si>
  <si>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</si>
  <si>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</si>
  <si>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</si>
  <si>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</si>
  <si>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</si>
  <si>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</si>
  <si>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</si>
  <si>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</si>
  <si>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</si>
  <si>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</si>
  <si>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</si>
  <si>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</si>
  <si>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</si>
  <si>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</si>
  <si>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</si>
  <si>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</si>
  <si>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</si>
  <si>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</si>
  <si>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</si>
  <si>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</si>
  <si>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</si>
  <si>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</si>
  <si>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</si>
  <si>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</si>
  <si>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</si>
  <si>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</si>
  <si>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</si>
  <si>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</si>
  <si>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</si>
  <si>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</si>
  <si>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</si>
  <si>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</si>
  <si>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</si>
  <si>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</si>
  <si>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</si>
  <si>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</si>
  <si>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</si>
  <si>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</si>
  <si>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</si>
  <si>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</si>
  <si>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</si>
  <si>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</si>
  <si>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</si>
  <si>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</si>
  <si>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</si>
  <si>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</si>
  <si>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</si>
  <si>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</si>
  <si>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</si>
  <si>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</si>
  <si>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</si>
  <si>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</si>
  <si>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</si>
  <si>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</si>
  <si>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</si>
  <si>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</si>
  <si>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</si>
  <si>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</si>
  <si>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</si>
  <si>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</si>
  <si>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</si>
  <si>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</si>
  <si>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</si>
  <si>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</si>
  <si>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</si>
  <si>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</si>
  <si>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</si>
  <si>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</si>
  <si>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</si>
  <si>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</si>
  <si>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</si>
  <si>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</si>
  <si>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</si>
  <si>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</si>
  <si>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</si>
  <si>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</si>
  <si>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</si>
  <si>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</si>
  <si>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</si>
  <si>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</si>
  <si>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</si>
  <si>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</si>
  <si>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</si>
  <si>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</si>
  <si>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</si>
  <si>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</si>
  <si>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</si>
  <si>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</si>
  <si>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</si>
  <si>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</si>
  <si>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</si>
  <si>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</si>
  <si>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</si>
  <si>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</si>
  <si>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</si>
  <si>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</si>
  <si>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</si>
  <si>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</si>
  <si>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</si>
  <si>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</si>
  <si>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</si>
  <si>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</si>
  <si>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</si>
  <si>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</si>
  <si>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</si>
  <si>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</si>
  <si>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</si>
  <si>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</si>
  <si>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</si>
  <si>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</si>
  <si>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</si>
  <si>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</si>
  <si>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</si>
  <si>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</si>
  <si>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</si>
  <si>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</si>
  <si>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</si>
  <si>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</si>
  <si>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</si>
  <si>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</si>
  <si>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</si>
  <si>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</si>
  <si>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</si>
  <si>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</si>
  <si>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</si>
  <si>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</si>
  <si>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</si>
  <si>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</si>
  <si>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</si>
  <si>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</si>
  <si>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</si>
  <si>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</si>
  <si>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</si>
  <si>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</si>
  <si>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</si>
  <si>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</si>
  <si>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</si>
  <si>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</si>
  <si>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</si>
  <si>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</si>
  <si>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</si>
  <si>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</si>
  <si>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</si>
  <si>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</si>
  <si>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</si>
  <si>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</si>
  <si>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</si>
  <si>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</si>
  <si>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</si>
  <si>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</si>
  <si>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</si>
  <si>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</si>
  <si>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</si>
  <si>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</si>
  <si>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</si>
  <si>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</si>
  <si>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</si>
  <si>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</si>
  <si>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</si>
  <si>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</si>
  <si>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</si>
  <si>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</si>
  <si>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</si>
  <si>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</si>
  <si>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</si>
  <si>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</si>
  <si>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</si>
  <si>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</si>
  <si>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</si>
  <si>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</si>
  <si>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</si>
  <si>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</si>
  <si>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</si>
  <si>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</si>
  <si>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</si>
  <si>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</si>
  <si>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</si>
  <si>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</si>
  <si>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</si>
  <si>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</si>
  <si>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</si>
  <si>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</si>
  <si>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</si>
  <si>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</si>
  <si>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</si>
  <si>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</si>
  <si>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</si>
  <si>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</si>
  <si>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</si>
  <si>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</si>
  <si>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</si>
  <si>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</si>
  <si>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</si>
  <si>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</si>
  <si>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</si>
  <si>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</si>
  <si>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</si>
  <si>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</si>
  <si>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</si>
  <si>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</si>
  <si>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</si>
  <si>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</si>
  <si>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</si>
  <si>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</si>
  <si>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</si>
  <si>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</si>
  <si>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</si>
  <si>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</si>
  <si>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</si>
  <si>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</si>
  <si>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</si>
  <si>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</si>
  <si>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</si>
  <si>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 DE</t>
  </si>
  <si>
    <t>Lenovo T460s - FR FBA</t>
  </si>
  <si>
    <t>Lenovo T460s - IT</t>
  </si>
  <si>
    <t>Lenovo T460s - ES FBA</t>
  </si>
  <si>
    <t>Lenovo T460s - UK</t>
  </si>
  <si>
    <t>Lenovo T460s - NOR</t>
  </si>
  <si>
    <t>Lenovo T460s - BE</t>
  </si>
  <si>
    <t>Lenovo T460s - BG</t>
  </si>
  <si>
    <t>Lenovo T460s - CZ</t>
  </si>
  <si>
    <t>Lenovo T460s - DK</t>
  </si>
  <si>
    <t>Lenovo T460s - HU</t>
  </si>
  <si>
    <t>Lenovo T460s - NL</t>
  </si>
  <si>
    <t>Lenovo T460s - NO</t>
  </si>
  <si>
    <t>Lenovo T460s - PL</t>
  </si>
  <si>
    <t>Lenovo T460s - PT</t>
  </si>
  <si>
    <t>Lenovo T460s - SE/FI</t>
  </si>
  <si>
    <t>Lenovo T460s - CH</t>
  </si>
  <si>
    <t>Lenovo T460s - US INT</t>
  </si>
  <si>
    <t>Lenovo T460s - RUS</t>
  </si>
  <si>
    <t>Lenovo T460s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</si>
  <si>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</si>
  <si>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</si>
  <si>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</si>
  <si>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</si>
  <si>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</si>
  <si>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</si>
  <si>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</si>
  <si>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</si>
  <si>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</si>
  <si>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</si>
  <si>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</si>
  <si>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</si>
  <si>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</si>
  <si>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</si>
  <si>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</si>
  <si>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</si>
  <si>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</si>
  <si>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</si>
  <si>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</si>
  <si>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 T460s parent</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</si>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</sst>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K7" zoomScale="130" zoomScaleNormal="130" workbookViewId="0">
      <selection activeCell="FP7" sqref="FP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733</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734</v>
      </c>
    </row>
    <row r="4" spans="1:193" ht="17" x14ac:dyDescent="0.2">
      <c r="A4" s="1" t="str">
        <f>IF(ISBLANK(Values!E3),"",IF(Values!$B$37="EU","computercomponent","computer"))</f>
        <v>computercomponent</v>
      </c>
      <c r="B4" s="27" t="str">
        <f>Values!B13</f>
        <v>Lenovo T460s parent</v>
      </c>
      <c r="C4" s="27" t="s">
        <v>345</v>
      </c>
      <c r="D4" s="28">
        <f>Values!B14</f>
        <v>5714401460992</v>
      </c>
      <c r="E4" s="1" t="s">
        <v>346</v>
      </c>
      <c r="F4" s="27" t="str">
        <f>SUBSTITUTE(Values!B1, "{language}", "") &amp; " " &amp; Values!B3</f>
        <v>vervangend  toetsenbord met achtergrondverlichting voor Lenovo Thinkpad T460s T470s</v>
      </c>
      <c r="G4" s="27" t="s">
        <v>345</v>
      </c>
      <c r="H4" s="1" t="str">
        <f>Values!B16</f>
        <v>computer-keyboards</v>
      </c>
      <c r="I4" s="1" t="str">
        <f>IF(ISBLANK(Values!E3),"","4730574031")</f>
        <v>4730574031</v>
      </c>
      <c r="J4" s="29" t="str">
        <f>Values!B13</f>
        <v>Lenovo T460s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computercomponent</v>
      </c>
      <c r="B25" s="33" t="str">
        <f>IF(ISBLANK(Values!E24),"",Values!F24)</f>
        <v>Lenovo T460s - DE</v>
      </c>
      <c r="C25" s="29" t="str">
        <f>IF(ISBLANK(Values!E24),"","TellusRem")</f>
        <v>TellusRem</v>
      </c>
      <c r="D25" s="28">
        <f>IF(ISBLANK(Values!E24),"",Values!E24)</f>
        <v>5714401460015</v>
      </c>
      <c r="E25" s="1" t="str">
        <f>IF(ISBLANK(Values!E24),"","EAN")</f>
        <v>EAN</v>
      </c>
      <c r="F25" s="27" t="str">
        <f>IF(ISBLANK(Values!E24),"",IF(Values!J24, SUBSTITUTE(Values!$B$1, "{language}", Values!H24) &amp; " " &amp;Values!$B$3, SUBSTITUTE(Values!$B$2, "{language}", Values!$H24) &amp; " " &amp;Values!$B$3))</f>
        <v>vervangend Duitse toetsenbord met achtergrondverlichting voor Lenovo Thinkpad T460s T470s</v>
      </c>
      <c r="G25" s="29" t="str">
        <f>IF(ISBLANK(Values!E24),"","TellusRem")</f>
        <v>TellusRem</v>
      </c>
      <c r="H25" s="1" t="str">
        <f>IF(ISBLANK(Values!E24),"",Values!$B$16)</f>
        <v>computer-keyboards</v>
      </c>
      <c r="I25" s="1" t="str">
        <f>IF(ISBLANK(Values!E24),"","4730574031")</f>
        <v>4730574031</v>
      </c>
      <c r="J25" s="31" t="str">
        <f>IF(ISBLANK(Values!E24),"",Values!F24 )</f>
        <v>Lenovo T460s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https://raw.githubusercontent.com/PatrickVibild/TellusAmazonPictures/master/pictures/Lenovo/T460S/RG/DE/1.jpg</v>
      </c>
      <c r="N25" s="27" t="str">
        <f>IF(ISBLANK(Values!$F24),"",Values!N24)</f>
        <v>https://raw.githubusercontent.com/PatrickVibild/TellusAmazonPictures/master/pictures/Lenovo/T460S/RG/DE/2.jpg</v>
      </c>
      <c r="O25" s="27" t="str">
        <f>IF(ISBLANK(Values!$F24),"",Values!O24)</f>
        <v>https://raw.githubusercontent.com/PatrickVibild/TellusAmazonPictures/master/pictures/Lenovo/T460S/RG/DE/3.jpg</v>
      </c>
      <c r="P25" s="27" t="str">
        <f>IF(ISBLANK(Values!$F24),"",Values!P24)</f>
        <v>https://raw.githubusercontent.com/PatrickVibild/TellusAmazonPictures/master/pictures/Lenovo/T460S/RG/DE/4.jpg</v>
      </c>
      <c r="Q25" s="27" t="str">
        <f>IF(ISBLANK(Values!$F24),"",Values!Q24)</f>
        <v>https://raw.githubusercontent.com/PatrickVibild/TellusAmazonPictures/master/pictures/Lenovo/T460S/RG/DE/5.jpg</v>
      </c>
      <c r="R25" s="27" t="str">
        <f>IF(ISBLANK(Values!$F24),"",Values!R24)</f>
        <v>https://raw.githubusercontent.com/PatrickVibild/TellusAmazonPictures/master/pictures/Lenovo/T460S/RG/DE/6.jpg</v>
      </c>
      <c r="S25" s="27" t="str">
        <f>IF(ISBLANK(Values!$F24),"",Values!S24)</f>
        <v>https://raw.githubusercontent.com/PatrickVibild/TellusAmazonPictures/master/pictures/Lenovo/T460S/RG/DE/7.jpg</v>
      </c>
      <c r="T25" s="27" t="str">
        <f>IF(ISBLANK(Values!$F24),"",Values!T24)</f>
        <v>https://raw.githubusercontent.com/PatrickVibild/TellusAmazonPictures/master/pictures/Lenovo/T460S/RG/DE/8.jpg</v>
      </c>
      <c r="U25" s="27" t="str">
        <f>IF(ISBLANK(Values!$F24),"",Values!U24)</f>
        <v>https://raw.githubusercontent.com/PatrickVibild/TellusAmazonPictures/master/pictures/Lenovo/T460S/RG/DE/9.jpg</v>
      </c>
      <c r="V25" s="1"/>
      <c r="W25" s="29" t="str">
        <f>IF(ISBLANK(Values!E24),"","Child")</f>
        <v>Child</v>
      </c>
      <c r="X25" s="29" t="str">
        <f>IF(ISBLANK(Values!E24),"",Values!$B$13)</f>
        <v>Lenovo T460s parent</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xml:space="preserve">👉 LAYOUT - 🇩🇪 Duitse GEEN achtergrondverlichting. </v>
      </c>
      <c r="AM25" s="1" t="str">
        <f>SUBSTITUTE(IF(ISBLANK(Values!E24),"",Values!$B$27), "{model}", Values!$B$3)</f>
        <v xml:space="preserve">👉 COMPATIBEL MET - Lenovo T460s T470s.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Duitse</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6" x14ac:dyDescent="0.2">
      <c r="A26" s="1" t="str">
        <f>IF(ISBLANK(Values!E25),"",IF(Values!$B$37="EU","computercomponent","computer"))</f>
        <v>computercomponent</v>
      </c>
      <c r="B26" s="33" t="str">
        <f>IF(ISBLANK(Values!E25),"",Values!F25)</f>
        <v>Lenovo T460s - FR FBA</v>
      </c>
      <c r="C26" s="29" t="str">
        <f>IF(ISBLANK(Values!E25),"","TellusRem")</f>
        <v>TellusRem</v>
      </c>
      <c r="D26" s="28">
        <f>IF(ISBLANK(Values!E25),"",Values!E25)</f>
        <v>5714401460022</v>
      </c>
      <c r="E26" s="1" t="str">
        <f>IF(ISBLANK(Values!E25),"","EAN")</f>
        <v>EAN</v>
      </c>
      <c r="F26" s="27" t="str">
        <f>IF(ISBLANK(Values!E25),"",IF(Values!J25, SUBSTITUTE(Values!$B$1, "{language}", Values!H25) &amp; " " &amp;Values!$B$3, SUBSTITUTE(Values!$B$2, "{language}", Values!$H25) &amp; " " &amp;Values!$B$3))</f>
        <v>vervangend Frans toetsenbord met achtergrondverlichting voor Lenovo Thinkpad T460s T470s</v>
      </c>
      <c r="G26" s="29" t="str">
        <f>IF(ISBLANK(Values!E25),"","TellusRem")</f>
        <v>TellusRem</v>
      </c>
      <c r="H26" s="1" t="str">
        <f>IF(ISBLANK(Values!E25),"",Values!$B$16)</f>
        <v>computer-keyboards</v>
      </c>
      <c r="I26" s="1" t="str">
        <f>IF(ISBLANK(Values!E25),"","4730574031")</f>
        <v>4730574031</v>
      </c>
      <c r="J26" s="31" t="str">
        <f>IF(ISBLANK(Values!E25),"",Values!F25 )</f>
        <v>Lenovo T460s - FR FBA</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https://raw.githubusercontent.com/PatrickVibild/TellusAmazonPictures/master/pictures/Lenovo/T460S/RG/FR/1.jpg</v>
      </c>
      <c r="N26" s="27" t="str">
        <f>IF(ISBLANK(Values!$F25),"",Values!N25)</f>
        <v>https://raw.githubusercontent.com/PatrickVibild/TellusAmazonPictures/master/pictures/Lenovo/T460S/RG/FR/2.jpg</v>
      </c>
      <c r="O26" s="27" t="str">
        <f>IF(ISBLANK(Values!$F25),"",Values!O25)</f>
        <v>https://raw.githubusercontent.com/PatrickVibild/TellusAmazonPictures/master/pictures/Lenovo/T460S/RG/FR/3.jpg</v>
      </c>
      <c r="P26" s="27" t="str">
        <f>IF(ISBLANK(Values!$F25),"",Values!P25)</f>
        <v>https://raw.githubusercontent.com/PatrickVibild/TellusAmazonPictures/master/pictures/Lenovo/T460S/RG/FR/4.jpg</v>
      </c>
      <c r="Q26" s="27" t="str">
        <f>IF(ISBLANK(Values!$F25),"",Values!Q25)</f>
        <v>https://raw.githubusercontent.com/PatrickVibild/TellusAmazonPictures/master/pictures/Lenovo/T460S/RG/FR/5.jpg</v>
      </c>
      <c r="R26" s="27" t="str">
        <f>IF(ISBLANK(Values!$F25),"",Values!R25)</f>
        <v>https://raw.githubusercontent.com/PatrickVibild/TellusAmazonPictures/master/pictures/Lenovo/T460S/RG/FR/6.jpg</v>
      </c>
      <c r="S26" s="27" t="str">
        <f>IF(ISBLANK(Values!$F25),"",Values!S25)</f>
        <v>https://raw.githubusercontent.com/PatrickVibild/TellusAmazonPictures/master/pictures/Lenovo/T460S/RG/FR/7.jpg</v>
      </c>
      <c r="T26" s="27" t="str">
        <f>IF(ISBLANK(Values!$F25),"",Values!T25)</f>
        <v>https://raw.githubusercontent.com/PatrickVibild/TellusAmazonPictures/master/pictures/Lenovo/T460S/RG/FR/8.jpg</v>
      </c>
      <c r="U26" s="27" t="str">
        <f>IF(ISBLANK(Values!$F25),"",Values!U25)</f>
        <v>https://raw.githubusercontent.com/PatrickVibild/TellusAmazonPictures/master/pictures/Lenovo/T460S/RG/FR/9.jpg</v>
      </c>
      <c r="V26" s="1"/>
      <c r="W26" s="29" t="str">
        <f>IF(ISBLANK(Values!E25),"","Child")</f>
        <v>Child</v>
      </c>
      <c r="X26" s="29" t="str">
        <f>IF(ISBLANK(Values!E25),"",Values!$B$13)</f>
        <v>Lenovo T460s parent</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xml:space="preserve">👉 LAYOUT - 🇫🇷 Frans GEEN achtergrondverlichting. </v>
      </c>
      <c r="AM26" s="1" t="str">
        <f>SUBSTITUTE(IF(ISBLANK(Values!E25),"",Values!$B$27), "{model}", Values!$B$3)</f>
        <v xml:space="preserve">👉 COMPATIBEL MET - Lenovo T460s T470s.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Frans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6" x14ac:dyDescent="0.2">
      <c r="A27" s="1" t="str">
        <f>IF(ISBLANK(Values!E26),"",IF(Values!$B$37="EU","computercomponent","computer"))</f>
        <v>computercomponent</v>
      </c>
      <c r="B27" s="33" t="str">
        <f>IF(ISBLANK(Values!E26),"",Values!F26)</f>
        <v>Lenovo T460s - IT</v>
      </c>
      <c r="C27" s="29" t="str">
        <f>IF(ISBLANK(Values!E26),"","TellusRem")</f>
        <v>TellusRem</v>
      </c>
      <c r="D27" s="28">
        <f>IF(ISBLANK(Values!E26),"",Values!E26)</f>
        <v>5714401460039</v>
      </c>
      <c r="E27" s="1" t="str">
        <f>IF(ISBLANK(Values!E26),"","EAN")</f>
        <v>EAN</v>
      </c>
      <c r="F27" s="27" t="str">
        <f>IF(ISBLANK(Values!E26),"",IF(Values!J26, SUBSTITUTE(Values!$B$1, "{language}", Values!H26) &amp; " " &amp;Values!$B$3, SUBSTITUTE(Values!$B$2, "{language}", Values!$H26) &amp; " " &amp;Values!$B$3))</f>
        <v>vervangend Italiaans toetsenbord met achtergrondverlichting voor Lenovo Thinkpad T460s T470s</v>
      </c>
      <c r="G27" s="29" t="str">
        <f>IF(ISBLANK(Values!E26),"","TellusRem")</f>
        <v>TellusRem</v>
      </c>
      <c r="H27" s="1" t="str">
        <f>IF(ISBLANK(Values!E26),"",Values!$B$16)</f>
        <v>computer-keyboards</v>
      </c>
      <c r="I27" s="1" t="str">
        <f>IF(ISBLANK(Values!E26),"","4730574031")</f>
        <v>4730574031</v>
      </c>
      <c r="J27" s="31" t="str">
        <f>IF(ISBLANK(Values!E26),"",Values!F26 )</f>
        <v>Lenovo T460s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https://raw.githubusercontent.com/PatrickVibild/TellusAmazonPictures/master/pictures/Lenovo/T460S/RG/IT/1.jpg</v>
      </c>
      <c r="N27" s="27" t="str">
        <f>IF(ISBLANK(Values!$F26),"",Values!N26)</f>
        <v>https://raw.githubusercontent.com/PatrickVibild/TellusAmazonPictures/master/pictures/Lenovo/T460S/RG/IT/2.jpg</v>
      </c>
      <c r="O27" s="27" t="str">
        <f>IF(ISBLANK(Values!$F26),"",Values!O26)</f>
        <v>https://raw.githubusercontent.com/PatrickVibild/TellusAmazonPictures/master/pictures/Lenovo/T460S/RG/IT/3.jpg</v>
      </c>
      <c r="P27" s="27" t="str">
        <f>IF(ISBLANK(Values!$F26),"",Values!P26)</f>
        <v>https://raw.githubusercontent.com/PatrickVibild/TellusAmazonPictures/master/pictures/Lenovo/T460S/RG/IT/4.jpg</v>
      </c>
      <c r="Q27" s="27" t="str">
        <f>IF(ISBLANK(Values!$F26),"",Values!Q26)</f>
        <v>https://raw.githubusercontent.com/PatrickVibild/TellusAmazonPictures/master/pictures/Lenovo/T460S/RG/IT/5.jpg</v>
      </c>
      <c r="R27" s="27" t="str">
        <f>IF(ISBLANK(Values!$F26),"",Values!R26)</f>
        <v>https://raw.githubusercontent.com/PatrickVibild/TellusAmazonPictures/master/pictures/Lenovo/T460S/RG/IT/6.jpg</v>
      </c>
      <c r="S27" s="27" t="str">
        <f>IF(ISBLANK(Values!$F26),"",Values!S26)</f>
        <v>https://raw.githubusercontent.com/PatrickVibild/TellusAmazonPictures/master/pictures/Lenovo/T460S/RG/IT/7.jpg</v>
      </c>
      <c r="T27" s="27" t="str">
        <f>IF(ISBLANK(Values!$F26),"",Values!T26)</f>
        <v>https://raw.githubusercontent.com/PatrickVibild/TellusAmazonPictures/master/pictures/Lenovo/T460S/RG/IT/8.jpg</v>
      </c>
      <c r="U27" s="27" t="str">
        <f>IF(ISBLANK(Values!$F26),"",Values!U26)</f>
        <v>https://raw.githubusercontent.com/PatrickVibild/TellusAmazonPictures/master/pictures/Lenovo/T460S/RG/IT/9.jpg</v>
      </c>
      <c r="V27" s="1"/>
      <c r="W27" s="29" t="str">
        <f>IF(ISBLANK(Values!E26),"","Child")</f>
        <v>Child</v>
      </c>
      <c r="X27" s="29" t="str">
        <f>IF(ISBLANK(Values!E26),"",Values!$B$13)</f>
        <v>Lenovo T460s parent</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xml:space="preserve">👉 LAYOUT - 🇮🇹 Italiaans GEEN achtergrondverlichting. </v>
      </c>
      <c r="AM27" s="1" t="str">
        <f>SUBSTITUTE(IF(ISBLANK(Values!E26),"",Values!$B$27), "{model}", Values!$B$3)</f>
        <v xml:space="preserve">👉 COMPATIBEL MET - Lenovo T460s T470s.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Italiaans</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6" x14ac:dyDescent="0.2">
      <c r="A28" s="1" t="str">
        <f>IF(ISBLANK(Values!E27),"",IF(Values!$B$37="EU","computercomponent","computer"))</f>
        <v>computercomponent</v>
      </c>
      <c r="B28" s="33" t="str">
        <f>IF(ISBLANK(Values!E27),"",Values!F27)</f>
        <v>Lenovo T460s - ES FBA</v>
      </c>
      <c r="C28" s="29" t="str">
        <f>IF(ISBLANK(Values!E27),"","TellusRem")</f>
        <v>TellusRem</v>
      </c>
      <c r="D28" s="28">
        <f>IF(ISBLANK(Values!E27),"",Values!E27)</f>
        <v>5714401460046</v>
      </c>
      <c r="E28" s="1" t="str">
        <f>IF(ISBLANK(Values!E27),"","EAN")</f>
        <v>EAN</v>
      </c>
      <c r="F28" s="27" t="str">
        <f>IF(ISBLANK(Values!E27),"",IF(Values!J27, SUBSTITUTE(Values!$B$1, "{language}", Values!H27) &amp; " " &amp;Values!$B$3, SUBSTITUTE(Values!$B$2, "{language}", Values!$H27) &amp; " " &amp;Values!$B$3))</f>
        <v>vervangend Spaans toetsenbord met achtergrondverlichting voor Lenovo Thinkpad T460s T470s</v>
      </c>
      <c r="G28" s="29" t="str">
        <f>IF(ISBLANK(Values!E27),"","TellusRem")</f>
        <v>TellusRem</v>
      </c>
      <c r="H28" s="1" t="str">
        <f>IF(ISBLANK(Values!E27),"",Values!$B$16)</f>
        <v>computer-keyboards</v>
      </c>
      <c r="I28" s="1" t="str">
        <f>IF(ISBLANK(Values!E27),"","4730574031")</f>
        <v>4730574031</v>
      </c>
      <c r="J28" s="31" t="str">
        <f>IF(ISBLANK(Values!E27),"",Values!F27 )</f>
        <v>Lenovo T460s - ES FBA</v>
      </c>
      <c r="K28" s="27" t="str">
        <f>IF(IF(ISBLANK(Values!E27),"",IF(Values!J27, Values!$B$4, Values!$B$5))=0,"",IF(ISBLANK(Values!E27),"",IF(Values!J27, Values!$B$4, Values!$B$5)))</f>
        <v/>
      </c>
      <c r="L28" s="27" t="str">
        <f>IF(ISBLANK(Values!E27),"",IF($CO28="DEFAULT", Values!$B$18, ""))</f>
        <v/>
      </c>
      <c r="M28" s="27" t="str">
        <f>IF(ISBLANK(Values!E27),"",Values!$M27)</f>
        <v>https://download.lenovo.com/Images/Parts/Lenovo/T460S/RG/ES/Lenovo/T460S/RG/ES_A.jpg</v>
      </c>
      <c r="N28" s="27" t="str">
        <f>IF(ISBLANK(Values!$F27),"",Values!N27)</f>
        <v>https://download.lenovo.com/Images/Parts/Lenovo/T460S/RG/ES/Lenovo/T460S/RG/ES_B.jpg</v>
      </c>
      <c r="O28" s="27" t="str">
        <f>IF(ISBLANK(Values!$F27),"",Values!O27)</f>
        <v>https://download.lenovo.com/Images/Parts/Lenovo/T460S/RG/ES/Lenovo/T460S/RG/ES_details.jpg</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Child</v>
      </c>
      <c r="X28" s="29" t="str">
        <f>IF(ISBLANK(Values!E27),"",Values!$B$13)</f>
        <v>Lenovo T460s parent</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xml:space="preserve">👉 LAYOUT - 🇪🇸 Spaans GEEN achtergrondverlichting. </v>
      </c>
      <c r="AM28" s="1" t="str">
        <f>SUBSTITUTE(IF(ISBLANK(Values!E27),"",Values!$B$27), "{model}", Values!$B$3)</f>
        <v xml:space="preserve">👉 COMPATIBEL MET - Lenovo T460s T470s.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Spaans</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6" x14ac:dyDescent="0.2">
      <c r="A29" s="1" t="str">
        <f>IF(ISBLANK(Values!E28),"",IF(Values!$B$37="EU","computercomponent","computer"))</f>
        <v>computercomponent</v>
      </c>
      <c r="B29" s="33" t="str">
        <f>IF(ISBLANK(Values!E28),"",Values!F28)</f>
        <v>Lenovo T460s - UK</v>
      </c>
      <c r="C29" s="29" t="str">
        <f>IF(ISBLANK(Values!E28),"","TellusRem")</f>
        <v>TellusRem</v>
      </c>
      <c r="D29" s="28">
        <f>IF(ISBLANK(Values!E28),"",Values!E28)</f>
        <v>5714401460053</v>
      </c>
      <c r="E29" s="1" t="str">
        <f>IF(ISBLANK(Values!E28),"","EAN")</f>
        <v>EAN</v>
      </c>
      <c r="F29" s="27" t="str">
        <f>IF(ISBLANK(Values!E28),"",IF(Values!J28, SUBSTITUTE(Values!$B$1, "{language}", Values!H28) &amp; " " &amp;Values!$B$3, SUBSTITUTE(Values!$B$2, "{language}", Values!$H28) &amp; " " &amp;Values!$B$3))</f>
        <v>vervangend UK toetsenbord met achtergrondverlichting voor Lenovo Thinkpad T460s T470s</v>
      </c>
      <c r="G29" s="29" t="str">
        <f>IF(ISBLANK(Values!E28),"","TellusRem")</f>
        <v>TellusRem</v>
      </c>
      <c r="H29" s="1" t="str">
        <f>IF(ISBLANK(Values!E28),"",Values!$B$16)</f>
        <v>computer-keyboards</v>
      </c>
      <c r="I29" s="1" t="str">
        <f>IF(ISBLANK(Values!E28),"","4730574031")</f>
        <v>4730574031</v>
      </c>
      <c r="J29" s="31" t="str">
        <f>IF(ISBLANK(Values!E28),"",Values!F28 )</f>
        <v>Lenovo T460s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https://raw.githubusercontent.com/PatrickVibild/TellusAmazonPictures/master/pictures/Lenovo/T460S/RG/UK/1.jpg</v>
      </c>
      <c r="N29" s="27" t="str">
        <f>IF(ISBLANK(Values!$F28),"",Values!N28)</f>
        <v>https://raw.githubusercontent.com/PatrickVibild/TellusAmazonPictures/master/pictures/Lenovo/T460S/RG/UK/2.jpg</v>
      </c>
      <c r="O29" s="27" t="str">
        <f>IF(ISBLANK(Values!$F28),"",Values!O28)</f>
        <v>https://raw.githubusercontent.com/PatrickVibild/TellusAmazonPictures/master/pictures/Lenovo/T460S/RG/UK/3.jpg</v>
      </c>
      <c r="P29" s="27" t="str">
        <f>IF(ISBLANK(Values!$F28),"",Values!P28)</f>
        <v>https://raw.githubusercontent.com/PatrickVibild/TellusAmazonPictures/master/pictures/Lenovo/T460S/RG/UK/4.jpg</v>
      </c>
      <c r="Q29" s="27" t="str">
        <f>IF(ISBLANK(Values!$F28),"",Values!Q28)</f>
        <v>https://raw.githubusercontent.com/PatrickVibild/TellusAmazonPictures/master/pictures/Lenovo/T460S/RG/UK/5.jpg</v>
      </c>
      <c r="R29" s="27" t="str">
        <f>IF(ISBLANK(Values!$F28),"",Values!R28)</f>
        <v>https://raw.githubusercontent.com/PatrickVibild/TellusAmazonPictures/master/pictures/Lenovo/T460S/RG/UK/6.jpg</v>
      </c>
      <c r="S29" s="27" t="str">
        <f>IF(ISBLANK(Values!$F28),"",Values!S28)</f>
        <v>https://raw.githubusercontent.com/PatrickVibild/TellusAmazonPictures/master/pictures/Lenovo/T460S/RG/UK/7.jpg</v>
      </c>
      <c r="T29" s="27" t="str">
        <f>IF(ISBLANK(Values!$F28),"",Values!T28)</f>
        <v>https://raw.githubusercontent.com/PatrickVibild/TellusAmazonPictures/master/pictures/Lenovo/T460S/RG/UK/8.jpg</v>
      </c>
      <c r="U29" s="27" t="str">
        <f>IF(ISBLANK(Values!$F28),"",Values!U28)</f>
        <v>https://raw.githubusercontent.com/PatrickVibild/TellusAmazonPictures/master/pictures/Lenovo/T460S/RG/UK/9.jpg</v>
      </c>
      <c r="V29" s="1"/>
      <c r="W29" s="29" t="str">
        <f>IF(ISBLANK(Values!E28),"","Child")</f>
        <v>Child</v>
      </c>
      <c r="X29" s="29" t="str">
        <f>IF(ISBLANK(Values!E28),"",Values!$B$13)</f>
        <v>Lenovo T460s parent</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xml:space="preserve">👉 LAYOUT - 🇬🇧 UK GEEN achtergrondverlichting. </v>
      </c>
      <c r="AM29" s="1" t="str">
        <f>SUBSTITUTE(IF(ISBLANK(Values!E28),"",Values!$B$27), "{model}", Values!$B$3)</f>
        <v xml:space="preserve">👉 COMPATIBEL MET - Lenovo T460s T470s.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6" x14ac:dyDescent="0.2">
      <c r="A30" s="1" t="str">
        <f>IF(ISBLANK(Values!E29),"",IF(Values!$B$37="EU","computercomponent","computer"))</f>
        <v>computercomponent</v>
      </c>
      <c r="B30" s="33" t="str">
        <f>IF(ISBLANK(Values!E29),"",Values!F29)</f>
        <v>Lenovo T460s - NOR</v>
      </c>
      <c r="C30" s="29" t="str">
        <f>IF(ISBLANK(Values!E29),"","TellusRem")</f>
        <v>TellusRem</v>
      </c>
      <c r="D30" s="28">
        <f>IF(ISBLANK(Values!E29),"",Values!E29)</f>
        <v>5714401460060</v>
      </c>
      <c r="E30" s="1" t="str">
        <f>IF(ISBLANK(Values!E29),"","EAN")</f>
        <v>EAN</v>
      </c>
      <c r="F30" s="27" t="str">
        <f>IF(ISBLANK(Values!E29),"",IF(Values!J29, SUBSTITUTE(Values!$B$1, "{language}", Values!H29) &amp; " " &amp;Values!$B$3, SUBSTITUTE(Values!$B$2, "{language}", Values!$H29) &amp; " " &amp;Values!$B$3))</f>
        <v>vervangend Scandinavisch - Scandinavisch toetsenbord met achtergrondverlichting voor Lenovo Thinkpad T460s T470s</v>
      </c>
      <c r="G30" s="29" t="str">
        <f>IF(ISBLANK(Values!E29),"","TellusRem")</f>
        <v>TellusRem</v>
      </c>
      <c r="H30" s="1" t="str">
        <f>IF(ISBLANK(Values!E29),"",Values!$B$16)</f>
        <v>computer-keyboards</v>
      </c>
      <c r="I30" s="1" t="str">
        <f>IF(ISBLANK(Values!E29),"","4730574031")</f>
        <v>4730574031</v>
      </c>
      <c r="J30" s="31" t="str">
        <f>IF(ISBLANK(Values!E29),"",Values!F29 )</f>
        <v>Lenovo T460s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https://raw.githubusercontent.com/PatrickVibild/TellusAmazonPictures/master/pictures/Lenovo/T460S/RG/NOR/1.jpg</v>
      </c>
      <c r="N30" s="27" t="str">
        <f>IF(ISBLANK(Values!$F29),"",Values!N29)</f>
        <v>https://raw.githubusercontent.com/PatrickVibild/TellusAmazonPictures/master/pictures/Lenovo/T460S/RG/NOR/2.jpg</v>
      </c>
      <c r="O30" s="27" t="str">
        <f>IF(ISBLANK(Values!$F29),"",Values!O29)</f>
        <v>https://raw.githubusercontent.com/PatrickVibild/TellusAmazonPictures/master/pictures/Lenovo/T460S/RG/NOR/3.jpg</v>
      </c>
      <c r="P30" s="27" t="str">
        <f>IF(ISBLANK(Values!$F29),"",Values!P29)</f>
        <v>https://raw.githubusercontent.com/PatrickVibild/TellusAmazonPictures/master/pictures/Lenovo/T460S/RG/NOR/4.jpg</v>
      </c>
      <c r="Q30" s="27" t="str">
        <f>IF(ISBLANK(Values!$F29),"",Values!Q29)</f>
        <v>https://raw.githubusercontent.com/PatrickVibild/TellusAmazonPictures/master/pictures/Lenovo/T460S/RG/NOR/5.jpg</v>
      </c>
      <c r="R30" s="27" t="str">
        <f>IF(ISBLANK(Values!$F29),"",Values!R29)</f>
        <v>https://raw.githubusercontent.com/PatrickVibild/TellusAmazonPictures/master/pictures/Lenovo/T460S/RG/NOR/6.jpg</v>
      </c>
      <c r="S30" s="27" t="str">
        <f>IF(ISBLANK(Values!$F29),"",Values!S29)</f>
        <v>https://raw.githubusercontent.com/PatrickVibild/TellusAmazonPictures/master/pictures/Lenovo/T460S/RG/NOR/7.jpg</v>
      </c>
      <c r="T30" s="27" t="str">
        <f>IF(ISBLANK(Values!$F29),"",Values!T29)</f>
        <v>https://raw.githubusercontent.com/PatrickVibild/TellusAmazonPictures/master/pictures/Lenovo/T460S/RG/NOR/8.jpg</v>
      </c>
      <c r="U30" s="27" t="str">
        <f>IF(ISBLANK(Values!$F29),"",Values!U29)</f>
        <v>https://raw.githubusercontent.com/PatrickVibild/TellusAmazonPictures/master/pictures/Lenovo/T460S/RG/NOR/9.jpg</v>
      </c>
      <c r="V30" s="1"/>
      <c r="W30" s="29" t="str">
        <f>IF(ISBLANK(Values!E29),"","Child")</f>
        <v>Child</v>
      </c>
      <c r="X30" s="29" t="str">
        <f>IF(ISBLANK(Values!E29),"",Values!$B$13)</f>
        <v>Lenovo T460s parent</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xml:space="preserve">👉 LAYOUT - 🇸🇪 🇫🇮 🇳🇴 🇩🇰 Scandinavisch - Scandinavisch GEEN achtergrondverlichting. </v>
      </c>
      <c r="AM30" s="1" t="str">
        <f>SUBSTITUTE(IF(ISBLANK(Values!E29),"",Values!$B$27), "{model}", Values!$B$3)</f>
        <v xml:space="preserve">👉 COMPATIBEL MET - Lenovo T460s T470s.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Scandinavisch - Scandinavisch</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6" x14ac:dyDescent="0.2">
      <c r="A31" s="1" t="str">
        <f>IF(ISBLANK(Values!E30),"",IF(Values!$B$37="EU","computercomponent","computer"))</f>
        <v>computercomponent</v>
      </c>
      <c r="B31" s="33" t="str">
        <f>IF(ISBLANK(Values!E30),"",Values!F30)</f>
        <v>Lenovo T460s - BE</v>
      </c>
      <c r="C31" s="29" t="str">
        <f>IF(ISBLANK(Values!E30),"","TellusRem")</f>
        <v>TellusRem</v>
      </c>
      <c r="D31" s="28">
        <f>IF(ISBLANK(Values!E30),"",Values!E30)</f>
        <v>5714401460077</v>
      </c>
      <c r="E31" s="1" t="str">
        <f>IF(ISBLANK(Values!E30),"","EAN")</f>
        <v>EAN</v>
      </c>
      <c r="F31" s="27" t="str">
        <f>IF(ISBLANK(Values!E30),"",IF(Values!J30, SUBSTITUTE(Values!$B$1, "{language}", Values!H30) &amp; " " &amp;Values!$B$3, SUBSTITUTE(Values!$B$2, "{language}", Values!$H30) &amp; " " &amp;Values!$B$3))</f>
        <v>vervangend Belgisch toetsenbord met achtergrondverlichting voor Lenovo Thinkpad T460s T470s</v>
      </c>
      <c r="G31" s="29" t="str">
        <f>IF(ISBLANK(Values!E30),"","TellusRem")</f>
        <v>TellusRem</v>
      </c>
      <c r="H31" s="1" t="str">
        <f>IF(ISBLANK(Values!E30),"",Values!$B$16)</f>
        <v>computer-keyboards</v>
      </c>
      <c r="I31" s="1" t="str">
        <f>IF(ISBLANK(Values!E30),"","4730574031")</f>
        <v>4730574031</v>
      </c>
      <c r="J31" s="31" t="str">
        <f>IF(ISBLANK(Values!E30),"",Values!F30 )</f>
        <v>Lenovo T460s - BE</v>
      </c>
      <c r="K31" s="27" t="str">
        <f>IF(IF(ISBLANK(Values!E30),"",IF(Values!J30, Values!$B$4, Values!$B$5))=0,"",IF(ISBLANK(Values!E30),"",IF(Values!J30, Values!$B$4, Values!$B$5)))</f>
        <v/>
      </c>
      <c r="L31" s="27">
        <f>IF(ISBLANK(Values!E30),"",IF($CO31="DEFAULT", Values!$B$18, ""))</f>
        <v>5</v>
      </c>
      <c r="M31" s="27" t="str">
        <f>IF(ISBLANK(Values!E30),"",Values!$M30)</f>
        <v>https://download.lenovo.com/Images/Parts/01YR094/01YR094_A.jpg</v>
      </c>
      <c r="N31" s="27" t="str">
        <f>IF(ISBLANK(Values!$F30),"",Values!N30)</f>
        <v>https://download.lenovo.com/Images/Parts/01YR094/01YR094_B.jpg</v>
      </c>
      <c r="O31" s="27" t="str">
        <f>IF(ISBLANK(Values!$F30),"",Values!O30)</f>
        <v>https://download.lenovo.com/Images/Parts/01YR094/01YR094_details.jpg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T460s parent</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xml:space="preserve">👉 LAYOUT - 🇧🇪 Belgisch GEEN achtergrondverlichting. </v>
      </c>
      <c r="AM31" s="1" t="str">
        <f>SUBSTITUTE(IF(ISBLANK(Values!E30),"",Values!$B$27), "{model}", Values!$B$3)</f>
        <v xml:space="preserve">👉 COMPATIBEL MET - Lenovo T460s T470s.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Belgisch</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6" x14ac:dyDescent="0.2">
      <c r="A32" s="1" t="str">
        <f>IF(ISBLANK(Values!E31),"",IF(Values!$B$37="EU","computercomponent","computer"))</f>
        <v>computercomponent</v>
      </c>
      <c r="B32" s="33" t="str">
        <f>IF(ISBLANK(Values!E31),"",Values!F31)</f>
        <v>Lenovo T460s - BG</v>
      </c>
      <c r="C32" s="29" t="str">
        <f>IF(ISBLANK(Values!E31),"","TellusRem")</f>
        <v>TellusRem</v>
      </c>
      <c r="D32" s="28">
        <f>IF(ISBLANK(Values!E31),"",Values!E31)</f>
        <v>5714401460084</v>
      </c>
      <c r="E32" s="1" t="str">
        <f>IF(ISBLANK(Values!E31),"","EAN")</f>
        <v>EAN</v>
      </c>
      <c r="F32" s="27" t="str">
        <f>IF(ISBLANK(Values!E31),"",IF(Values!J31, SUBSTITUTE(Values!$B$1, "{language}", Values!H31) &amp; " " &amp;Values!$B$3, SUBSTITUTE(Values!$B$2, "{language}", Values!$H31) &amp; " " &amp;Values!$B$3))</f>
        <v>vervangend Bulgaars toetsenbord met achtergrondverlichting voor Lenovo Thinkpad T460s T470s</v>
      </c>
      <c r="G32" s="29" t="str">
        <f>IF(ISBLANK(Values!E31),"","TellusRem")</f>
        <v>TellusRem</v>
      </c>
      <c r="H32" s="1" t="str">
        <f>IF(ISBLANK(Values!E31),"",Values!$B$16)</f>
        <v>computer-keyboards</v>
      </c>
      <c r="I32" s="1" t="str">
        <f>IF(ISBLANK(Values!E31),"","4730574031")</f>
        <v>4730574031</v>
      </c>
      <c r="J32" s="31" t="str">
        <f>IF(ISBLANK(Values!E31),"",Values!F31 )</f>
        <v>Lenovo T460s - BG</v>
      </c>
      <c r="K32" s="27" t="str">
        <f>IF(IF(ISBLANK(Values!E31),"",IF(Values!J31, Values!$B$4, Values!$B$5))=0,"",IF(ISBLANK(Values!E31),"",IF(Values!J31, Values!$B$4, Values!$B$5)))</f>
        <v/>
      </c>
      <c r="L32" s="27">
        <f>IF(ISBLANK(Values!E31),"",IF($CO32="DEFAULT", Values!$B$18, ""))</f>
        <v>5</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T460s parent</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xml:space="preserve">👉 LAYOUT - 🇧🇬 Bulgaars GEEN achtergrondverlichting. </v>
      </c>
      <c r="AM32" s="1" t="str">
        <f>SUBSTITUTE(IF(ISBLANK(Values!E31),"",Values!$B$27), "{model}", Values!$B$3)</f>
        <v xml:space="preserve">👉 COMPATIBEL MET - Lenovo T460s T470s.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Bulgaars</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6" x14ac:dyDescent="0.2">
      <c r="A33" s="1" t="str">
        <f>IF(ISBLANK(Values!E32),"",IF(Values!$B$37="EU","computercomponent","computer"))</f>
        <v>computercomponent</v>
      </c>
      <c r="B33" s="33" t="str">
        <f>IF(ISBLANK(Values!E32),"",Values!F32)</f>
        <v>Lenovo T460s - CZ</v>
      </c>
      <c r="C33" s="29" t="str">
        <f>IF(ISBLANK(Values!E32),"","TellusRem")</f>
        <v>TellusRem</v>
      </c>
      <c r="D33" s="28">
        <f>IF(ISBLANK(Values!E32),"",Values!E32)</f>
        <v>5714401460091</v>
      </c>
      <c r="E33" s="1" t="str">
        <f>IF(ISBLANK(Values!E32),"","EAN")</f>
        <v>EAN</v>
      </c>
      <c r="F33" s="27" t="str">
        <f>IF(ISBLANK(Values!E32),"",IF(Values!J32, SUBSTITUTE(Values!$B$1, "{language}", Values!H32) &amp; " " &amp;Values!$B$3, SUBSTITUTE(Values!$B$2, "{language}", Values!$H32) &amp; " " &amp;Values!$B$3))</f>
        <v>vervangend Tsjechisch toetsenbord met achtergrondverlichting voor Lenovo Thinkpad T460s T470s</v>
      </c>
      <c r="G33" s="29" t="str">
        <f>IF(ISBLANK(Values!E32),"","TellusRem")</f>
        <v>TellusRem</v>
      </c>
      <c r="H33" s="1" t="str">
        <f>IF(ISBLANK(Values!E32),"",Values!$B$16)</f>
        <v>computer-keyboards</v>
      </c>
      <c r="I33" s="1" t="str">
        <f>IF(ISBLANK(Values!E32),"","4730574031")</f>
        <v>4730574031</v>
      </c>
      <c r="J33" s="31" t="str">
        <f>IF(ISBLANK(Values!E32),"",Values!F32 )</f>
        <v>Lenovo T460s - CZ</v>
      </c>
      <c r="K33" s="27" t="str">
        <f>IF(IF(ISBLANK(Values!E32),"",IF(Values!J32, Values!$B$4, Values!$B$5))=0,"",IF(ISBLANK(Values!E32),"",IF(Values!J32, Values!$B$4, Values!$B$5)))</f>
        <v/>
      </c>
      <c r="L33" s="27">
        <f>IF(ISBLANK(Values!E32),"",IF($CO33="DEFAULT", Values!$B$18, ""))</f>
        <v>5</v>
      </c>
      <c r="M33" s="27" t="str">
        <f>IF(ISBLANK(Values!E32),"",Values!$M32)</f>
        <v>https://download.lenovo.com/Images/Parts/01YR096/01YR096_A.jpg</v>
      </c>
      <c r="N33" s="27" t="str">
        <f>IF(ISBLANK(Values!$F32),"",Values!N32)</f>
        <v>https://download.lenovo.com/Images/Parts/01YR096/01YR096_B.jpg</v>
      </c>
      <c r="O33" s="27" t="str">
        <f>IF(ISBLANK(Values!$F32),"",Values!O32)</f>
        <v>https://download.lenovo.com/Images/Parts/01YR096/01YR096_details.jpg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T460s parent</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xml:space="preserve">👉 LAYOUT - 🇨🇿 Tsjechisch GEEN achtergrondverlichting. </v>
      </c>
      <c r="AM33" s="1" t="str">
        <f>SUBSTITUTE(IF(ISBLANK(Values!E32),"",Values!$B$27), "{model}", Values!$B$3)</f>
        <v xml:space="preserve">👉 COMPATIBEL MET - Lenovo T460s T470s.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Tsjechisch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6" x14ac:dyDescent="0.2">
      <c r="A34" s="1" t="str">
        <f>IF(ISBLANK(Values!E33),"",IF(Values!$B$37="EU","computercomponent","computer"))</f>
        <v>computercomponent</v>
      </c>
      <c r="B34" s="33" t="str">
        <f>IF(ISBLANK(Values!E33),"",Values!F33)</f>
        <v>Lenovo T460s - DK</v>
      </c>
      <c r="C34" s="29" t="str">
        <f>IF(ISBLANK(Values!E33),"","TellusRem")</f>
        <v>TellusRem</v>
      </c>
      <c r="D34" s="28">
        <f>IF(ISBLANK(Values!E33),"",Values!E33)</f>
        <v>5714401460107</v>
      </c>
      <c r="E34" s="1" t="str">
        <f>IF(ISBLANK(Values!E33),"","EAN")</f>
        <v>EAN</v>
      </c>
      <c r="F34" s="27" t="str">
        <f>IF(ISBLANK(Values!E33),"",IF(Values!J33, SUBSTITUTE(Values!$B$1, "{language}", Values!H33) &amp; " " &amp;Values!$B$3, SUBSTITUTE(Values!$B$2, "{language}", Values!$H33) &amp; " " &amp;Values!$B$3))</f>
        <v>vervangend Deens toetsenbord met achtergrondverlichting voor Lenovo Thinkpad T460s T470s</v>
      </c>
      <c r="G34" s="29" t="str">
        <f>IF(ISBLANK(Values!E33),"","TellusRem")</f>
        <v>TellusRem</v>
      </c>
      <c r="H34" s="1" t="str">
        <f>IF(ISBLANK(Values!E33),"",Values!$B$16)</f>
        <v>computer-keyboards</v>
      </c>
      <c r="I34" s="1" t="str">
        <f>IF(ISBLANK(Values!E33),"","4730574031")</f>
        <v>4730574031</v>
      </c>
      <c r="J34" s="31" t="str">
        <f>IF(ISBLANK(Values!E33),"",Values!F33 )</f>
        <v>Lenovo T460s - DK</v>
      </c>
      <c r="K34" s="27" t="str">
        <f>IF(IF(ISBLANK(Values!E33),"",IF(Values!J33, Values!$B$4, Values!$B$5))=0,"",IF(ISBLANK(Values!E33),"",IF(Values!J33, Values!$B$4, Values!$B$5)))</f>
        <v/>
      </c>
      <c r="L34" s="27">
        <f>IF(ISBLANK(Values!E33),"",IF($CO34="DEFAULT", Values!$B$18, ""))</f>
        <v>5</v>
      </c>
      <c r="M34" s="27" t="str">
        <f>IF(ISBLANK(Values!E33),"",Values!$M33)</f>
        <v>https://download.lenovo.com/Images/Parts/01YR097/01YR097_A.jpg</v>
      </c>
      <c r="N34" s="27" t="str">
        <f>IF(ISBLANK(Values!$F33),"",Values!N33)</f>
        <v>https://download.lenovo.com/Images/Parts/01YR097/01YR097_B.jpg</v>
      </c>
      <c r="O34" s="27" t="str">
        <f>IF(ISBLANK(Values!$F33),"",Values!O33)</f>
        <v>https://download.lenovo.com/Images/Parts/01YR097/01YR097_details.jpg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T460s parent</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xml:space="preserve">👉 LAYOUT - 🇩🇰 Deens GEEN achtergrondverlichting. </v>
      </c>
      <c r="AM34" s="1" t="str">
        <f>SUBSTITUTE(IF(ISBLANK(Values!E33),"",Values!$B$27), "{model}", Values!$B$3)</f>
        <v xml:space="preserve">👉 COMPATIBEL MET - Lenovo T460s T470s.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Deens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6" x14ac:dyDescent="0.2">
      <c r="A35" s="1" t="str">
        <f>IF(ISBLANK(Values!E34),"",IF(Values!$B$37="EU","computercomponent","computer"))</f>
        <v>computercomponent</v>
      </c>
      <c r="B35" s="33" t="str">
        <f>IF(ISBLANK(Values!E34),"",Values!F34)</f>
        <v>Lenovo T460s - HU</v>
      </c>
      <c r="C35" s="29" t="str">
        <f>IF(ISBLANK(Values!E34),"","TellusRem")</f>
        <v>TellusRem</v>
      </c>
      <c r="D35" s="28">
        <f>IF(ISBLANK(Values!E34),"",Values!E34)</f>
        <v>5714401460114</v>
      </c>
      <c r="E35" s="1" t="str">
        <f>IF(ISBLANK(Values!E34),"","EAN")</f>
        <v>EAN</v>
      </c>
      <c r="F35" s="27" t="str">
        <f>IF(ISBLANK(Values!E34),"",IF(Values!J34, SUBSTITUTE(Values!$B$1, "{language}", Values!H34) &amp; " " &amp;Values!$B$3, SUBSTITUTE(Values!$B$2, "{language}", Values!$H34) &amp; " " &amp;Values!$B$3))</f>
        <v>vervangend Hongaars toetsenbord met achtergrondverlichting voor Lenovo Thinkpad T460s T470s</v>
      </c>
      <c r="G35" s="29" t="str">
        <f>IF(ISBLANK(Values!E34),"","TellusRem")</f>
        <v>TellusRem</v>
      </c>
      <c r="H35" s="1" t="str">
        <f>IF(ISBLANK(Values!E34),"",Values!$B$16)</f>
        <v>computer-keyboards</v>
      </c>
      <c r="I35" s="1" t="str">
        <f>IF(ISBLANK(Values!E34),"","4730574031")</f>
        <v>4730574031</v>
      </c>
      <c r="J35" s="31" t="str">
        <f>IF(ISBLANK(Values!E34),"",Values!F34 )</f>
        <v>Lenovo T460s - HU</v>
      </c>
      <c r="K35" s="27" t="str">
        <f>IF(IF(ISBLANK(Values!E34),"",IF(Values!J34, Values!$B$4, Values!$B$5))=0,"",IF(ISBLANK(Values!E34),"",IF(Values!J34, Values!$B$4, Values!$B$5)))</f>
        <v/>
      </c>
      <c r="L35" s="27">
        <f>IF(ISBLANK(Values!E34),"",IF($CO35="DEFAULT", Values!$B$18, ""))</f>
        <v>5</v>
      </c>
      <c r="M35" s="27" t="str">
        <f>IF(ISBLANK(Values!E34),"",Values!$M34)</f>
        <v>https://download.lenovo.com/Images/Parts/01YR103/01YR103_A.jpg</v>
      </c>
      <c r="N35" s="27" t="str">
        <f>IF(ISBLANK(Values!$F34),"",Values!N34)</f>
        <v>https://download.lenovo.com/Images/Parts/01YR103/01YR103_B.jpg</v>
      </c>
      <c r="O35" s="27" t="str">
        <f>IF(ISBLANK(Values!$F34),"",Values!O34)</f>
        <v>https://download.lenovo.com/Images/Parts/01YR103/01YR103_details.jpg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T460s parent</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xml:space="preserve">👉 LAYOUT - 🇭🇺 Hongaars GEEN achtergrondverlichting. </v>
      </c>
      <c r="AM35" s="1" t="str">
        <f>SUBSTITUTE(IF(ISBLANK(Values!E34),"",Values!$B$27), "{model}", Values!$B$3)</f>
        <v xml:space="preserve">👉 COMPATIBEL MET - Lenovo T460s T470s.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Hongaars</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6" x14ac:dyDescent="0.2">
      <c r="A36" s="1" t="str">
        <f>IF(ISBLANK(Values!E35),"",IF(Values!$B$37="EU","computercomponent","computer"))</f>
        <v>computercomponent</v>
      </c>
      <c r="B36" s="33" t="str">
        <f>IF(ISBLANK(Values!E35),"",Values!F35)</f>
        <v>Lenovo T460s - NL</v>
      </c>
      <c r="C36" s="29" t="str">
        <f>IF(ISBLANK(Values!E35),"","TellusRem")</f>
        <v>TellusRem</v>
      </c>
      <c r="D36" s="28">
        <f>IF(ISBLANK(Values!E35),"",Values!E35)</f>
        <v>5714401460121</v>
      </c>
      <c r="E36" s="1" t="str">
        <f>IF(ISBLANK(Values!E35),"","EAN")</f>
        <v>EAN</v>
      </c>
      <c r="F36" s="27" t="str">
        <f>IF(ISBLANK(Values!E35),"",IF(Values!J35, SUBSTITUTE(Values!$B$1, "{language}", Values!H35) &amp; " " &amp;Values!$B$3, SUBSTITUTE(Values!$B$2, "{language}", Values!$H35) &amp; " " &amp;Values!$B$3))</f>
        <v>vervangend Nederlands toetsenbord met achtergrondverlichting voor Lenovo Thinkpad T460s T470s</v>
      </c>
      <c r="G36" s="29" t="str">
        <f>IF(ISBLANK(Values!E35),"","TellusRem")</f>
        <v>TellusRem</v>
      </c>
      <c r="H36" s="1" t="str">
        <f>IF(ISBLANK(Values!E35),"",Values!$B$16)</f>
        <v>computer-keyboards</v>
      </c>
      <c r="I36" s="1" t="str">
        <f>IF(ISBLANK(Values!E35),"","4730574031")</f>
        <v>4730574031</v>
      </c>
      <c r="J36" s="31" t="str">
        <f>IF(ISBLANK(Values!E35),"",Values!F35 )</f>
        <v>Lenovo T460s - NL</v>
      </c>
      <c r="K36" s="27" t="str">
        <f>IF(IF(ISBLANK(Values!E35),"",IF(Values!J35, Values!$B$4, Values!$B$5))=0,"",IF(ISBLANK(Values!E35),"",IF(Values!J35, Values!$B$4, Values!$B$5)))</f>
        <v/>
      </c>
      <c r="L36" s="27">
        <f>IF(ISBLANK(Values!E35),"",IF($CO36="DEFAULT", Values!$B$18, ""))</f>
        <v>5</v>
      </c>
      <c r="M36" s="27" t="str">
        <f>IF(ISBLANK(Values!E35),"",Values!$M35)</f>
        <v>https://download.lenovo.com/Images/Parts/01YT119/01YT119_A.jpg</v>
      </c>
      <c r="N36" s="27" t="str">
        <f>IF(ISBLANK(Values!$F35),"",Values!N35)</f>
        <v>https://download.lenovo.com/Images/Parts/01YT119/01YT119_B.jpg</v>
      </c>
      <c r="O36" s="27" t="str">
        <f>IF(ISBLANK(Values!$F35),"",Values!O35)</f>
        <v>https://download.lenovo.com/Images/Parts/01YT119/01YT119_details.jpg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T460s parent</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xml:space="preserve">👉 LAYOUT - 🇳🇱 Nederlands GEEN achtergrondverlichting. </v>
      </c>
      <c r="AM36" s="1" t="str">
        <f>SUBSTITUTE(IF(ISBLANK(Values!E35),"",Values!$B$27), "{model}", Values!$B$3)</f>
        <v xml:space="preserve">👉 COMPATIBEL MET - Lenovo T460s T470s.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Nederlands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6" x14ac:dyDescent="0.2">
      <c r="A37" s="1" t="str">
        <f>IF(ISBLANK(Values!E36),"",IF(Values!$B$37="EU","computercomponent","computer"))</f>
        <v>computercomponent</v>
      </c>
      <c r="B37" s="33" t="str">
        <f>IF(ISBLANK(Values!E36),"",Values!F36)</f>
        <v>Lenovo T460s - NO</v>
      </c>
      <c r="C37" s="29" t="str">
        <f>IF(ISBLANK(Values!E36),"","TellusRem")</f>
        <v>TellusRem</v>
      </c>
      <c r="D37" s="28">
        <f>IF(ISBLANK(Values!E36),"",Values!E36)</f>
        <v>5714401460138</v>
      </c>
      <c r="E37" s="1" t="str">
        <f>IF(ISBLANK(Values!E36),"","EAN")</f>
        <v>EAN</v>
      </c>
      <c r="F37" s="27" t="str">
        <f>IF(ISBLANK(Values!E36),"",IF(Values!J36, SUBSTITUTE(Values!$B$1, "{language}", Values!H36) &amp; " " &amp;Values!$B$3, SUBSTITUTE(Values!$B$2, "{language}", Values!$H36) &amp; " " &amp;Values!$B$3))</f>
        <v>vervangend Noors toetsenbord met achtergrondverlichting voor Lenovo Thinkpad T460s T470s</v>
      </c>
      <c r="G37" s="29" t="str">
        <f>IF(ISBLANK(Values!E36),"","TellusRem")</f>
        <v>TellusRem</v>
      </c>
      <c r="H37" s="1" t="str">
        <f>IF(ISBLANK(Values!E36),"",Values!$B$16)</f>
        <v>computer-keyboards</v>
      </c>
      <c r="I37" s="1" t="str">
        <f>IF(ISBLANK(Values!E36),"","4730574031")</f>
        <v>4730574031</v>
      </c>
      <c r="J37" s="31" t="str">
        <f>IF(ISBLANK(Values!E36),"",Values!F36 )</f>
        <v>Lenovo T460s - NO</v>
      </c>
      <c r="K37" s="27" t="str">
        <f>IF(IF(ISBLANK(Values!E36),"",IF(Values!J36, Values!$B$4, Values!$B$5))=0,"",IF(ISBLANK(Values!E36),"",IF(Values!J36, Values!$B$4, Values!$B$5)))</f>
        <v/>
      </c>
      <c r="L37" s="27">
        <f>IF(ISBLANK(Values!E36),"",IF($CO37="DEFAULT", Values!$B$18, ""))</f>
        <v>5</v>
      </c>
      <c r="M37" s="27" t="str">
        <f>IF(ISBLANK(Values!E36),"",Values!$M36)</f>
        <v>https://download.lenovo.com/Images/Parts/01YT162/01YT162_A.jpg</v>
      </c>
      <c r="N37" s="27" t="str">
        <f>IF(ISBLANK(Values!$F36),"",Values!N36)</f>
        <v>https://download.lenovo.com/Images/Parts/01YT162/01YT162_B.jpg</v>
      </c>
      <c r="O37" s="27" t="str">
        <f>IF(ISBLANK(Values!$F36),"",Values!O36)</f>
        <v>https://download.lenovo.com/Images/Parts/01YT162/01YT162_details.jpg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T460s parent</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xml:space="preserve">👉 LAYOUT - 🇳🇴 Noors GEEN achtergrondverlichting. </v>
      </c>
      <c r="AM37" s="1" t="str">
        <f>SUBSTITUTE(IF(ISBLANK(Values!E36),"",Values!$B$27), "{model}", Values!$B$3)</f>
        <v xml:space="preserve">👉 COMPATIBEL MET - Lenovo T460s T470s.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Noors</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6" x14ac:dyDescent="0.2">
      <c r="A38" s="1" t="str">
        <f>IF(ISBLANK(Values!E37),"",IF(Values!$B$37="EU","computercomponent","computer"))</f>
        <v>computercomponent</v>
      </c>
      <c r="B38" s="33" t="str">
        <f>IF(ISBLANK(Values!E37),"",Values!F37)</f>
        <v>Lenovo T460s - PL</v>
      </c>
      <c r="C38" s="29" t="str">
        <f>IF(ISBLANK(Values!E37),"","TellusRem")</f>
        <v>TellusRem</v>
      </c>
      <c r="D38" s="28">
        <f>IF(ISBLANK(Values!E37),"",Values!E37)</f>
        <v>5714401460145</v>
      </c>
      <c r="E38" s="1" t="str">
        <f>IF(ISBLANK(Values!E37),"","EAN")</f>
        <v>EAN</v>
      </c>
      <c r="F38" s="27" t="str">
        <f>IF(ISBLANK(Values!E37),"",IF(Values!J37, SUBSTITUTE(Values!$B$1, "{language}", Values!H37) &amp; " " &amp;Values!$B$3, SUBSTITUTE(Values!$B$2, "{language}", Values!$H37) &amp; " " &amp;Values!$B$3))</f>
        <v>vervangend Pools toetsenbord met achtergrondverlichting voor Lenovo Thinkpad T460s T470s</v>
      </c>
      <c r="G38" s="29" t="str">
        <f>IF(ISBLANK(Values!E37),"","TellusRem")</f>
        <v>TellusRem</v>
      </c>
      <c r="H38" s="1" t="str">
        <f>IF(ISBLANK(Values!E37),"",Values!$B$16)</f>
        <v>computer-keyboards</v>
      </c>
      <c r="I38" s="1" t="str">
        <f>IF(ISBLANK(Values!E37),"","4730574031")</f>
        <v>4730574031</v>
      </c>
      <c r="J38" s="31" t="str">
        <f>IF(ISBLANK(Values!E37),"",Values!F37 )</f>
        <v>Lenovo T460s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T460s parent</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xml:space="preserve">👉 LAYOUT - 🇵🇱 Pools GEEN achtergrondverlichting. </v>
      </c>
      <c r="AM38" s="1" t="str">
        <f>SUBSTITUTE(IF(ISBLANK(Values!E37),"",Values!$B$27), "{model}", Values!$B$3)</f>
        <v xml:space="preserve">👉 COMPATIBEL MET - Lenovo T460s T470s.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Pools</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6" x14ac:dyDescent="0.2">
      <c r="A39" s="1" t="str">
        <f>IF(ISBLANK(Values!E38),"",IF(Values!$B$37="EU","computercomponent","computer"))</f>
        <v>computercomponent</v>
      </c>
      <c r="B39" s="33" t="str">
        <f>IF(ISBLANK(Values!E38),"",Values!F38)</f>
        <v>Lenovo T460s - PT</v>
      </c>
      <c r="C39" s="29" t="str">
        <f>IF(ISBLANK(Values!E38),"","TellusRem")</f>
        <v>TellusRem</v>
      </c>
      <c r="D39" s="28">
        <f>IF(ISBLANK(Values!E38),"",Values!E38)</f>
        <v>5714401460152</v>
      </c>
      <c r="E39" s="1" t="str">
        <f>IF(ISBLANK(Values!E38),"","EAN")</f>
        <v>EAN</v>
      </c>
      <c r="F39" s="27" t="str">
        <f>IF(ISBLANK(Values!E38),"",IF(Values!J38, SUBSTITUTE(Values!$B$1, "{language}", Values!H38) &amp; " " &amp;Values!$B$3, SUBSTITUTE(Values!$B$2, "{language}", Values!$H38) &amp; " " &amp;Values!$B$3))</f>
        <v>vervangend Portugees toetsenbord met achtergrondverlichting voor Lenovo Thinkpad T460s T470s</v>
      </c>
      <c r="G39" s="29" t="str">
        <f>IF(ISBLANK(Values!E38),"","TellusRem")</f>
        <v>TellusRem</v>
      </c>
      <c r="H39" s="1" t="str">
        <f>IF(ISBLANK(Values!E38),"",Values!$B$16)</f>
        <v>computer-keyboards</v>
      </c>
      <c r="I39" s="1" t="str">
        <f>IF(ISBLANK(Values!E38),"","4730574031")</f>
        <v>4730574031</v>
      </c>
      <c r="J39" s="31" t="str">
        <f>IF(ISBLANK(Values!E38),"",Values!F38 )</f>
        <v>Lenovo T460s - PT</v>
      </c>
      <c r="K39" s="27" t="str">
        <f>IF(IF(ISBLANK(Values!E38),"",IF(Values!J38, Values!$B$4, Values!$B$5))=0,"",IF(ISBLANK(Values!E38),"",IF(Values!J38, Values!$B$4, Values!$B$5)))</f>
        <v/>
      </c>
      <c r="L39" s="27">
        <f>IF(ISBLANK(Values!E38),"",IF($CO39="DEFAULT", Values!$B$18, ""))</f>
        <v>5</v>
      </c>
      <c r="M39" s="27" t="str">
        <f>IF(ISBLANK(Values!E38),"",Values!$M38)</f>
        <v>https://download.lenovo.com/Images/Parts/01YR110/01YR110_A.jpg</v>
      </c>
      <c r="N39" s="27" t="str">
        <f>IF(ISBLANK(Values!$F38),"",Values!N38)</f>
        <v>https://download.lenovo.com/Images/Parts/01YR110/01YR110_B.jpg</v>
      </c>
      <c r="O39" s="27" t="str">
        <f>IF(ISBLANK(Values!$F38),"",Values!O38)</f>
        <v>https://download.lenovo.com/Images/Parts/01YR110/01YR110_details.jpg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T460s parent</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xml:space="preserve">👉 LAYOUT - 🇵🇹 Portugees GEEN achtergrondverlichting. </v>
      </c>
      <c r="AM39" s="1" t="str">
        <f>SUBSTITUTE(IF(ISBLANK(Values!E38),"",Values!$B$27), "{model}", Values!$B$3)</f>
        <v xml:space="preserve">👉 COMPATIBEL MET - Lenovo T460s T470s.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Portugees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6" x14ac:dyDescent="0.2">
      <c r="A40" s="1" t="str">
        <f>IF(ISBLANK(Values!E39),"",IF(Values!$B$37="EU","computercomponent","computer"))</f>
        <v>computercomponent</v>
      </c>
      <c r="B40" s="33" t="str">
        <f>IF(ISBLANK(Values!E39),"",Values!F39)</f>
        <v>Lenovo T460s - SE/FI</v>
      </c>
      <c r="C40" s="29" t="str">
        <f>IF(ISBLANK(Values!E39),"","TellusRem")</f>
        <v>TellusRem</v>
      </c>
      <c r="D40" s="28">
        <f>IF(ISBLANK(Values!E39),"",Values!E39)</f>
        <v>5714401460169</v>
      </c>
      <c r="E40" s="1" t="str">
        <f>IF(ISBLANK(Values!E39),"","EAN")</f>
        <v>EAN</v>
      </c>
      <c r="F40" s="27" t="str">
        <f>IF(ISBLANK(Values!E39),"",IF(Values!J39, SUBSTITUTE(Values!$B$1, "{language}", Values!H39) &amp; " " &amp;Values!$B$3, SUBSTITUTE(Values!$B$2, "{language}", Values!$H39) &amp; " " &amp;Values!$B$3))</f>
        <v>vervangend Zweeds – Finsh toetsenbord met achtergrondverlichting voor Lenovo Thinkpad T460s T470s</v>
      </c>
      <c r="G40" s="29" t="str">
        <f>IF(ISBLANK(Values!E39),"","TellusRem")</f>
        <v>TellusRem</v>
      </c>
      <c r="H40" s="1" t="str">
        <f>IF(ISBLANK(Values!E39),"",Values!$B$16)</f>
        <v>computer-keyboards</v>
      </c>
      <c r="I40" s="1" t="str">
        <f>IF(ISBLANK(Values!E39),"","4730574031")</f>
        <v>4730574031</v>
      </c>
      <c r="J40" s="31" t="str">
        <f>IF(ISBLANK(Values!E39),"",Values!F39 )</f>
        <v>Lenovo T460s - SE/FI</v>
      </c>
      <c r="K40" s="27" t="str">
        <f>IF(IF(ISBLANK(Values!E39),"",IF(Values!J39, Values!$B$4, Values!$B$5))=0,"",IF(ISBLANK(Values!E39),"",IF(Values!J39, Values!$B$4, Values!$B$5)))</f>
        <v/>
      </c>
      <c r="L40" s="27">
        <f>IF(ISBLANK(Values!E39),"",IF($CO40="DEFAULT", Values!$B$18, ""))</f>
        <v>5</v>
      </c>
      <c r="M40" s="27" t="str">
        <f>IF(ISBLANK(Values!E39),"",Values!$M39)</f>
        <v>https://download.lenovo.com/Images/Parts/01YR114/01YR114_A.jpg</v>
      </c>
      <c r="N40" s="27" t="str">
        <f>IF(ISBLANK(Values!$F39),"",Values!N39)</f>
        <v>https://download.lenovo.com/Images/Parts/01YR114/01YR114_B.jpg</v>
      </c>
      <c r="O40" s="27" t="str">
        <f>IF(ISBLANK(Values!$F39),"",Values!O39)</f>
        <v>https://download.lenovo.com/Images/Parts/01YR114/01YR114_details.jpg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T460s parent</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xml:space="preserve">👉 LAYOUT - 🇸🇪 🇫🇮 Zweeds – Finsh GEEN achtergrondverlichting. </v>
      </c>
      <c r="AM40" s="1" t="str">
        <f>SUBSTITUTE(IF(ISBLANK(Values!E39),"",Values!$B$27), "{model}", Values!$B$3)</f>
        <v xml:space="preserve">👉 COMPATIBEL MET - Lenovo T460s T470s.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Zweeds – Finsh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6" x14ac:dyDescent="0.2">
      <c r="A41" s="1" t="str">
        <f>IF(ISBLANK(Values!E40),"",IF(Values!$B$37="EU","computercomponent","computer"))</f>
        <v>computercomponent</v>
      </c>
      <c r="B41" s="33" t="str">
        <f>IF(ISBLANK(Values!E40),"",Values!F40)</f>
        <v>Lenovo T460s - CH</v>
      </c>
      <c r="C41" s="29" t="str">
        <f>IF(ISBLANK(Values!E40),"","TellusRem")</f>
        <v>TellusRem</v>
      </c>
      <c r="D41" s="28">
        <f>IF(ISBLANK(Values!E40),"",Values!E40)</f>
        <v>5714401460176</v>
      </c>
      <c r="E41" s="1" t="str">
        <f>IF(ISBLANK(Values!E40),"","EAN")</f>
        <v>EAN</v>
      </c>
      <c r="F41" s="27" t="str">
        <f>IF(ISBLANK(Values!E40),"",IF(Values!J40, SUBSTITUTE(Values!$B$1, "{language}", Values!H40) &amp; " " &amp;Values!$B$3, SUBSTITUTE(Values!$B$2, "{language}", Values!$H40) &amp; " " &amp;Values!$B$3))</f>
        <v>vervangend Zwitsers toetsenbord met achtergrondverlichting voor Lenovo Thinkpad T460s T470s</v>
      </c>
      <c r="G41" s="29" t="str">
        <f>IF(ISBLANK(Values!E40),"","TellusRem")</f>
        <v>TellusRem</v>
      </c>
      <c r="H41" s="1" t="str">
        <f>IF(ISBLANK(Values!E40),"",Values!$B$16)</f>
        <v>computer-keyboards</v>
      </c>
      <c r="I41" s="1" t="str">
        <f>IF(ISBLANK(Values!E40),"","4730574031")</f>
        <v>4730574031</v>
      </c>
      <c r="J41" s="31" t="str">
        <f>IF(ISBLANK(Values!E40),"",Values!F40 )</f>
        <v>Lenovo T460s - CH</v>
      </c>
      <c r="K41" s="27" t="str">
        <f>IF(IF(ISBLANK(Values!E40),"",IF(Values!J40, Values!$B$4, Values!$B$5))=0,"",IF(ISBLANK(Values!E40),"",IF(Values!J40, Values!$B$4, Values!$B$5)))</f>
        <v/>
      </c>
      <c r="L41" s="27">
        <f>IF(ISBLANK(Values!E40),"",IF($CO41="DEFAULT", Values!$B$18, ""))</f>
        <v>5</v>
      </c>
      <c r="M41" s="27" t="str">
        <f>IF(ISBLANK(Values!E40),"",Values!$M40)</f>
        <v>https://download.lenovo.com/Images/Parts/01YR115/01YR115_A.jpg</v>
      </c>
      <c r="N41" s="27" t="str">
        <f>IF(ISBLANK(Values!$F40),"",Values!N40)</f>
        <v>https://download.lenovo.com/Images/Parts/01YR115/01YR115_B.jpg</v>
      </c>
      <c r="O41" s="27" t="str">
        <f>IF(ISBLANK(Values!$F40),"",Values!O40)</f>
        <v>https://download.lenovo.com/Images/Parts/01YR115/01YR115_details.jpg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T460s parent</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xml:space="preserve">👉 LAYOUT - 🇨🇭 Zwitsers GEEN achtergrondverlichting. </v>
      </c>
      <c r="AM41" s="1" t="str">
        <f>SUBSTITUTE(IF(ISBLANK(Values!E40),"",Values!$B$27), "{model}", Values!$B$3)</f>
        <v xml:space="preserve">👉 COMPATIBEL MET - Lenovo T460s T470s.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Zwitsers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6" x14ac:dyDescent="0.2">
      <c r="A42" s="1" t="str">
        <f>IF(ISBLANK(Values!E41),"",IF(Values!$B$37="EU","computercomponent","computer"))</f>
        <v>computercomponent</v>
      </c>
      <c r="B42" s="33" t="str">
        <f>IF(ISBLANK(Values!E41),"",Values!F41)</f>
        <v>Lenovo T460s - US INT</v>
      </c>
      <c r="C42" s="29" t="str">
        <f>IF(ISBLANK(Values!E41),"","TellusRem")</f>
        <v>TellusRem</v>
      </c>
      <c r="D42" s="28">
        <f>IF(ISBLANK(Values!E41),"",Values!E41)</f>
        <v>5714401460183</v>
      </c>
      <c r="E42" s="1" t="str">
        <f>IF(ISBLANK(Values!E41),"","EAN")</f>
        <v>EAN</v>
      </c>
      <c r="F42" s="27" t="str">
        <f>IF(ISBLANK(Values!E41),"",IF(Values!J41, SUBSTITUTE(Values!$B$1, "{language}", Values!H41) &amp; " " &amp;Values!$B$3, SUBSTITUTE(Values!$B$2, "{language}", Values!$H41) &amp; " " &amp;Values!$B$3))</f>
        <v>vervangend US Internationaal toetsenbord met achtergrondverlichting voor Lenovo Thinkpad T460s T470s</v>
      </c>
      <c r="G42" s="29" t="str">
        <f>IF(ISBLANK(Values!E41),"","TellusRem")</f>
        <v>TellusRem</v>
      </c>
      <c r="H42" s="1" t="str">
        <f>IF(ISBLANK(Values!E41),"",Values!$B$16)</f>
        <v>computer-keyboards</v>
      </c>
      <c r="I42" s="1" t="str">
        <f>IF(ISBLANK(Values!E41),"","4730574031")</f>
        <v>4730574031</v>
      </c>
      <c r="J42" s="31" t="str">
        <f>IF(ISBLANK(Values!E41),"",Values!F41 )</f>
        <v>Lenovo T460s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https://raw.githubusercontent.com/PatrickVibild/TellusAmazonPictures/master/pictures/Lenovo/T460S/RG/USI/1.jpg</v>
      </c>
      <c r="N42" s="27" t="str">
        <f>IF(ISBLANK(Values!$F41),"",Values!N41)</f>
        <v>https://raw.githubusercontent.com/PatrickVibild/TellusAmazonPictures/master/pictures/Lenovo/T460S/RG/USI/2.jpg</v>
      </c>
      <c r="O42" s="27" t="str">
        <f>IF(ISBLANK(Values!$F41),"",Values!O41)</f>
        <v>https://raw.githubusercontent.com/PatrickVibild/TellusAmazonPictures/master/pictures/Lenovo/T460S/RG/USI/3.jpg</v>
      </c>
      <c r="P42" s="27" t="str">
        <f>IF(ISBLANK(Values!$F41),"",Values!P41)</f>
        <v>https://raw.githubusercontent.com/PatrickVibild/TellusAmazonPictures/master/pictures/Lenovo/T460S/RG/USI/4.jpg</v>
      </c>
      <c r="Q42" s="27" t="str">
        <f>IF(ISBLANK(Values!$F41),"",Values!Q41)</f>
        <v>https://raw.githubusercontent.com/PatrickVibild/TellusAmazonPictures/master/pictures/Lenovo/T460S/RG/USI/5.jpg</v>
      </c>
      <c r="R42" s="27" t="str">
        <f>IF(ISBLANK(Values!$F41),"",Values!R41)</f>
        <v>https://raw.githubusercontent.com/PatrickVibild/TellusAmazonPictures/master/pictures/Lenovo/T460S/RG/USI/6.jpg</v>
      </c>
      <c r="S42" s="27" t="str">
        <f>IF(ISBLANK(Values!$F41),"",Values!S41)</f>
        <v>https://raw.githubusercontent.com/PatrickVibild/TellusAmazonPictures/master/pictures/Lenovo/T460S/RG/USI/7.jpg</v>
      </c>
      <c r="T42" s="27" t="str">
        <f>IF(ISBLANK(Values!$F41),"",Values!T41)</f>
        <v>https://raw.githubusercontent.com/PatrickVibild/TellusAmazonPictures/master/pictures/Lenovo/T460S/RG/USI/8.jpg</v>
      </c>
      <c r="U42" s="27" t="str">
        <f>IF(ISBLANK(Values!$F41),"",Values!U41)</f>
        <v>https://raw.githubusercontent.com/PatrickVibild/TellusAmazonPictures/master/pictures/Lenovo/T460S/RG/USI/9.jpg</v>
      </c>
      <c r="W42" s="29" t="str">
        <f>IF(ISBLANK(Values!E41),"","Child")</f>
        <v>Child</v>
      </c>
      <c r="X42" s="29" t="str">
        <f>IF(ISBLANK(Values!E41),"",Values!$B$13)</f>
        <v>Lenovo T460s parent</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xml:space="preserve">👉 LAYOUT - 🇺🇸 with € symbol US Internationaal GEEN achtergrondverlichting. </v>
      </c>
      <c r="AM42" s="1" t="str">
        <f>SUBSTITUTE(IF(ISBLANK(Values!E41),"",Values!$B$27), "{model}", Values!$B$3)</f>
        <v xml:space="preserve">👉 COMPATIBEL MET - Lenovo T460s T470s. Controleer de afbeelding en beschrijving zorgvuldig voordat u een toetsenbord koopt. Dit zorgt ervoor dat u het juiste laptoptoetsenbord voor uw computer krijgt. Super eenvoudige installatie. </v>
      </c>
      <c r="AT42" s="27" t="str">
        <f>IF(ISBLANK(Values!E41),"",Values!H41)</f>
        <v>US Internationaal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6" x14ac:dyDescent="0.2">
      <c r="A43" s="1" t="str">
        <f>IF(ISBLANK(Values!E42),"",IF(Values!$B$37="EU","computercomponent","computer"))</f>
        <v>computercomponent</v>
      </c>
      <c r="B43" s="33" t="str">
        <f>IF(ISBLANK(Values!E42),"",Values!F42)</f>
        <v>Lenovo T460s - RUS</v>
      </c>
      <c r="C43" s="29" t="str">
        <f>IF(ISBLANK(Values!E42),"","TellusRem")</f>
        <v>TellusRem</v>
      </c>
      <c r="D43" s="28">
        <f>IF(ISBLANK(Values!E42),"",Values!E42)</f>
        <v>5714401460190</v>
      </c>
      <c r="E43" s="1" t="str">
        <f>IF(ISBLANK(Values!E42),"","EAN")</f>
        <v>EAN</v>
      </c>
      <c r="F43" s="27" t="str">
        <f>IF(ISBLANK(Values!E42),"",IF(Values!J42, SUBSTITUTE(Values!$B$1, "{language}", Values!H42) &amp; " " &amp;Values!$B$3, SUBSTITUTE(Values!$B$2, "{language}", Values!$H42) &amp; " " &amp;Values!$B$3))</f>
        <v>vervangend Russisch toetsenbord met achtergrondverlichting voor Lenovo Thinkpad T460s T470s</v>
      </c>
      <c r="G43" s="29" t="str">
        <f>IF(ISBLANK(Values!E42),"","TellusRem")</f>
        <v>TellusRem</v>
      </c>
      <c r="H43" s="1" t="str">
        <f>IF(ISBLANK(Values!E42),"",Values!$B$16)</f>
        <v>computer-keyboards</v>
      </c>
      <c r="I43" s="1" t="str">
        <f>IF(ISBLANK(Values!E42),"","4730574031")</f>
        <v>4730574031</v>
      </c>
      <c r="J43" s="31" t="str">
        <f>IF(ISBLANK(Values!E42),"",Values!F42 )</f>
        <v>Lenovo T460s - RUS</v>
      </c>
      <c r="K43" s="27" t="str">
        <f>IF(IF(ISBLANK(Values!E42),"",IF(Values!J42, Values!$B$4, Values!$B$5))=0,"",IF(ISBLANK(Values!E42),"",IF(Values!J42, Values!$B$4, Values!$B$5)))</f>
        <v/>
      </c>
      <c r="L43" s="27">
        <f>IF(ISBLANK(Values!E42),"",IF($CO43="DEFAULT", Values!$B$18, ""))</f>
        <v>5</v>
      </c>
      <c r="M43" s="27" t="str">
        <f>IF(ISBLANK(Values!E42),"",Values!$M42)</f>
        <v>https://download.lenovo.com/Images/Parts/01YT165/01YT165_A.jpg</v>
      </c>
      <c r="N43" s="27" t="str">
        <f>IF(ISBLANK(Values!$F42),"",Values!N42)</f>
        <v>https://download.lenovo.com/Images/Parts/01YT165/01YT165_B.jpg</v>
      </c>
      <c r="O43" s="27" t="str">
        <f>IF(ISBLANK(Values!$F42),"",Values!O42)</f>
        <v>https://download.lenovo.com/Images/Parts/01YT165/01YT165_details.jpg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T460s parent</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LAYOUT - {flag} {language} zonder achtergrondverlichting.</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xml:space="preserve">👉 LAYOUT - 🇷🇺 Russisch GEEN achtergrondverlichting. </v>
      </c>
      <c r="AM43" s="1" t="str">
        <f>SUBSTITUTE(IF(ISBLANK(Values!E42),"",Values!$B$27), "{model}", Values!$B$3)</f>
        <v xml:space="preserve">👉 COMPATIBEL MET - Lenovo T460s T470s. Controleer de afbeelding en beschrijving zorgvuldig voordat u een toetsenbord koopt. Dit zorgt ervoor dat u het juiste laptoptoetsenbord voor uw computer krijgt. Super eenvoudige installatie. </v>
      </c>
      <c r="AT43" s="27" t="str">
        <f>IF(ISBLANK(Values!E42),"",Values!H42)</f>
        <v>Russisch</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6" x14ac:dyDescent="0.2">
      <c r="A44" s="1" t="str">
        <f>IF(ISBLANK(Values!E43),"",IF(Values!$B$37="EU","computercomponent","computer"))</f>
        <v>computercomponent</v>
      </c>
      <c r="B44" s="33" t="str">
        <f>IF(ISBLANK(Values!E43),"",Values!F43)</f>
        <v>Lenovo T460s - US</v>
      </c>
      <c r="C44" s="29" t="str">
        <f>IF(ISBLANK(Values!E43),"","TellusRem")</f>
        <v>TellusRem</v>
      </c>
      <c r="D44" s="28">
        <f>IF(ISBLANK(Values!E43),"",Values!E43)</f>
        <v>5714401460206</v>
      </c>
      <c r="E44" s="1" t="str">
        <f>IF(ISBLANK(Values!E43),"","EAN")</f>
        <v>EAN</v>
      </c>
      <c r="F44" s="27" t="str">
        <f>IF(ISBLANK(Values!E43),"",IF(Values!J43, SUBSTITUTE(Values!$B$1, "{language}", Values!H43) &amp; " " &amp;Values!$B$3, SUBSTITUTE(Values!$B$2, "{language}", Values!$H43) &amp; " " &amp;Values!$B$3))</f>
        <v>vervangend US toetsenbord met achtergrondverlichting voor Lenovo Thinkpad T460s T470s</v>
      </c>
      <c r="G44" s="29" t="str">
        <f>IF(ISBLANK(Values!E43),"","TellusRem")</f>
        <v>TellusRem</v>
      </c>
      <c r="H44" s="1" t="str">
        <f>IF(ISBLANK(Values!E43),"",Values!$B$16)</f>
        <v>computer-keyboards</v>
      </c>
      <c r="I44" s="1" t="str">
        <f>IF(ISBLANK(Values!E43),"","4730574031")</f>
        <v>4730574031</v>
      </c>
      <c r="J44" s="31" t="str">
        <f>IF(ISBLANK(Values!E43),"",Values!F43 )</f>
        <v>Lenovo T460s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https://raw.githubusercontent.com/PatrickVibild/TellusAmazonPictures/master/pictures/Lenovo/T460S/RG/US/1.jpg</v>
      </c>
      <c r="N44" s="27" t="str">
        <f>IF(ISBLANK(Values!$F43),"",Values!N43)</f>
        <v>https://raw.githubusercontent.com/PatrickVibild/TellusAmazonPictures/master/pictures/Lenovo/T460S/RG/US/2.jpg</v>
      </c>
      <c r="O44" s="27" t="str">
        <f>IF(ISBLANK(Values!$F43),"",Values!O43)</f>
        <v>https://raw.githubusercontent.com/PatrickVibild/TellusAmazonPictures/master/pictures/Lenovo/T460S/RG/US/3.jpg</v>
      </c>
      <c r="P44" s="27" t="str">
        <f>IF(ISBLANK(Values!$F43),"",Values!P43)</f>
        <v>https://raw.githubusercontent.com/PatrickVibild/TellusAmazonPictures/master/pictures/Lenovo/T460S/RG/US/4.jpg</v>
      </c>
      <c r="Q44" s="27" t="str">
        <f>IF(ISBLANK(Values!$F43),"",Values!Q43)</f>
        <v>https://raw.githubusercontent.com/PatrickVibild/TellusAmazonPictures/master/pictures/Lenovo/T460S/RG/US/5.jpg</v>
      </c>
      <c r="R44" s="27" t="str">
        <f>IF(ISBLANK(Values!$F43),"",Values!R43)</f>
        <v>https://raw.githubusercontent.com/PatrickVibild/TellusAmazonPictures/master/pictures/Lenovo/T460S/RG/US/6.jpg</v>
      </c>
      <c r="S44" s="27" t="str">
        <f>IF(ISBLANK(Values!$F43),"",Values!S43)</f>
        <v>https://raw.githubusercontent.com/PatrickVibild/TellusAmazonPictures/master/pictures/Lenovo/T460S/RG/US/7.jpg</v>
      </c>
      <c r="T44" s="27" t="str">
        <f>IF(ISBLANK(Values!$F43),"",Values!T43)</f>
        <v>https://raw.githubusercontent.com/PatrickVibild/TellusAmazonPictures/master/pictures/Lenovo/T460S/RG/US/8.jpg</v>
      </c>
      <c r="U44" s="27" t="str">
        <f>IF(ISBLANK(Values!$F43),"",Values!U43)</f>
        <v>https://raw.githubusercontent.com/PatrickVibild/TellusAmazonPictures/master/pictures/Lenovo/T460S/RG/US/9.jpg</v>
      </c>
      <c r="W44" s="29" t="str">
        <f>IF(ISBLANK(Values!E43),"","Child")</f>
        <v>Child</v>
      </c>
      <c r="X44" s="29" t="str">
        <f>IF(ISBLANK(Values!E43),"",Values!$B$13)</f>
        <v>Lenovo T460s parent</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LAYOUT - {flag} {language} zonder achtergrondverlichting.</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T460s T470s</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xml:space="preserve">👉 LAYOUT - 🇺🇸 US GEEN achtergrondverlichting. </v>
      </c>
      <c r="AM44" s="1" t="str">
        <f>SUBSTITUTE(IF(ISBLANK(Values!E43),"",Values!$B$27), "{model}", Values!$B$3)</f>
        <v xml:space="preserve">👉 COMPATIBEL MET - Lenovo T460s T470s. Controleer de afbeelding en beschrijving zorgvuldig voordat u een toetsenbord koopt. Dit zorgt ervoor dat u het juiste laptoptoetsenbord voor uw computer krijgt. Super eenvoudige installatie. </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Q4:FZ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4" sqref="C4:F2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732</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f>FALSE()</f>
        <v>0</v>
      </c>
      <c r="K4" s="36" t="s">
        <v>716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https://raw.githubusercontent.com/PatrickVibild/TellusAmazonPictures/master/pictures/Lenovo/T460S/BL/DE/1.jpg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https://raw.githubusercontent.com/PatrickVibild/TellusAmazonPictures/master/pictures/Lenovo/T460S/BL/DE/2.jpg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https://raw.githubusercontent.com/PatrickVibild/TellusAmazonPictures/master/pictures/Lenovo/T460S/BL/DE/3.jpg</v>
      </c>
      <c r="P4" t="str">
        <f t="shared" ref="P4:P35" si="3">IF(ISBLANK(K4),"",IF(L4, "https://raw.githubusercontent.com/PatrickVibild/TellusAmazonPictures/master/pictures/"&amp;K4&amp;"/4.jpg", ""))</f>
        <v>https://raw.githubusercontent.com/PatrickVibild/TellusAmazonPictures/master/pictures/Lenovo/T460S/BL/DE/4.jpg</v>
      </c>
      <c r="Q4" t="str">
        <f t="shared" ref="Q4:Q35" si="4">IF(ISBLANK(K4),"",IF(L4, "https://raw.githubusercontent.com/PatrickVibild/TellusAmazonPictures/master/pictures/"&amp;K4&amp;"/5.jpg", ""))</f>
        <v>https://raw.githubusercontent.com/PatrickVibild/TellusAmazonPictures/master/pictures/Lenovo/T460S/BL/DE/5.jpg</v>
      </c>
      <c r="R4" t="str">
        <f t="shared" ref="R4:R35" si="5">IF(ISBLANK(K4),"",IF(L4, "https://raw.githubusercontent.com/PatrickVibild/TellusAmazonPictures/master/pictures/"&amp;K4&amp;"/6.jpg", ""))</f>
        <v>https://raw.githubusercontent.com/PatrickVibild/TellusAmazonPictures/master/pictures/Lenovo/T460S/BL/DE/6.jpg</v>
      </c>
      <c r="S4" t="str">
        <f t="shared" ref="S4:S35" si="6">IF(ISBLANK(K4),"",IF(L4, "https://raw.githubusercontent.com/PatrickVibild/TellusAmazonPictures/master/pictures/"&amp;K4&amp;"/7.jpg", ""))</f>
        <v>https://raw.githubusercontent.com/PatrickVibild/TellusAmazonPictures/master/pictures/Lenovo/T460S/BL/DE/7.jpg</v>
      </c>
      <c r="T4" t="str">
        <f t="shared" ref="T4:T35" si="7">IF(ISBLANK(K4),"",IF(L4, "https://raw.githubusercontent.com/PatrickVibild/TellusAmazonPictures/master/pictures/"&amp;K4&amp;"/8.jpg",""))</f>
        <v>https://raw.githubusercontent.com/PatrickVibild/TellusAmazonPictures/master/pictures/Lenovo/T460S/BL/DE/8.jpg</v>
      </c>
      <c r="U4" t="str">
        <f t="shared" ref="U4:U35" si="8">IF(ISBLANK(K4),"",IF(L4, "https://raw.githubusercontent.com/PatrickVibild/TellusAmazonPictures/master/pictures/"&amp;K4&amp;"/9.jpg", ""))</f>
        <v>https://raw.githubusercontent.com/PatrickVibild/TellusAmazonPictures/master/pictures/Lenovo/T460S/BL/DE/9.jpg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717</v>
      </c>
      <c r="L5" s="46" t="b">
        <f>TRUE()</f>
        <v>1</v>
      </c>
      <c r="M5" s="47" t="str">
        <f t="shared" si="0"/>
        <v>https://raw.githubusercontent.com/PatrickVibild/TellusAmazonPictures/master/pictures/Lenovo/T460S/BL/FR/1.jpg</v>
      </c>
      <c r="N5" s="47" t="str">
        <f t="shared" si="1"/>
        <v>https://raw.githubusercontent.com/PatrickVibild/TellusAmazonPictures/master/pictures/Lenovo/T460S/BL/FR/2.jpg</v>
      </c>
      <c r="O5" s="48" t="str">
        <f t="shared" si="2"/>
        <v>https://raw.githubusercontent.com/PatrickVibild/TellusAmazonPictures/master/pictures/Lenovo/T460S/BL/FR/3.jpg</v>
      </c>
      <c r="P5" t="str">
        <f t="shared" si="3"/>
        <v>https://raw.githubusercontent.com/PatrickVibild/TellusAmazonPictures/master/pictures/Lenovo/T460S/BL/FR/4.jpg</v>
      </c>
      <c r="Q5" t="str">
        <f t="shared" si="4"/>
        <v>https://raw.githubusercontent.com/PatrickVibild/TellusAmazonPictures/master/pictures/Lenovo/T460S/BL/FR/5.jpg</v>
      </c>
      <c r="R5" t="str">
        <f t="shared" si="5"/>
        <v>https://raw.githubusercontent.com/PatrickVibild/TellusAmazonPictures/master/pictures/Lenovo/T460S/BL/FR/6.jpg</v>
      </c>
      <c r="S5" t="str">
        <f t="shared" si="6"/>
        <v>https://raw.githubusercontent.com/PatrickVibild/TellusAmazonPictures/master/pictures/Lenovo/T460S/BL/FR/7.jpg</v>
      </c>
      <c r="T5" t="str">
        <f t="shared" si="7"/>
        <v>https://raw.githubusercontent.com/PatrickVibild/TellusAmazonPictures/master/pictures/Lenovo/T460S/BL/FR/8.jpg</v>
      </c>
      <c r="U5" t="str">
        <f t="shared" si="8"/>
        <v>https://raw.githubusercontent.com/PatrickVibild/TellusAmazonPictures/master/pictures/Lenovo/T460S/BL/FR/9.jpg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718</v>
      </c>
      <c r="L6" s="46" t="b">
        <f>TRUE()</f>
        <v>1</v>
      </c>
      <c r="M6" s="47" t="str">
        <f t="shared" si="0"/>
        <v>https://raw.githubusercontent.com/PatrickVibild/TellusAmazonPictures/master/pictures/Lenovo/T460S/BL/IT/1.jpg</v>
      </c>
      <c r="N6" s="47" t="str">
        <f t="shared" si="1"/>
        <v>https://raw.githubusercontent.com/PatrickVibild/TellusAmazonPictures/master/pictures/Lenovo/T460S/BL/IT/2.jpg</v>
      </c>
      <c r="O6" s="48" t="str">
        <f t="shared" si="2"/>
        <v>https://raw.githubusercontent.com/PatrickVibild/TellusAmazonPictures/master/pictures/Lenovo/T460S/BL/IT/3.jpg</v>
      </c>
      <c r="P6" t="str">
        <f t="shared" si="3"/>
        <v>https://raw.githubusercontent.com/PatrickVibild/TellusAmazonPictures/master/pictures/Lenovo/T460S/BL/IT/4.jpg</v>
      </c>
      <c r="Q6" t="str">
        <f t="shared" si="4"/>
        <v>https://raw.githubusercontent.com/PatrickVibild/TellusAmazonPictures/master/pictures/Lenovo/T460S/BL/IT/5.jpg</v>
      </c>
      <c r="R6" t="str">
        <f t="shared" si="5"/>
        <v>https://raw.githubusercontent.com/PatrickVibild/TellusAmazonPictures/master/pictures/Lenovo/T460S/BL/IT/6.jpg</v>
      </c>
      <c r="S6" t="str">
        <f t="shared" si="6"/>
        <v>https://raw.githubusercontent.com/PatrickVibild/TellusAmazonPictures/master/pictures/Lenovo/T460S/BL/IT/7.jpg</v>
      </c>
      <c r="T6" t="str">
        <f t="shared" si="7"/>
        <v>https://raw.githubusercontent.com/PatrickVibild/TellusAmazonPictures/master/pictures/Lenovo/T460S/BL/IT/8.jpg</v>
      </c>
      <c r="U6" t="str">
        <f t="shared" si="8"/>
        <v>https://raw.githubusercontent.com/PatrickVibild/TellusAmazonPictures/master/pictures/Lenovo/T460S/BL/IT/9.jpg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719</v>
      </c>
      <c r="L7" s="46" t="b">
        <v>1</v>
      </c>
      <c r="M7" s="47" t="str">
        <f t="shared" si="0"/>
        <v>https://raw.githubusercontent.com/PatrickVibild/TellusAmazonPictures/master/pictures/Lenovo/T460S/BL/ES/1.jpg</v>
      </c>
      <c r="N7" s="47" t="str">
        <f t="shared" si="1"/>
        <v>https://raw.githubusercontent.com/PatrickVibild/TellusAmazonPictures/master/pictures/Lenovo/T460S/BL/ES/2.jpg</v>
      </c>
      <c r="O7" s="48" t="str">
        <f t="shared" si="2"/>
        <v>https://raw.githubusercontent.com/PatrickVibild/TellusAmazonPictures/master/pictures/Lenovo/T460S/BL/ES/3.jpg</v>
      </c>
      <c r="P7" t="str">
        <f t="shared" si="3"/>
        <v>https://raw.githubusercontent.com/PatrickVibild/TellusAmazonPictures/master/pictures/Lenovo/T460S/BL/ES/4.jpg</v>
      </c>
      <c r="Q7" t="str">
        <f t="shared" si="4"/>
        <v>https://raw.githubusercontent.com/PatrickVibild/TellusAmazonPictures/master/pictures/Lenovo/T460S/BL/ES/5.jpg</v>
      </c>
      <c r="R7" t="str">
        <f t="shared" si="5"/>
        <v>https://raw.githubusercontent.com/PatrickVibild/TellusAmazonPictures/master/pictures/Lenovo/T460S/BL/ES/6.jpg</v>
      </c>
      <c r="S7" t="str">
        <f t="shared" si="6"/>
        <v>https://raw.githubusercontent.com/PatrickVibild/TellusAmazonPictures/master/pictures/Lenovo/T460S/BL/ES/7.jpg</v>
      </c>
      <c r="T7" t="str">
        <f t="shared" si="7"/>
        <v>https://raw.githubusercontent.com/PatrickVibild/TellusAmazonPictures/master/pictures/Lenovo/T460S/BL/ES/8.jpg</v>
      </c>
      <c r="U7" t="str">
        <f t="shared" si="8"/>
        <v>https://raw.githubusercontent.com/PatrickVibild/TellusAmazonPictures/master/pictures/Lenovo/T460S/BL/ES/9.jpg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720</v>
      </c>
      <c r="L8" s="46" t="b">
        <f>TRUE()</f>
        <v>1</v>
      </c>
      <c r="M8" s="47" t="str">
        <f t="shared" si="0"/>
        <v>https://raw.githubusercontent.com/PatrickVibild/TellusAmazonPictures/master/pictures/Lenovo/T460S/BL/UK/1.jpg</v>
      </c>
      <c r="N8" s="47" t="str">
        <f t="shared" si="1"/>
        <v>https://raw.githubusercontent.com/PatrickVibild/TellusAmazonPictures/master/pictures/Lenovo/T460S/BL/UK/2.jpg</v>
      </c>
      <c r="O8" s="48" t="str">
        <f t="shared" si="2"/>
        <v>https://raw.githubusercontent.com/PatrickVibild/TellusAmazonPictures/master/pictures/Lenovo/T460S/BL/UK/3.jpg</v>
      </c>
      <c r="P8" t="str">
        <f t="shared" si="3"/>
        <v>https://raw.githubusercontent.com/PatrickVibild/TellusAmazonPictures/master/pictures/Lenovo/T460S/BL/UK/4.jpg</v>
      </c>
      <c r="Q8" t="str">
        <f t="shared" si="4"/>
        <v>https://raw.githubusercontent.com/PatrickVibild/TellusAmazonPictures/master/pictures/Lenovo/T460S/BL/UK/5.jpg</v>
      </c>
      <c r="R8" t="str">
        <f t="shared" si="5"/>
        <v>https://raw.githubusercontent.com/PatrickVibild/TellusAmazonPictures/master/pictures/Lenovo/T460S/BL/UK/6.jpg</v>
      </c>
      <c r="S8" t="str">
        <f t="shared" si="6"/>
        <v>https://raw.githubusercontent.com/PatrickVibild/TellusAmazonPictures/master/pictures/Lenovo/T460S/BL/UK/7.jpg</v>
      </c>
      <c r="T8" t="str">
        <f t="shared" si="7"/>
        <v>https://raw.githubusercontent.com/PatrickVibild/TellusAmazonPictures/master/pictures/Lenovo/T460S/BL/UK/8.jpg</v>
      </c>
      <c r="U8" t="str">
        <f t="shared" si="8"/>
        <v>https://raw.githubusercontent.com/PatrickVibild/TellusAmazonPictures/master/pictures/Lenovo/T460S/BL/UK/9.jpg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721</v>
      </c>
      <c r="L9" s="46" t="b">
        <f>TRUE()</f>
        <v>1</v>
      </c>
      <c r="M9" s="47" t="str">
        <f t="shared" si="0"/>
        <v>https://raw.githubusercontent.com/PatrickVibild/TellusAmazonPictures/master/pictures/Lenovo/T460S/BL/NOR/1.jpg</v>
      </c>
      <c r="N9" s="47" t="str">
        <f t="shared" si="1"/>
        <v>https://raw.githubusercontent.com/PatrickVibild/TellusAmazonPictures/master/pictures/Lenovo/T460S/BL/NOR/2.jpg</v>
      </c>
      <c r="O9" s="48" t="str">
        <f t="shared" si="2"/>
        <v>https://raw.githubusercontent.com/PatrickVibild/TellusAmazonPictures/master/pictures/Lenovo/T460S/BL/NOR/3.jpg</v>
      </c>
      <c r="P9" t="str">
        <f t="shared" si="3"/>
        <v>https://raw.githubusercontent.com/PatrickVibild/TellusAmazonPictures/master/pictures/Lenovo/T460S/BL/NOR/4.jpg</v>
      </c>
      <c r="Q9" t="str">
        <f t="shared" si="4"/>
        <v>https://raw.githubusercontent.com/PatrickVibild/TellusAmazonPictures/master/pictures/Lenovo/T460S/BL/NOR/5.jpg</v>
      </c>
      <c r="R9" t="str">
        <f t="shared" si="5"/>
        <v>https://raw.githubusercontent.com/PatrickVibild/TellusAmazonPictures/master/pictures/Lenovo/T460S/BL/NOR/6.jpg</v>
      </c>
      <c r="S9" t="str">
        <f t="shared" si="6"/>
        <v>https://raw.githubusercontent.com/PatrickVibild/TellusAmazonPictures/master/pictures/Lenovo/T460S/BL/NOR/7.jpg</v>
      </c>
      <c r="T9" t="str">
        <f t="shared" si="7"/>
        <v>https://raw.githubusercontent.com/PatrickVibild/TellusAmazonPictures/master/pictures/Lenovo/T460S/BL/NOR/8.jpg</v>
      </c>
      <c r="U9" t="str">
        <f t="shared" si="8"/>
        <v>https://raw.githubusercontent.com/PatrickVibild/TellusAmazonPictures/master/pictures/Lenovo/T460S/BL/NOR/9.jpg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f>FALSE()</f>
        <v>0</v>
      </c>
      <c r="K10" s="36" t="s">
        <v>696</v>
      </c>
      <c r="L10" s="46" t="b">
        <f>FALSE()</f>
        <v>0</v>
      </c>
      <c r="M10" s="47" t="str">
        <f t="shared" si="0"/>
        <v>https://download.lenovo.com/Images/Parts/01YR052/01YR052_A.jpg</v>
      </c>
      <c r="N10" s="47" t="str">
        <f t="shared" si="1"/>
        <v>https://download.lenovo.com/Images/Parts/01YR052/01YR052_B.jpg</v>
      </c>
      <c r="O10" s="48" t="str">
        <f t="shared" si="2"/>
        <v>https://download.lenovo.com/Images/Parts/01YR052/01YR052_details.jpg</v>
      </c>
      <c r="P10" t="str">
        <f t="shared" si="3"/>
        <v/>
      </c>
      <c r="Q10" t="str">
        <f t="shared" si="4"/>
        <v/>
      </c>
      <c r="R10" t="str">
        <f t="shared" si="5"/>
        <v/>
      </c>
      <c r="S10" t="str">
        <f t="shared" si="6"/>
        <v/>
      </c>
      <c r="T10" t="str">
        <f t="shared" si="7"/>
        <v/>
      </c>
      <c r="U10" t="str">
        <f t="shared" si="8"/>
        <v/>
      </c>
      <c r="V10" s="43">
        <f>MATCH(G10,options!$D$1:$D$20,0)</f>
        <v>7</v>
      </c>
    </row>
    <row r="11" spans="1:22"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f>FALSE()</f>
        <v>0</v>
      </c>
      <c r="K11" s="36"/>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4" t="b">
        <f>TRUE()</f>
        <v>1</v>
      </c>
      <c r="J12" s="45" t="b">
        <f>FALSE()</f>
        <v>0</v>
      </c>
      <c r="K12" s="36" t="s">
        <v>697</v>
      </c>
      <c r="L12" s="46" t="b">
        <f>FALSE()</f>
        <v>0</v>
      </c>
      <c r="M12" s="47" t="str">
        <f t="shared" si="0"/>
        <v>https://download.lenovo.com/Images/Parts/01YT108/01YT108_A.jpg</v>
      </c>
      <c r="N12" s="47" t="str">
        <f t="shared" si="1"/>
        <v>https://download.lenovo.com/Images/Parts/01YT108/01YT108_B.jpg</v>
      </c>
      <c r="O12" s="48" t="str">
        <f t="shared" si="2"/>
        <v>https://download.lenovo.com/Images/Parts/01YT108/01YT108_details.jpg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715</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4" t="b">
        <f>TRUE()</f>
        <v>1</v>
      </c>
      <c r="J13" s="45" t="b">
        <f>FALSE()</f>
        <v>0</v>
      </c>
      <c r="K13" s="36" t="s">
        <v>698</v>
      </c>
      <c r="L13" s="46" t="b">
        <f>FALSE()</f>
        <v>0</v>
      </c>
      <c r="M13" s="47" t="str">
        <f t="shared" si="0"/>
        <v>https://download.lenovo.com/Images/Parts/01YR055/01YR055_A.jpg</v>
      </c>
      <c r="N13" s="47" t="str">
        <f t="shared" si="1"/>
        <v>https://download.lenovo.com/Images/Parts/01YR055/01YR055_B.jpg</v>
      </c>
      <c r="O13" s="48" t="str">
        <f t="shared" si="2"/>
        <v>https://download.lenovo.com/Images/Parts/01YR055/01YR055_details.jpg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5714401460992</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t="s">
        <v>699</v>
      </c>
      <c r="L14" s="46" t="b">
        <f>FALSE()</f>
        <v>0</v>
      </c>
      <c r="M14" s="47" t="str">
        <f t="shared" si="0"/>
        <v>https://download.lenovo.com/Images/Parts/01YT115/01YT115_A.jpg</v>
      </c>
      <c r="N14" s="47" t="str">
        <f t="shared" si="1"/>
        <v>https://download.lenovo.com/Images/Parts/01YT115/01YT115_B.jpg</v>
      </c>
      <c r="O14" s="48" t="str">
        <f t="shared" si="2"/>
        <v>https://download.lenovo.com/Images/Parts/01YT115/01YT115_details.jpg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t="s">
        <v>700</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t="s">
        <v>701</v>
      </c>
      <c r="L16" s="46" t="b">
        <f>FALSE()</f>
        <v>0</v>
      </c>
      <c r="M16" s="47" t="str">
        <f t="shared" si="0"/>
        <v>https://download.lenovo.com/Images/Parts/01YT120/01YT120_A.jpg</v>
      </c>
      <c r="N16" s="47" t="str">
        <f t="shared" si="1"/>
        <v>https://download.lenovo.com/Images/Parts/01YT120/01YT120_B.jpg</v>
      </c>
      <c r="O16" s="48" t="str">
        <f t="shared" si="2"/>
        <v>https://download.lenovo.com/Images/Parts/01YT120/01YT120_details.jpg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t="s">
        <v>702</v>
      </c>
      <c r="L18" s="46" t="b">
        <f>FALSE()</f>
        <v>0</v>
      </c>
      <c r="M18" s="47" t="str">
        <f t="shared" si="0"/>
        <v>https://download.lenovo.com/Images/Parts/01YT122/01YT122_A.jpg</v>
      </c>
      <c r="N18" s="47" t="str">
        <f t="shared" si="1"/>
        <v>https://download.lenovo.com/Images/Parts/01YT122/01YT122_B.jpg</v>
      </c>
      <c r="O18" s="48" t="str">
        <f t="shared" si="2"/>
        <v>https://download.lenovo.com/Images/Parts/01YT122/01YT122_details.jpg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t="s">
        <v>703</v>
      </c>
      <c r="L19" s="46" t="b">
        <f>FALSE()</f>
        <v>0</v>
      </c>
      <c r="M19" s="47" t="str">
        <f t="shared" si="0"/>
        <v>https://download.lenovo.com/Images/Parts/01YR072/01YR072_A.jpg</v>
      </c>
      <c r="N19" s="47" t="str">
        <f t="shared" si="1"/>
        <v>https://download.lenovo.com/Images/Parts/01YR072/01YR072_B.jpg</v>
      </c>
      <c r="O19" s="48" t="str">
        <f t="shared" si="2"/>
        <v>https://download.lenovo.com/Images/Parts/01YR072/01YR072_details.jpg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t="s">
        <v>704</v>
      </c>
      <c r="L20" s="46" t="b">
        <f>FALSE()</f>
        <v>0</v>
      </c>
      <c r="M20" s="47" t="str">
        <f t="shared" si="0"/>
        <v>https://download.lenovo.com/Images/Parts/01YT127/01YT127_A.jpg</v>
      </c>
      <c r="N20" s="47" t="str">
        <f t="shared" si="1"/>
        <v>https://download.lenovo.com/Images/Parts/01YT127/01YT127_B.jpg</v>
      </c>
      <c r="O20" s="48" t="str">
        <f t="shared" si="2"/>
        <v>https://download.lenovo.com/Images/Parts/01YT127/01YT127_details.jpg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t="s">
        <v>722</v>
      </c>
      <c r="L21" s="46" t="b">
        <f>TRUE()</f>
        <v>1</v>
      </c>
      <c r="M21" s="47" t="str">
        <f t="shared" si="0"/>
        <v>https://raw.githubusercontent.com/PatrickVibild/TellusAmazonPictures/master/pictures/Lenovo/T460S/BL/USI/1.jpg</v>
      </c>
      <c r="N21" s="47" t="str">
        <f t="shared" si="1"/>
        <v>https://raw.githubusercontent.com/PatrickVibild/TellusAmazonPictures/master/pictures/Lenovo/T460S/BL/USI/2.jpg</v>
      </c>
      <c r="O21" s="48" t="str">
        <f t="shared" si="2"/>
        <v>https://raw.githubusercontent.com/PatrickVibild/TellusAmazonPictures/master/pictures/Lenovo/T460S/BL/USI/3.jpg</v>
      </c>
      <c r="P21" t="str">
        <f t="shared" si="3"/>
        <v>https://raw.githubusercontent.com/PatrickVibild/TellusAmazonPictures/master/pictures/Lenovo/T460S/BL/USI/4.jpg</v>
      </c>
      <c r="Q21" t="str">
        <f t="shared" si="4"/>
        <v>https://raw.githubusercontent.com/PatrickVibild/TellusAmazonPictures/master/pictures/Lenovo/T460S/BL/USI/5.jpg</v>
      </c>
      <c r="R21" t="str">
        <f t="shared" si="5"/>
        <v>https://raw.githubusercontent.com/PatrickVibild/TellusAmazonPictures/master/pictures/Lenovo/T460S/BL/USI/6.jpg</v>
      </c>
      <c r="S21" t="str">
        <f t="shared" si="6"/>
        <v>https://raw.githubusercontent.com/PatrickVibild/TellusAmazonPictures/master/pictures/Lenovo/T460S/BL/USI/7.jpg</v>
      </c>
      <c r="T21" t="str">
        <f t="shared" si="7"/>
        <v>https://raw.githubusercontent.com/PatrickVibild/TellusAmazonPictures/master/pictures/Lenovo/T460S/BL/USI/8.jpg</v>
      </c>
      <c r="U21" t="str">
        <f t="shared" si="8"/>
        <v>https://raw.githubusercontent.com/PatrickVibild/TellusAmazonPictures/master/pictures/Lenovo/T460S/BL/USI/9.jpg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t="s">
        <v>705</v>
      </c>
      <c r="L22" s="46" t="b">
        <f>FALSE()</f>
        <v>0</v>
      </c>
      <c r="M22" s="47" t="str">
        <f t="shared" si="0"/>
        <v>https://download.lenovo.com/Images/Parts/01YR069/01YR069_A.jpg</v>
      </c>
      <c r="N22" s="47" t="str">
        <f t="shared" si="1"/>
        <v>https://download.lenovo.com/Images/Parts/01YR069/01YR069_B.jpg</v>
      </c>
      <c r="O22" s="48" t="str">
        <f t="shared" si="2"/>
        <v>https://download.lenovo.com/Images/Parts/01YR069/01YR069_details.jpg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723</v>
      </c>
      <c r="L23" s="46" t="b">
        <f>TRUE()</f>
        <v>1</v>
      </c>
      <c r="M23" s="47" t="str">
        <f t="shared" si="0"/>
        <v>https://raw.githubusercontent.com/PatrickVibild/TellusAmazonPictures/master/pictures/Lenovo/T460S/BL/US/1.jpg</v>
      </c>
      <c r="N23" s="47" t="str">
        <f t="shared" si="1"/>
        <v>https://raw.githubusercontent.com/PatrickVibild/TellusAmazonPictures/master/pictures/Lenovo/T460S/BL/US/2.jpg</v>
      </c>
      <c r="O23" s="48" t="str">
        <f t="shared" si="2"/>
        <v>https://raw.githubusercontent.com/PatrickVibild/TellusAmazonPictures/master/pictures/Lenovo/T460S/BL/US/3.jpg</v>
      </c>
      <c r="P23" t="str">
        <f t="shared" si="3"/>
        <v>https://raw.githubusercontent.com/PatrickVibild/TellusAmazonPictures/master/pictures/Lenovo/T460S/BL/US/4.jpg</v>
      </c>
      <c r="Q23" t="str">
        <f t="shared" si="4"/>
        <v>https://raw.githubusercontent.com/PatrickVibild/TellusAmazonPictures/master/pictures/Lenovo/T460S/BL/US/5.jpg</v>
      </c>
      <c r="R23" t="str">
        <f t="shared" si="5"/>
        <v>https://raw.githubusercontent.com/PatrickVibild/TellusAmazonPictures/master/pictures/Lenovo/T460S/BL/US/6.jpg</v>
      </c>
      <c r="S23" t="str">
        <f t="shared" si="6"/>
        <v>https://raw.githubusercontent.com/PatrickVibild/TellusAmazonPictures/master/pictures/Lenovo/T460S/BL/US/7.jpg</v>
      </c>
      <c r="T23" t="str">
        <f t="shared" si="7"/>
        <v>https://raw.githubusercontent.com/PatrickVibild/TellusAmazonPictures/master/pictures/Lenovo/T460S/BL/US/8.jpg</v>
      </c>
      <c r="U23" t="str">
        <f t="shared" si="8"/>
        <v>https://raw.githubusercontent.com/PatrickVibild/TellusAmazonPictures/master/pictures/Lenovo/T460S/BL/US/9.jpg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v>5714401460015</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f>TRUE()</f>
        <v>1</v>
      </c>
      <c r="K24" s="36" t="s">
        <v>724</v>
      </c>
      <c r="L24" s="46" t="b">
        <f>TRUE()</f>
        <v>1</v>
      </c>
      <c r="M24" s="47" t="str">
        <f t="shared" si="0"/>
        <v>https://raw.githubusercontent.com/PatrickVibild/TellusAmazonPictures/master/pictures/Lenovo/T460S/RG/DE/1.jpg</v>
      </c>
      <c r="N24" s="47" t="str">
        <f t="shared" si="1"/>
        <v>https://raw.githubusercontent.com/PatrickVibild/TellusAmazonPictures/master/pictures/Lenovo/T460S/RG/DE/2.jpg</v>
      </c>
      <c r="O24" s="48" t="str">
        <f t="shared" si="2"/>
        <v>https://raw.githubusercontent.com/PatrickVibild/TellusAmazonPictures/master/pictures/Lenovo/T460S/RG/DE/3.jpg</v>
      </c>
      <c r="P24" t="str">
        <f t="shared" si="3"/>
        <v>https://raw.githubusercontent.com/PatrickVibild/TellusAmazonPictures/master/pictures/Lenovo/T460S/RG/DE/4.jpg</v>
      </c>
      <c r="Q24" t="str">
        <f t="shared" si="4"/>
        <v>https://raw.githubusercontent.com/PatrickVibild/TellusAmazonPictures/master/pictures/Lenovo/T460S/RG/DE/5.jpg</v>
      </c>
      <c r="R24" t="str">
        <f t="shared" si="5"/>
        <v>https://raw.githubusercontent.com/PatrickVibild/TellusAmazonPictures/master/pictures/Lenovo/T460S/RG/DE/6.jpg</v>
      </c>
      <c r="S24" t="str">
        <f t="shared" si="6"/>
        <v>https://raw.githubusercontent.com/PatrickVibild/TellusAmazonPictures/master/pictures/Lenovo/T460S/RG/DE/7.jpg</v>
      </c>
      <c r="T24" t="str">
        <f t="shared" si="7"/>
        <v>https://raw.githubusercontent.com/PatrickVibild/TellusAmazonPictures/master/pictures/Lenovo/T460S/RG/DE/8.jpg</v>
      </c>
      <c r="U24" t="str">
        <f t="shared" si="8"/>
        <v>https://raw.githubusercontent.com/PatrickVibild/TellusAmazonPictures/master/pictures/Lenovo/T460S/RG/DE/9.jpg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v>5714401460022</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f>TRUE()</f>
        <v>1</v>
      </c>
      <c r="K25" s="36" t="s">
        <v>725</v>
      </c>
      <c r="L25" s="46" t="b">
        <f>TRUE()</f>
        <v>1</v>
      </c>
      <c r="M25" s="47" t="str">
        <f t="shared" si="0"/>
        <v>https://raw.githubusercontent.com/PatrickVibild/TellusAmazonPictures/master/pictures/Lenovo/T460S/RG/FR/1.jpg</v>
      </c>
      <c r="N25" s="47" t="str">
        <f t="shared" si="1"/>
        <v>https://raw.githubusercontent.com/PatrickVibild/TellusAmazonPictures/master/pictures/Lenovo/T460S/RG/FR/2.jpg</v>
      </c>
      <c r="O25" s="48" t="str">
        <f t="shared" si="2"/>
        <v>https://raw.githubusercontent.com/PatrickVibild/TellusAmazonPictures/master/pictures/Lenovo/T460S/RG/FR/3.jpg</v>
      </c>
      <c r="P25" t="str">
        <f t="shared" si="3"/>
        <v>https://raw.githubusercontent.com/PatrickVibild/TellusAmazonPictures/master/pictures/Lenovo/T460S/RG/FR/4.jpg</v>
      </c>
      <c r="Q25" t="str">
        <f t="shared" si="4"/>
        <v>https://raw.githubusercontent.com/PatrickVibild/TellusAmazonPictures/master/pictures/Lenovo/T460S/RG/FR/5.jpg</v>
      </c>
      <c r="R25" t="str">
        <f t="shared" si="5"/>
        <v>https://raw.githubusercontent.com/PatrickVibild/TellusAmazonPictures/master/pictures/Lenovo/T460S/RG/FR/6.jpg</v>
      </c>
      <c r="S25" t="str">
        <f t="shared" si="6"/>
        <v>https://raw.githubusercontent.com/PatrickVibild/TellusAmazonPictures/master/pictures/Lenovo/T460S/RG/FR/7.jpg</v>
      </c>
      <c r="T25" t="str">
        <f t="shared" si="7"/>
        <v>https://raw.githubusercontent.com/PatrickVibild/TellusAmazonPictures/master/pictures/Lenovo/T460S/RG/FR/8.jpg</v>
      </c>
      <c r="U25" t="str">
        <f t="shared" si="8"/>
        <v>https://raw.githubusercontent.com/PatrickVibild/TellusAmazonPictures/master/pictures/Lenovo/T460S/RG/FR/9.jpg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v>5714401460039</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f>TRUE()</f>
        <v>1</v>
      </c>
      <c r="K26" s="36" t="s">
        <v>726</v>
      </c>
      <c r="L26" s="46" t="b">
        <f>TRUE()</f>
        <v>1</v>
      </c>
      <c r="M26" s="47" t="str">
        <f t="shared" si="0"/>
        <v>https://raw.githubusercontent.com/PatrickVibild/TellusAmazonPictures/master/pictures/Lenovo/T460S/RG/IT/1.jpg</v>
      </c>
      <c r="N26" s="47" t="str">
        <f t="shared" si="1"/>
        <v>https://raw.githubusercontent.com/PatrickVibild/TellusAmazonPictures/master/pictures/Lenovo/T460S/RG/IT/2.jpg</v>
      </c>
      <c r="O26" s="48" t="str">
        <f t="shared" si="2"/>
        <v>https://raw.githubusercontent.com/PatrickVibild/TellusAmazonPictures/master/pictures/Lenovo/T460S/RG/IT/3.jpg</v>
      </c>
      <c r="P26" t="str">
        <f t="shared" si="3"/>
        <v>https://raw.githubusercontent.com/PatrickVibild/TellusAmazonPictures/master/pictures/Lenovo/T460S/RG/IT/4.jpg</v>
      </c>
      <c r="Q26" t="str">
        <f t="shared" si="4"/>
        <v>https://raw.githubusercontent.com/PatrickVibild/TellusAmazonPictures/master/pictures/Lenovo/T460S/RG/IT/5.jpg</v>
      </c>
      <c r="R26" t="str">
        <f t="shared" si="5"/>
        <v>https://raw.githubusercontent.com/PatrickVibild/TellusAmazonPictures/master/pictures/Lenovo/T460S/RG/IT/6.jpg</v>
      </c>
      <c r="S26" t="str">
        <f t="shared" si="6"/>
        <v>https://raw.githubusercontent.com/PatrickVibild/TellusAmazonPictures/master/pictures/Lenovo/T460S/RG/IT/7.jpg</v>
      </c>
      <c r="T26" t="str">
        <f t="shared" si="7"/>
        <v>https://raw.githubusercontent.com/PatrickVibild/TellusAmazonPictures/master/pictures/Lenovo/T460S/RG/IT/8.jpg</v>
      </c>
      <c r="U26" t="str">
        <f t="shared" si="8"/>
        <v>https://raw.githubusercontent.com/PatrickVibild/TellusAmazonPictures/master/pictures/Lenovo/T460S/RG/IT/9.jpg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v>5714401460046</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f>TRUE()</f>
        <v>1</v>
      </c>
      <c r="K27" s="36" t="s">
        <v>727</v>
      </c>
      <c r="L27" s="46" t="b">
        <f>FALSE()</f>
        <v>0</v>
      </c>
      <c r="M27" s="47" t="str">
        <f t="shared" si="0"/>
        <v>https://download.lenovo.com/Images/Parts/Lenovo/T460S/RG/ES/Lenovo/T460S/RG/ES_A.jpg</v>
      </c>
      <c r="N27" s="47" t="str">
        <f t="shared" si="1"/>
        <v>https://download.lenovo.com/Images/Parts/Lenovo/T460S/RG/ES/Lenovo/T460S/RG/ES_B.jpg</v>
      </c>
      <c r="O27" s="48" t="str">
        <f t="shared" si="2"/>
        <v>https://download.lenovo.com/Images/Parts/Lenovo/T460S/RG/ES/Lenovo/T460S/RG/ES_details.jpg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t="b">
        <f>FALSE()</f>
        <v>0</v>
      </c>
      <c r="D28" s="42" t="b">
        <f>TRUE()</f>
        <v>1</v>
      </c>
      <c r="E28" s="36">
        <v>5714401460053</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728</v>
      </c>
      <c r="L28" s="46" t="b">
        <f>TRUE()</f>
        <v>1</v>
      </c>
      <c r="M28" s="47" t="str">
        <f t="shared" si="0"/>
        <v>https://raw.githubusercontent.com/PatrickVibild/TellusAmazonPictures/master/pictures/Lenovo/T460S/RG/UK/1.jpg</v>
      </c>
      <c r="N28" s="47" t="str">
        <f t="shared" si="1"/>
        <v>https://raw.githubusercontent.com/PatrickVibild/TellusAmazonPictures/master/pictures/Lenovo/T460S/RG/UK/2.jpg</v>
      </c>
      <c r="O28" s="48" t="str">
        <f t="shared" si="2"/>
        <v>https://raw.githubusercontent.com/PatrickVibild/TellusAmazonPictures/master/pictures/Lenovo/T460S/RG/UK/3.jpg</v>
      </c>
      <c r="P28" t="str">
        <f t="shared" si="3"/>
        <v>https://raw.githubusercontent.com/PatrickVibild/TellusAmazonPictures/master/pictures/Lenovo/T460S/RG/UK/4.jpg</v>
      </c>
      <c r="Q28" t="str">
        <f t="shared" si="4"/>
        <v>https://raw.githubusercontent.com/PatrickVibild/TellusAmazonPictures/master/pictures/Lenovo/T460S/RG/UK/5.jpg</v>
      </c>
      <c r="R28" t="str">
        <f t="shared" si="5"/>
        <v>https://raw.githubusercontent.com/PatrickVibild/TellusAmazonPictures/master/pictures/Lenovo/T460S/RG/UK/6.jpg</v>
      </c>
      <c r="S28" t="str">
        <f t="shared" si="6"/>
        <v>https://raw.githubusercontent.com/PatrickVibild/TellusAmazonPictures/master/pictures/Lenovo/T460S/RG/UK/7.jpg</v>
      </c>
      <c r="T28" t="str">
        <f t="shared" si="7"/>
        <v>https://raw.githubusercontent.com/PatrickVibild/TellusAmazonPictures/master/pictures/Lenovo/T460S/RG/UK/8.jpg</v>
      </c>
      <c r="U28" t="str">
        <f t="shared" si="8"/>
        <v>https://raw.githubusercontent.com/PatrickVibild/TellusAmazonPictures/master/pictures/Lenovo/T460S/RG/UK/9.jpg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FALSE()</f>
        <v>0</v>
      </c>
      <c r="E29" s="36">
        <v>5714401460060</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f>TRUE()</f>
        <v>1</v>
      </c>
      <c r="K29" s="36" t="s">
        <v>729</v>
      </c>
      <c r="L29" s="46" t="b">
        <f>TRUE()</f>
        <v>1</v>
      </c>
      <c r="M29" s="47" t="str">
        <f t="shared" si="0"/>
        <v>https://raw.githubusercontent.com/PatrickVibild/TellusAmazonPictures/master/pictures/Lenovo/T460S/RG/NOR/1.jpg</v>
      </c>
      <c r="N29" s="47" t="str">
        <f t="shared" si="1"/>
        <v>https://raw.githubusercontent.com/PatrickVibild/TellusAmazonPictures/master/pictures/Lenovo/T460S/RG/NOR/2.jpg</v>
      </c>
      <c r="O29" s="48" t="str">
        <f t="shared" si="2"/>
        <v>https://raw.githubusercontent.com/PatrickVibild/TellusAmazonPictures/master/pictures/Lenovo/T460S/RG/NOR/3.jpg</v>
      </c>
      <c r="P29" t="str">
        <f t="shared" si="3"/>
        <v>https://raw.githubusercontent.com/PatrickVibild/TellusAmazonPictures/master/pictures/Lenovo/T460S/RG/NOR/4.jpg</v>
      </c>
      <c r="Q29" t="str">
        <f t="shared" si="4"/>
        <v>https://raw.githubusercontent.com/PatrickVibild/TellusAmazonPictures/master/pictures/Lenovo/T460S/RG/NOR/5.jpg</v>
      </c>
      <c r="R29" t="str">
        <f t="shared" si="5"/>
        <v>https://raw.githubusercontent.com/PatrickVibild/TellusAmazonPictures/master/pictures/Lenovo/T460S/RG/NOR/6.jpg</v>
      </c>
      <c r="S29" t="str">
        <f t="shared" si="6"/>
        <v>https://raw.githubusercontent.com/PatrickVibild/TellusAmazonPictures/master/pictures/Lenovo/T460S/RG/NOR/7.jpg</v>
      </c>
      <c r="T29" t="str">
        <f t="shared" si="7"/>
        <v>https://raw.githubusercontent.com/PatrickVibild/TellusAmazonPictures/master/pictures/Lenovo/T460S/RG/NOR/8.jpg</v>
      </c>
      <c r="U29" t="str">
        <f t="shared" si="8"/>
        <v>https://raw.githubusercontent.com/PatrickVibild/TellusAmazonPictures/master/pictures/Lenovo/T460S/RG/NOR/9.jpg</v>
      </c>
      <c r="V29" s="43">
        <f>MATCH(G29,options!$D$1:$D$20,0)</f>
        <v>6</v>
      </c>
    </row>
    <row r="30" spans="1:22" ht="14" x14ac:dyDescent="0.15">
      <c r="B30" s="54"/>
      <c r="C30" s="42" t="b">
        <f>FALSE()</f>
        <v>0</v>
      </c>
      <c r="D30" s="42" t="b">
        <f>FALSE()</f>
        <v>0</v>
      </c>
      <c r="E30" s="36">
        <v>5714401460077</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f>TRUE()</f>
        <v>1</v>
      </c>
      <c r="K30" s="36" t="s">
        <v>706</v>
      </c>
      <c r="L30" s="46" t="b">
        <f>FALSE()</f>
        <v>0</v>
      </c>
      <c r="M30" s="47" t="str">
        <f t="shared" si="0"/>
        <v>https://download.lenovo.com/Images/Parts/01YR094/01YR094_A.jpg</v>
      </c>
      <c r="N30" s="47" t="str">
        <f t="shared" si="1"/>
        <v>https://download.lenovo.com/Images/Parts/01YR094/01YR094_B.jpg</v>
      </c>
      <c r="O30" s="48" t="str">
        <f t="shared" si="2"/>
        <v>https://download.lenovo.com/Images/Parts/01YR094/01YR094_details.jpg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v>5714401460084</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f>TRUE()</f>
        <v>1</v>
      </c>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5714401460091</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f>TRUE()</f>
        <v>1</v>
      </c>
      <c r="K32" s="36" t="s">
        <v>707</v>
      </c>
      <c r="L32" s="46" t="b">
        <f>FALSE()</f>
        <v>0</v>
      </c>
      <c r="M32" s="47" t="str">
        <f t="shared" si="0"/>
        <v>https://download.lenovo.com/Images/Parts/01YR096/01YR096_A.jpg</v>
      </c>
      <c r="N32" s="47" t="str">
        <f t="shared" si="1"/>
        <v>https://download.lenovo.com/Images/Parts/01YR096/01YR096_B.jpg</v>
      </c>
      <c r="O32" s="48" t="str">
        <f t="shared" si="2"/>
        <v>https://download.lenovo.com/Images/Parts/01YR096/01YR096_details.jpg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v>5714401460107</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f>TRUE()</f>
        <v>1</v>
      </c>
      <c r="K33" s="36" t="s">
        <v>708</v>
      </c>
      <c r="L33" s="46" t="b">
        <f>FALSE()</f>
        <v>0</v>
      </c>
      <c r="M33" s="47" t="str">
        <f t="shared" si="0"/>
        <v>https://download.lenovo.com/Images/Parts/01YR097/01YR097_A.jpg</v>
      </c>
      <c r="N33" s="47" t="str">
        <f t="shared" si="1"/>
        <v>https://download.lenovo.com/Images/Parts/01YR097/01YR097_B.jpg</v>
      </c>
      <c r="O33" s="48" t="str">
        <f t="shared" si="2"/>
        <v>https://download.lenovo.com/Images/Parts/01YR097/01YR097_details.jpg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5714401460114</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f>TRUE()</f>
        <v>1</v>
      </c>
      <c r="K34" s="36" t="s">
        <v>709</v>
      </c>
      <c r="L34" s="46" t="b">
        <f>FALSE()</f>
        <v>0</v>
      </c>
      <c r="M34" s="47" t="str">
        <f t="shared" si="0"/>
        <v>https://download.lenovo.com/Images/Parts/01YR103/01YR103_A.jpg</v>
      </c>
      <c r="N34" s="47" t="str">
        <f t="shared" si="1"/>
        <v>https://download.lenovo.com/Images/Parts/01YR103/01YR103_B.jpg</v>
      </c>
      <c r="O34" s="48" t="str">
        <f t="shared" si="2"/>
        <v>https://download.lenovo.com/Images/Parts/01YR103/01YR103_details.jpg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5714401460121</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f>TRUE()</f>
        <v>1</v>
      </c>
      <c r="K35" s="36" t="s">
        <v>700</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t="b">
        <f>FALSE()</f>
        <v>0</v>
      </c>
      <c r="D36" s="42" t="b">
        <f>FALSE()</f>
        <v>0</v>
      </c>
      <c r="E36" s="36">
        <v>5714401460138</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f>TRUE()</f>
        <v>1</v>
      </c>
      <c r="K36" s="36" t="s">
        <v>710</v>
      </c>
      <c r="L36" s="46" t="b">
        <f>FALSE()</f>
        <v>0</v>
      </c>
      <c r="M36" s="47" t="str">
        <f t="shared" ref="M36:M67" si="9">IF(ISBLANK(K36),"",IF(L36, "https://raw.githubusercontent.com/PatrickVibild/TellusAmazonPictures/master/pictures/"&amp;K36&amp;"/1.jpg","https://download.lenovo.com/Images/Parts/"&amp;K36&amp;"/"&amp;K36&amp;"_A.jpg"))</f>
        <v>https://download.lenovo.com/Images/Parts/01YT162/01YT162_A.jpg</v>
      </c>
      <c r="N36" s="47" t="str">
        <f t="shared" ref="N36:N67" si="10">IF(ISBLANK(K36),"",IF(L36, "https://raw.githubusercontent.com/PatrickVibild/TellusAmazonPictures/master/pictures/"&amp;K36&amp;"/2.jpg","https://download.lenovo.com/Images/Parts/"&amp;K36&amp;"/"&amp;K36&amp;"_B.jpg"))</f>
        <v>https://download.lenovo.com/Images/Parts/01YT162/01YT162_B.jpg</v>
      </c>
      <c r="O36" s="48" t="str">
        <f t="shared" ref="O36:O67" si="11">IF(ISBLANK(K36),"",IF(L36, "https://raw.githubusercontent.com/PatrickVibild/TellusAmazonPictures/master/pictures/"&amp;K36&amp;"/3.jpg","https://download.lenovo.com/Images/Parts/"&amp;K36&amp;"/"&amp;K36&amp;"_details.jpg"))</f>
        <v>https://download.lenovo.com/Images/Parts/01YT162/01YT162_details.jpg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5714401460145</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f>TRUE()</f>
        <v>1</v>
      </c>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5714401460152</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f>TRUE()</f>
        <v>1</v>
      </c>
      <c r="K38" s="36" t="s">
        <v>711</v>
      </c>
      <c r="L38" s="46" t="b">
        <f>FALSE()</f>
        <v>0</v>
      </c>
      <c r="M38" s="47" t="str">
        <f t="shared" si="9"/>
        <v>https://download.lenovo.com/Images/Parts/01YR110/01YR110_A.jpg</v>
      </c>
      <c r="N38" s="47" t="str">
        <f t="shared" si="10"/>
        <v>https://download.lenovo.com/Images/Parts/01YR110/01YR110_B.jpg</v>
      </c>
      <c r="O38" s="48" t="str">
        <f t="shared" si="11"/>
        <v>https://download.lenovo.com/Images/Parts/01YR110/01YR110_details.jpg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5714401460169</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f>TRUE()</f>
        <v>1</v>
      </c>
      <c r="K39" s="36" t="s">
        <v>712</v>
      </c>
      <c r="L39" s="46" t="b">
        <f>FALSE()</f>
        <v>0</v>
      </c>
      <c r="M39" s="47" t="str">
        <f t="shared" si="9"/>
        <v>https://download.lenovo.com/Images/Parts/01YR114/01YR114_A.jpg</v>
      </c>
      <c r="N39" s="47" t="str">
        <f t="shared" si="10"/>
        <v>https://download.lenovo.com/Images/Parts/01YR114/01YR114_B.jpg</v>
      </c>
      <c r="O39" s="48" t="str">
        <f t="shared" si="11"/>
        <v>https://download.lenovo.com/Images/Parts/01YR114/01YR114_details.jpg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5714401460176</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f>TRUE()</f>
        <v>1</v>
      </c>
      <c r="K40" s="36" t="s">
        <v>713</v>
      </c>
      <c r="L40" s="46" t="b">
        <f>FALSE()</f>
        <v>0</v>
      </c>
      <c r="M40" s="47" t="str">
        <f t="shared" si="9"/>
        <v>https://download.lenovo.com/Images/Parts/01YR115/01YR115_A.jpg</v>
      </c>
      <c r="N40" s="47" t="str">
        <f t="shared" si="10"/>
        <v>https://download.lenovo.com/Images/Parts/01YR115/01YR115_B.jpg</v>
      </c>
      <c r="O40" s="48" t="str">
        <f t="shared" si="11"/>
        <v>https://download.lenovo.com/Images/Parts/01YR115/01YR115_details.jpg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5714401460183</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f>TRUE()</f>
        <v>1</v>
      </c>
      <c r="K41" s="36" t="s">
        <v>730</v>
      </c>
      <c r="L41" s="46" t="b">
        <f>TRUE()</f>
        <v>1</v>
      </c>
      <c r="M41" s="47" t="str">
        <f t="shared" si="9"/>
        <v>https://raw.githubusercontent.com/PatrickVibild/TellusAmazonPictures/master/pictures/Lenovo/T460S/RG/USI/1.jpg</v>
      </c>
      <c r="N41" s="47" t="str">
        <f t="shared" si="10"/>
        <v>https://raw.githubusercontent.com/PatrickVibild/TellusAmazonPictures/master/pictures/Lenovo/T460S/RG/USI/2.jpg</v>
      </c>
      <c r="O41" s="48" t="str">
        <f t="shared" si="11"/>
        <v>https://raw.githubusercontent.com/PatrickVibild/TellusAmazonPictures/master/pictures/Lenovo/T460S/RG/USI/3.jpg</v>
      </c>
      <c r="P41" t="str">
        <f t="shared" si="12"/>
        <v>https://raw.githubusercontent.com/PatrickVibild/TellusAmazonPictures/master/pictures/Lenovo/T460S/RG/USI/4.jpg</v>
      </c>
      <c r="Q41" t="str">
        <f t="shared" si="13"/>
        <v>https://raw.githubusercontent.com/PatrickVibild/TellusAmazonPictures/master/pictures/Lenovo/T460S/RG/USI/5.jpg</v>
      </c>
      <c r="R41" t="str">
        <f t="shared" si="14"/>
        <v>https://raw.githubusercontent.com/PatrickVibild/TellusAmazonPictures/master/pictures/Lenovo/T460S/RG/USI/6.jpg</v>
      </c>
      <c r="S41" t="str">
        <f t="shared" si="15"/>
        <v>https://raw.githubusercontent.com/PatrickVibild/TellusAmazonPictures/master/pictures/Lenovo/T460S/RG/USI/7.jpg</v>
      </c>
      <c r="T41" t="str">
        <f t="shared" si="16"/>
        <v>https://raw.githubusercontent.com/PatrickVibild/TellusAmazonPictures/master/pictures/Lenovo/T460S/RG/USI/8.jpg</v>
      </c>
      <c r="U41" t="str">
        <f t="shared" si="17"/>
        <v>https://raw.githubusercontent.com/PatrickVibild/TellusAmazonPictures/master/pictures/Lenovo/T460S/RG/USI/9.jpg</v>
      </c>
      <c r="V41" s="43">
        <f>MATCH(G41,options!$D$1:$D$20,0)</f>
        <v>16</v>
      </c>
    </row>
    <row r="42" spans="1:22" ht="14" x14ac:dyDescent="0.15">
      <c r="C42" s="42" t="b">
        <f>FALSE()</f>
        <v>0</v>
      </c>
      <c r="D42" s="42" t="b">
        <f>FALSE()</f>
        <v>0</v>
      </c>
      <c r="E42" s="36">
        <v>5714401460190</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f>TRUE()</f>
        <v>1</v>
      </c>
      <c r="K42" s="36" t="s">
        <v>714</v>
      </c>
      <c r="L42" s="46" t="b">
        <f>FALSE()</f>
        <v>0</v>
      </c>
      <c r="M42" s="47" t="str">
        <f t="shared" si="9"/>
        <v>https://download.lenovo.com/Images/Parts/01YT165/01YT165_A.jpg</v>
      </c>
      <c r="N42" s="47" t="str">
        <f t="shared" si="10"/>
        <v>https://download.lenovo.com/Images/Parts/01YT165/01YT165_B.jpg</v>
      </c>
      <c r="O42" s="48" t="str">
        <f t="shared" si="11"/>
        <v>https://download.lenovo.com/Images/Parts/01YT165/01YT165_details.jpg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36">
        <v>5714401460206</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731</v>
      </c>
      <c r="L43" s="46" t="b">
        <f>TRUE()</f>
        <v>1</v>
      </c>
      <c r="M43" s="47" t="str">
        <f t="shared" si="9"/>
        <v>https://raw.githubusercontent.com/PatrickVibild/TellusAmazonPictures/master/pictures/Lenovo/T460S/RG/US/1.jpg</v>
      </c>
      <c r="N43" s="47" t="str">
        <f t="shared" si="10"/>
        <v>https://raw.githubusercontent.com/PatrickVibild/TellusAmazonPictures/master/pictures/Lenovo/T460S/RG/US/2.jpg</v>
      </c>
      <c r="O43" s="48" t="str">
        <f t="shared" si="11"/>
        <v>https://raw.githubusercontent.com/PatrickVibild/TellusAmazonPictures/master/pictures/Lenovo/T460S/RG/US/3.jpg</v>
      </c>
      <c r="P43" t="str">
        <f t="shared" si="12"/>
        <v>https://raw.githubusercontent.com/PatrickVibild/TellusAmazonPictures/master/pictures/Lenovo/T460S/RG/US/4.jpg</v>
      </c>
      <c r="Q43" t="str">
        <f t="shared" si="13"/>
        <v>https://raw.githubusercontent.com/PatrickVibild/TellusAmazonPictures/master/pictures/Lenovo/T460S/RG/US/5.jpg</v>
      </c>
      <c r="R43" t="str">
        <f t="shared" si="14"/>
        <v>https://raw.githubusercontent.com/PatrickVibild/TellusAmazonPictures/master/pictures/Lenovo/T460S/RG/US/6.jpg</v>
      </c>
      <c r="S43" t="str">
        <f t="shared" si="15"/>
        <v>https://raw.githubusercontent.com/PatrickVibild/TellusAmazonPictures/master/pictures/Lenovo/T460S/RG/US/7.jpg</v>
      </c>
      <c r="T43" t="str">
        <f t="shared" si="16"/>
        <v>https://raw.githubusercontent.com/PatrickVibild/TellusAmazonPictures/master/pictures/Lenovo/T460S/RG/US/8.jpg</v>
      </c>
      <c r="U43" t="str">
        <f t="shared" si="17"/>
        <v>https://raw.githubusercontent.com/PatrickVibild/TellusAmazonPictures/master/pictures/Lenovo/T460S/RG/US/9.jpg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2024-07-24T18:40:16Z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