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202300"/>
  <mc:AlternateContent xmlns:mc="http://schemas.openxmlformats.org/markup-compatibility/2006">
    <mc:Choice Requires="x15">
      <x15ac:absPath xmlns:x15ac="http://schemas.microsoft.com/office/spreadsheetml/2010/11/ac" url="/Users/patrickvibild/Library/Containers/com.microsoft.Excel/Data/after-big-bang-files/Lenovo/T460s/"/>
    </mc:Choice>
  </mc:AlternateContent>
  <xr:revisionPtr revIDLastSave="0" documentId="13_ncr:1_{86A38C0B-EBD2-EF4D-A4C5-8606147AAC02}" xr6:coauthVersionLast="47" xr6:coauthVersionMax="47" xr10:uidLastSave="{00000000-0000-0000-0000-000000000000}"/>
  <bookViews>
    <workbookView xWindow="0" yWindow="0" windowWidth="16380" windowHeight="8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s>
  <externalReferences>
    <externalReference r:id="rId10"/>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B2" i="3"/>
  <c r="B1" i="3"/>
  <c r="V104" i="2"/>
  <c r="O104" i="2"/>
  <c r="N104" i="2"/>
  <c r="M104" i="2"/>
  <c r="H104" i="2"/>
  <c r="V103" i="2"/>
  <c r="U103" i="2"/>
  <c r="T103" i="2"/>
  <c r="S103" i="2"/>
  <c r="R103" i="2"/>
  <c r="Q103" i="2"/>
  <c r="P103" i="2"/>
  <c r="O103" i="2"/>
  <c r="N103" i="2"/>
  <c r="M103" i="2"/>
  <c r="H103" i="2"/>
  <c r="V102" i="2"/>
  <c r="H102" i="2" s="1"/>
  <c r="U102" i="2"/>
  <c r="T102" i="2"/>
  <c r="S102" i="2"/>
  <c r="R102" i="2"/>
  <c r="Q102" i="2"/>
  <c r="P102" i="2"/>
  <c r="O102" i="2"/>
  <c r="N102" i="2"/>
  <c r="M102" i="2"/>
  <c r="V101" i="2"/>
  <c r="U101" i="2"/>
  <c r="T101" i="2"/>
  <c r="S101" i="2"/>
  <c r="R101" i="2"/>
  <c r="Q101" i="2"/>
  <c r="P101" i="2"/>
  <c r="O101" i="2"/>
  <c r="N101" i="2"/>
  <c r="M101" i="2"/>
  <c r="H101" i="2"/>
  <c r="V100" i="2"/>
  <c r="U100" i="2"/>
  <c r="T100" i="2"/>
  <c r="S100" i="2"/>
  <c r="R100" i="2"/>
  <c r="Q100" i="2"/>
  <c r="P100" i="2"/>
  <c r="O100" i="2"/>
  <c r="N100" i="2"/>
  <c r="M100" i="2"/>
  <c r="H100" i="2"/>
  <c r="V99" i="2"/>
  <c r="U99" i="2"/>
  <c r="T99" i="2"/>
  <c r="S99" i="2"/>
  <c r="R99" i="2"/>
  <c r="Q99" i="2"/>
  <c r="P99" i="2"/>
  <c r="O99" i="2"/>
  <c r="N99" i="2"/>
  <c r="M99" i="2"/>
  <c r="H99" i="2"/>
  <c r="V98" i="2"/>
  <c r="U98" i="2"/>
  <c r="T98" i="2"/>
  <c r="S98" i="2"/>
  <c r="R98" i="2"/>
  <c r="Q98" i="2"/>
  <c r="P98" i="2"/>
  <c r="O98" i="2"/>
  <c r="N98" i="2"/>
  <c r="M98" i="2"/>
  <c r="H98" i="2"/>
  <c r="V97" i="2"/>
  <c r="U97" i="2"/>
  <c r="T97" i="2"/>
  <c r="S97" i="2"/>
  <c r="R97" i="2"/>
  <c r="Q97" i="2"/>
  <c r="P97" i="2"/>
  <c r="O97" i="2"/>
  <c r="N97" i="2"/>
  <c r="M97" i="2"/>
  <c r="H97" i="2"/>
  <c r="V96" i="2"/>
  <c r="U96" i="2"/>
  <c r="T96" i="2"/>
  <c r="S96" i="2"/>
  <c r="R96" i="2"/>
  <c r="Q96" i="2"/>
  <c r="P96" i="2"/>
  <c r="O96" i="2"/>
  <c r="N96" i="2"/>
  <c r="M96" i="2"/>
  <c r="H96" i="2"/>
  <c r="V95" i="2"/>
  <c r="H95" i="2" s="1"/>
  <c r="U95" i="2"/>
  <c r="T95" i="2"/>
  <c r="S95" i="2"/>
  <c r="R95" i="2"/>
  <c r="Q95" i="2"/>
  <c r="P95" i="2"/>
  <c r="O95" i="2"/>
  <c r="N95" i="2"/>
  <c r="M95" i="2"/>
  <c r="V94" i="2"/>
  <c r="U94" i="2"/>
  <c r="T94" i="2"/>
  <c r="S94" i="2"/>
  <c r="R94" i="2"/>
  <c r="Q94" i="2"/>
  <c r="P94" i="2"/>
  <c r="O94" i="2"/>
  <c r="N94" i="2"/>
  <c r="M94" i="2"/>
  <c r="H94" i="2"/>
  <c r="V93" i="2"/>
  <c r="U93" i="2"/>
  <c r="T93" i="2"/>
  <c r="S93" i="2"/>
  <c r="R93" i="2"/>
  <c r="Q93" i="2"/>
  <c r="P93" i="2"/>
  <c r="O93" i="2"/>
  <c r="N93" i="2"/>
  <c r="M93" i="2"/>
  <c r="H93" i="2"/>
  <c r="V92" i="2"/>
  <c r="U92" i="2"/>
  <c r="T92" i="2"/>
  <c r="S92" i="2"/>
  <c r="R92" i="2"/>
  <c r="Q92" i="2"/>
  <c r="P92" i="2"/>
  <c r="O92" i="2"/>
  <c r="N92" i="2"/>
  <c r="M92" i="2"/>
  <c r="H92" i="2"/>
  <c r="V91" i="2"/>
  <c r="U91" i="2"/>
  <c r="T91" i="2"/>
  <c r="S91" i="2"/>
  <c r="R91" i="2"/>
  <c r="Q91" i="2"/>
  <c r="P91" i="2"/>
  <c r="O91" i="2"/>
  <c r="N91" i="2"/>
  <c r="M91" i="2"/>
  <c r="H91" i="2"/>
  <c r="V90" i="2"/>
  <c r="U90" i="2"/>
  <c r="T90" i="2"/>
  <c r="S90" i="2"/>
  <c r="R90" i="2"/>
  <c r="Q90" i="2"/>
  <c r="P90" i="2"/>
  <c r="O90" i="2"/>
  <c r="N90" i="2"/>
  <c r="M90" i="2"/>
  <c r="H90" i="2"/>
  <c r="V89" i="2"/>
  <c r="U89" i="2"/>
  <c r="T89" i="2"/>
  <c r="S89" i="2"/>
  <c r="R89" i="2"/>
  <c r="Q89" i="2"/>
  <c r="P89" i="2"/>
  <c r="O89" i="2"/>
  <c r="N89" i="2"/>
  <c r="M89" i="2"/>
  <c r="H89" i="2"/>
  <c r="V88" i="2"/>
  <c r="U88" i="2"/>
  <c r="T88" i="2"/>
  <c r="S88" i="2"/>
  <c r="R88" i="2"/>
  <c r="Q88" i="2"/>
  <c r="P88" i="2"/>
  <c r="O88" i="2"/>
  <c r="N88" i="2"/>
  <c r="M88" i="2"/>
  <c r="H88" i="2"/>
  <c r="V87" i="2"/>
  <c r="H87" i="2" s="1"/>
  <c r="U87" i="2"/>
  <c r="T87" i="2"/>
  <c r="S87" i="2"/>
  <c r="R87" i="2"/>
  <c r="Q87" i="2"/>
  <c r="P87" i="2"/>
  <c r="O87" i="2"/>
  <c r="N87" i="2"/>
  <c r="M87" i="2"/>
  <c r="V86" i="2"/>
  <c r="U86" i="2"/>
  <c r="T86" i="2"/>
  <c r="S86" i="2"/>
  <c r="R86" i="2"/>
  <c r="Q86" i="2"/>
  <c r="P86" i="2"/>
  <c r="O86" i="2"/>
  <c r="N86" i="2"/>
  <c r="M86" i="2"/>
  <c r="H86" i="2"/>
  <c r="V85" i="2"/>
  <c r="H85" i="2" s="1"/>
  <c r="U85" i="2"/>
  <c r="T85" i="2"/>
  <c r="S85" i="2"/>
  <c r="R85" i="2"/>
  <c r="Q85" i="2"/>
  <c r="P85" i="2"/>
  <c r="O85" i="2"/>
  <c r="N85" i="2"/>
  <c r="M85" i="2"/>
  <c r="V84" i="2"/>
  <c r="U84" i="2"/>
  <c r="T84" i="2"/>
  <c r="S84" i="2"/>
  <c r="R84" i="2"/>
  <c r="Q84" i="2"/>
  <c r="P84" i="2"/>
  <c r="O84" i="2"/>
  <c r="N84" i="2"/>
  <c r="M84" i="2"/>
  <c r="H84" i="2"/>
  <c r="V83" i="2"/>
  <c r="U83" i="2"/>
  <c r="T83" i="2"/>
  <c r="S83" i="2"/>
  <c r="R83" i="2"/>
  <c r="Q83" i="2"/>
  <c r="P83" i="2"/>
  <c r="O83" i="2"/>
  <c r="N83" i="2"/>
  <c r="M83" i="2"/>
  <c r="H83" i="2"/>
  <c r="V82" i="2"/>
  <c r="H82" i="2" s="1"/>
  <c r="U82" i="2"/>
  <c r="T82" i="2"/>
  <c r="S82" i="2"/>
  <c r="R82" i="2"/>
  <c r="Q82" i="2"/>
  <c r="P82" i="2"/>
  <c r="O82" i="2"/>
  <c r="N82" i="2"/>
  <c r="M82" i="2"/>
  <c r="V81" i="2"/>
  <c r="U81" i="2"/>
  <c r="T81" i="2"/>
  <c r="S81" i="2"/>
  <c r="R81" i="2"/>
  <c r="Q81" i="2"/>
  <c r="P81" i="2"/>
  <c r="O81" i="2"/>
  <c r="N81" i="2"/>
  <c r="M81" i="2"/>
  <c r="H81" i="2"/>
  <c r="V80" i="2"/>
  <c r="U80" i="2"/>
  <c r="T80" i="2"/>
  <c r="S80" i="2"/>
  <c r="R80" i="2"/>
  <c r="Q80" i="2"/>
  <c r="P80" i="2"/>
  <c r="O80" i="2"/>
  <c r="N80" i="2"/>
  <c r="M80" i="2"/>
  <c r="H80" i="2"/>
  <c r="V79" i="2"/>
  <c r="U79" i="2"/>
  <c r="T79" i="2"/>
  <c r="S79" i="2"/>
  <c r="R79" i="2"/>
  <c r="Q79" i="2"/>
  <c r="P79" i="2"/>
  <c r="O79" i="2"/>
  <c r="N79" i="2"/>
  <c r="M79" i="2"/>
  <c r="H79" i="2"/>
  <c r="V78" i="2"/>
  <c r="U78" i="2"/>
  <c r="T78" i="2"/>
  <c r="S78" i="2"/>
  <c r="R78" i="2"/>
  <c r="Q78" i="2"/>
  <c r="P78" i="2"/>
  <c r="O78" i="2"/>
  <c r="N78" i="2"/>
  <c r="M78" i="2"/>
  <c r="H78" i="2"/>
  <c r="V77" i="2"/>
  <c r="U77" i="2"/>
  <c r="T77" i="2"/>
  <c r="S77" i="2"/>
  <c r="R77" i="2"/>
  <c r="Q77" i="2"/>
  <c r="P77" i="2"/>
  <c r="O77" i="2"/>
  <c r="N77" i="2"/>
  <c r="M77" i="2"/>
  <c r="H77" i="2"/>
  <c r="V76" i="2"/>
  <c r="H76" i="2" s="1"/>
  <c r="U76" i="2"/>
  <c r="T76" i="2"/>
  <c r="S76" i="2"/>
  <c r="R76" i="2"/>
  <c r="Q76" i="2"/>
  <c r="P76" i="2"/>
  <c r="O76" i="2"/>
  <c r="N76" i="2"/>
  <c r="M76" i="2"/>
  <c r="V75" i="2"/>
  <c r="U75" i="2"/>
  <c r="T75" i="2"/>
  <c r="S75" i="2"/>
  <c r="R75" i="2"/>
  <c r="Q75" i="2"/>
  <c r="P75" i="2"/>
  <c r="O75" i="2"/>
  <c r="N75" i="2"/>
  <c r="M75" i="2"/>
  <c r="H75" i="2"/>
  <c r="V74" i="2"/>
  <c r="U74" i="2"/>
  <c r="T74" i="2"/>
  <c r="S74" i="2"/>
  <c r="R74" i="2"/>
  <c r="Q74" i="2"/>
  <c r="P74" i="2"/>
  <c r="O74" i="2"/>
  <c r="N74" i="2"/>
  <c r="M74" i="2"/>
  <c r="H74" i="2"/>
  <c r="V73" i="2"/>
  <c r="U73" i="2"/>
  <c r="T73" i="2"/>
  <c r="S73" i="2"/>
  <c r="R73" i="2"/>
  <c r="Q73" i="2"/>
  <c r="P73" i="2"/>
  <c r="O73" i="2"/>
  <c r="N73" i="2"/>
  <c r="M73" i="2"/>
  <c r="H73" i="2"/>
  <c r="V72" i="2"/>
  <c r="U72" i="2"/>
  <c r="T72" i="2"/>
  <c r="S72" i="2"/>
  <c r="R72" i="2"/>
  <c r="Q72" i="2"/>
  <c r="P72" i="2"/>
  <c r="O72" i="2"/>
  <c r="N72" i="2"/>
  <c r="M72" i="2"/>
  <c r="H72" i="2"/>
  <c r="V71" i="2"/>
  <c r="U71" i="2"/>
  <c r="T71" i="2"/>
  <c r="S71" i="2"/>
  <c r="R71" i="2"/>
  <c r="Q71" i="2"/>
  <c r="P71" i="2"/>
  <c r="O71" i="2"/>
  <c r="N71" i="2"/>
  <c r="M71" i="2"/>
  <c r="H71" i="2"/>
  <c r="V70" i="2"/>
  <c r="U70" i="2"/>
  <c r="T70" i="2"/>
  <c r="S70" i="2"/>
  <c r="R70" i="2"/>
  <c r="Q70" i="2"/>
  <c r="P70" i="2"/>
  <c r="O70" i="2"/>
  <c r="N70" i="2"/>
  <c r="M70" i="2"/>
  <c r="H70" i="2"/>
  <c r="V69" i="2"/>
  <c r="U69" i="2"/>
  <c r="T69" i="2"/>
  <c r="S69" i="2"/>
  <c r="R69" i="2"/>
  <c r="Q69" i="2"/>
  <c r="P69" i="2"/>
  <c r="O69" i="2"/>
  <c r="N69" i="2"/>
  <c r="M69" i="2"/>
  <c r="H69" i="2"/>
  <c r="V68" i="2"/>
  <c r="U68" i="2"/>
  <c r="T68" i="2"/>
  <c r="S68" i="2"/>
  <c r="R68" i="2"/>
  <c r="Q68" i="2"/>
  <c r="P68" i="2"/>
  <c r="O68" i="2"/>
  <c r="N68" i="2"/>
  <c r="M68" i="2"/>
  <c r="H68" i="2"/>
  <c r="V67" i="2"/>
  <c r="U67" i="2"/>
  <c r="T67" i="2"/>
  <c r="S67" i="2"/>
  <c r="R67" i="2"/>
  <c r="Q67" i="2"/>
  <c r="P67" i="2"/>
  <c r="O67" i="2"/>
  <c r="N67" i="2"/>
  <c r="M67" i="2"/>
  <c r="H67" i="2"/>
  <c r="V66" i="2"/>
  <c r="U66" i="2"/>
  <c r="T66" i="2"/>
  <c r="S66" i="2"/>
  <c r="R66" i="2"/>
  <c r="Q66" i="2"/>
  <c r="P66" i="2"/>
  <c r="O66" i="2"/>
  <c r="N66" i="2"/>
  <c r="M66" i="2"/>
  <c r="H66" i="2"/>
  <c r="V65" i="2"/>
  <c r="U65" i="2"/>
  <c r="T65" i="2"/>
  <c r="S65" i="2"/>
  <c r="R65" i="2"/>
  <c r="Q65" i="2"/>
  <c r="P65" i="2"/>
  <c r="O65" i="2"/>
  <c r="N65" i="2"/>
  <c r="M65" i="2"/>
  <c r="H65" i="2"/>
  <c r="V64" i="2"/>
  <c r="U64" i="2"/>
  <c r="T64" i="2"/>
  <c r="S64" i="2"/>
  <c r="R64" i="2"/>
  <c r="Q64" i="2"/>
  <c r="P64" i="2"/>
  <c r="O64" i="2"/>
  <c r="N64" i="2"/>
  <c r="M64" i="2"/>
  <c r="H64" i="2"/>
  <c r="V63" i="2"/>
  <c r="U63" i="2"/>
  <c r="T63" i="2"/>
  <c r="S63" i="2"/>
  <c r="R63" i="2"/>
  <c r="Q63" i="2"/>
  <c r="P63" i="2"/>
  <c r="O63" i="2"/>
  <c r="N63" i="2"/>
  <c r="M63" i="2"/>
  <c r="H63" i="2"/>
  <c r="V62" i="2"/>
  <c r="U62" i="2"/>
  <c r="T62" i="2"/>
  <c r="S62" i="2"/>
  <c r="R62" i="2"/>
  <c r="Q62" i="2"/>
  <c r="P62" i="2"/>
  <c r="O62" i="2"/>
  <c r="N62" i="2"/>
  <c r="M62" i="2"/>
  <c r="H62" i="2"/>
  <c r="V61" i="2"/>
  <c r="U61" i="2"/>
  <c r="T61" i="2"/>
  <c r="S61" i="2"/>
  <c r="R61" i="2"/>
  <c r="Q61" i="2"/>
  <c r="P61" i="2"/>
  <c r="O61" i="2"/>
  <c r="N61" i="2"/>
  <c r="M61" i="2"/>
  <c r="H61" i="2"/>
  <c r="V60" i="2"/>
  <c r="U60" i="2"/>
  <c r="T60" i="2"/>
  <c r="S60" i="2"/>
  <c r="R60" i="2"/>
  <c r="Q60" i="2"/>
  <c r="P60" i="2"/>
  <c r="O60" i="2"/>
  <c r="N60" i="2"/>
  <c r="M60" i="2"/>
  <c r="H60" i="2"/>
  <c r="V59" i="2"/>
  <c r="U59" i="2"/>
  <c r="T59" i="2"/>
  <c r="S59" i="2"/>
  <c r="R59" i="2"/>
  <c r="Q59" i="2"/>
  <c r="P59" i="2"/>
  <c r="O59" i="2"/>
  <c r="N59" i="2"/>
  <c r="M59" i="2"/>
  <c r="H59" i="2"/>
  <c r="V58" i="2"/>
  <c r="U58" i="2"/>
  <c r="T58" i="2"/>
  <c r="S58" i="2"/>
  <c r="R58" i="2"/>
  <c r="Q58" i="2"/>
  <c r="P58" i="2"/>
  <c r="O58" i="2"/>
  <c r="N58" i="2"/>
  <c r="M58" i="2"/>
  <c r="H58" i="2"/>
  <c r="V57" i="2"/>
  <c r="H57" i="2" s="1"/>
  <c r="U57" i="2"/>
  <c r="T57" i="2"/>
  <c r="S57" i="2"/>
  <c r="R57" i="2"/>
  <c r="Q57" i="2"/>
  <c r="P57" i="2"/>
  <c r="O57" i="2"/>
  <c r="N57" i="2"/>
  <c r="M57" i="2"/>
  <c r="V56" i="2"/>
  <c r="U56" i="2"/>
  <c r="T56" i="2"/>
  <c r="S56" i="2"/>
  <c r="R56" i="2"/>
  <c r="Q56" i="2"/>
  <c r="P56" i="2"/>
  <c r="O56" i="2"/>
  <c r="N56" i="2"/>
  <c r="M56" i="2"/>
  <c r="H56" i="2"/>
  <c r="V55" i="2"/>
  <c r="U55" i="2"/>
  <c r="T55" i="2"/>
  <c r="S55" i="2"/>
  <c r="R55" i="2"/>
  <c r="Q55" i="2"/>
  <c r="P55" i="2"/>
  <c r="O55" i="2"/>
  <c r="N55" i="2"/>
  <c r="M55" i="2"/>
  <c r="H55" i="2"/>
  <c r="V54" i="2"/>
  <c r="U54" i="2"/>
  <c r="T54" i="2"/>
  <c r="S54" i="2"/>
  <c r="R54" i="2"/>
  <c r="Q54" i="2"/>
  <c r="P54" i="2"/>
  <c r="O54" i="2"/>
  <c r="N54" i="2"/>
  <c r="M54" i="2"/>
  <c r="H54" i="2"/>
  <c r="V53" i="2"/>
  <c r="H53" i="2" s="1"/>
  <c r="U53" i="2"/>
  <c r="T53" i="2"/>
  <c r="S53" i="2"/>
  <c r="R53" i="2"/>
  <c r="Q53" i="2"/>
  <c r="P53" i="2"/>
  <c r="O53" i="2"/>
  <c r="N53" i="2"/>
  <c r="M53" i="2"/>
  <c r="V52" i="2"/>
  <c r="U52" i="2"/>
  <c r="T52" i="2"/>
  <c r="S52" i="2"/>
  <c r="R52" i="2"/>
  <c r="Q52" i="2"/>
  <c r="P52" i="2"/>
  <c r="O52" i="2"/>
  <c r="N52" i="2"/>
  <c r="M52" i="2"/>
  <c r="H52" i="2"/>
  <c r="V51" i="2"/>
  <c r="U51" i="2"/>
  <c r="T51" i="2"/>
  <c r="S51" i="2"/>
  <c r="R51" i="2"/>
  <c r="Q51" i="2"/>
  <c r="P51" i="2"/>
  <c r="O51" i="2"/>
  <c r="N51" i="2"/>
  <c r="M51" i="2"/>
  <c r="H51" i="2"/>
  <c r="V50" i="2"/>
  <c r="U50" i="2"/>
  <c r="T50" i="2"/>
  <c r="S50" i="2"/>
  <c r="R50" i="2"/>
  <c r="Q50" i="2"/>
  <c r="P50" i="2"/>
  <c r="O50" i="2"/>
  <c r="N50" i="2"/>
  <c r="M50" i="2"/>
  <c r="H50" i="2"/>
  <c r="V49" i="2"/>
  <c r="H49" i="2" s="1"/>
  <c r="U49" i="2"/>
  <c r="T49" i="2"/>
  <c r="S49" i="2"/>
  <c r="R49" i="2"/>
  <c r="Q49" i="2"/>
  <c r="P49" i="2"/>
  <c r="O49" i="2"/>
  <c r="N49" i="2"/>
  <c r="M49" i="2"/>
  <c r="V48" i="2"/>
  <c r="U48" i="2"/>
  <c r="T48" i="2"/>
  <c r="S48" i="2"/>
  <c r="R48" i="2"/>
  <c r="Q48" i="2"/>
  <c r="P48" i="2"/>
  <c r="O48" i="2"/>
  <c r="N48" i="2"/>
  <c r="M48" i="2"/>
  <c r="H48" i="2"/>
  <c r="V47" i="2"/>
  <c r="U47" i="2"/>
  <c r="T47" i="2"/>
  <c r="S47" i="2"/>
  <c r="R47" i="2"/>
  <c r="Q47" i="2"/>
  <c r="P47" i="2"/>
  <c r="O47" i="2"/>
  <c r="N47" i="2"/>
  <c r="M47" i="2"/>
  <c r="H47" i="2"/>
  <c r="V46" i="2"/>
  <c r="U46" i="2"/>
  <c r="T46" i="2"/>
  <c r="S46" i="2"/>
  <c r="R46" i="2"/>
  <c r="Q46" i="2"/>
  <c r="P46" i="2"/>
  <c r="O46" i="2"/>
  <c r="N46" i="2"/>
  <c r="M46" i="2"/>
  <c r="H46" i="2"/>
  <c r="V45" i="2"/>
  <c r="U45" i="2"/>
  <c r="T45" i="2"/>
  <c r="S45" i="2"/>
  <c r="R45" i="2"/>
  <c r="Q45" i="2"/>
  <c r="P45" i="2"/>
  <c r="O45" i="2"/>
  <c r="N45" i="2"/>
  <c r="M45" i="2"/>
  <c r="H45" i="2"/>
  <c r="V44" i="2"/>
  <c r="U44" i="2"/>
  <c r="T44" i="2"/>
  <c r="S44" i="2"/>
  <c r="R44" i="2"/>
  <c r="Q44" i="2"/>
  <c r="P44" i="2"/>
  <c r="O44" i="2"/>
  <c r="N44" i="2"/>
  <c r="M44" i="2"/>
  <c r="H44" i="2"/>
  <c r="V43" i="2"/>
  <c r="H43" i="2" s="1"/>
  <c r="L43" i="2"/>
  <c r="J43" i="2"/>
  <c r="I43" i="2"/>
  <c r="D43" i="2"/>
  <c r="C43" i="2"/>
  <c r="V42" i="2"/>
  <c r="H42" i="2" s="1"/>
  <c r="L42" i="2"/>
  <c r="J42" i="2"/>
  <c r="I42" i="2"/>
  <c r="D42" i="2"/>
  <c r="C42" i="2"/>
  <c r="V41" i="2"/>
  <c r="S41" i="2"/>
  <c r="S42" i="1" s="1"/>
  <c r="R41" i="2"/>
  <c r="R42" i="1" s="1"/>
  <c r="Q41" i="2"/>
  <c r="Q42" i="1" s="1"/>
  <c r="P41" i="2"/>
  <c r="P42" i="1" s="1"/>
  <c r="O41" i="2"/>
  <c r="O42" i="1" s="1"/>
  <c r="N41" i="2"/>
  <c r="N42" i="1" s="1"/>
  <c r="L41" i="2"/>
  <c r="J41" i="2"/>
  <c r="I41" i="2"/>
  <c r="H41" i="2"/>
  <c r="D41" i="2"/>
  <c r="C41" i="2"/>
  <c r="V40" i="2"/>
  <c r="H40" i="2" s="1"/>
  <c r="L40" i="2"/>
  <c r="U40" i="2" s="1"/>
  <c r="U41" i="1" s="1"/>
  <c r="J40" i="2"/>
  <c r="I40" i="2"/>
  <c r="D40" i="2"/>
  <c r="C40" i="2"/>
  <c r="V39" i="2"/>
  <c r="U39" i="2"/>
  <c r="T39" i="2"/>
  <c r="S39" i="2"/>
  <c r="S40" i="1" s="1"/>
  <c r="R39" i="2"/>
  <c r="R40" i="1" s="1"/>
  <c r="Q39" i="2"/>
  <c r="Q40" i="1" s="1"/>
  <c r="P39" i="2"/>
  <c r="P40" i="1" s="1"/>
  <c r="O39" i="2"/>
  <c r="O40" i="1" s="1"/>
  <c r="N39" i="2"/>
  <c r="N40" i="1" s="1"/>
  <c r="L39" i="2"/>
  <c r="M39" i="2" s="1"/>
  <c r="J39" i="2"/>
  <c r="I39" i="2"/>
  <c r="H39" i="2"/>
  <c r="D39" i="2"/>
  <c r="C39" i="2"/>
  <c r="V38" i="2"/>
  <c r="H38" i="2" s="1"/>
  <c r="L38" i="2"/>
  <c r="J38" i="2"/>
  <c r="I38" i="2"/>
  <c r="D38" i="2"/>
  <c r="C38" i="2"/>
  <c r="V37" i="2"/>
  <c r="H37" i="2" s="1"/>
  <c r="U37" i="2"/>
  <c r="T37" i="2"/>
  <c r="S37" i="2"/>
  <c r="R37" i="2"/>
  <c r="Q37" i="2"/>
  <c r="P37" i="2"/>
  <c r="O37" i="2"/>
  <c r="N37" i="2"/>
  <c r="N38" i="1" s="1"/>
  <c r="M37" i="2"/>
  <c r="L37" i="2"/>
  <c r="J37" i="2"/>
  <c r="I37" i="2"/>
  <c r="D37" i="2"/>
  <c r="C37" i="2"/>
  <c r="V36" i="2"/>
  <c r="H36" i="2" s="1"/>
  <c r="S36" i="2"/>
  <c r="R36" i="2"/>
  <c r="R37" i="1" s="1"/>
  <c r="Q36" i="2"/>
  <c r="P36" i="2"/>
  <c r="L36" i="2"/>
  <c r="N36" i="2" s="1"/>
  <c r="N37" i="1" s="1"/>
  <c r="J36" i="2"/>
  <c r="I36" i="2"/>
  <c r="D36" i="2"/>
  <c r="C36" i="2"/>
  <c r="V35" i="2"/>
  <c r="H35" i="2" s="1"/>
  <c r="L35" i="2"/>
  <c r="J35" i="2"/>
  <c r="I35" i="2"/>
  <c r="D35" i="2"/>
  <c r="C35" i="2"/>
  <c r="V34" i="2"/>
  <c r="U34" i="2"/>
  <c r="U35" i="1" s="1"/>
  <c r="T34" i="2"/>
  <c r="T35" i="1" s="1"/>
  <c r="S34" i="2"/>
  <c r="S35" i="1" s="1"/>
  <c r="R34" i="2"/>
  <c r="R35" i="1" s="1"/>
  <c r="Q34" i="2"/>
  <c r="Q35" i="1" s="1"/>
  <c r="P34" i="2"/>
  <c r="P35" i="1" s="1"/>
  <c r="O34" i="2"/>
  <c r="N34" i="2"/>
  <c r="L34" i="2"/>
  <c r="M34" i="2" s="1"/>
  <c r="J34" i="2"/>
  <c r="I34" i="2"/>
  <c r="H34" i="2"/>
  <c r="D34" i="2"/>
  <c r="C34" i="2"/>
  <c r="V33" i="2"/>
  <c r="H33" i="2" s="1"/>
  <c r="L33" i="2"/>
  <c r="J33" i="2"/>
  <c r="I33" i="2"/>
  <c r="D33" i="2"/>
  <c r="C33" i="2"/>
  <c r="B33" i="2"/>
  <c r="V32" i="2"/>
  <c r="U32" i="2"/>
  <c r="T32" i="2"/>
  <c r="S32" i="2"/>
  <c r="S33" i="1" s="1"/>
  <c r="R32" i="2"/>
  <c r="R33" i="1" s="1"/>
  <c r="Q32" i="2"/>
  <c r="Q33" i="1" s="1"/>
  <c r="N32" i="2"/>
  <c r="N33" i="1" s="1"/>
  <c r="M32" i="2"/>
  <c r="L32" i="2"/>
  <c r="J32" i="2"/>
  <c r="I32" i="2"/>
  <c r="H32" i="2"/>
  <c r="D32" i="2"/>
  <c r="C32" i="2"/>
  <c r="V31" i="2"/>
  <c r="U31" i="2"/>
  <c r="T31" i="2"/>
  <c r="T32" i="1" s="1"/>
  <c r="S31" i="2"/>
  <c r="S32" i="1" s="1"/>
  <c r="R31" i="2"/>
  <c r="R32" i="1" s="1"/>
  <c r="Q31" i="2"/>
  <c r="P31" i="2"/>
  <c r="O31" i="2"/>
  <c r="N31" i="2"/>
  <c r="M31" i="2"/>
  <c r="L31" i="2"/>
  <c r="J31" i="2"/>
  <c r="I31" i="2"/>
  <c r="H31" i="2"/>
  <c r="D31" i="2"/>
  <c r="C31" i="2"/>
  <c r="B31" i="2"/>
  <c r="V30" i="2"/>
  <c r="H30" i="2" s="1"/>
  <c r="U30" i="2"/>
  <c r="T30" i="2"/>
  <c r="Q30" i="2"/>
  <c r="P30" i="2"/>
  <c r="P31" i="1" s="1"/>
  <c r="O30" i="2"/>
  <c r="O31" i="1" s="1"/>
  <c r="N30" i="2"/>
  <c r="N31" i="1" s="1"/>
  <c r="L30" i="2"/>
  <c r="J30" i="2"/>
  <c r="I30" i="2"/>
  <c r="D30" i="2"/>
  <c r="C30" i="2"/>
  <c r="V29" i="2"/>
  <c r="L29" i="2"/>
  <c r="J29" i="2"/>
  <c r="I29" i="2"/>
  <c r="H29" i="2"/>
  <c r="D29" i="2"/>
  <c r="C29" i="2"/>
  <c r="B29" i="2"/>
  <c r="V28" i="2"/>
  <c r="U28" i="2"/>
  <c r="T28" i="2"/>
  <c r="T29" i="1" s="1"/>
  <c r="S28" i="2"/>
  <c r="S29" i="1" s="1"/>
  <c r="R28" i="2"/>
  <c r="R29" i="1" s="1"/>
  <c r="Q28" i="2"/>
  <c r="Q29" i="1" s="1"/>
  <c r="P28" i="2"/>
  <c r="P29" i="1" s="1"/>
  <c r="O28" i="2"/>
  <c r="N28" i="2"/>
  <c r="M28" i="2"/>
  <c r="L28" i="2"/>
  <c r="J28" i="2"/>
  <c r="I28" i="2"/>
  <c r="H28" i="2"/>
  <c r="D28" i="2"/>
  <c r="C28" i="2"/>
  <c r="V27" i="2"/>
  <c r="H27" i="2" s="1"/>
  <c r="L27" i="2"/>
  <c r="J27" i="2"/>
  <c r="I27" i="2"/>
  <c r="D27" i="2"/>
  <c r="C27" i="2"/>
  <c r="B27" i="2"/>
  <c r="V26" i="2"/>
  <c r="U26" i="2"/>
  <c r="T26" i="2"/>
  <c r="S26" i="2"/>
  <c r="R26" i="2"/>
  <c r="R27" i="1" s="1"/>
  <c r="Q26" i="2"/>
  <c r="Q27" i="1" s="1"/>
  <c r="P26" i="2"/>
  <c r="P27" i="1" s="1"/>
  <c r="M26" i="2"/>
  <c r="M27" i="1" s="1"/>
  <c r="L26" i="2"/>
  <c r="J26" i="2"/>
  <c r="I26" i="2"/>
  <c r="H26" i="2"/>
  <c r="D26" i="2"/>
  <c r="C26" i="2"/>
  <c r="B26" i="2"/>
  <c r="V25" i="2"/>
  <c r="U25" i="2"/>
  <c r="T25" i="2"/>
  <c r="T26" i="1" s="1"/>
  <c r="S25" i="2"/>
  <c r="R25" i="2"/>
  <c r="Q25" i="2"/>
  <c r="P25" i="2"/>
  <c r="O25" i="2"/>
  <c r="O26" i="1" s="1"/>
  <c r="N25" i="2"/>
  <c r="N26" i="1" s="1"/>
  <c r="M25" i="2"/>
  <c r="M26" i="1" s="1"/>
  <c r="L25" i="2"/>
  <c r="J25" i="2"/>
  <c r="I25" i="2"/>
  <c r="H25" i="2"/>
  <c r="D25" i="2"/>
  <c r="C25" i="2"/>
  <c r="B25" i="2"/>
  <c r="V24" i="2"/>
  <c r="H24" i="2" s="1"/>
  <c r="U24" i="2"/>
  <c r="T24" i="2"/>
  <c r="T25" i="1" s="1"/>
  <c r="Q24" i="2"/>
  <c r="Q25" i="1" s="1"/>
  <c r="P24" i="2"/>
  <c r="P25" i="1" s="1"/>
  <c r="O24" i="2"/>
  <c r="O25" i="1" s="1"/>
  <c r="L24" i="2"/>
  <c r="J24" i="2"/>
  <c r="I24" i="2"/>
  <c r="D24" i="2"/>
  <c r="C24" i="2"/>
  <c r="B24" i="2"/>
  <c r="V23" i="2"/>
  <c r="H23" i="2" s="1"/>
  <c r="L23" i="2"/>
  <c r="J23" i="2"/>
  <c r="I23" i="2"/>
  <c r="D23" i="2"/>
  <c r="C23" i="2"/>
  <c r="B23" i="2"/>
  <c r="V22" i="2"/>
  <c r="U22" i="2"/>
  <c r="U23" i="1" s="1"/>
  <c r="T22" i="2"/>
  <c r="T23" i="1" s="1"/>
  <c r="S22" i="2"/>
  <c r="S23" i="1" s="1"/>
  <c r="R22" i="2"/>
  <c r="R23" i="1" s="1"/>
  <c r="Q22" i="2"/>
  <c r="P22" i="2"/>
  <c r="P23" i="1" s="1"/>
  <c r="O22" i="2"/>
  <c r="N22" i="2"/>
  <c r="N23" i="1" s="1"/>
  <c r="L22" i="2"/>
  <c r="M22" i="2" s="1"/>
  <c r="J22" i="2"/>
  <c r="I22" i="2"/>
  <c r="H22" i="2"/>
  <c r="D22" i="2"/>
  <c r="C22" i="2"/>
  <c r="V21" i="2"/>
  <c r="H21" i="2" s="1"/>
  <c r="L21" i="2"/>
  <c r="J21" i="2"/>
  <c r="I21" i="2"/>
  <c r="D21" i="2"/>
  <c r="C21" i="2"/>
  <c r="V20" i="2"/>
  <c r="L20" i="2"/>
  <c r="J20" i="2"/>
  <c r="I20" i="2"/>
  <c r="H20" i="2"/>
  <c r="D20" i="2"/>
  <c r="C20" i="2"/>
  <c r="V19" i="2"/>
  <c r="S19" i="2"/>
  <c r="S20" i="1" s="1"/>
  <c r="R19" i="2"/>
  <c r="R20" i="1" s="1"/>
  <c r="Q19" i="2"/>
  <c r="P19" i="2"/>
  <c r="P20" i="1" s="1"/>
  <c r="L19" i="2"/>
  <c r="N19" i="2" s="1"/>
  <c r="N20" i="1" s="1"/>
  <c r="J19" i="2"/>
  <c r="I19" i="2"/>
  <c r="H19" i="2"/>
  <c r="D19" i="2"/>
  <c r="C19" i="2"/>
  <c r="V18" i="2"/>
  <c r="H18" i="2" s="1"/>
  <c r="L18" i="2"/>
  <c r="J18" i="2"/>
  <c r="I18" i="2"/>
  <c r="D18" i="2"/>
  <c r="C18" i="2"/>
  <c r="V17" i="2"/>
  <c r="U17" i="2"/>
  <c r="T17" i="2"/>
  <c r="T18" i="1" s="1"/>
  <c r="S17" i="2"/>
  <c r="S18" i="1" s="1"/>
  <c r="R17" i="2"/>
  <c r="R18" i="1" s="1"/>
  <c r="Q17" i="2"/>
  <c r="Q18" i="1" s="1"/>
  <c r="P17" i="2"/>
  <c r="P18" i="1" s="1"/>
  <c r="O17" i="2"/>
  <c r="N17" i="2"/>
  <c r="N18" i="1" s="1"/>
  <c r="M17" i="2"/>
  <c r="L17" i="2"/>
  <c r="J17" i="2"/>
  <c r="I17" i="2"/>
  <c r="H17" i="2"/>
  <c r="D17" i="2"/>
  <c r="C17" i="2"/>
  <c r="V16" i="2"/>
  <c r="H16" i="2" s="1"/>
  <c r="O16" i="2"/>
  <c r="O17" i="1" s="1"/>
  <c r="N16" i="2"/>
  <c r="N17" i="1" s="1"/>
  <c r="L16" i="2"/>
  <c r="J16" i="2"/>
  <c r="I16" i="2"/>
  <c r="D16" i="2"/>
  <c r="C16" i="2"/>
  <c r="V15" i="2"/>
  <c r="U15" i="2"/>
  <c r="U16" i="1" s="1"/>
  <c r="T15" i="2"/>
  <c r="T16" i="1" s="1"/>
  <c r="S15" i="2"/>
  <c r="R15" i="2"/>
  <c r="Q15" i="2"/>
  <c r="P15" i="2"/>
  <c r="M15" i="2"/>
  <c r="M16" i="1" s="1"/>
  <c r="L15" i="2"/>
  <c r="J15" i="2"/>
  <c r="I15" i="2"/>
  <c r="H15" i="2"/>
  <c r="D15" i="2"/>
  <c r="C15" i="2"/>
  <c r="V14" i="2"/>
  <c r="L14" i="2"/>
  <c r="J14" i="2"/>
  <c r="I14" i="2"/>
  <c r="H14" i="2"/>
  <c r="D14" i="2"/>
  <c r="C14" i="2"/>
  <c r="V13" i="2"/>
  <c r="L13" i="2"/>
  <c r="N13" i="2" s="1"/>
  <c r="N14" i="1" s="1"/>
  <c r="J13" i="2"/>
  <c r="I13" i="2"/>
  <c r="H13" i="2"/>
  <c r="D13" i="2"/>
  <c r="C13" i="2"/>
  <c r="V12" i="2"/>
  <c r="U12" i="2"/>
  <c r="U13" i="1" s="1"/>
  <c r="T12" i="2"/>
  <c r="T13" i="1" s="1"/>
  <c r="S12" i="2"/>
  <c r="R12" i="2"/>
  <c r="Q12" i="2"/>
  <c r="Q13" i="1" s="1"/>
  <c r="P12" i="2"/>
  <c r="O12" i="2"/>
  <c r="N12" i="2"/>
  <c r="N13" i="1" s="1"/>
  <c r="L12" i="2"/>
  <c r="M12" i="2" s="1"/>
  <c r="J12" i="2"/>
  <c r="I12" i="2"/>
  <c r="H12" i="2"/>
  <c r="D12" i="2"/>
  <c r="C12" i="2"/>
  <c r="V11" i="2"/>
  <c r="H11" i="2" s="1"/>
  <c r="U11" i="2"/>
  <c r="T11" i="2"/>
  <c r="S11" i="2"/>
  <c r="R11" i="2"/>
  <c r="R12" i="1" s="1"/>
  <c r="Q11" i="2"/>
  <c r="P11" i="2"/>
  <c r="O11" i="2"/>
  <c r="O12" i="1" s="1"/>
  <c r="N11" i="2"/>
  <c r="N12" i="1" s="1"/>
  <c r="M11" i="2"/>
  <c r="M12" i="1" s="1"/>
  <c r="L11" i="2"/>
  <c r="J11" i="2"/>
  <c r="I11" i="2"/>
  <c r="D11" i="2"/>
  <c r="C11" i="2"/>
  <c r="V10" i="2"/>
  <c r="H10" i="2" s="1"/>
  <c r="U10" i="2"/>
  <c r="T10" i="2"/>
  <c r="T11" i="1" s="1"/>
  <c r="S10" i="2"/>
  <c r="S11" i="1" s="1"/>
  <c r="R10" i="2"/>
  <c r="R11" i="1" s="1"/>
  <c r="Q10" i="2"/>
  <c r="Q11" i="1" s="1"/>
  <c r="L10" i="2"/>
  <c r="M10" i="2" s="1"/>
  <c r="M11" i="1" s="1"/>
  <c r="J10" i="2"/>
  <c r="I10" i="2"/>
  <c r="D10" i="2"/>
  <c r="C10" i="2"/>
  <c r="V9" i="2"/>
  <c r="H9" i="2" s="1"/>
  <c r="L9" i="2"/>
  <c r="J9" i="2"/>
  <c r="I9" i="2"/>
  <c r="D9" i="2"/>
  <c r="C9" i="2"/>
  <c r="B9" i="2"/>
  <c r="V8" i="2"/>
  <c r="H8" i="2" s="1"/>
  <c r="U8" i="2"/>
  <c r="U9" i="1" s="1"/>
  <c r="T8" i="2"/>
  <c r="T9" i="1" s="1"/>
  <c r="S8" i="2"/>
  <c r="S9" i="1" s="1"/>
  <c r="Q8" i="2"/>
  <c r="Q9" i="1" s="1"/>
  <c r="P8" i="2"/>
  <c r="P9" i="1" s="1"/>
  <c r="L8" i="2"/>
  <c r="R8" i="2" s="1"/>
  <c r="J8" i="2"/>
  <c r="I8" i="2"/>
  <c r="D8" i="2"/>
  <c r="C8" i="2"/>
  <c r="B8" i="2"/>
  <c r="V7" i="2"/>
  <c r="U7" i="2"/>
  <c r="T7" i="2"/>
  <c r="S7" i="2"/>
  <c r="S8" i="1" s="1"/>
  <c r="R7" i="2"/>
  <c r="R8" i="1" s="1"/>
  <c r="Q7" i="2"/>
  <c r="Q8" i="1" s="1"/>
  <c r="P7" i="2"/>
  <c r="O7" i="2"/>
  <c r="N7" i="2"/>
  <c r="N8" i="1" s="1"/>
  <c r="M7" i="2"/>
  <c r="J7" i="2"/>
  <c r="I7" i="2"/>
  <c r="H7" i="2"/>
  <c r="D7" i="2"/>
  <c r="C7" i="2"/>
  <c r="B7" i="2"/>
  <c r="V6" i="2"/>
  <c r="H6" i="2" s="1"/>
  <c r="L6" i="2"/>
  <c r="J6" i="2"/>
  <c r="I6" i="2"/>
  <c r="D6" i="2"/>
  <c r="C6" i="2"/>
  <c r="V5" i="2"/>
  <c r="U5" i="2"/>
  <c r="T5" i="2"/>
  <c r="S5" i="2"/>
  <c r="S6" i="1" s="1"/>
  <c r="R5" i="2"/>
  <c r="R6" i="1" s="1"/>
  <c r="P5" i="2"/>
  <c r="P6" i="1" s="1"/>
  <c r="O5" i="2"/>
  <c r="O6" i="1" s="1"/>
  <c r="N5" i="2"/>
  <c r="N6" i="1" s="1"/>
  <c r="M5" i="2"/>
  <c r="M6" i="1" s="1"/>
  <c r="L5" i="2"/>
  <c r="Q5" i="2" s="1"/>
  <c r="J5" i="2"/>
  <c r="I5" i="2"/>
  <c r="H5" i="2"/>
  <c r="D5" i="2"/>
  <c r="C5" i="2"/>
  <c r="V4" i="2"/>
  <c r="H4" i="2" s="1"/>
  <c r="L4" i="2"/>
  <c r="J4" i="2"/>
  <c r="I4" i="2"/>
  <c r="D4" i="2"/>
  <c r="C4" i="2"/>
  <c r="B2" i="2"/>
  <c r="B1"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F243" i="1"/>
  <c r="F242" i="1"/>
  <c r="F241" i="1"/>
  <c r="F240" i="1"/>
  <c r="F239" i="1"/>
  <c r="F238" i="1"/>
  <c r="F237" i="1"/>
  <c r="F236" i="1"/>
  <c r="F235" i="1"/>
  <c r="F234" i="1"/>
  <c r="F233" i="1"/>
  <c r="F232" i="1"/>
  <c r="F231" i="1"/>
  <c r="F230" i="1"/>
  <c r="F229" i="1"/>
  <c r="F228" i="1"/>
  <c r="F227" i="1"/>
  <c r="F226" i="1"/>
  <c r="F225" i="1"/>
  <c r="F224" i="1"/>
  <c r="F223" i="1"/>
  <c r="F222" i="1"/>
  <c r="F221" i="1"/>
  <c r="F220" i="1"/>
  <c r="F219" i="1"/>
  <c r="F218" i="1"/>
  <c r="F217" i="1"/>
  <c r="F216" i="1"/>
  <c r="F215" i="1"/>
  <c r="F214" i="1"/>
  <c r="F213" i="1"/>
  <c r="F212" i="1"/>
  <c r="F211" i="1"/>
  <c r="F210" i="1"/>
  <c r="F209" i="1"/>
  <c r="F208" i="1"/>
  <c r="F207" i="1"/>
  <c r="F206" i="1"/>
  <c r="F205" i="1"/>
  <c r="AA204" i="1"/>
  <c r="Z204" i="1"/>
  <c r="Y204" i="1"/>
  <c r="X204" i="1"/>
  <c r="W204" i="1"/>
  <c r="O204" i="1"/>
  <c r="N204" i="1"/>
  <c r="M204" i="1"/>
  <c r="L204" i="1"/>
  <c r="K204" i="1"/>
  <c r="J204" i="1"/>
  <c r="I204" i="1"/>
  <c r="H204" i="1"/>
  <c r="G204" i="1"/>
  <c r="F204" i="1"/>
  <c r="E204" i="1"/>
  <c r="D204" i="1"/>
  <c r="C204" i="1"/>
  <c r="B204" i="1"/>
  <c r="A204" i="1"/>
  <c r="AA203" i="1"/>
  <c r="Z203" i="1"/>
  <c r="Y203" i="1"/>
  <c r="X203" i="1"/>
  <c r="W203" i="1"/>
  <c r="O203" i="1"/>
  <c r="N203" i="1"/>
  <c r="M203" i="1"/>
  <c r="L203" i="1"/>
  <c r="K203" i="1"/>
  <c r="J203" i="1"/>
  <c r="I203" i="1"/>
  <c r="H203" i="1"/>
  <c r="G203" i="1"/>
  <c r="F203" i="1"/>
  <c r="E203" i="1"/>
  <c r="D203" i="1"/>
  <c r="C203" i="1"/>
  <c r="B203" i="1"/>
  <c r="A203" i="1"/>
  <c r="AA202" i="1"/>
  <c r="Z202" i="1"/>
  <c r="Y202" i="1"/>
  <c r="X202" i="1"/>
  <c r="W202" i="1"/>
  <c r="O202" i="1"/>
  <c r="N202" i="1"/>
  <c r="M202" i="1"/>
  <c r="L202" i="1"/>
  <c r="K202" i="1"/>
  <c r="J202" i="1"/>
  <c r="I202" i="1"/>
  <c r="H202" i="1"/>
  <c r="G202" i="1"/>
  <c r="F202" i="1"/>
  <c r="E202" i="1"/>
  <c r="D202" i="1"/>
  <c r="C202" i="1"/>
  <c r="B202" i="1"/>
  <c r="A202" i="1"/>
  <c r="AA201" i="1"/>
  <c r="Z201" i="1"/>
  <c r="Y201" i="1"/>
  <c r="X201" i="1"/>
  <c r="W201" i="1"/>
  <c r="O201" i="1"/>
  <c r="N201" i="1"/>
  <c r="M201" i="1"/>
  <c r="L201" i="1"/>
  <c r="K201" i="1"/>
  <c r="J201" i="1"/>
  <c r="I201" i="1"/>
  <c r="H201" i="1"/>
  <c r="G201" i="1"/>
  <c r="F201" i="1"/>
  <c r="E201" i="1"/>
  <c r="D201" i="1"/>
  <c r="C201" i="1"/>
  <c r="B201" i="1"/>
  <c r="A201" i="1"/>
  <c r="AA200" i="1"/>
  <c r="Z200" i="1"/>
  <c r="Y200" i="1"/>
  <c r="X200" i="1"/>
  <c r="W200" i="1"/>
  <c r="O200" i="1"/>
  <c r="N200" i="1"/>
  <c r="M200" i="1"/>
  <c r="L200" i="1"/>
  <c r="K200" i="1"/>
  <c r="J200" i="1"/>
  <c r="I200" i="1"/>
  <c r="H200" i="1"/>
  <c r="G200" i="1"/>
  <c r="F200" i="1"/>
  <c r="E200" i="1"/>
  <c r="D200" i="1"/>
  <c r="C200" i="1"/>
  <c r="B200" i="1"/>
  <c r="A200" i="1"/>
  <c r="AA199" i="1"/>
  <c r="Z199" i="1"/>
  <c r="Y199" i="1"/>
  <c r="X199" i="1"/>
  <c r="W199" i="1"/>
  <c r="O199" i="1"/>
  <c r="N199" i="1"/>
  <c r="M199" i="1"/>
  <c r="L199" i="1"/>
  <c r="K199" i="1"/>
  <c r="J199" i="1"/>
  <c r="I199" i="1"/>
  <c r="H199" i="1"/>
  <c r="G199" i="1"/>
  <c r="F199" i="1"/>
  <c r="E199" i="1"/>
  <c r="D199" i="1"/>
  <c r="C199" i="1"/>
  <c r="B199" i="1"/>
  <c r="A199" i="1"/>
  <c r="AA198" i="1"/>
  <c r="Z198" i="1"/>
  <c r="Y198" i="1"/>
  <c r="X198" i="1"/>
  <c r="W198" i="1"/>
  <c r="O198" i="1"/>
  <c r="N198" i="1"/>
  <c r="M198" i="1"/>
  <c r="L198" i="1"/>
  <c r="K198" i="1"/>
  <c r="J198" i="1"/>
  <c r="I198" i="1"/>
  <c r="H198" i="1"/>
  <c r="G198" i="1"/>
  <c r="F198" i="1"/>
  <c r="E198" i="1"/>
  <c r="D198" i="1"/>
  <c r="C198" i="1"/>
  <c r="B198" i="1"/>
  <c r="A198" i="1"/>
  <c r="AA197" i="1"/>
  <c r="Z197" i="1"/>
  <c r="Y197" i="1"/>
  <c r="X197" i="1"/>
  <c r="W197" i="1"/>
  <c r="O197" i="1"/>
  <c r="N197" i="1"/>
  <c r="M197" i="1"/>
  <c r="L197" i="1"/>
  <c r="K197" i="1"/>
  <c r="J197" i="1"/>
  <c r="I197" i="1"/>
  <c r="H197" i="1"/>
  <c r="G197" i="1"/>
  <c r="F197" i="1"/>
  <c r="E197" i="1"/>
  <c r="D197" i="1"/>
  <c r="C197" i="1"/>
  <c r="B197" i="1"/>
  <c r="A197" i="1"/>
  <c r="AA196" i="1"/>
  <c r="Z196" i="1"/>
  <c r="Y196" i="1"/>
  <c r="X196" i="1"/>
  <c r="W196" i="1"/>
  <c r="O196" i="1"/>
  <c r="N196" i="1"/>
  <c r="M196" i="1"/>
  <c r="L196" i="1"/>
  <c r="K196" i="1"/>
  <c r="J196" i="1"/>
  <c r="I196" i="1"/>
  <c r="H196" i="1"/>
  <c r="G196" i="1"/>
  <c r="F196" i="1"/>
  <c r="E196" i="1"/>
  <c r="D196" i="1"/>
  <c r="C196" i="1"/>
  <c r="B196" i="1"/>
  <c r="A196" i="1"/>
  <c r="AA195" i="1"/>
  <c r="Z195" i="1"/>
  <c r="Y195" i="1"/>
  <c r="X195" i="1"/>
  <c r="W195" i="1"/>
  <c r="O195" i="1"/>
  <c r="N195" i="1"/>
  <c r="M195" i="1"/>
  <c r="L195" i="1"/>
  <c r="K195" i="1"/>
  <c r="J195" i="1"/>
  <c r="I195" i="1"/>
  <c r="H195" i="1"/>
  <c r="G195" i="1"/>
  <c r="F195" i="1"/>
  <c r="E195" i="1"/>
  <c r="D195" i="1"/>
  <c r="C195" i="1"/>
  <c r="B195" i="1"/>
  <c r="A195" i="1"/>
  <c r="AA194" i="1"/>
  <c r="Z194" i="1"/>
  <c r="Y194" i="1"/>
  <c r="X194" i="1"/>
  <c r="W194" i="1"/>
  <c r="O194" i="1"/>
  <c r="N194" i="1"/>
  <c r="M194" i="1"/>
  <c r="L194" i="1"/>
  <c r="K194" i="1"/>
  <c r="J194" i="1"/>
  <c r="I194" i="1"/>
  <c r="H194" i="1"/>
  <c r="G194" i="1"/>
  <c r="F194" i="1"/>
  <c r="E194" i="1"/>
  <c r="D194" i="1"/>
  <c r="C194" i="1"/>
  <c r="B194" i="1"/>
  <c r="A194" i="1"/>
  <c r="AA193" i="1"/>
  <c r="Z193" i="1"/>
  <c r="Y193" i="1"/>
  <c r="X193" i="1"/>
  <c r="W193" i="1"/>
  <c r="O193" i="1"/>
  <c r="N193" i="1"/>
  <c r="M193" i="1"/>
  <c r="L193" i="1"/>
  <c r="K193" i="1"/>
  <c r="J193" i="1"/>
  <c r="I193" i="1"/>
  <c r="H193" i="1"/>
  <c r="G193" i="1"/>
  <c r="F193" i="1"/>
  <c r="E193" i="1"/>
  <c r="D193" i="1"/>
  <c r="C193" i="1"/>
  <c r="B193" i="1"/>
  <c r="A193" i="1"/>
  <c r="AA192" i="1"/>
  <c r="Z192" i="1"/>
  <c r="Y192" i="1"/>
  <c r="X192" i="1"/>
  <c r="W192" i="1"/>
  <c r="O192" i="1"/>
  <c r="N192" i="1"/>
  <c r="M192" i="1"/>
  <c r="L192" i="1"/>
  <c r="K192" i="1"/>
  <c r="J192" i="1"/>
  <c r="I192" i="1"/>
  <c r="H192" i="1"/>
  <c r="G192" i="1"/>
  <c r="F192" i="1"/>
  <c r="E192" i="1"/>
  <c r="D192" i="1"/>
  <c r="C192" i="1"/>
  <c r="B192" i="1"/>
  <c r="A192" i="1"/>
  <c r="AA191" i="1"/>
  <c r="Z191" i="1"/>
  <c r="Y191" i="1"/>
  <c r="X191" i="1"/>
  <c r="W191" i="1"/>
  <c r="O191" i="1"/>
  <c r="N191" i="1"/>
  <c r="M191" i="1"/>
  <c r="L191" i="1"/>
  <c r="K191" i="1"/>
  <c r="J191" i="1"/>
  <c r="I191" i="1"/>
  <c r="H191" i="1"/>
  <c r="G191" i="1"/>
  <c r="F191" i="1"/>
  <c r="E191" i="1"/>
  <c r="D191" i="1"/>
  <c r="C191" i="1"/>
  <c r="B191" i="1"/>
  <c r="A191" i="1"/>
  <c r="AA190" i="1"/>
  <c r="Z190" i="1"/>
  <c r="Y190" i="1"/>
  <c r="X190" i="1"/>
  <c r="W190" i="1"/>
  <c r="O190" i="1"/>
  <c r="N190" i="1"/>
  <c r="M190" i="1"/>
  <c r="L190" i="1"/>
  <c r="K190" i="1"/>
  <c r="J190" i="1"/>
  <c r="I190" i="1"/>
  <c r="H190" i="1"/>
  <c r="G190" i="1"/>
  <c r="F190" i="1"/>
  <c r="E190" i="1"/>
  <c r="D190" i="1"/>
  <c r="C190" i="1"/>
  <c r="B190" i="1"/>
  <c r="A190" i="1"/>
  <c r="AA189" i="1"/>
  <c r="Z189" i="1"/>
  <c r="Y189" i="1"/>
  <c r="X189" i="1"/>
  <c r="W189" i="1"/>
  <c r="O189" i="1"/>
  <c r="N189" i="1"/>
  <c r="M189" i="1"/>
  <c r="L189" i="1"/>
  <c r="K189" i="1"/>
  <c r="J189" i="1"/>
  <c r="I189" i="1"/>
  <c r="H189" i="1"/>
  <c r="G189" i="1"/>
  <c r="F189" i="1"/>
  <c r="E189" i="1"/>
  <c r="D189" i="1"/>
  <c r="C189" i="1"/>
  <c r="B189" i="1"/>
  <c r="A189" i="1"/>
  <c r="AA188" i="1"/>
  <c r="Z188" i="1"/>
  <c r="Y188" i="1"/>
  <c r="X188" i="1"/>
  <c r="W188" i="1"/>
  <c r="O188" i="1"/>
  <c r="N188" i="1"/>
  <c r="M188" i="1"/>
  <c r="L188" i="1"/>
  <c r="K188" i="1"/>
  <c r="J188" i="1"/>
  <c r="I188" i="1"/>
  <c r="H188" i="1"/>
  <c r="G188" i="1"/>
  <c r="F188" i="1"/>
  <c r="E188" i="1"/>
  <c r="D188" i="1"/>
  <c r="C188" i="1"/>
  <c r="B188" i="1"/>
  <c r="A188" i="1"/>
  <c r="AA187" i="1"/>
  <c r="Z187" i="1"/>
  <c r="Y187" i="1"/>
  <c r="X187" i="1"/>
  <c r="W187" i="1"/>
  <c r="O187" i="1"/>
  <c r="N187" i="1"/>
  <c r="M187" i="1"/>
  <c r="L187" i="1"/>
  <c r="K187" i="1"/>
  <c r="J187" i="1"/>
  <c r="I187" i="1"/>
  <c r="H187" i="1"/>
  <c r="G187" i="1"/>
  <c r="F187" i="1"/>
  <c r="E187" i="1"/>
  <c r="D187" i="1"/>
  <c r="C187" i="1"/>
  <c r="B187" i="1"/>
  <c r="A187" i="1"/>
  <c r="AA186" i="1"/>
  <c r="Z186" i="1"/>
  <c r="Y186" i="1"/>
  <c r="X186" i="1"/>
  <c r="W186" i="1"/>
  <c r="O186" i="1"/>
  <c r="N186" i="1"/>
  <c r="M186" i="1"/>
  <c r="L186" i="1"/>
  <c r="K186" i="1"/>
  <c r="J186" i="1"/>
  <c r="I186" i="1"/>
  <c r="H186" i="1"/>
  <c r="G186" i="1"/>
  <c r="F186" i="1"/>
  <c r="E186" i="1"/>
  <c r="D186" i="1"/>
  <c r="C186" i="1"/>
  <c r="B186" i="1"/>
  <c r="A186" i="1"/>
  <c r="AA185" i="1"/>
  <c r="Z185" i="1"/>
  <c r="Y185" i="1"/>
  <c r="X185" i="1"/>
  <c r="W185" i="1"/>
  <c r="O185" i="1"/>
  <c r="N185" i="1"/>
  <c r="M185" i="1"/>
  <c r="L185" i="1"/>
  <c r="K185" i="1"/>
  <c r="J185" i="1"/>
  <c r="I185" i="1"/>
  <c r="H185" i="1"/>
  <c r="G185" i="1"/>
  <c r="F185" i="1"/>
  <c r="E185" i="1"/>
  <c r="D185" i="1"/>
  <c r="C185" i="1"/>
  <c r="B185" i="1"/>
  <c r="A185" i="1"/>
  <c r="AA184" i="1"/>
  <c r="Z184" i="1"/>
  <c r="Y184" i="1"/>
  <c r="X184" i="1"/>
  <c r="W184" i="1"/>
  <c r="O184" i="1"/>
  <c r="N184" i="1"/>
  <c r="M184" i="1"/>
  <c r="L184" i="1"/>
  <c r="K184" i="1"/>
  <c r="J184" i="1"/>
  <c r="I184" i="1"/>
  <c r="H184" i="1"/>
  <c r="G184" i="1"/>
  <c r="F184" i="1"/>
  <c r="E184" i="1"/>
  <c r="D184" i="1"/>
  <c r="C184" i="1"/>
  <c r="B184" i="1"/>
  <c r="A184" i="1"/>
  <c r="AA183" i="1"/>
  <c r="Z183" i="1"/>
  <c r="Y183" i="1"/>
  <c r="X183" i="1"/>
  <c r="W183" i="1"/>
  <c r="O183" i="1"/>
  <c r="N183" i="1"/>
  <c r="M183" i="1"/>
  <c r="L183" i="1"/>
  <c r="K183" i="1"/>
  <c r="J183" i="1"/>
  <c r="I183" i="1"/>
  <c r="H183" i="1"/>
  <c r="G183" i="1"/>
  <c r="F183" i="1"/>
  <c r="E183" i="1"/>
  <c r="D183" i="1"/>
  <c r="C183" i="1"/>
  <c r="B183" i="1"/>
  <c r="A183" i="1"/>
  <c r="AA182" i="1"/>
  <c r="Z182" i="1"/>
  <c r="Y182" i="1"/>
  <c r="X182" i="1"/>
  <c r="W182" i="1"/>
  <c r="O182" i="1"/>
  <c r="N182" i="1"/>
  <c r="M182" i="1"/>
  <c r="L182" i="1"/>
  <c r="K182" i="1"/>
  <c r="J182" i="1"/>
  <c r="I182" i="1"/>
  <c r="H182" i="1"/>
  <c r="G182" i="1"/>
  <c r="F182" i="1"/>
  <c r="E182" i="1"/>
  <c r="D182" i="1"/>
  <c r="C182" i="1"/>
  <c r="B182" i="1"/>
  <c r="A182" i="1"/>
  <c r="AA181" i="1"/>
  <c r="Z181" i="1"/>
  <c r="Y181" i="1"/>
  <c r="X181" i="1"/>
  <c r="W181" i="1"/>
  <c r="O181" i="1"/>
  <c r="N181" i="1"/>
  <c r="M181" i="1"/>
  <c r="L181" i="1"/>
  <c r="K181" i="1"/>
  <c r="J181" i="1"/>
  <c r="I181" i="1"/>
  <c r="H181" i="1"/>
  <c r="G181" i="1"/>
  <c r="F181" i="1"/>
  <c r="E181" i="1"/>
  <c r="D181" i="1"/>
  <c r="C181" i="1"/>
  <c r="B181" i="1"/>
  <c r="A181" i="1"/>
  <c r="AA180" i="1"/>
  <c r="Z180" i="1"/>
  <c r="Y180" i="1"/>
  <c r="X180" i="1"/>
  <c r="W180" i="1"/>
  <c r="O180" i="1"/>
  <c r="N180" i="1"/>
  <c r="M180" i="1"/>
  <c r="L180" i="1"/>
  <c r="K180" i="1"/>
  <c r="J180" i="1"/>
  <c r="I180" i="1"/>
  <c r="H180" i="1"/>
  <c r="G180" i="1"/>
  <c r="F180" i="1"/>
  <c r="E180" i="1"/>
  <c r="D180" i="1"/>
  <c r="C180" i="1"/>
  <c r="B180" i="1"/>
  <c r="A180" i="1"/>
  <c r="AA179" i="1"/>
  <c r="Z179" i="1"/>
  <c r="Y179" i="1"/>
  <c r="X179" i="1"/>
  <c r="W179" i="1"/>
  <c r="O179" i="1"/>
  <c r="N179" i="1"/>
  <c r="M179" i="1"/>
  <c r="L179" i="1"/>
  <c r="K179" i="1"/>
  <c r="J179" i="1"/>
  <c r="I179" i="1"/>
  <c r="H179" i="1"/>
  <c r="G179" i="1"/>
  <c r="F179" i="1"/>
  <c r="E179" i="1"/>
  <c r="D179" i="1"/>
  <c r="C179" i="1"/>
  <c r="B179" i="1"/>
  <c r="A179" i="1"/>
  <c r="AA178" i="1"/>
  <c r="Z178" i="1"/>
  <c r="Y178" i="1"/>
  <c r="X178" i="1"/>
  <c r="W178" i="1"/>
  <c r="O178" i="1"/>
  <c r="N178" i="1"/>
  <c r="M178" i="1"/>
  <c r="L178" i="1"/>
  <c r="K178" i="1"/>
  <c r="J178" i="1"/>
  <c r="I178" i="1"/>
  <c r="H178" i="1"/>
  <c r="G178" i="1"/>
  <c r="F178" i="1"/>
  <c r="E178" i="1"/>
  <c r="D178" i="1"/>
  <c r="C178" i="1"/>
  <c r="B178" i="1"/>
  <c r="A178" i="1"/>
  <c r="AA177" i="1"/>
  <c r="Z177" i="1"/>
  <c r="Y177" i="1"/>
  <c r="X177" i="1"/>
  <c r="W177" i="1"/>
  <c r="O177" i="1"/>
  <c r="N177" i="1"/>
  <c r="M177" i="1"/>
  <c r="L177" i="1"/>
  <c r="K177" i="1"/>
  <c r="J177" i="1"/>
  <c r="I177" i="1"/>
  <c r="H177" i="1"/>
  <c r="G177" i="1"/>
  <c r="F177" i="1"/>
  <c r="E177" i="1"/>
  <c r="D177" i="1"/>
  <c r="C177" i="1"/>
  <c r="B177" i="1"/>
  <c r="A177" i="1"/>
  <c r="AA176" i="1"/>
  <c r="Z176" i="1"/>
  <c r="Y176" i="1"/>
  <c r="X176" i="1"/>
  <c r="W176" i="1"/>
  <c r="O176" i="1"/>
  <c r="N176" i="1"/>
  <c r="M176" i="1"/>
  <c r="L176" i="1"/>
  <c r="K176" i="1"/>
  <c r="J176" i="1"/>
  <c r="I176" i="1"/>
  <c r="H176" i="1"/>
  <c r="G176" i="1"/>
  <c r="F176" i="1"/>
  <c r="E176" i="1"/>
  <c r="D176" i="1"/>
  <c r="C176" i="1"/>
  <c r="B176" i="1"/>
  <c r="A176" i="1"/>
  <c r="AA175" i="1"/>
  <c r="Z175" i="1"/>
  <c r="Y175" i="1"/>
  <c r="X175" i="1"/>
  <c r="W175" i="1"/>
  <c r="O175" i="1"/>
  <c r="N175" i="1"/>
  <c r="M175" i="1"/>
  <c r="L175" i="1"/>
  <c r="K175" i="1"/>
  <c r="J175" i="1"/>
  <c r="I175" i="1"/>
  <c r="H175" i="1"/>
  <c r="G175" i="1"/>
  <c r="F175" i="1"/>
  <c r="E175" i="1"/>
  <c r="D175" i="1"/>
  <c r="C175" i="1"/>
  <c r="B175" i="1"/>
  <c r="A175" i="1"/>
  <c r="AA174" i="1"/>
  <c r="Z174" i="1"/>
  <c r="Y174" i="1"/>
  <c r="X174" i="1"/>
  <c r="W174" i="1"/>
  <c r="O174" i="1"/>
  <c r="N174" i="1"/>
  <c r="M174" i="1"/>
  <c r="L174" i="1"/>
  <c r="K174" i="1"/>
  <c r="J174" i="1"/>
  <c r="I174" i="1"/>
  <c r="H174" i="1"/>
  <c r="G174" i="1"/>
  <c r="F174" i="1"/>
  <c r="E174" i="1"/>
  <c r="D174" i="1"/>
  <c r="C174" i="1"/>
  <c r="B174" i="1"/>
  <c r="A174" i="1"/>
  <c r="AA173" i="1"/>
  <c r="Z173" i="1"/>
  <c r="Y173" i="1"/>
  <c r="X173" i="1"/>
  <c r="W173" i="1"/>
  <c r="O173" i="1"/>
  <c r="N173" i="1"/>
  <c r="M173" i="1"/>
  <c r="L173" i="1"/>
  <c r="K173" i="1"/>
  <c r="J173" i="1"/>
  <c r="I173" i="1"/>
  <c r="H173" i="1"/>
  <c r="G173" i="1"/>
  <c r="F173" i="1"/>
  <c r="E173" i="1"/>
  <c r="D173" i="1"/>
  <c r="C173" i="1"/>
  <c r="B173" i="1"/>
  <c r="A173" i="1"/>
  <c r="AA172" i="1"/>
  <c r="Z172" i="1"/>
  <c r="Y172" i="1"/>
  <c r="X172" i="1"/>
  <c r="W172" i="1"/>
  <c r="O172" i="1"/>
  <c r="N172" i="1"/>
  <c r="M172" i="1"/>
  <c r="L172" i="1"/>
  <c r="K172" i="1"/>
  <c r="J172" i="1"/>
  <c r="I172" i="1"/>
  <c r="H172" i="1"/>
  <c r="G172" i="1"/>
  <c r="F172" i="1"/>
  <c r="E172" i="1"/>
  <c r="D172" i="1"/>
  <c r="C172" i="1"/>
  <c r="B172" i="1"/>
  <c r="A172" i="1"/>
  <c r="AA171" i="1"/>
  <c r="Z171" i="1"/>
  <c r="Y171" i="1"/>
  <c r="X171" i="1"/>
  <c r="W171" i="1"/>
  <c r="O171" i="1"/>
  <c r="N171" i="1"/>
  <c r="M171" i="1"/>
  <c r="L171" i="1"/>
  <c r="K171" i="1"/>
  <c r="J171" i="1"/>
  <c r="I171" i="1"/>
  <c r="H171" i="1"/>
  <c r="G171" i="1"/>
  <c r="F171" i="1"/>
  <c r="E171" i="1"/>
  <c r="D171" i="1"/>
  <c r="C171" i="1"/>
  <c r="B171" i="1"/>
  <c r="A171" i="1"/>
  <c r="AA170" i="1"/>
  <c r="Z170" i="1"/>
  <c r="Y170" i="1"/>
  <c r="X170" i="1"/>
  <c r="W170" i="1"/>
  <c r="O170" i="1"/>
  <c r="N170" i="1"/>
  <c r="M170" i="1"/>
  <c r="L170" i="1"/>
  <c r="K170" i="1"/>
  <c r="J170" i="1"/>
  <c r="I170" i="1"/>
  <c r="H170" i="1"/>
  <c r="G170" i="1"/>
  <c r="F170" i="1"/>
  <c r="E170" i="1"/>
  <c r="D170" i="1"/>
  <c r="C170" i="1"/>
  <c r="B170" i="1"/>
  <c r="A170" i="1"/>
  <c r="AA169" i="1"/>
  <c r="Z169" i="1"/>
  <c r="Y169" i="1"/>
  <c r="X169" i="1"/>
  <c r="W169" i="1"/>
  <c r="O169" i="1"/>
  <c r="N169" i="1"/>
  <c r="M169" i="1"/>
  <c r="L169" i="1"/>
  <c r="K169" i="1"/>
  <c r="J169" i="1"/>
  <c r="I169" i="1"/>
  <c r="H169" i="1"/>
  <c r="G169" i="1"/>
  <c r="F169" i="1"/>
  <c r="E169" i="1"/>
  <c r="D169" i="1"/>
  <c r="C169" i="1"/>
  <c r="B169" i="1"/>
  <c r="A169" i="1"/>
  <c r="AA168" i="1"/>
  <c r="Z168" i="1"/>
  <c r="Y168" i="1"/>
  <c r="X168" i="1"/>
  <c r="W168" i="1"/>
  <c r="O168" i="1"/>
  <c r="N168" i="1"/>
  <c r="M168" i="1"/>
  <c r="L168" i="1"/>
  <c r="K168" i="1"/>
  <c r="J168" i="1"/>
  <c r="I168" i="1"/>
  <c r="H168" i="1"/>
  <c r="G168" i="1"/>
  <c r="F168" i="1"/>
  <c r="E168" i="1"/>
  <c r="D168" i="1"/>
  <c r="C168" i="1"/>
  <c r="B168" i="1"/>
  <c r="A168" i="1"/>
  <c r="AA167" i="1"/>
  <c r="Z167" i="1"/>
  <c r="Y167" i="1"/>
  <c r="X167" i="1"/>
  <c r="W167" i="1"/>
  <c r="O167" i="1"/>
  <c r="N167" i="1"/>
  <c r="M167" i="1"/>
  <c r="L167" i="1"/>
  <c r="K167" i="1"/>
  <c r="J167" i="1"/>
  <c r="I167" i="1"/>
  <c r="H167" i="1"/>
  <c r="G167" i="1"/>
  <c r="F167" i="1"/>
  <c r="E167" i="1"/>
  <c r="D167" i="1"/>
  <c r="C167" i="1"/>
  <c r="B167" i="1"/>
  <c r="A167" i="1"/>
  <c r="AA166" i="1"/>
  <c r="Z166" i="1"/>
  <c r="Y166" i="1"/>
  <c r="X166" i="1"/>
  <c r="W166" i="1"/>
  <c r="O166" i="1"/>
  <c r="N166" i="1"/>
  <c r="M166" i="1"/>
  <c r="L166" i="1"/>
  <c r="K166" i="1"/>
  <c r="J166" i="1"/>
  <c r="I166" i="1"/>
  <c r="H166" i="1"/>
  <c r="G166" i="1"/>
  <c r="F166" i="1"/>
  <c r="E166" i="1"/>
  <c r="D166" i="1"/>
  <c r="C166" i="1"/>
  <c r="B166" i="1"/>
  <c r="A166" i="1"/>
  <c r="AA165" i="1"/>
  <c r="Z165" i="1"/>
  <c r="Y165" i="1"/>
  <c r="X165" i="1"/>
  <c r="W165" i="1"/>
  <c r="O165" i="1"/>
  <c r="N165" i="1"/>
  <c r="M165" i="1"/>
  <c r="L165" i="1"/>
  <c r="K165" i="1"/>
  <c r="J165" i="1"/>
  <c r="I165" i="1"/>
  <c r="H165" i="1"/>
  <c r="G165" i="1"/>
  <c r="F165" i="1"/>
  <c r="E165" i="1"/>
  <c r="D165" i="1"/>
  <c r="C165" i="1"/>
  <c r="B165" i="1"/>
  <c r="A165" i="1"/>
  <c r="AA164" i="1"/>
  <c r="Z164" i="1"/>
  <c r="Y164" i="1"/>
  <c r="X164" i="1"/>
  <c r="W164" i="1"/>
  <c r="O164" i="1"/>
  <c r="N164" i="1"/>
  <c r="M164" i="1"/>
  <c r="L164" i="1"/>
  <c r="K164" i="1"/>
  <c r="J164" i="1"/>
  <c r="I164" i="1"/>
  <c r="H164" i="1"/>
  <c r="G164" i="1"/>
  <c r="F164" i="1"/>
  <c r="E164" i="1"/>
  <c r="D164" i="1"/>
  <c r="C164" i="1"/>
  <c r="B164" i="1"/>
  <c r="A164" i="1"/>
  <c r="AA163" i="1"/>
  <c r="Z163" i="1"/>
  <c r="Y163" i="1"/>
  <c r="X163" i="1"/>
  <c r="W163" i="1"/>
  <c r="O163" i="1"/>
  <c r="N163" i="1"/>
  <c r="M163" i="1"/>
  <c r="L163" i="1"/>
  <c r="K163" i="1"/>
  <c r="J163" i="1"/>
  <c r="I163" i="1"/>
  <c r="H163" i="1"/>
  <c r="G163" i="1"/>
  <c r="F163" i="1"/>
  <c r="E163" i="1"/>
  <c r="D163" i="1"/>
  <c r="C163" i="1"/>
  <c r="B163" i="1"/>
  <c r="A163" i="1"/>
  <c r="AA162" i="1"/>
  <c r="Z162" i="1"/>
  <c r="Y162" i="1"/>
  <c r="X162" i="1"/>
  <c r="W162" i="1"/>
  <c r="O162" i="1"/>
  <c r="N162" i="1"/>
  <c r="M162" i="1"/>
  <c r="L162" i="1"/>
  <c r="K162" i="1"/>
  <c r="J162" i="1"/>
  <c r="I162" i="1"/>
  <c r="H162" i="1"/>
  <c r="G162" i="1"/>
  <c r="F162" i="1"/>
  <c r="E162" i="1"/>
  <c r="D162" i="1"/>
  <c r="C162" i="1"/>
  <c r="B162" i="1"/>
  <c r="A162" i="1"/>
  <c r="AA161" i="1"/>
  <c r="Z161" i="1"/>
  <c r="Y161" i="1"/>
  <c r="X161" i="1"/>
  <c r="W161" i="1"/>
  <c r="O161" i="1"/>
  <c r="N161" i="1"/>
  <c r="M161" i="1"/>
  <c r="L161" i="1"/>
  <c r="K161" i="1"/>
  <c r="J161" i="1"/>
  <c r="I161" i="1"/>
  <c r="H161" i="1"/>
  <c r="G161" i="1"/>
  <c r="F161" i="1"/>
  <c r="E161" i="1"/>
  <c r="D161" i="1"/>
  <c r="C161" i="1"/>
  <c r="B161" i="1"/>
  <c r="A161" i="1"/>
  <c r="AA160" i="1"/>
  <c r="Z160" i="1"/>
  <c r="Y160" i="1"/>
  <c r="X160" i="1"/>
  <c r="W160" i="1"/>
  <c r="O160" i="1"/>
  <c r="N160" i="1"/>
  <c r="M160" i="1"/>
  <c r="L160" i="1"/>
  <c r="K160" i="1"/>
  <c r="J160" i="1"/>
  <c r="I160" i="1"/>
  <c r="H160" i="1"/>
  <c r="G160" i="1"/>
  <c r="F160" i="1"/>
  <c r="E160" i="1"/>
  <c r="D160" i="1"/>
  <c r="C160" i="1"/>
  <c r="B160" i="1"/>
  <c r="A160" i="1"/>
  <c r="AA159" i="1"/>
  <c r="Z159" i="1"/>
  <c r="Y159" i="1"/>
  <c r="X159" i="1"/>
  <c r="W159" i="1"/>
  <c r="O159" i="1"/>
  <c r="N159" i="1"/>
  <c r="M159" i="1"/>
  <c r="L159" i="1"/>
  <c r="K159" i="1"/>
  <c r="J159" i="1"/>
  <c r="I159" i="1"/>
  <c r="H159" i="1"/>
  <c r="G159" i="1"/>
  <c r="F159" i="1"/>
  <c r="E159" i="1"/>
  <c r="D159" i="1"/>
  <c r="C159" i="1"/>
  <c r="B159" i="1"/>
  <c r="A159" i="1"/>
  <c r="AA158" i="1"/>
  <c r="Z158" i="1"/>
  <c r="Y158" i="1"/>
  <c r="X158" i="1"/>
  <c r="W158" i="1"/>
  <c r="O158" i="1"/>
  <c r="N158" i="1"/>
  <c r="M158" i="1"/>
  <c r="L158" i="1"/>
  <c r="K158" i="1"/>
  <c r="J158" i="1"/>
  <c r="I158" i="1"/>
  <c r="H158" i="1"/>
  <c r="G158" i="1"/>
  <c r="F158" i="1"/>
  <c r="E158" i="1"/>
  <c r="D158" i="1"/>
  <c r="C158" i="1"/>
  <c r="B158" i="1"/>
  <c r="A158" i="1"/>
  <c r="AA157" i="1"/>
  <c r="Z157" i="1"/>
  <c r="Y157" i="1"/>
  <c r="X157" i="1"/>
  <c r="W157" i="1"/>
  <c r="O157" i="1"/>
  <c r="N157" i="1"/>
  <c r="M157" i="1"/>
  <c r="L157" i="1"/>
  <c r="K157" i="1"/>
  <c r="J157" i="1"/>
  <c r="I157" i="1"/>
  <c r="H157" i="1"/>
  <c r="G157" i="1"/>
  <c r="F157" i="1"/>
  <c r="E157" i="1"/>
  <c r="D157" i="1"/>
  <c r="C157" i="1"/>
  <c r="B157" i="1"/>
  <c r="A157" i="1"/>
  <c r="AA156" i="1"/>
  <c r="Z156" i="1"/>
  <c r="Y156" i="1"/>
  <c r="X156" i="1"/>
  <c r="W156" i="1"/>
  <c r="O156" i="1"/>
  <c r="N156" i="1"/>
  <c r="M156" i="1"/>
  <c r="L156" i="1"/>
  <c r="K156" i="1"/>
  <c r="J156" i="1"/>
  <c r="I156" i="1"/>
  <c r="H156" i="1"/>
  <c r="G156" i="1"/>
  <c r="F156" i="1"/>
  <c r="E156" i="1"/>
  <c r="D156" i="1"/>
  <c r="C156" i="1"/>
  <c r="B156" i="1"/>
  <c r="A156" i="1"/>
  <c r="AA155" i="1"/>
  <c r="Z155" i="1"/>
  <c r="Y155" i="1"/>
  <c r="X155" i="1"/>
  <c r="W155" i="1"/>
  <c r="O155" i="1"/>
  <c r="N155" i="1"/>
  <c r="M155" i="1"/>
  <c r="L155" i="1"/>
  <c r="K155" i="1"/>
  <c r="J155" i="1"/>
  <c r="I155" i="1"/>
  <c r="H155" i="1"/>
  <c r="G155" i="1"/>
  <c r="F155" i="1"/>
  <c r="E155" i="1"/>
  <c r="D155" i="1"/>
  <c r="C155" i="1"/>
  <c r="B155" i="1"/>
  <c r="A155" i="1"/>
  <c r="AA154" i="1"/>
  <c r="Z154" i="1"/>
  <c r="Y154" i="1"/>
  <c r="X154" i="1"/>
  <c r="W154" i="1"/>
  <c r="O154" i="1"/>
  <c r="N154" i="1"/>
  <c r="M154" i="1"/>
  <c r="L154" i="1"/>
  <c r="K154" i="1"/>
  <c r="J154" i="1"/>
  <c r="I154" i="1"/>
  <c r="H154" i="1"/>
  <c r="G154" i="1"/>
  <c r="F154" i="1"/>
  <c r="E154" i="1"/>
  <c r="D154" i="1"/>
  <c r="C154" i="1"/>
  <c r="B154" i="1"/>
  <c r="A154" i="1"/>
  <c r="AA153" i="1"/>
  <c r="Z153" i="1"/>
  <c r="Y153" i="1"/>
  <c r="X153" i="1"/>
  <c r="W153" i="1"/>
  <c r="O153" i="1"/>
  <c r="N153" i="1"/>
  <c r="M153" i="1"/>
  <c r="L153" i="1"/>
  <c r="K153" i="1"/>
  <c r="J153" i="1"/>
  <c r="I153" i="1"/>
  <c r="H153" i="1"/>
  <c r="G153" i="1"/>
  <c r="F153" i="1"/>
  <c r="E153" i="1"/>
  <c r="D153" i="1"/>
  <c r="C153" i="1"/>
  <c r="B153" i="1"/>
  <c r="A153" i="1"/>
  <c r="AA152" i="1"/>
  <c r="Z152" i="1"/>
  <c r="Y152" i="1"/>
  <c r="X152" i="1"/>
  <c r="W152" i="1"/>
  <c r="O152" i="1"/>
  <c r="N152" i="1"/>
  <c r="M152" i="1"/>
  <c r="L152" i="1"/>
  <c r="K152" i="1"/>
  <c r="J152" i="1"/>
  <c r="I152" i="1"/>
  <c r="H152" i="1"/>
  <c r="G152" i="1"/>
  <c r="F152" i="1"/>
  <c r="E152" i="1"/>
  <c r="D152" i="1"/>
  <c r="C152" i="1"/>
  <c r="B152" i="1"/>
  <c r="A152" i="1"/>
  <c r="AA151" i="1"/>
  <c r="Z151" i="1"/>
  <c r="Y151" i="1"/>
  <c r="X151" i="1"/>
  <c r="W151" i="1"/>
  <c r="O151" i="1"/>
  <c r="N151" i="1"/>
  <c r="M151" i="1"/>
  <c r="L151" i="1"/>
  <c r="K151" i="1"/>
  <c r="J151" i="1"/>
  <c r="I151" i="1"/>
  <c r="H151" i="1"/>
  <c r="G151" i="1"/>
  <c r="F151" i="1"/>
  <c r="E151" i="1"/>
  <c r="D151" i="1"/>
  <c r="C151" i="1"/>
  <c r="B151" i="1"/>
  <c r="A151" i="1"/>
  <c r="AA150" i="1"/>
  <c r="Z150" i="1"/>
  <c r="Y150" i="1"/>
  <c r="X150" i="1"/>
  <c r="W150" i="1"/>
  <c r="O150" i="1"/>
  <c r="N150" i="1"/>
  <c r="M150" i="1"/>
  <c r="L150" i="1"/>
  <c r="K150" i="1"/>
  <c r="J150" i="1"/>
  <c r="I150" i="1"/>
  <c r="H150" i="1"/>
  <c r="G150" i="1"/>
  <c r="F150" i="1"/>
  <c r="E150" i="1"/>
  <c r="D150" i="1"/>
  <c r="C150" i="1"/>
  <c r="B150" i="1"/>
  <c r="A150" i="1"/>
  <c r="AA149" i="1"/>
  <c r="Z149" i="1"/>
  <c r="Y149" i="1"/>
  <c r="X149" i="1"/>
  <c r="W149" i="1"/>
  <c r="O149" i="1"/>
  <c r="N149" i="1"/>
  <c r="M149" i="1"/>
  <c r="L149" i="1"/>
  <c r="K149" i="1"/>
  <c r="J149" i="1"/>
  <c r="I149" i="1"/>
  <c r="H149" i="1"/>
  <c r="G149" i="1"/>
  <c r="F149" i="1"/>
  <c r="E149" i="1"/>
  <c r="D149" i="1"/>
  <c r="C149" i="1"/>
  <c r="B149" i="1"/>
  <c r="A149" i="1"/>
  <c r="AA148" i="1"/>
  <c r="Z148" i="1"/>
  <c r="Y148" i="1"/>
  <c r="X148" i="1"/>
  <c r="W148" i="1"/>
  <c r="O148" i="1"/>
  <c r="N148" i="1"/>
  <c r="M148" i="1"/>
  <c r="L148" i="1"/>
  <c r="K148" i="1"/>
  <c r="J148" i="1"/>
  <c r="I148" i="1"/>
  <c r="H148" i="1"/>
  <c r="G148" i="1"/>
  <c r="F148" i="1"/>
  <c r="E148" i="1"/>
  <c r="D148" i="1"/>
  <c r="C148" i="1"/>
  <c r="B148" i="1"/>
  <c r="A148" i="1"/>
  <c r="AA147" i="1"/>
  <c r="Z147" i="1"/>
  <c r="Y147" i="1"/>
  <c r="X147" i="1"/>
  <c r="W147" i="1"/>
  <c r="O147" i="1"/>
  <c r="N147" i="1"/>
  <c r="M147" i="1"/>
  <c r="L147" i="1"/>
  <c r="K147" i="1"/>
  <c r="J147" i="1"/>
  <c r="I147" i="1"/>
  <c r="H147" i="1"/>
  <c r="G147" i="1"/>
  <c r="F147" i="1"/>
  <c r="E147" i="1"/>
  <c r="D147" i="1"/>
  <c r="C147" i="1"/>
  <c r="B147" i="1"/>
  <c r="A147" i="1"/>
  <c r="AA146" i="1"/>
  <c r="Z146" i="1"/>
  <c r="Y146" i="1"/>
  <c r="X146" i="1"/>
  <c r="W146" i="1"/>
  <c r="O146" i="1"/>
  <c r="N146" i="1"/>
  <c r="M146" i="1"/>
  <c r="L146" i="1"/>
  <c r="K146" i="1"/>
  <c r="J146" i="1"/>
  <c r="I146" i="1"/>
  <c r="H146" i="1"/>
  <c r="G146" i="1"/>
  <c r="F146" i="1"/>
  <c r="E146" i="1"/>
  <c r="D146" i="1"/>
  <c r="C146" i="1"/>
  <c r="B146" i="1"/>
  <c r="A146" i="1"/>
  <c r="AA145" i="1"/>
  <c r="Z145" i="1"/>
  <c r="Y145" i="1"/>
  <c r="X145" i="1"/>
  <c r="W145" i="1"/>
  <c r="O145" i="1"/>
  <c r="N145" i="1"/>
  <c r="M145" i="1"/>
  <c r="L145" i="1"/>
  <c r="K145" i="1"/>
  <c r="J145" i="1"/>
  <c r="I145" i="1"/>
  <c r="H145" i="1"/>
  <c r="G145" i="1"/>
  <c r="F145" i="1"/>
  <c r="E145" i="1"/>
  <c r="D145" i="1"/>
  <c r="C145" i="1"/>
  <c r="B145" i="1"/>
  <c r="A145" i="1"/>
  <c r="AA144" i="1"/>
  <c r="Z144" i="1"/>
  <c r="Y144" i="1"/>
  <c r="X144" i="1"/>
  <c r="W144" i="1"/>
  <c r="O144" i="1"/>
  <c r="N144" i="1"/>
  <c r="M144" i="1"/>
  <c r="L144" i="1"/>
  <c r="K144" i="1"/>
  <c r="J144" i="1"/>
  <c r="I144" i="1"/>
  <c r="H144" i="1"/>
  <c r="G144" i="1"/>
  <c r="F144" i="1"/>
  <c r="E144" i="1"/>
  <c r="D144" i="1"/>
  <c r="C144" i="1"/>
  <c r="B144" i="1"/>
  <c r="A144" i="1"/>
  <c r="AA143" i="1"/>
  <c r="Z143" i="1"/>
  <c r="Y143" i="1"/>
  <c r="X143" i="1"/>
  <c r="W143" i="1"/>
  <c r="O143" i="1"/>
  <c r="N143" i="1"/>
  <c r="M143" i="1"/>
  <c r="L143" i="1"/>
  <c r="K143" i="1"/>
  <c r="J143" i="1"/>
  <c r="I143" i="1"/>
  <c r="H143" i="1"/>
  <c r="G143" i="1"/>
  <c r="F143" i="1"/>
  <c r="E143" i="1"/>
  <c r="D143" i="1"/>
  <c r="C143" i="1"/>
  <c r="B143" i="1"/>
  <c r="A143" i="1"/>
  <c r="AA142" i="1"/>
  <c r="Z142" i="1"/>
  <c r="Y142" i="1"/>
  <c r="X142" i="1"/>
  <c r="W142" i="1"/>
  <c r="O142" i="1"/>
  <c r="N142" i="1"/>
  <c r="M142" i="1"/>
  <c r="L142" i="1"/>
  <c r="K142" i="1"/>
  <c r="J142" i="1"/>
  <c r="I142" i="1"/>
  <c r="H142" i="1"/>
  <c r="G142" i="1"/>
  <c r="F142" i="1"/>
  <c r="E142" i="1"/>
  <c r="D142" i="1"/>
  <c r="C142" i="1"/>
  <c r="B142" i="1"/>
  <c r="A142" i="1"/>
  <c r="AA141" i="1"/>
  <c r="Z141" i="1"/>
  <c r="Y141" i="1"/>
  <c r="X141" i="1"/>
  <c r="W141" i="1"/>
  <c r="O141" i="1"/>
  <c r="N141" i="1"/>
  <c r="M141" i="1"/>
  <c r="L141" i="1"/>
  <c r="K141" i="1"/>
  <c r="J141" i="1"/>
  <c r="I141" i="1"/>
  <c r="H141" i="1"/>
  <c r="G141" i="1"/>
  <c r="F141" i="1"/>
  <c r="E141" i="1"/>
  <c r="D141" i="1"/>
  <c r="C141" i="1"/>
  <c r="B141" i="1"/>
  <c r="A141" i="1"/>
  <c r="AA140" i="1"/>
  <c r="Z140" i="1"/>
  <c r="Y140" i="1"/>
  <c r="X140" i="1"/>
  <c r="W140" i="1"/>
  <c r="O140" i="1"/>
  <c r="N140" i="1"/>
  <c r="M140" i="1"/>
  <c r="L140" i="1"/>
  <c r="K140" i="1"/>
  <c r="J140" i="1"/>
  <c r="I140" i="1"/>
  <c r="H140" i="1"/>
  <c r="G140" i="1"/>
  <c r="F140" i="1"/>
  <c r="E140" i="1"/>
  <c r="D140" i="1"/>
  <c r="C140" i="1"/>
  <c r="B140" i="1"/>
  <c r="A140" i="1"/>
  <c r="AA139" i="1"/>
  <c r="Z139" i="1"/>
  <c r="Y139" i="1"/>
  <c r="X139" i="1"/>
  <c r="W139" i="1"/>
  <c r="O139" i="1"/>
  <c r="N139" i="1"/>
  <c r="M139" i="1"/>
  <c r="L139" i="1"/>
  <c r="K139" i="1"/>
  <c r="J139" i="1"/>
  <c r="I139" i="1"/>
  <c r="H139" i="1"/>
  <c r="G139" i="1"/>
  <c r="F139" i="1"/>
  <c r="E139" i="1"/>
  <c r="D139" i="1"/>
  <c r="C139" i="1"/>
  <c r="B139" i="1"/>
  <c r="A139" i="1"/>
  <c r="AA138" i="1"/>
  <c r="Z138" i="1"/>
  <c r="Y138" i="1"/>
  <c r="X138" i="1"/>
  <c r="W138" i="1"/>
  <c r="O138" i="1"/>
  <c r="N138" i="1"/>
  <c r="M138" i="1"/>
  <c r="L138" i="1"/>
  <c r="K138" i="1"/>
  <c r="J138" i="1"/>
  <c r="I138" i="1"/>
  <c r="H138" i="1"/>
  <c r="G138" i="1"/>
  <c r="F138" i="1"/>
  <c r="E138" i="1"/>
  <c r="D138" i="1"/>
  <c r="C138" i="1"/>
  <c r="B138" i="1"/>
  <c r="A138" i="1"/>
  <c r="AA137" i="1"/>
  <c r="Z137" i="1"/>
  <c r="Y137" i="1"/>
  <c r="X137" i="1"/>
  <c r="W137" i="1"/>
  <c r="O137" i="1"/>
  <c r="N137" i="1"/>
  <c r="M137" i="1"/>
  <c r="L137" i="1"/>
  <c r="K137" i="1"/>
  <c r="J137" i="1"/>
  <c r="I137" i="1"/>
  <c r="H137" i="1"/>
  <c r="G137" i="1"/>
  <c r="F137" i="1"/>
  <c r="E137" i="1"/>
  <c r="D137" i="1"/>
  <c r="C137" i="1"/>
  <c r="B137" i="1"/>
  <c r="A137" i="1"/>
  <c r="AA136" i="1"/>
  <c r="Z136" i="1"/>
  <c r="Y136" i="1"/>
  <c r="X136" i="1"/>
  <c r="W136" i="1"/>
  <c r="O136" i="1"/>
  <c r="N136" i="1"/>
  <c r="M136" i="1"/>
  <c r="L136" i="1"/>
  <c r="K136" i="1"/>
  <c r="J136" i="1"/>
  <c r="I136" i="1"/>
  <c r="H136" i="1"/>
  <c r="G136" i="1"/>
  <c r="F136" i="1"/>
  <c r="E136" i="1"/>
  <c r="D136" i="1"/>
  <c r="C136" i="1"/>
  <c r="B136" i="1"/>
  <c r="A136" i="1"/>
  <c r="AA135" i="1"/>
  <c r="Z135" i="1"/>
  <c r="Y135" i="1"/>
  <c r="X135" i="1"/>
  <c r="W135" i="1"/>
  <c r="O135" i="1"/>
  <c r="N135" i="1"/>
  <c r="M135" i="1"/>
  <c r="L135" i="1"/>
  <c r="K135" i="1"/>
  <c r="J135" i="1"/>
  <c r="I135" i="1"/>
  <c r="H135" i="1"/>
  <c r="G135" i="1"/>
  <c r="F135" i="1"/>
  <c r="E135" i="1"/>
  <c r="D135" i="1"/>
  <c r="C135" i="1"/>
  <c r="B135" i="1"/>
  <c r="A135" i="1"/>
  <c r="AA134" i="1"/>
  <c r="Z134" i="1"/>
  <c r="Y134" i="1"/>
  <c r="X134" i="1"/>
  <c r="W134" i="1"/>
  <c r="O134" i="1"/>
  <c r="N134" i="1"/>
  <c r="M134" i="1"/>
  <c r="L134" i="1"/>
  <c r="K134" i="1"/>
  <c r="J134" i="1"/>
  <c r="I134" i="1"/>
  <c r="H134" i="1"/>
  <c r="G134" i="1"/>
  <c r="F134" i="1"/>
  <c r="E134" i="1"/>
  <c r="D134" i="1"/>
  <c r="C134" i="1"/>
  <c r="B134" i="1"/>
  <c r="A134" i="1"/>
  <c r="AA133" i="1"/>
  <c r="Z133" i="1"/>
  <c r="Y133" i="1"/>
  <c r="X133" i="1"/>
  <c r="W133" i="1"/>
  <c r="O133" i="1"/>
  <c r="N133" i="1"/>
  <c r="M133" i="1"/>
  <c r="L133" i="1"/>
  <c r="K133" i="1"/>
  <c r="J133" i="1"/>
  <c r="I133" i="1"/>
  <c r="H133" i="1"/>
  <c r="G133" i="1"/>
  <c r="F133" i="1"/>
  <c r="E133" i="1"/>
  <c r="D133" i="1"/>
  <c r="C133" i="1"/>
  <c r="B133" i="1"/>
  <c r="A133" i="1"/>
  <c r="AA132" i="1"/>
  <c r="Z132" i="1"/>
  <c r="Y132" i="1"/>
  <c r="X132" i="1"/>
  <c r="W132" i="1"/>
  <c r="O132" i="1"/>
  <c r="N132" i="1"/>
  <c r="M132" i="1"/>
  <c r="L132" i="1"/>
  <c r="K132" i="1"/>
  <c r="J132" i="1"/>
  <c r="I132" i="1"/>
  <c r="H132" i="1"/>
  <c r="G132" i="1"/>
  <c r="F132" i="1"/>
  <c r="E132" i="1"/>
  <c r="D132" i="1"/>
  <c r="C132" i="1"/>
  <c r="B132" i="1"/>
  <c r="A132"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AA99" i="1"/>
  <c r="Z99" i="1"/>
  <c r="Y99" i="1"/>
  <c r="X99" i="1"/>
  <c r="W99" i="1"/>
  <c r="U99" i="1"/>
  <c r="T99" i="1"/>
  <c r="S99" i="1"/>
  <c r="R99" i="1"/>
  <c r="Q99" i="1"/>
  <c r="P99" i="1"/>
  <c r="O99" i="1"/>
  <c r="N99" i="1"/>
  <c r="M99" i="1"/>
  <c r="L99" i="1"/>
  <c r="K99" i="1"/>
  <c r="J99" i="1"/>
  <c r="I99" i="1"/>
  <c r="H99" i="1"/>
  <c r="G99" i="1"/>
  <c r="F99" i="1"/>
  <c r="E99" i="1"/>
  <c r="D99" i="1"/>
  <c r="C99" i="1"/>
  <c r="B99" i="1"/>
  <c r="A99" i="1"/>
  <c r="AA98" i="1"/>
  <c r="Z98" i="1"/>
  <c r="Y98" i="1"/>
  <c r="X98" i="1"/>
  <c r="W98" i="1"/>
  <c r="U98" i="1"/>
  <c r="T98" i="1"/>
  <c r="S98" i="1"/>
  <c r="R98" i="1"/>
  <c r="Q98" i="1"/>
  <c r="P98" i="1"/>
  <c r="O98" i="1"/>
  <c r="N98" i="1"/>
  <c r="M98" i="1"/>
  <c r="L98" i="1"/>
  <c r="K98" i="1"/>
  <c r="J98" i="1"/>
  <c r="I98" i="1"/>
  <c r="H98" i="1"/>
  <c r="G98" i="1"/>
  <c r="F98" i="1"/>
  <c r="E98" i="1"/>
  <c r="D98" i="1"/>
  <c r="C98" i="1"/>
  <c r="B98" i="1"/>
  <c r="A98" i="1"/>
  <c r="AA97" i="1"/>
  <c r="Z97" i="1"/>
  <c r="Y97" i="1"/>
  <c r="X97" i="1"/>
  <c r="W97" i="1"/>
  <c r="U97" i="1"/>
  <c r="T97" i="1"/>
  <c r="S97" i="1"/>
  <c r="R97" i="1"/>
  <c r="Q97" i="1"/>
  <c r="P97" i="1"/>
  <c r="O97" i="1"/>
  <c r="N97" i="1"/>
  <c r="M97" i="1"/>
  <c r="L97" i="1"/>
  <c r="K97" i="1"/>
  <c r="J97" i="1"/>
  <c r="I97" i="1"/>
  <c r="H97" i="1"/>
  <c r="G97" i="1"/>
  <c r="F97" i="1"/>
  <c r="E97" i="1"/>
  <c r="D97" i="1"/>
  <c r="C97" i="1"/>
  <c r="B97" i="1"/>
  <c r="A97" i="1"/>
  <c r="AA96" i="1"/>
  <c r="Z96" i="1"/>
  <c r="Y96" i="1"/>
  <c r="X96" i="1"/>
  <c r="W96" i="1"/>
  <c r="U96" i="1"/>
  <c r="T96" i="1"/>
  <c r="S96" i="1"/>
  <c r="R96" i="1"/>
  <c r="Q96" i="1"/>
  <c r="P96" i="1"/>
  <c r="O96" i="1"/>
  <c r="N96" i="1"/>
  <c r="M96" i="1"/>
  <c r="L96" i="1"/>
  <c r="K96" i="1"/>
  <c r="J96" i="1"/>
  <c r="I96" i="1"/>
  <c r="H96" i="1"/>
  <c r="G96" i="1"/>
  <c r="F96" i="1"/>
  <c r="E96" i="1"/>
  <c r="D96" i="1"/>
  <c r="C96" i="1"/>
  <c r="B96" i="1"/>
  <c r="A96" i="1"/>
  <c r="AA95" i="1"/>
  <c r="Z95" i="1"/>
  <c r="Y95" i="1"/>
  <c r="X95" i="1"/>
  <c r="W95" i="1"/>
  <c r="U95" i="1"/>
  <c r="T95" i="1"/>
  <c r="S95" i="1"/>
  <c r="R95" i="1"/>
  <c r="Q95" i="1"/>
  <c r="P95" i="1"/>
  <c r="O95" i="1"/>
  <c r="N95" i="1"/>
  <c r="M95" i="1"/>
  <c r="L95" i="1"/>
  <c r="K95" i="1"/>
  <c r="J95" i="1"/>
  <c r="I95" i="1"/>
  <c r="H95" i="1"/>
  <c r="G95" i="1"/>
  <c r="F95" i="1"/>
  <c r="E95" i="1"/>
  <c r="D95" i="1"/>
  <c r="C95" i="1"/>
  <c r="B95" i="1"/>
  <c r="A95" i="1"/>
  <c r="AA94" i="1"/>
  <c r="Z94" i="1"/>
  <c r="Y94" i="1"/>
  <c r="X94" i="1"/>
  <c r="W94" i="1"/>
  <c r="U94" i="1"/>
  <c r="T94" i="1"/>
  <c r="S94" i="1"/>
  <c r="R94" i="1"/>
  <c r="Q94" i="1"/>
  <c r="P94" i="1"/>
  <c r="O94" i="1"/>
  <c r="N94" i="1"/>
  <c r="M94" i="1"/>
  <c r="L94" i="1"/>
  <c r="K94" i="1"/>
  <c r="J94" i="1"/>
  <c r="I94" i="1"/>
  <c r="H94" i="1"/>
  <c r="G94" i="1"/>
  <c r="F94" i="1"/>
  <c r="E94" i="1"/>
  <c r="D94" i="1"/>
  <c r="C94" i="1"/>
  <c r="B94" i="1"/>
  <c r="A94" i="1"/>
  <c r="AA93" i="1"/>
  <c r="Z93" i="1"/>
  <c r="Y93" i="1"/>
  <c r="X93" i="1"/>
  <c r="W93" i="1"/>
  <c r="U93" i="1"/>
  <c r="T93" i="1"/>
  <c r="S93" i="1"/>
  <c r="R93" i="1"/>
  <c r="Q93" i="1"/>
  <c r="P93" i="1"/>
  <c r="O93" i="1"/>
  <c r="N93" i="1"/>
  <c r="M93" i="1"/>
  <c r="L93" i="1"/>
  <c r="K93" i="1"/>
  <c r="J93" i="1"/>
  <c r="I93" i="1"/>
  <c r="H93" i="1"/>
  <c r="G93" i="1"/>
  <c r="F93" i="1"/>
  <c r="E93" i="1"/>
  <c r="D93" i="1"/>
  <c r="C93" i="1"/>
  <c r="B93" i="1"/>
  <c r="A93" i="1"/>
  <c r="AA92" i="1"/>
  <c r="Z92" i="1"/>
  <c r="Y92" i="1"/>
  <c r="X92" i="1"/>
  <c r="W92" i="1"/>
  <c r="U92" i="1"/>
  <c r="T92" i="1"/>
  <c r="S92" i="1"/>
  <c r="R92" i="1"/>
  <c r="Q92" i="1"/>
  <c r="P92" i="1"/>
  <c r="O92" i="1"/>
  <c r="N92" i="1"/>
  <c r="M92" i="1"/>
  <c r="L92" i="1"/>
  <c r="K92" i="1"/>
  <c r="J92" i="1"/>
  <c r="I92" i="1"/>
  <c r="H92" i="1"/>
  <c r="G92" i="1"/>
  <c r="F92" i="1"/>
  <c r="E92" i="1"/>
  <c r="D92" i="1"/>
  <c r="C92" i="1"/>
  <c r="B92" i="1"/>
  <c r="A92" i="1"/>
  <c r="AA91" i="1"/>
  <c r="Z91" i="1"/>
  <c r="Y91" i="1"/>
  <c r="X91" i="1"/>
  <c r="W91" i="1"/>
  <c r="U91" i="1"/>
  <c r="T91" i="1"/>
  <c r="S91" i="1"/>
  <c r="R91" i="1"/>
  <c r="Q91" i="1"/>
  <c r="P91" i="1"/>
  <c r="O91" i="1"/>
  <c r="N91" i="1"/>
  <c r="M91" i="1"/>
  <c r="L91" i="1"/>
  <c r="K91" i="1"/>
  <c r="J91" i="1"/>
  <c r="I91" i="1"/>
  <c r="H91" i="1"/>
  <c r="G91" i="1"/>
  <c r="F91" i="1"/>
  <c r="E91" i="1"/>
  <c r="D91" i="1"/>
  <c r="C91" i="1"/>
  <c r="B91" i="1"/>
  <c r="A91" i="1"/>
  <c r="AA90" i="1"/>
  <c r="Z90" i="1"/>
  <c r="Y90" i="1"/>
  <c r="X90" i="1"/>
  <c r="W90" i="1"/>
  <c r="U90" i="1"/>
  <c r="T90" i="1"/>
  <c r="S90" i="1"/>
  <c r="R90" i="1"/>
  <c r="Q90" i="1"/>
  <c r="P90" i="1"/>
  <c r="O90" i="1"/>
  <c r="N90" i="1"/>
  <c r="M90" i="1"/>
  <c r="L90" i="1"/>
  <c r="K90" i="1"/>
  <c r="J90" i="1"/>
  <c r="I90" i="1"/>
  <c r="H90" i="1"/>
  <c r="G90" i="1"/>
  <c r="F90" i="1"/>
  <c r="E90" i="1"/>
  <c r="D90" i="1"/>
  <c r="C90" i="1"/>
  <c r="B90" i="1"/>
  <c r="A90" i="1"/>
  <c r="AA89" i="1"/>
  <c r="Z89" i="1"/>
  <c r="Y89" i="1"/>
  <c r="X89" i="1"/>
  <c r="W89" i="1"/>
  <c r="U89" i="1"/>
  <c r="T89" i="1"/>
  <c r="S89" i="1"/>
  <c r="R89" i="1"/>
  <c r="Q89" i="1"/>
  <c r="P89" i="1"/>
  <c r="O89" i="1"/>
  <c r="N89" i="1"/>
  <c r="M89" i="1"/>
  <c r="L89" i="1"/>
  <c r="K89" i="1"/>
  <c r="J89" i="1"/>
  <c r="I89" i="1"/>
  <c r="H89" i="1"/>
  <c r="G89" i="1"/>
  <c r="F89" i="1"/>
  <c r="E89" i="1"/>
  <c r="D89" i="1"/>
  <c r="C89" i="1"/>
  <c r="B89" i="1"/>
  <c r="A89" i="1"/>
  <c r="AA88" i="1"/>
  <c r="Z88" i="1"/>
  <c r="Y88" i="1"/>
  <c r="X88" i="1"/>
  <c r="W88" i="1"/>
  <c r="U88" i="1"/>
  <c r="T88" i="1"/>
  <c r="S88" i="1"/>
  <c r="R88" i="1"/>
  <c r="Q88" i="1"/>
  <c r="P88" i="1"/>
  <c r="O88" i="1"/>
  <c r="N88" i="1"/>
  <c r="M88" i="1"/>
  <c r="L88" i="1"/>
  <c r="K88" i="1"/>
  <c r="J88" i="1"/>
  <c r="I88" i="1"/>
  <c r="H88" i="1"/>
  <c r="G88" i="1"/>
  <c r="F88" i="1"/>
  <c r="E88" i="1"/>
  <c r="D88" i="1"/>
  <c r="C88" i="1"/>
  <c r="B88" i="1"/>
  <c r="A88" i="1"/>
  <c r="AA87" i="1"/>
  <c r="Z87" i="1"/>
  <c r="Y87" i="1"/>
  <c r="X87" i="1"/>
  <c r="W87" i="1"/>
  <c r="U87" i="1"/>
  <c r="T87" i="1"/>
  <c r="S87" i="1"/>
  <c r="R87" i="1"/>
  <c r="Q87" i="1"/>
  <c r="P87" i="1"/>
  <c r="O87" i="1"/>
  <c r="N87" i="1"/>
  <c r="M87" i="1"/>
  <c r="L87" i="1"/>
  <c r="K87" i="1"/>
  <c r="J87" i="1"/>
  <c r="I87" i="1"/>
  <c r="H87" i="1"/>
  <c r="G87" i="1"/>
  <c r="F87" i="1"/>
  <c r="E87" i="1"/>
  <c r="D87" i="1"/>
  <c r="C87" i="1"/>
  <c r="B87" i="1"/>
  <c r="A87" i="1"/>
  <c r="AA86" i="1"/>
  <c r="Z86" i="1"/>
  <c r="Y86" i="1"/>
  <c r="X86" i="1"/>
  <c r="W86" i="1"/>
  <c r="U86" i="1"/>
  <c r="T86" i="1"/>
  <c r="S86" i="1"/>
  <c r="R86" i="1"/>
  <c r="Q86" i="1"/>
  <c r="P86" i="1"/>
  <c r="O86" i="1"/>
  <c r="N86" i="1"/>
  <c r="M86" i="1"/>
  <c r="L86" i="1"/>
  <c r="K86" i="1"/>
  <c r="J86" i="1"/>
  <c r="I86" i="1"/>
  <c r="H86" i="1"/>
  <c r="G86" i="1"/>
  <c r="F86" i="1"/>
  <c r="E86" i="1"/>
  <c r="D86" i="1"/>
  <c r="C86" i="1"/>
  <c r="B86" i="1"/>
  <c r="A86" i="1"/>
  <c r="AA85" i="1"/>
  <c r="Z85" i="1"/>
  <c r="Y85" i="1"/>
  <c r="X85" i="1"/>
  <c r="W85" i="1"/>
  <c r="U85" i="1"/>
  <c r="T85" i="1"/>
  <c r="S85" i="1"/>
  <c r="R85" i="1"/>
  <c r="Q85" i="1"/>
  <c r="P85" i="1"/>
  <c r="O85" i="1"/>
  <c r="N85" i="1"/>
  <c r="M85" i="1"/>
  <c r="L85" i="1"/>
  <c r="K85" i="1"/>
  <c r="J85" i="1"/>
  <c r="I85" i="1"/>
  <c r="H85" i="1"/>
  <c r="G85" i="1"/>
  <c r="F85" i="1"/>
  <c r="E85" i="1"/>
  <c r="D85" i="1"/>
  <c r="C85" i="1"/>
  <c r="B85" i="1"/>
  <c r="A85" i="1"/>
  <c r="AA84" i="1"/>
  <c r="Z84" i="1"/>
  <c r="Y84" i="1"/>
  <c r="X84" i="1"/>
  <c r="W84" i="1"/>
  <c r="U84" i="1"/>
  <c r="T84" i="1"/>
  <c r="S84" i="1"/>
  <c r="R84" i="1"/>
  <c r="Q84" i="1"/>
  <c r="P84" i="1"/>
  <c r="O84" i="1"/>
  <c r="N84" i="1"/>
  <c r="M84" i="1"/>
  <c r="L84" i="1"/>
  <c r="K84" i="1"/>
  <c r="J84" i="1"/>
  <c r="I84" i="1"/>
  <c r="H84" i="1"/>
  <c r="G84" i="1"/>
  <c r="F84" i="1"/>
  <c r="E84" i="1"/>
  <c r="D84" i="1"/>
  <c r="C84" i="1"/>
  <c r="B84" i="1"/>
  <c r="A84" i="1"/>
  <c r="AA83" i="1"/>
  <c r="Z83" i="1"/>
  <c r="Y83" i="1"/>
  <c r="X83" i="1"/>
  <c r="W83" i="1"/>
  <c r="U83" i="1"/>
  <c r="T83" i="1"/>
  <c r="S83" i="1"/>
  <c r="R83" i="1"/>
  <c r="Q83" i="1"/>
  <c r="P83" i="1"/>
  <c r="O83" i="1"/>
  <c r="N83" i="1"/>
  <c r="M83" i="1"/>
  <c r="L83" i="1"/>
  <c r="K83" i="1"/>
  <c r="J83" i="1"/>
  <c r="I83" i="1"/>
  <c r="H83" i="1"/>
  <c r="G83" i="1"/>
  <c r="F83" i="1"/>
  <c r="E83" i="1"/>
  <c r="D83" i="1"/>
  <c r="C83" i="1"/>
  <c r="B83" i="1"/>
  <c r="A83" i="1"/>
  <c r="AA82" i="1"/>
  <c r="Z82" i="1"/>
  <c r="Y82" i="1"/>
  <c r="X82" i="1"/>
  <c r="W82" i="1"/>
  <c r="U82" i="1"/>
  <c r="T82" i="1"/>
  <c r="S82" i="1"/>
  <c r="R82" i="1"/>
  <c r="Q82" i="1"/>
  <c r="P82" i="1"/>
  <c r="O82" i="1"/>
  <c r="N82" i="1"/>
  <c r="M82" i="1"/>
  <c r="L82" i="1"/>
  <c r="K82" i="1"/>
  <c r="J82" i="1"/>
  <c r="I82" i="1"/>
  <c r="H82" i="1"/>
  <c r="G82" i="1"/>
  <c r="F82" i="1"/>
  <c r="E82" i="1"/>
  <c r="D82" i="1"/>
  <c r="C82" i="1"/>
  <c r="B82" i="1"/>
  <c r="A82" i="1"/>
  <c r="AA81" i="1"/>
  <c r="Z81" i="1"/>
  <c r="Y81" i="1"/>
  <c r="X81" i="1"/>
  <c r="W81" i="1"/>
  <c r="U81" i="1"/>
  <c r="T81" i="1"/>
  <c r="S81" i="1"/>
  <c r="R81" i="1"/>
  <c r="Q81" i="1"/>
  <c r="P81" i="1"/>
  <c r="O81" i="1"/>
  <c r="N81" i="1"/>
  <c r="M81" i="1"/>
  <c r="L81" i="1"/>
  <c r="K81" i="1"/>
  <c r="J81" i="1"/>
  <c r="I81" i="1"/>
  <c r="H81" i="1"/>
  <c r="G81" i="1"/>
  <c r="F81" i="1"/>
  <c r="E81" i="1"/>
  <c r="D81" i="1"/>
  <c r="C81" i="1"/>
  <c r="B81" i="1"/>
  <c r="A81" i="1"/>
  <c r="AA80" i="1"/>
  <c r="Z80" i="1"/>
  <c r="Y80" i="1"/>
  <c r="X80" i="1"/>
  <c r="W80" i="1"/>
  <c r="U80" i="1"/>
  <c r="T80" i="1"/>
  <c r="S80" i="1"/>
  <c r="R80" i="1"/>
  <c r="Q80" i="1"/>
  <c r="P80" i="1"/>
  <c r="O80" i="1"/>
  <c r="N80" i="1"/>
  <c r="M80" i="1"/>
  <c r="L80" i="1"/>
  <c r="K80" i="1"/>
  <c r="J80" i="1"/>
  <c r="I80" i="1"/>
  <c r="H80" i="1"/>
  <c r="G80" i="1"/>
  <c r="F80" i="1"/>
  <c r="E80" i="1"/>
  <c r="D80" i="1"/>
  <c r="C80" i="1"/>
  <c r="B80" i="1"/>
  <c r="A80" i="1"/>
  <c r="AA79" i="1"/>
  <c r="Z79" i="1"/>
  <c r="Y79" i="1"/>
  <c r="X79" i="1"/>
  <c r="W79" i="1"/>
  <c r="U79" i="1"/>
  <c r="T79" i="1"/>
  <c r="S79" i="1"/>
  <c r="R79" i="1"/>
  <c r="Q79" i="1"/>
  <c r="P79" i="1"/>
  <c r="O79" i="1"/>
  <c r="N79" i="1"/>
  <c r="M79" i="1"/>
  <c r="L79" i="1"/>
  <c r="K79" i="1"/>
  <c r="J79" i="1"/>
  <c r="I79" i="1"/>
  <c r="H79" i="1"/>
  <c r="G79" i="1"/>
  <c r="F79" i="1"/>
  <c r="E79" i="1"/>
  <c r="D79" i="1"/>
  <c r="C79" i="1"/>
  <c r="B79" i="1"/>
  <c r="A79" i="1"/>
  <c r="AA78" i="1"/>
  <c r="Z78" i="1"/>
  <c r="Y78" i="1"/>
  <c r="X78" i="1"/>
  <c r="W78" i="1"/>
  <c r="U78" i="1"/>
  <c r="T78" i="1"/>
  <c r="S78" i="1"/>
  <c r="R78" i="1"/>
  <c r="Q78" i="1"/>
  <c r="P78" i="1"/>
  <c r="O78" i="1"/>
  <c r="N78" i="1"/>
  <c r="M78" i="1"/>
  <c r="L78" i="1"/>
  <c r="K78" i="1"/>
  <c r="J78" i="1"/>
  <c r="I78" i="1"/>
  <c r="H78" i="1"/>
  <c r="G78" i="1"/>
  <c r="F78" i="1"/>
  <c r="E78" i="1"/>
  <c r="D78" i="1"/>
  <c r="C78" i="1"/>
  <c r="B78" i="1"/>
  <c r="A78" i="1"/>
  <c r="AA77" i="1"/>
  <c r="Z77" i="1"/>
  <c r="Y77" i="1"/>
  <c r="X77" i="1"/>
  <c r="W77" i="1"/>
  <c r="U77" i="1"/>
  <c r="T77" i="1"/>
  <c r="S77" i="1"/>
  <c r="R77" i="1"/>
  <c r="Q77" i="1"/>
  <c r="P77" i="1"/>
  <c r="O77" i="1"/>
  <c r="N77" i="1"/>
  <c r="M77" i="1"/>
  <c r="L77" i="1"/>
  <c r="K77" i="1"/>
  <c r="J77" i="1"/>
  <c r="I77" i="1"/>
  <c r="H77" i="1"/>
  <c r="G77" i="1"/>
  <c r="F77" i="1"/>
  <c r="E77" i="1"/>
  <c r="D77" i="1"/>
  <c r="C77" i="1"/>
  <c r="B77" i="1"/>
  <c r="A77" i="1"/>
  <c r="AA76" i="1"/>
  <c r="Z76" i="1"/>
  <c r="Y76" i="1"/>
  <c r="X76" i="1"/>
  <c r="W76" i="1"/>
  <c r="U76" i="1"/>
  <c r="T76" i="1"/>
  <c r="S76" i="1"/>
  <c r="R76" i="1"/>
  <c r="Q76" i="1"/>
  <c r="P76" i="1"/>
  <c r="O76" i="1"/>
  <c r="N76" i="1"/>
  <c r="M76" i="1"/>
  <c r="L76" i="1"/>
  <c r="K76" i="1"/>
  <c r="J76" i="1"/>
  <c r="I76" i="1"/>
  <c r="H76" i="1"/>
  <c r="G76" i="1"/>
  <c r="F76" i="1"/>
  <c r="E76" i="1"/>
  <c r="D76" i="1"/>
  <c r="C76" i="1"/>
  <c r="B76" i="1"/>
  <c r="A76" i="1"/>
  <c r="AA75" i="1"/>
  <c r="Z75" i="1"/>
  <c r="Y75" i="1"/>
  <c r="X75" i="1"/>
  <c r="W75" i="1"/>
  <c r="U75" i="1"/>
  <c r="T75" i="1"/>
  <c r="S75" i="1"/>
  <c r="R75" i="1"/>
  <c r="Q75" i="1"/>
  <c r="P75" i="1"/>
  <c r="O75" i="1"/>
  <c r="N75" i="1"/>
  <c r="M75" i="1"/>
  <c r="L75" i="1"/>
  <c r="K75" i="1"/>
  <c r="J75" i="1"/>
  <c r="I75" i="1"/>
  <c r="H75" i="1"/>
  <c r="G75" i="1"/>
  <c r="F75" i="1"/>
  <c r="E75" i="1"/>
  <c r="D75" i="1"/>
  <c r="C75" i="1"/>
  <c r="B75" i="1"/>
  <c r="A75" i="1"/>
  <c r="AA74" i="1"/>
  <c r="Z74" i="1"/>
  <c r="Y74" i="1"/>
  <c r="X74" i="1"/>
  <c r="W74" i="1"/>
  <c r="U74" i="1"/>
  <c r="T74" i="1"/>
  <c r="S74" i="1"/>
  <c r="R74" i="1"/>
  <c r="Q74" i="1"/>
  <c r="P74" i="1"/>
  <c r="O74" i="1"/>
  <c r="N74" i="1"/>
  <c r="M74" i="1"/>
  <c r="L74" i="1"/>
  <c r="K74" i="1"/>
  <c r="J74" i="1"/>
  <c r="I74" i="1"/>
  <c r="H74" i="1"/>
  <c r="G74" i="1"/>
  <c r="F74" i="1"/>
  <c r="E74" i="1"/>
  <c r="D74" i="1"/>
  <c r="C74" i="1"/>
  <c r="B74" i="1"/>
  <c r="A74" i="1"/>
  <c r="AA73" i="1"/>
  <c r="Z73" i="1"/>
  <c r="Y73" i="1"/>
  <c r="X73" i="1"/>
  <c r="W73" i="1"/>
  <c r="U73" i="1"/>
  <c r="T73" i="1"/>
  <c r="S73" i="1"/>
  <c r="R73" i="1"/>
  <c r="Q73" i="1"/>
  <c r="P73" i="1"/>
  <c r="O73" i="1"/>
  <c r="N73" i="1"/>
  <c r="M73" i="1"/>
  <c r="L73" i="1"/>
  <c r="K73" i="1"/>
  <c r="J73" i="1"/>
  <c r="I73" i="1"/>
  <c r="H73" i="1"/>
  <c r="G73" i="1"/>
  <c r="F73" i="1"/>
  <c r="E73" i="1"/>
  <c r="D73" i="1"/>
  <c r="C73" i="1"/>
  <c r="B73" i="1"/>
  <c r="A73" i="1"/>
  <c r="AA72" i="1"/>
  <c r="Z72" i="1"/>
  <c r="Y72" i="1"/>
  <c r="X72" i="1"/>
  <c r="W72" i="1"/>
  <c r="U72" i="1"/>
  <c r="T72" i="1"/>
  <c r="S72" i="1"/>
  <c r="R72" i="1"/>
  <c r="Q72" i="1"/>
  <c r="P72" i="1"/>
  <c r="O72" i="1"/>
  <c r="N72" i="1"/>
  <c r="M72" i="1"/>
  <c r="L72" i="1"/>
  <c r="K72" i="1"/>
  <c r="J72" i="1"/>
  <c r="I72" i="1"/>
  <c r="H72" i="1"/>
  <c r="G72" i="1"/>
  <c r="F72" i="1"/>
  <c r="E72" i="1"/>
  <c r="D72" i="1"/>
  <c r="C72" i="1"/>
  <c r="B72" i="1"/>
  <c r="A72" i="1"/>
  <c r="AA71" i="1"/>
  <c r="Z71" i="1"/>
  <c r="Y71" i="1"/>
  <c r="X71" i="1"/>
  <c r="W71" i="1"/>
  <c r="U71" i="1"/>
  <c r="T71" i="1"/>
  <c r="S71" i="1"/>
  <c r="R71" i="1"/>
  <c r="Q71" i="1"/>
  <c r="P71" i="1"/>
  <c r="O71" i="1"/>
  <c r="N71" i="1"/>
  <c r="M71" i="1"/>
  <c r="L71" i="1"/>
  <c r="K71" i="1"/>
  <c r="J71" i="1"/>
  <c r="I71" i="1"/>
  <c r="H71" i="1"/>
  <c r="G71" i="1"/>
  <c r="F71" i="1"/>
  <c r="E71" i="1"/>
  <c r="D71" i="1"/>
  <c r="C71" i="1"/>
  <c r="B71" i="1"/>
  <c r="A71" i="1"/>
  <c r="AA70" i="1"/>
  <c r="Z70" i="1"/>
  <c r="Y70" i="1"/>
  <c r="X70" i="1"/>
  <c r="W70" i="1"/>
  <c r="U70" i="1"/>
  <c r="T70" i="1"/>
  <c r="S70" i="1"/>
  <c r="R70" i="1"/>
  <c r="Q70" i="1"/>
  <c r="P70" i="1"/>
  <c r="O70" i="1"/>
  <c r="N70" i="1"/>
  <c r="M70" i="1"/>
  <c r="L70" i="1"/>
  <c r="K70" i="1"/>
  <c r="J70" i="1"/>
  <c r="I70" i="1"/>
  <c r="H70" i="1"/>
  <c r="G70" i="1"/>
  <c r="F70" i="1"/>
  <c r="E70" i="1"/>
  <c r="D70" i="1"/>
  <c r="C70" i="1"/>
  <c r="B70" i="1"/>
  <c r="A70" i="1"/>
  <c r="AA69" i="1"/>
  <c r="Z69" i="1"/>
  <c r="Y69" i="1"/>
  <c r="X69" i="1"/>
  <c r="W69" i="1"/>
  <c r="U69" i="1"/>
  <c r="T69" i="1"/>
  <c r="S69" i="1"/>
  <c r="R69" i="1"/>
  <c r="Q69" i="1"/>
  <c r="P69" i="1"/>
  <c r="O69" i="1"/>
  <c r="N69" i="1"/>
  <c r="M69" i="1"/>
  <c r="L69" i="1"/>
  <c r="K69" i="1"/>
  <c r="J69" i="1"/>
  <c r="I69" i="1"/>
  <c r="H69" i="1"/>
  <c r="G69" i="1"/>
  <c r="F69" i="1"/>
  <c r="E69" i="1"/>
  <c r="D69" i="1"/>
  <c r="C69" i="1"/>
  <c r="B69" i="1"/>
  <c r="A69" i="1"/>
  <c r="AA68" i="1"/>
  <c r="Z68" i="1"/>
  <c r="Y68" i="1"/>
  <c r="X68" i="1"/>
  <c r="W68" i="1"/>
  <c r="U68" i="1"/>
  <c r="T68" i="1"/>
  <c r="S68" i="1"/>
  <c r="R68" i="1"/>
  <c r="Q68" i="1"/>
  <c r="P68" i="1"/>
  <c r="O68" i="1"/>
  <c r="N68" i="1"/>
  <c r="M68" i="1"/>
  <c r="L68" i="1"/>
  <c r="K68" i="1"/>
  <c r="J68" i="1"/>
  <c r="I68" i="1"/>
  <c r="H68" i="1"/>
  <c r="G68" i="1"/>
  <c r="F68" i="1"/>
  <c r="E68" i="1"/>
  <c r="D68" i="1"/>
  <c r="C68" i="1"/>
  <c r="B68" i="1"/>
  <c r="A68" i="1"/>
  <c r="AA67" i="1"/>
  <c r="Z67" i="1"/>
  <c r="Y67" i="1"/>
  <c r="X67" i="1"/>
  <c r="W67" i="1"/>
  <c r="U67" i="1"/>
  <c r="T67" i="1"/>
  <c r="S67" i="1"/>
  <c r="R67" i="1"/>
  <c r="Q67" i="1"/>
  <c r="P67" i="1"/>
  <c r="O67" i="1"/>
  <c r="N67" i="1"/>
  <c r="M67" i="1"/>
  <c r="L67" i="1"/>
  <c r="K67" i="1"/>
  <c r="J67" i="1"/>
  <c r="I67" i="1"/>
  <c r="H67" i="1"/>
  <c r="G67" i="1"/>
  <c r="F67" i="1"/>
  <c r="E67" i="1"/>
  <c r="D67" i="1"/>
  <c r="C67" i="1"/>
  <c r="B67" i="1"/>
  <c r="A67" i="1"/>
  <c r="AA66" i="1"/>
  <c r="Z66" i="1"/>
  <c r="Y66" i="1"/>
  <c r="X66" i="1"/>
  <c r="W66" i="1"/>
  <c r="U66" i="1"/>
  <c r="T66" i="1"/>
  <c r="S66" i="1"/>
  <c r="R66" i="1"/>
  <c r="Q66" i="1"/>
  <c r="P66" i="1"/>
  <c r="O66" i="1"/>
  <c r="N66" i="1"/>
  <c r="M66" i="1"/>
  <c r="L66" i="1"/>
  <c r="K66" i="1"/>
  <c r="J66" i="1"/>
  <c r="I66" i="1"/>
  <c r="H66" i="1"/>
  <c r="G66" i="1"/>
  <c r="F66" i="1"/>
  <c r="E66" i="1"/>
  <c r="D66" i="1"/>
  <c r="C66" i="1"/>
  <c r="B66" i="1"/>
  <c r="A66" i="1"/>
  <c r="AA65" i="1"/>
  <c r="Z65" i="1"/>
  <c r="Y65" i="1"/>
  <c r="X65" i="1"/>
  <c r="W65" i="1"/>
  <c r="U65" i="1"/>
  <c r="T65" i="1"/>
  <c r="S65" i="1"/>
  <c r="R65" i="1"/>
  <c r="Q65" i="1"/>
  <c r="P65" i="1"/>
  <c r="O65" i="1"/>
  <c r="N65" i="1"/>
  <c r="M65" i="1"/>
  <c r="L65" i="1"/>
  <c r="K65" i="1"/>
  <c r="J65" i="1"/>
  <c r="I65" i="1"/>
  <c r="H65" i="1"/>
  <c r="G65" i="1"/>
  <c r="F65" i="1"/>
  <c r="E65" i="1"/>
  <c r="D65" i="1"/>
  <c r="C65" i="1"/>
  <c r="B65" i="1"/>
  <c r="A65" i="1"/>
  <c r="AA64" i="1"/>
  <c r="Z64" i="1"/>
  <c r="Y64" i="1"/>
  <c r="X64" i="1"/>
  <c r="W64" i="1"/>
  <c r="U64" i="1"/>
  <c r="T64" i="1"/>
  <c r="S64" i="1"/>
  <c r="R64" i="1"/>
  <c r="Q64" i="1"/>
  <c r="P64" i="1"/>
  <c r="O64" i="1"/>
  <c r="N64" i="1"/>
  <c r="M64" i="1"/>
  <c r="L64" i="1"/>
  <c r="K64" i="1"/>
  <c r="J64" i="1"/>
  <c r="I64" i="1"/>
  <c r="H64" i="1"/>
  <c r="G64" i="1"/>
  <c r="F64" i="1"/>
  <c r="E64" i="1"/>
  <c r="D64" i="1"/>
  <c r="B64" i="1"/>
  <c r="A64" i="1"/>
  <c r="AA63" i="1"/>
  <c r="Z63" i="1"/>
  <c r="Y63" i="1"/>
  <c r="X63" i="1"/>
  <c r="W63" i="1"/>
  <c r="U63" i="1"/>
  <c r="T63" i="1"/>
  <c r="S63" i="1"/>
  <c r="R63" i="1"/>
  <c r="Q63" i="1"/>
  <c r="P63" i="1"/>
  <c r="O63" i="1"/>
  <c r="N63" i="1"/>
  <c r="M63" i="1"/>
  <c r="L63" i="1"/>
  <c r="K63" i="1"/>
  <c r="J63" i="1"/>
  <c r="I63" i="1"/>
  <c r="H63" i="1"/>
  <c r="G63" i="1"/>
  <c r="F63" i="1"/>
  <c r="E63" i="1"/>
  <c r="D63" i="1"/>
  <c r="B63" i="1"/>
  <c r="A63" i="1"/>
  <c r="AA62" i="1"/>
  <c r="Z62" i="1"/>
  <c r="Y62" i="1"/>
  <c r="X62" i="1"/>
  <c r="W62" i="1"/>
  <c r="U62" i="1"/>
  <c r="T62" i="1"/>
  <c r="S62" i="1"/>
  <c r="R62" i="1"/>
  <c r="Q62" i="1"/>
  <c r="P62" i="1"/>
  <c r="O62" i="1"/>
  <c r="N62" i="1"/>
  <c r="M62" i="1"/>
  <c r="L62" i="1"/>
  <c r="K62" i="1"/>
  <c r="J62" i="1"/>
  <c r="I62" i="1"/>
  <c r="H62" i="1"/>
  <c r="G62" i="1"/>
  <c r="F62" i="1"/>
  <c r="E62" i="1"/>
  <c r="D62" i="1"/>
  <c r="B62" i="1"/>
  <c r="A62" i="1"/>
  <c r="AA61" i="1"/>
  <c r="U61" i="1"/>
  <c r="T61" i="1"/>
  <c r="S61" i="1"/>
  <c r="R61" i="1"/>
  <c r="Q61" i="1"/>
  <c r="P61" i="1"/>
  <c r="O61" i="1"/>
  <c r="N61" i="1"/>
  <c r="M61" i="1"/>
  <c r="L61" i="1"/>
  <c r="K61" i="1"/>
  <c r="J61" i="1"/>
  <c r="I61" i="1"/>
  <c r="H61" i="1"/>
  <c r="G61" i="1"/>
  <c r="F61" i="1"/>
  <c r="E61" i="1"/>
  <c r="D61" i="1"/>
  <c r="B61" i="1"/>
  <c r="A61" i="1"/>
  <c r="AA60" i="1"/>
  <c r="U60" i="1"/>
  <c r="T60" i="1"/>
  <c r="S60" i="1"/>
  <c r="R60" i="1"/>
  <c r="Q60" i="1"/>
  <c r="P60" i="1"/>
  <c r="O60" i="1"/>
  <c r="N60" i="1"/>
  <c r="M60" i="1"/>
  <c r="L60" i="1"/>
  <c r="K60" i="1"/>
  <c r="J60" i="1"/>
  <c r="I60" i="1"/>
  <c r="H60" i="1"/>
  <c r="G60" i="1"/>
  <c r="F60" i="1"/>
  <c r="E60" i="1"/>
  <c r="D60" i="1"/>
  <c r="B60" i="1"/>
  <c r="A60" i="1"/>
  <c r="AA59" i="1"/>
  <c r="U59" i="1"/>
  <c r="T59" i="1"/>
  <c r="S59" i="1"/>
  <c r="R59" i="1"/>
  <c r="Q59" i="1"/>
  <c r="P59" i="1"/>
  <c r="O59" i="1"/>
  <c r="N59" i="1"/>
  <c r="M59" i="1"/>
  <c r="L59" i="1"/>
  <c r="K59" i="1"/>
  <c r="J59" i="1"/>
  <c r="I59" i="1"/>
  <c r="H59" i="1"/>
  <c r="G59" i="1"/>
  <c r="F59" i="1"/>
  <c r="E59" i="1"/>
  <c r="D59" i="1"/>
  <c r="B59" i="1"/>
  <c r="A59" i="1"/>
  <c r="AA58" i="1"/>
  <c r="U58" i="1"/>
  <c r="T58" i="1"/>
  <c r="S58" i="1"/>
  <c r="R58" i="1"/>
  <c r="Q58" i="1"/>
  <c r="P58" i="1"/>
  <c r="O58" i="1"/>
  <c r="N58" i="1"/>
  <c r="M58" i="1"/>
  <c r="L58" i="1"/>
  <c r="K58" i="1"/>
  <c r="J58" i="1"/>
  <c r="I58" i="1"/>
  <c r="H58" i="1"/>
  <c r="G58" i="1"/>
  <c r="F58" i="1"/>
  <c r="E58" i="1"/>
  <c r="D58" i="1"/>
  <c r="B58" i="1"/>
  <c r="A58" i="1"/>
  <c r="AA57" i="1"/>
  <c r="U57" i="1"/>
  <c r="T57" i="1"/>
  <c r="S57" i="1"/>
  <c r="R57" i="1"/>
  <c r="Q57" i="1"/>
  <c r="P57" i="1"/>
  <c r="O57" i="1"/>
  <c r="N57" i="1"/>
  <c r="M57" i="1"/>
  <c r="L57" i="1"/>
  <c r="K57" i="1"/>
  <c r="J57" i="1"/>
  <c r="I57" i="1"/>
  <c r="H57" i="1"/>
  <c r="G57" i="1"/>
  <c r="F57" i="1"/>
  <c r="E57" i="1"/>
  <c r="D57" i="1"/>
  <c r="B57" i="1"/>
  <c r="A57" i="1"/>
  <c r="AA56" i="1"/>
  <c r="U56" i="1"/>
  <c r="T56" i="1"/>
  <c r="S56" i="1"/>
  <c r="R56" i="1"/>
  <c r="Q56" i="1"/>
  <c r="P56" i="1"/>
  <c r="O56" i="1"/>
  <c r="N56" i="1"/>
  <c r="M56" i="1"/>
  <c r="L56" i="1"/>
  <c r="K56" i="1"/>
  <c r="J56" i="1"/>
  <c r="I56" i="1"/>
  <c r="H56" i="1"/>
  <c r="G56" i="1"/>
  <c r="F56" i="1"/>
  <c r="E56" i="1"/>
  <c r="D56" i="1"/>
  <c r="B56" i="1"/>
  <c r="A56" i="1"/>
  <c r="AA55" i="1"/>
  <c r="U55" i="1"/>
  <c r="T55" i="1"/>
  <c r="S55" i="1"/>
  <c r="R55" i="1"/>
  <c r="Q55" i="1"/>
  <c r="P55" i="1"/>
  <c r="O55" i="1"/>
  <c r="N55" i="1"/>
  <c r="M55" i="1"/>
  <c r="L55" i="1"/>
  <c r="K55" i="1"/>
  <c r="J55" i="1"/>
  <c r="I55" i="1"/>
  <c r="H55" i="1"/>
  <c r="G55" i="1"/>
  <c r="F55" i="1"/>
  <c r="E55" i="1"/>
  <c r="D55" i="1"/>
  <c r="B55" i="1"/>
  <c r="A55" i="1"/>
  <c r="AA54" i="1"/>
  <c r="U54" i="1"/>
  <c r="T54" i="1"/>
  <c r="S54" i="1"/>
  <c r="R54" i="1"/>
  <c r="Q54" i="1"/>
  <c r="P54" i="1"/>
  <c r="O54" i="1"/>
  <c r="N54" i="1"/>
  <c r="M54" i="1"/>
  <c r="L54" i="1"/>
  <c r="K54" i="1"/>
  <c r="J54" i="1"/>
  <c r="I54" i="1"/>
  <c r="H54" i="1"/>
  <c r="G54" i="1"/>
  <c r="F54" i="1"/>
  <c r="E54" i="1"/>
  <c r="D54" i="1"/>
  <c r="B54" i="1"/>
  <c r="A54" i="1"/>
  <c r="AA53" i="1"/>
  <c r="U53" i="1"/>
  <c r="T53" i="1"/>
  <c r="S53" i="1"/>
  <c r="R53" i="1"/>
  <c r="Q53" i="1"/>
  <c r="P53" i="1"/>
  <c r="O53" i="1"/>
  <c r="N53" i="1"/>
  <c r="M53" i="1"/>
  <c r="L53" i="1"/>
  <c r="K53" i="1"/>
  <c r="J53" i="1"/>
  <c r="I53" i="1"/>
  <c r="H53" i="1"/>
  <c r="G53" i="1"/>
  <c r="F53" i="1"/>
  <c r="E53" i="1"/>
  <c r="D53" i="1"/>
  <c r="B53" i="1"/>
  <c r="A53" i="1"/>
  <c r="AA52" i="1"/>
  <c r="U52" i="1"/>
  <c r="T52" i="1"/>
  <c r="S52" i="1"/>
  <c r="R52" i="1"/>
  <c r="Q52" i="1"/>
  <c r="P52" i="1"/>
  <c r="O52" i="1"/>
  <c r="N52" i="1"/>
  <c r="M52" i="1"/>
  <c r="L52" i="1"/>
  <c r="K52" i="1"/>
  <c r="J52" i="1"/>
  <c r="I52" i="1"/>
  <c r="H52" i="1"/>
  <c r="G52" i="1"/>
  <c r="F52" i="1"/>
  <c r="E52" i="1"/>
  <c r="D52" i="1"/>
  <c r="B52" i="1"/>
  <c r="A52" i="1"/>
  <c r="AA51" i="1"/>
  <c r="U51" i="1"/>
  <c r="T51" i="1"/>
  <c r="S51" i="1"/>
  <c r="R51" i="1"/>
  <c r="Q51" i="1"/>
  <c r="P51" i="1"/>
  <c r="O51" i="1"/>
  <c r="N51" i="1"/>
  <c r="M51" i="1"/>
  <c r="L51" i="1"/>
  <c r="K51" i="1"/>
  <c r="J51" i="1"/>
  <c r="I51" i="1"/>
  <c r="H51" i="1"/>
  <c r="G51" i="1"/>
  <c r="F51" i="1"/>
  <c r="E51" i="1"/>
  <c r="D51" i="1"/>
  <c r="B51" i="1"/>
  <c r="A51" i="1"/>
  <c r="AA50" i="1"/>
  <c r="U50" i="1"/>
  <c r="T50" i="1"/>
  <c r="S50" i="1"/>
  <c r="R50" i="1"/>
  <c r="Q50" i="1"/>
  <c r="P50" i="1"/>
  <c r="O50" i="1"/>
  <c r="N50" i="1"/>
  <c r="M50" i="1"/>
  <c r="L50" i="1"/>
  <c r="K50" i="1"/>
  <c r="J50" i="1"/>
  <c r="I50" i="1"/>
  <c r="H50" i="1"/>
  <c r="G50" i="1"/>
  <c r="F50" i="1"/>
  <c r="E50" i="1"/>
  <c r="D50" i="1"/>
  <c r="B50" i="1"/>
  <c r="A50" i="1"/>
  <c r="AA49" i="1"/>
  <c r="U49" i="1"/>
  <c r="T49" i="1"/>
  <c r="S49" i="1"/>
  <c r="R49" i="1"/>
  <c r="Q49" i="1"/>
  <c r="P49" i="1"/>
  <c r="O49" i="1"/>
  <c r="N49" i="1"/>
  <c r="M49" i="1"/>
  <c r="L49" i="1"/>
  <c r="K49" i="1"/>
  <c r="J49" i="1"/>
  <c r="I49" i="1"/>
  <c r="H49" i="1"/>
  <c r="G49" i="1"/>
  <c r="F49" i="1"/>
  <c r="E49" i="1"/>
  <c r="D49" i="1"/>
  <c r="B49" i="1"/>
  <c r="A49" i="1"/>
  <c r="AA48" i="1"/>
  <c r="U48" i="1"/>
  <c r="T48" i="1"/>
  <c r="S48" i="1"/>
  <c r="R48" i="1"/>
  <c r="Q48" i="1"/>
  <c r="P48" i="1"/>
  <c r="O48" i="1"/>
  <c r="N48" i="1"/>
  <c r="M48" i="1"/>
  <c r="L48" i="1"/>
  <c r="K48" i="1"/>
  <c r="J48" i="1"/>
  <c r="I48" i="1"/>
  <c r="H48" i="1"/>
  <c r="G48" i="1"/>
  <c r="F48" i="1"/>
  <c r="E48" i="1"/>
  <c r="D48" i="1"/>
  <c r="B48" i="1"/>
  <c r="A48" i="1"/>
  <c r="AA47" i="1"/>
  <c r="U47" i="1"/>
  <c r="T47" i="1"/>
  <c r="S47" i="1"/>
  <c r="R47" i="1"/>
  <c r="Q47" i="1"/>
  <c r="P47" i="1"/>
  <c r="O47" i="1"/>
  <c r="N47" i="1"/>
  <c r="M47" i="1"/>
  <c r="L47" i="1"/>
  <c r="K47" i="1"/>
  <c r="J47" i="1"/>
  <c r="I47" i="1"/>
  <c r="H47" i="1"/>
  <c r="G47" i="1"/>
  <c r="F47" i="1"/>
  <c r="E47" i="1"/>
  <c r="D47" i="1"/>
  <c r="B47" i="1"/>
  <c r="A47" i="1"/>
  <c r="AA46" i="1"/>
  <c r="U46" i="1"/>
  <c r="T46" i="1"/>
  <c r="S46" i="1"/>
  <c r="R46" i="1"/>
  <c r="Q46" i="1"/>
  <c r="P46" i="1"/>
  <c r="O46" i="1"/>
  <c r="N46" i="1"/>
  <c r="M46" i="1"/>
  <c r="L46" i="1"/>
  <c r="K46" i="1"/>
  <c r="J46" i="1"/>
  <c r="I46" i="1"/>
  <c r="H46" i="1"/>
  <c r="G46" i="1"/>
  <c r="F46" i="1"/>
  <c r="E46" i="1"/>
  <c r="D46" i="1"/>
  <c r="B46" i="1"/>
  <c r="A46" i="1"/>
  <c r="AA45" i="1"/>
  <c r="U45" i="1"/>
  <c r="T45" i="1"/>
  <c r="S45" i="1"/>
  <c r="R45" i="1"/>
  <c r="Q45" i="1"/>
  <c r="P45" i="1"/>
  <c r="O45" i="1"/>
  <c r="N45" i="1"/>
  <c r="M45" i="1"/>
  <c r="L45" i="1"/>
  <c r="K45" i="1"/>
  <c r="J45" i="1"/>
  <c r="I45" i="1"/>
  <c r="H45" i="1"/>
  <c r="G45" i="1"/>
  <c r="F45" i="1"/>
  <c r="E45" i="1"/>
  <c r="D45" i="1"/>
  <c r="B45" i="1"/>
  <c r="A45" i="1"/>
  <c r="AA44" i="1"/>
  <c r="E44" i="1"/>
  <c r="D44" i="1"/>
  <c r="B44" i="1"/>
  <c r="A44" i="1"/>
  <c r="AA43" i="1"/>
  <c r="E43" i="1"/>
  <c r="D43" i="1"/>
  <c r="B43" i="1"/>
  <c r="A43" i="1"/>
  <c r="AA42" i="1"/>
  <c r="E42" i="1"/>
  <c r="D42" i="1"/>
  <c r="B42" i="1"/>
  <c r="A42" i="1"/>
  <c r="AA41" i="1"/>
  <c r="E41" i="1"/>
  <c r="D41" i="1"/>
  <c r="B41" i="1"/>
  <c r="A41" i="1"/>
  <c r="AA40" i="1"/>
  <c r="U40" i="1"/>
  <c r="T40" i="1"/>
  <c r="M40" i="1"/>
  <c r="E40" i="1"/>
  <c r="D40" i="1"/>
  <c r="B40" i="1"/>
  <c r="A40" i="1"/>
  <c r="AA39" i="1"/>
  <c r="E39" i="1"/>
  <c r="D39" i="1"/>
  <c r="B39" i="1"/>
  <c r="A39" i="1"/>
  <c r="AA38" i="1"/>
  <c r="U38" i="1"/>
  <c r="T38" i="1"/>
  <c r="S38" i="1"/>
  <c r="R38" i="1"/>
  <c r="Q38" i="1"/>
  <c r="P38" i="1"/>
  <c r="O38" i="1"/>
  <c r="M38" i="1"/>
  <c r="E38" i="1"/>
  <c r="D38" i="1"/>
  <c r="B38" i="1"/>
  <c r="A38" i="1"/>
  <c r="AA37" i="1"/>
  <c r="S37" i="1"/>
  <c r="Q37" i="1"/>
  <c r="P37" i="1"/>
  <c r="E37" i="1"/>
  <c r="D37" i="1"/>
  <c r="B37" i="1"/>
  <c r="A37" i="1"/>
  <c r="AA36" i="1"/>
  <c r="E36" i="1"/>
  <c r="D36" i="1"/>
  <c r="B36" i="1"/>
  <c r="A36" i="1"/>
  <c r="AA35" i="1"/>
  <c r="O35" i="1"/>
  <c r="N35" i="1"/>
  <c r="M35" i="1"/>
  <c r="E35" i="1"/>
  <c r="D35" i="1"/>
  <c r="B35" i="1"/>
  <c r="A35" i="1"/>
  <c r="AA34" i="1"/>
  <c r="E34" i="1"/>
  <c r="D34" i="1"/>
  <c r="B34" i="1"/>
  <c r="A34" i="1"/>
  <c r="AA33" i="1"/>
  <c r="U33" i="1"/>
  <c r="T33" i="1"/>
  <c r="M33" i="1"/>
  <c r="E33" i="1"/>
  <c r="D33" i="1"/>
  <c r="B33" i="1"/>
  <c r="A33" i="1"/>
  <c r="AA32" i="1"/>
  <c r="U32" i="1"/>
  <c r="Q32" i="1"/>
  <c r="P32" i="1"/>
  <c r="O32" i="1"/>
  <c r="N32" i="1"/>
  <c r="M32" i="1"/>
  <c r="E32" i="1"/>
  <c r="D32" i="1"/>
  <c r="B32" i="1"/>
  <c r="A32" i="1"/>
  <c r="AA31" i="1"/>
  <c r="U31" i="1"/>
  <c r="T31" i="1"/>
  <c r="Q31" i="1"/>
  <c r="E31" i="1"/>
  <c r="D31" i="1"/>
  <c r="B31" i="1"/>
  <c r="A31" i="1"/>
  <c r="AA30" i="1"/>
  <c r="E30" i="1"/>
  <c r="D30" i="1"/>
  <c r="B30" i="1"/>
  <c r="A30" i="1"/>
  <c r="AA29" i="1"/>
  <c r="U29" i="1"/>
  <c r="O29" i="1"/>
  <c r="N29" i="1"/>
  <c r="M29" i="1"/>
  <c r="E29" i="1"/>
  <c r="D29" i="1"/>
  <c r="B29" i="1"/>
  <c r="A29" i="1"/>
  <c r="AA28" i="1"/>
  <c r="E28" i="1"/>
  <c r="D28" i="1"/>
  <c r="B28" i="1"/>
  <c r="A28" i="1"/>
  <c r="AA27" i="1"/>
  <c r="U27" i="1"/>
  <c r="T27" i="1"/>
  <c r="S27" i="1"/>
  <c r="E27" i="1"/>
  <c r="D27" i="1"/>
  <c r="B27" i="1"/>
  <c r="A27" i="1"/>
  <c r="AA26" i="1"/>
  <c r="U26" i="1"/>
  <c r="S26" i="1"/>
  <c r="R26" i="1"/>
  <c r="Q26" i="1"/>
  <c r="P26" i="1"/>
  <c r="E26" i="1"/>
  <c r="D26" i="1"/>
  <c r="B26" i="1"/>
  <c r="A26" i="1"/>
  <c r="AA25" i="1"/>
  <c r="U25" i="1"/>
  <c r="E25" i="1"/>
  <c r="D25" i="1"/>
  <c r="B25" i="1"/>
  <c r="A25" i="1"/>
  <c r="AA24" i="1"/>
  <c r="E24" i="1"/>
  <c r="D24" i="1"/>
  <c r="B24" i="1"/>
  <c r="A24" i="1"/>
  <c r="AA23" i="1"/>
  <c r="Q23" i="1"/>
  <c r="O23" i="1"/>
  <c r="M23" i="1"/>
  <c r="E23" i="1"/>
  <c r="D23" i="1"/>
  <c r="B23" i="1"/>
  <c r="A23" i="1"/>
  <c r="AA22" i="1"/>
  <c r="E22" i="1"/>
  <c r="D22" i="1"/>
  <c r="B22" i="1"/>
  <c r="A22" i="1"/>
  <c r="AA21" i="1"/>
  <c r="E21" i="1"/>
  <c r="D21" i="1"/>
  <c r="B21" i="1"/>
  <c r="A21" i="1"/>
  <c r="AA20" i="1"/>
  <c r="Q20" i="1"/>
  <c r="E20" i="1"/>
  <c r="D20" i="1"/>
  <c r="B20" i="1"/>
  <c r="A20" i="1"/>
  <c r="AA19" i="1"/>
  <c r="E19" i="1"/>
  <c r="D19" i="1"/>
  <c r="B19" i="1"/>
  <c r="A19" i="1"/>
  <c r="AA18" i="1"/>
  <c r="U18" i="1"/>
  <c r="O18" i="1"/>
  <c r="M18" i="1"/>
  <c r="E18" i="1"/>
  <c r="D18" i="1"/>
  <c r="B18" i="1"/>
  <c r="A18" i="1"/>
  <c r="AA17" i="1"/>
  <c r="E17" i="1"/>
  <c r="D17" i="1"/>
  <c r="B17" i="1"/>
  <c r="A17" i="1"/>
  <c r="AA16" i="1"/>
  <c r="S16" i="1"/>
  <c r="R16" i="1"/>
  <c r="Q16" i="1"/>
  <c r="P16" i="1"/>
  <c r="E16" i="1"/>
  <c r="D16" i="1"/>
  <c r="B16" i="1"/>
  <c r="A16" i="1"/>
  <c r="AA15" i="1"/>
  <c r="E15" i="1"/>
  <c r="D15" i="1"/>
  <c r="B15" i="1"/>
  <c r="A15" i="1"/>
  <c r="AA14" i="1"/>
  <c r="E14" i="1"/>
  <c r="D14" i="1"/>
  <c r="B14" i="1"/>
  <c r="A14" i="1"/>
  <c r="AA13" i="1"/>
  <c r="S13" i="1"/>
  <c r="R13" i="1"/>
  <c r="P13" i="1"/>
  <c r="O13" i="1"/>
  <c r="M13" i="1"/>
  <c r="E13" i="1"/>
  <c r="D13" i="1"/>
  <c r="B13" i="1"/>
  <c r="A13" i="1"/>
  <c r="AA12" i="1"/>
  <c r="U12" i="1"/>
  <c r="T12" i="1"/>
  <c r="S12" i="1"/>
  <c r="Q12" i="1"/>
  <c r="P12" i="1"/>
  <c r="E12" i="1"/>
  <c r="D12" i="1"/>
  <c r="B12" i="1"/>
  <c r="A12" i="1"/>
  <c r="AA11" i="1"/>
  <c r="U11" i="1"/>
  <c r="E11" i="1"/>
  <c r="D11" i="1"/>
  <c r="B11" i="1"/>
  <c r="A11" i="1"/>
  <c r="AA10" i="1"/>
  <c r="E10" i="1"/>
  <c r="D10" i="1"/>
  <c r="B10" i="1"/>
  <c r="A10" i="1"/>
  <c r="AA9" i="1"/>
  <c r="R9" i="1"/>
  <c r="E9" i="1"/>
  <c r="D9" i="1"/>
  <c r="B9" i="1"/>
  <c r="A9" i="1"/>
  <c r="AA8" i="1"/>
  <c r="U8" i="1"/>
  <c r="T8" i="1"/>
  <c r="P8" i="1"/>
  <c r="O8" i="1"/>
  <c r="M8" i="1"/>
  <c r="E8" i="1"/>
  <c r="D8" i="1"/>
  <c r="B8" i="1"/>
  <c r="A8" i="1"/>
  <c r="AA7" i="1"/>
  <c r="E7" i="1"/>
  <c r="D7" i="1"/>
  <c r="B7" i="1"/>
  <c r="A7" i="1"/>
  <c r="AA6" i="1"/>
  <c r="U6" i="1"/>
  <c r="T6" i="1"/>
  <c r="Q6" i="1"/>
  <c r="E6" i="1"/>
  <c r="D6" i="1"/>
  <c r="B6" i="1"/>
  <c r="A6" i="1"/>
  <c r="AA5" i="1"/>
  <c r="E5" i="1"/>
  <c r="D5" i="1"/>
  <c r="B5" i="1"/>
  <c r="A5" i="1"/>
  <c r="Q35" i="2" l="1"/>
  <c r="Q36" i="1" s="1"/>
  <c r="P35" i="2"/>
  <c r="P36" i="1" s="1"/>
  <c r="U35" i="2"/>
  <c r="U36" i="1" s="1"/>
  <c r="S35" i="2"/>
  <c r="S36" i="1" s="1"/>
  <c r="T35" i="2"/>
  <c r="T36" i="1" s="1"/>
  <c r="R35" i="2"/>
  <c r="R36" i="1" s="1"/>
  <c r="U6" i="2"/>
  <c r="U7" i="1" s="1"/>
  <c r="Q6" i="2"/>
  <c r="Q7" i="1" s="1"/>
  <c r="P6" i="2"/>
  <c r="P7" i="1" s="1"/>
  <c r="O6" i="2"/>
  <c r="O7" i="1" s="1"/>
  <c r="N6" i="2"/>
  <c r="N7" i="1" s="1"/>
  <c r="U9" i="2"/>
  <c r="U10" i="1" s="1"/>
  <c r="S9" i="2"/>
  <c r="S10" i="1" s="1"/>
  <c r="Q9" i="2"/>
  <c r="Q10" i="1" s="1"/>
  <c r="R9" i="2"/>
  <c r="R10" i="1" s="1"/>
  <c r="P9" i="2"/>
  <c r="P10" i="1" s="1"/>
  <c r="P23" i="2"/>
  <c r="P24" i="1" s="1"/>
  <c r="O23" i="2"/>
  <c r="O24" i="1" s="1"/>
  <c r="T23" i="2"/>
  <c r="T24" i="1" s="1"/>
  <c r="R23" i="2"/>
  <c r="R24" i="1" s="1"/>
  <c r="Q23" i="2"/>
  <c r="Q24" i="1" s="1"/>
  <c r="S23" i="2"/>
  <c r="S24" i="1" s="1"/>
  <c r="M35" i="2"/>
  <c r="M36" i="1" s="1"/>
  <c r="S43" i="2"/>
  <c r="S44" i="1" s="1"/>
  <c r="R43" i="2"/>
  <c r="R44" i="1" s="1"/>
  <c r="P43" i="2"/>
  <c r="P44" i="1" s="1"/>
  <c r="M43" i="2"/>
  <c r="M44" i="1" s="1"/>
  <c r="O43" i="2"/>
  <c r="O44" i="1" s="1"/>
  <c r="N43" i="2"/>
  <c r="N44" i="1" s="1"/>
  <c r="M9" i="2"/>
  <c r="M10" i="1" s="1"/>
  <c r="T40" i="2"/>
  <c r="T41" i="1" s="1"/>
  <c r="O42" i="2"/>
  <c r="O43" i="1" s="1"/>
  <c r="N42" i="2"/>
  <c r="N43" i="1" s="1"/>
  <c r="U42" i="2"/>
  <c r="U43" i="1" s="1"/>
  <c r="S42" i="2"/>
  <c r="S43" i="1" s="1"/>
  <c r="T42" i="2"/>
  <c r="T43" i="1" s="1"/>
  <c r="R42" i="2"/>
  <c r="R43" i="1" s="1"/>
  <c r="R6" i="2"/>
  <c r="R7" i="1" s="1"/>
  <c r="N9" i="2"/>
  <c r="N10" i="1" s="1"/>
  <c r="Q18" i="2"/>
  <c r="Q19" i="1" s="1"/>
  <c r="P18" i="2"/>
  <c r="P19" i="1" s="1"/>
  <c r="U18" i="2"/>
  <c r="U19" i="1" s="1"/>
  <c r="T18" i="2"/>
  <c r="T19" i="1" s="1"/>
  <c r="S18" i="2"/>
  <c r="S19" i="1" s="1"/>
  <c r="R18" i="2"/>
  <c r="R19" i="1" s="1"/>
  <c r="N23" i="2"/>
  <c r="N24" i="1" s="1"/>
  <c r="O29" i="2"/>
  <c r="O30" i="1" s="1"/>
  <c r="N29" i="2"/>
  <c r="N30" i="1" s="1"/>
  <c r="R29" i="2"/>
  <c r="R30" i="1" s="1"/>
  <c r="M29" i="2"/>
  <c r="M30" i="1" s="1"/>
  <c r="Q29" i="2"/>
  <c r="Q30" i="1" s="1"/>
  <c r="P29" i="2"/>
  <c r="P30" i="1" s="1"/>
  <c r="M42" i="2"/>
  <c r="M43" i="1" s="1"/>
  <c r="S6" i="2"/>
  <c r="S7" i="1" s="1"/>
  <c r="O20" i="2"/>
  <c r="O21" i="1" s="1"/>
  <c r="N20" i="2"/>
  <c r="N21" i="1" s="1"/>
  <c r="U20" i="2"/>
  <c r="U21" i="1" s="1"/>
  <c r="T20" i="2"/>
  <c r="T21" i="1" s="1"/>
  <c r="U43" i="2"/>
  <c r="U44" i="1" s="1"/>
  <c r="T9" i="2"/>
  <c r="T10" i="1" s="1"/>
  <c r="M13" i="2"/>
  <c r="M14" i="1" s="1"/>
  <c r="U14" i="2"/>
  <c r="U15" i="1" s="1"/>
  <c r="T14" i="2"/>
  <c r="T15" i="1" s="1"/>
  <c r="P14" i="2"/>
  <c r="P15" i="1" s="1"/>
  <c r="N14" i="2"/>
  <c r="N15" i="1" s="1"/>
  <c r="O14" i="2"/>
  <c r="O15" i="1" s="1"/>
  <c r="M14" i="2"/>
  <c r="M15" i="1" s="1"/>
  <c r="T29" i="2"/>
  <c r="T30" i="1" s="1"/>
  <c r="Q14" i="2"/>
  <c r="Q15" i="1" s="1"/>
  <c r="O18" i="2"/>
  <c r="O19" i="1" s="1"/>
  <c r="R27" i="2"/>
  <c r="R28" i="1" s="1"/>
  <c r="Q27" i="2"/>
  <c r="Q28" i="1" s="1"/>
  <c r="S27" i="2"/>
  <c r="S28" i="1" s="1"/>
  <c r="O27" i="2"/>
  <c r="O28" i="1" s="1"/>
  <c r="P27" i="2"/>
  <c r="P28" i="1" s="1"/>
  <c r="N27" i="2"/>
  <c r="N28" i="1" s="1"/>
  <c r="Q40" i="2"/>
  <c r="Q41" i="1" s="1"/>
  <c r="P40" i="2"/>
  <c r="P41" i="1" s="1"/>
  <c r="S40" i="2"/>
  <c r="S41" i="1" s="1"/>
  <c r="O40" i="2"/>
  <c r="O41" i="1" s="1"/>
  <c r="N40" i="2"/>
  <c r="N41" i="1" s="1"/>
  <c r="R40" i="2"/>
  <c r="R41" i="1" s="1"/>
  <c r="M40" i="2"/>
  <c r="M41" i="1" s="1"/>
  <c r="M6" i="2"/>
  <c r="M7" i="1" s="1"/>
  <c r="M23" i="2"/>
  <c r="M24" i="1" s="1"/>
  <c r="N35" i="2"/>
  <c r="N36" i="1" s="1"/>
  <c r="Q43" i="2"/>
  <c r="Q44" i="1" s="1"/>
  <c r="O35" i="2"/>
  <c r="O36" i="1" s="1"/>
  <c r="T43" i="2"/>
  <c r="T44" i="1" s="1"/>
  <c r="O9" i="2"/>
  <c r="O10" i="1" s="1"/>
  <c r="Q13" i="2"/>
  <c r="Q14" i="1" s="1"/>
  <c r="P13" i="2"/>
  <c r="P14" i="1" s="1"/>
  <c r="U13" i="2"/>
  <c r="U14" i="1" s="1"/>
  <c r="T13" i="2"/>
  <c r="T14" i="1" s="1"/>
  <c r="S13" i="2"/>
  <c r="S14" i="1" s="1"/>
  <c r="M18" i="2"/>
  <c r="M19" i="1" s="1"/>
  <c r="U23" i="2"/>
  <c r="U24" i="1" s="1"/>
  <c r="S29" i="2"/>
  <c r="S30" i="1" s="1"/>
  <c r="P42" i="2"/>
  <c r="P43" i="1" s="1"/>
  <c r="M4" i="2"/>
  <c r="M5" i="1" s="1"/>
  <c r="R4" i="2"/>
  <c r="R5" i="1" s="1"/>
  <c r="P4" i="2"/>
  <c r="P5" i="1" s="1"/>
  <c r="O4" i="2"/>
  <c r="O5" i="1" s="1"/>
  <c r="Q4" i="2"/>
  <c r="Q5" i="1" s="1"/>
  <c r="T6" i="2"/>
  <c r="T7" i="1" s="1"/>
  <c r="N18" i="2"/>
  <c r="N19" i="1" s="1"/>
  <c r="M20" i="2"/>
  <c r="M21" i="1" s="1"/>
  <c r="S21" i="2"/>
  <c r="S22" i="1" s="1"/>
  <c r="R21" i="2"/>
  <c r="R22" i="1" s="1"/>
  <c r="T21" i="2"/>
  <c r="T22" i="1" s="1"/>
  <c r="P21" i="2"/>
  <c r="P22" i="1" s="1"/>
  <c r="Q21" i="2"/>
  <c r="Q22" i="1" s="1"/>
  <c r="O21" i="2"/>
  <c r="O22" i="1" s="1"/>
  <c r="S38" i="2"/>
  <c r="S39" i="1" s="1"/>
  <c r="R38" i="2"/>
  <c r="R39" i="1" s="1"/>
  <c r="P38" i="2"/>
  <c r="P39" i="1" s="1"/>
  <c r="O38" i="2"/>
  <c r="O39" i="1" s="1"/>
  <c r="N38" i="2"/>
  <c r="N39" i="1" s="1"/>
  <c r="M38" i="2"/>
  <c r="M39" i="1" s="1"/>
  <c r="Q42" i="2"/>
  <c r="Q43" i="1" s="1"/>
  <c r="N4" i="2"/>
  <c r="N5" i="1" s="1"/>
  <c r="P20" i="2"/>
  <c r="P21" i="1" s="1"/>
  <c r="M21" i="2"/>
  <c r="M22" i="1" s="1"/>
  <c r="U29" i="2"/>
  <c r="U30" i="1" s="1"/>
  <c r="S33" i="2"/>
  <c r="S34" i="1" s="1"/>
  <c r="R33" i="2"/>
  <c r="R34" i="1" s="1"/>
  <c r="T33" i="2"/>
  <c r="T34" i="1" s="1"/>
  <c r="O33" i="2"/>
  <c r="O34" i="1" s="1"/>
  <c r="Q33" i="2"/>
  <c r="Q34" i="1" s="1"/>
  <c r="P33" i="2"/>
  <c r="P34" i="1" s="1"/>
  <c r="Q38" i="2"/>
  <c r="Q39" i="1" s="1"/>
  <c r="S4" i="2"/>
  <c r="S5" i="1" s="1"/>
  <c r="O13" i="2"/>
  <c r="O14" i="1" s="1"/>
  <c r="R14" i="2"/>
  <c r="R15" i="1" s="1"/>
  <c r="Q20" i="2"/>
  <c r="Q21" i="1" s="1"/>
  <c r="N21" i="2"/>
  <c r="N22" i="1" s="1"/>
  <c r="M27" i="2"/>
  <c r="M28" i="1" s="1"/>
  <c r="M33" i="2"/>
  <c r="M34" i="1" s="1"/>
  <c r="T38" i="2"/>
  <c r="T39" i="1" s="1"/>
  <c r="T4" i="2"/>
  <c r="T5" i="1" s="1"/>
  <c r="R13" i="2"/>
  <c r="R14" i="1" s="1"/>
  <c r="S14" i="2"/>
  <c r="S15" i="1" s="1"/>
  <c r="S16" i="2"/>
  <c r="S17" i="1" s="1"/>
  <c r="R16" i="2"/>
  <c r="R17" i="1" s="1"/>
  <c r="U16" i="2"/>
  <c r="U17" i="1" s="1"/>
  <c r="P16" i="2"/>
  <c r="P17" i="1" s="1"/>
  <c r="T16" i="2"/>
  <c r="T17" i="1" s="1"/>
  <c r="Q16" i="2"/>
  <c r="Q17" i="1" s="1"/>
  <c r="R20" i="2"/>
  <c r="R21" i="1" s="1"/>
  <c r="U21" i="2"/>
  <c r="U22" i="1" s="1"/>
  <c r="T27" i="2"/>
  <c r="T28" i="1" s="1"/>
  <c r="N33" i="2"/>
  <c r="N34" i="1" s="1"/>
  <c r="U38" i="2"/>
  <c r="U39" i="1" s="1"/>
  <c r="U4" i="2"/>
  <c r="U5" i="1" s="1"/>
  <c r="M16" i="2"/>
  <c r="M17" i="1" s="1"/>
  <c r="S20" i="2"/>
  <c r="S21" i="1" s="1"/>
  <c r="U27" i="2"/>
  <c r="U28" i="1" s="1"/>
  <c r="U33" i="2"/>
  <c r="U34" i="1" s="1"/>
  <c r="M19" i="2"/>
  <c r="M20" i="1" s="1"/>
  <c r="S24" i="2"/>
  <c r="S25" i="1" s="1"/>
  <c r="R24" i="2"/>
  <c r="R25" i="1" s="1"/>
  <c r="N8" i="2"/>
  <c r="N9" i="1" s="1"/>
  <c r="M24" i="2"/>
  <c r="M25" i="1" s="1"/>
  <c r="S30" i="2"/>
  <c r="S31" i="1" s="1"/>
  <c r="R30" i="2"/>
  <c r="R31" i="1" s="1"/>
  <c r="U41" i="2"/>
  <c r="U42" i="1" s="1"/>
  <c r="T41" i="2"/>
  <c r="T42" i="1" s="1"/>
  <c r="U19" i="2"/>
  <c r="U20" i="1" s="1"/>
  <c r="T19" i="2"/>
  <c r="T20" i="1" s="1"/>
  <c r="U36" i="2"/>
  <c r="U37" i="1" s="1"/>
  <c r="T36" i="2"/>
  <c r="T37" i="1" s="1"/>
  <c r="M8" i="2"/>
  <c r="M9" i="1" s="1"/>
  <c r="O10" i="2"/>
  <c r="O11" i="1" s="1"/>
  <c r="N10" i="2"/>
  <c r="N11" i="1" s="1"/>
  <c r="M36" i="2"/>
  <c r="M37" i="1" s="1"/>
  <c r="O8" i="2"/>
  <c r="O9" i="1" s="1"/>
  <c r="P10" i="2"/>
  <c r="P11" i="1" s="1"/>
  <c r="O15" i="2"/>
  <c r="O16" i="1" s="1"/>
  <c r="N15" i="2"/>
  <c r="N16" i="1" s="1"/>
  <c r="O19" i="2"/>
  <c r="O20" i="1" s="1"/>
  <c r="N24" i="2"/>
  <c r="N25" i="1" s="1"/>
  <c r="O26" i="2"/>
  <c r="O27" i="1" s="1"/>
  <c r="N26" i="2"/>
  <c r="N27" i="1" s="1"/>
  <c r="M30" i="2"/>
  <c r="M31" i="1" s="1"/>
  <c r="P32" i="2"/>
  <c r="P33" i="1" s="1"/>
  <c r="O32" i="2"/>
  <c r="O33" i="1" s="1"/>
  <c r="O36" i="2"/>
  <c r="O37" i="1" s="1"/>
  <c r="M41" i="2"/>
  <c r="M42" i="1" s="1"/>
</calcChain>
</file>

<file path=xl/sharedStrings.xml><?xml version="1.0" encoding="utf-8"?>
<sst xmlns="http://schemas.openxmlformats.org/spreadsheetml/2006/main" count="809" uniqueCount="662">
  <si>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</si>
  <si>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</si>
  <si>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</si>
  <si>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</si>
  <si>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</si>
  <si>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</si>
  <si>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</si>
  <si>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</si>
  <si>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</si>
  <si>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</si>
  <si>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</si>
  <si>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</si>
  <si>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</si>
  <si>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</si>
  <si>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</si>
  <si>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</si>
  <si>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</si>
  <si>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</si>
  <si>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</si>
  <si>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</si>
  <si>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</si>
  <si>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</si>
  <si>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</si>
  <si>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</si>
  <si>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</si>
  <si>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</si>
  <si>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</si>
  <si>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</si>
  <si>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</si>
  <si>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</si>
  <si>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</si>
  <si>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</si>
  <si>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</si>
  <si>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</si>
  <si>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</si>
  <si>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</si>
  <si>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</si>
  <si>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</si>
  <si>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</si>
  <si>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</si>
  <si>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</si>
  <si>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</si>
  <si>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</si>
  <si>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</si>
  <si>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</si>
  <si>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</si>
  <si>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</si>
  <si>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</si>
  <si>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</si>
  <si>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</si>
  <si>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</si>
  <si>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</si>
  <si>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</si>
  <si>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</si>
  <si>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</si>
  <si>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</si>
  <si>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</si>
  <si>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</si>
  <si>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</si>
  <si>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</si>
  <si>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</si>
  <si>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</si>
  <si>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</si>
  <si>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</si>
  <si>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</si>
  <si>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</si>
  <si>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</si>
  <si>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</si>
  <si>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</si>
  <si>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</si>
  <si>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</si>
  <si>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</si>
  <si>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</si>
  <si>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</si>
  <si>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</si>
  <si>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</si>
  <si>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</si>
  <si>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</si>
  <si>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</si>
  <si>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</si>
  <si>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</si>
  <si>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</si>
  <si>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</si>
  <si>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</si>
  <si>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</si>
  <si>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</si>
  <si>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</si>
  <si>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</si>
  <si>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</si>
  <si>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</si>
  <si>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</si>
  <si>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</si>
  <si>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</si>
  <si>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</si>
  <si>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</si>
  <si>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</si>
  <si>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</si>
  <si>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</si>
  <si>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</si>
  <si>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</si>
  <si>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</si>
  <si>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</si>
  <si>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</si>
  <si>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</si>
  <si>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</si>
  <si>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</si>
  <si>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</si>
  <si>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</si>
  <si>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</si>
  <si>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</si>
  <si>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</si>
  <si>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</si>
  <si>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</si>
  <si>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</si>
  <si>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</si>
  <si>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</si>
  <si>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</si>
  <si>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</si>
  <si>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</si>
  <si>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</si>
  <si>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</si>
  <si>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</si>
  <si>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</si>
  <si>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</si>
  <si>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</si>
  <si>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</si>
  <si>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</si>
  <si>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</si>
  <si>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</si>
  <si>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</si>
  <si>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</si>
  <si>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</si>
  <si>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</si>
  <si>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</si>
  <si>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</si>
  <si>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</si>
  <si>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</si>
  <si>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</si>
  <si>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</si>
  <si>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</si>
  <si>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</si>
  <si>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</si>
  <si>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</si>
  <si>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</si>
  <si>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</si>
  <si>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</si>
  <si>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</si>
  <si>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</si>
  <si>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</si>
  <si>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</si>
  <si>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</si>
  <si>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</si>
  <si>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</si>
  <si>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</si>
  <si>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</si>
  <si>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</si>
  <si>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</si>
  <si>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</si>
  <si>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</si>
  <si>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</si>
  <si>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</si>
  <si>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</si>
  <si>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</si>
  <si>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</si>
  <si>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</si>
  <si>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</si>
  <si>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</si>
  <si>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</si>
  <si>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</si>
  <si>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</si>
  <si>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</si>
  <si>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</si>
  <si>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</si>
  <si>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</si>
  <si>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</si>
  <si>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</si>
  <si>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</si>
  <si>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</si>
  <si>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</si>
  <si>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</si>
  <si>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</si>
  <si>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</si>
  <si>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</si>
  <si>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</si>
  <si>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</si>
  <si>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</si>
  <si>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</si>
  <si>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</si>
  <si>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</si>
  <si>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</si>
  <si>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</si>
  <si>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</si>
  <si>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</si>
  <si>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</si>
  <si>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</si>
  <si>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</si>
  <si>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</si>
  <si>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</si>
  <si>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</si>
  <si>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</si>
  <si>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</si>
  <si>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</si>
  <si>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</si>
  <si>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</si>
  <si>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</si>
  <si>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</si>
  <si>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</si>
  <si>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</si>
  <si>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</si>
  <si>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</si>
  <si>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</si>
  <si>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</si>
  <si>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</si>
  <si>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</si>
  <si>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</si>
  <si>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</si>
  <si>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</si>
  <si>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</si>
  <si>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</si>
  <si>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</si>
  <si>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</si>
  <si>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</si>
  <si>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</si>
  <si>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</si>
  <si>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</si>
  <si>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</si>
  <si>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</si>
  <si>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</si>
  <si>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</si>
  <si>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</si>
  <si>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</si>
  <si>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</si>
  <si>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</si>
  <si>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</si>
  <si>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</si>
  <si>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</si>
  <si>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</si>
  <si>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</si>
  <si>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</si>
  <si>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</si>
  <si>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</si>
  <si>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</si>
  <si>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</si>
  <si>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</si>
  <si>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</si>
  <si>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</si>
  <si>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</si>
  <si>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</si>
  <si>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</si>
  <si>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</si>
  <si>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</si>
  <si>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</si>
  <si>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</si>
  <si>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</si>
  <si>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</si>
  <si>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</si>
  <si>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</si>
  <si>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</si>
  <si>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</si>
  <si>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</si>
  <si>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</si>
  <si>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</si>
  <si>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</si>
  <si>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</si>
  <si>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</si>
  <si>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</si>
  <si>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</si>
  <si>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</si>
  <si>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</si>
  <si>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</si>
  <si>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</si>
  <si>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</si>
  <si>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</si>
  <si>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</si>
  <si>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</si>
  <si>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</si>
  <si>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</si>
  <si>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</si>
  <si>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</si>
  <si>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</si>
  <si>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</si>
  <si>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</si>
  <si>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</si>
  <si>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</si>
  <si>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</si>
  <si>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</si>
  <si>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</si>
  <si>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</si>
  <si>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</si>
  <si>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</si>
  <si>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</si>
  <si>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</si>
  <si>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</si>
  <si>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</si>
  <si>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</si>
  <si>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</si>
  <si>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</si>
  <si>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</si>
  <si>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</si>
  <si>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</si>
  <si>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</si>
  <si>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</si>
  <si>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</si>
  <si>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</si>
  <si>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</si>
  <si>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</si>
  <si>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</si>
  <si>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</si>
  <si>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</si>
  <si>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</si>
  <si>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</si>
  <si>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</si>
  <si>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</si>
  <si>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</si>
  <si>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</si>
  <si>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</si>
  <si>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</si>
  <si>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</si>
  <si>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</si>
  <si>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</si>
  <si>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</si>
  <si>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</si>
  <si>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</si>
  <si>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</si>
  <si>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</si>
  <si>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</si>
  <si>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</si>
  <si>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</si>
  <si>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</si>
  <si>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</si>
  <si>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</si>
  <si>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</si>
  <si>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</si>
  <si>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</si>
  <si>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</si>
  <si>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</si>
  <si>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</si>
  <si>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</si>
  <si>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</si>
  <si>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</si>
  <si>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</si>
  <si>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</si>
  <si>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</si>
  <si>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</si>
  <si>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</si>
  <si>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Pruduct Title Backlit</t>
  </si>
  <si>
    <t>MODELS</t>
  </si>
  <si>
    <t>Product Title</t>
  </si>
  <si>
    <t>Product Model</t>
  </si>
  <si>
    <t>T460s</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</si>
  <si>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</si>
  <si>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</si>
  <si>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</si>
  <si>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</si>
  <si>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</si>
  <si>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</si>
  <si>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</si>
  <si>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</si>
  <si>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</si>
  <si>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</si>
  <si>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</si>
  <si>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</si>
  <si>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</si>
  <si>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</si>
  <si>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</si>
  <si>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Lenovo T460s Regular - DE</t>
  </si>
  <si>
    <t>German</t>
  </si>
  <si>
    <t>Lenovo/T460s/RG/DE</t>
  </si>
  <si>
    <t>Price – NON-Backlit</t>
  </si>
  <si>
    <t>Lenovo T460s Regular - FR</t>
  </si>
  <si>
    <t>French</t>
  </si>
  <si>
    <t>Lenovo/T460s/RG/FR</t>
  </si>
  <si>
    <t>Packing size</t>
  </si>
  <si>
    <t>Big</t>
  </si>
  <si>
    <t>Lenovo T460s Regular - IT</t>
  </si>
  <si>
    <t>Italian</t>
  </si>
  <si>
    <t>Lenovo/T460s/RG/IT</t>
  </si>
  <si>
    <t>Package height (CM)</t>
  </si>
  <si>
    <t>Lenovo T460s Regular - ES</t>
  </si>
  <si>
    <t>Spanish</t>
  </si>
  <si>
    <t>Lenovo/T460s/RG/ES</t>
  </si>
  <si>
    <t>Package width (CM)</t>
  </si>
  <si>
    <t>Lenovo T460s Regular - UK</t>
  </si>
  <si>
    <t>UK</t>
  </si>
  <si>
    <t>Lenovo/T460s/RG/UK</t>
  </si>
  <si>
    <t>Package length (CM)</t>
  </si>
  <si>
    <t>Lenovo T460s Regular - NOR</t>
  </si>
  <si>
    <t>Scandinavian – Nordic</t>
  </si>
  <si>
    <t>Lenovo/T460s/RG/NOR</t>
  </si>
  <si>
    <t>Origin of Product</t>
  </si>
  <si>
    <t>Lenovo T460s Regular - BE</t>
  </si>
  <si>
    <t>Belgian</t>
  </si>
  <si>
    <t>01YR052</t>
  </si>
  <si>
    <t>Package weight (GR)</t>
  </si>
  <si>
    <t>Lenovo T460s Regular - BG</t>
  </si>
  <si>
    <t>Bulgarian</t>
  </si>
  <si>
    <t>Lenovo T460s Regular - CZ</t>
  </si>
  <si>
    <t>Czech</t>
  </si>
  <si>
    <t>01YT108</t>
  </si>
  <si>
    <t>Parent sku</t>
  </si>
  <si>
    <t>Lenovo T460s parent</t>
  </si>
  <si>
    <t>Lenovo T460s Regular - DK</t>
  </si>
  <si>
    <t>Danish</t>
  </si>
  <si>
    <t>01YR055</t>
  </si>
  <si>
    <t>Parent EAN</t>
  </si>
  <si>
    <t>Lenovo T460s Regular - HU</t>
  </si>
  <si>
    <t>Hungarian</t>
  </si>
  <si>
    <t>01YT115</t>
  </si>
  <si>
    <t>Lenovo T460s Regular - NL</t>
  </si>
  <si>
    <t>Dutch</t>
  </si>
  <si>
    <t>01YT119</t>
  </si>
  <si>
    <t>Item_type</t>
  </si>
  <si>
    <t>laptop-computer-replacement-parts</t>
  </si>
  <si>
    <t>Lenovo T460s Regular - NO</t>
  </si>
  <si>
    <t>Norwegian</t>
  </si>
  <si>
    <t>01YT120</t>
  </si>
  <si>
    <t>Lenovo T460s Regular - PL</t>
  </si>
  <si>
    <t>Polish</t>
  </si>
  <si>
    <t>Default quantity</t>
  </si>
  <si>
    <t>Lenovo T460s Regular - PT</t>
  </si>
  <si>
    <t>Portuguese</t>
  </si>
  <si>
    <t>01YT122</t>
  </si>
  <si>
    <t>Lenovo T460s Regular - SE/FI</t>
  </si>
  <si>
    <t>Swedish – Finnish</t>
  </si>
  <si>
    <t>01YR072</t>
  </si>
  <si>
    <t>Format</t>
  </si>
  <si>
    <t>PartialUpdate</t>
  </si>
  <si>
    <t>Lenovo T460s Regular - CH</t>
  </si>
  <si>
    <t>Swiss</t>
  </si>
  <si>
    <t>01YT127</t>
  </si>
  <si>
    <t>Lenovo T460s Regular - US INT</t>
  </si>
  <si>
    <t>US International</t>
  </si>
  <si>
    <t>Lenovo/T460s/RG/USI</t>
  </si>
  <si>
    <t>Lenovo T460s Regular - RUS</t>
  </si>
  <si>
    <t>Russian</t>
  </si>
  <si>
    <t>01YR069</t>
  </si>
  <si>
    <t>Bullet Point 1:</t>
  </si>
  <si>
    <t>Lenovo T460s Regular - US</t>
  </si>
  <si>
    <t>US</t>
  </si>
  <si>
    <t>Bullet Point 2:</t>
  </si>
  <si>
    <t>Lenovo T460s - DE</t>
  </si>
  <si>
    <t>Lenovo/T460s/BL/DE</t>
  </si>
  <si>
    <t>Bullet Point 5:</t>
  </si>
  <si>
    <t>Lenovo T460s - FR FBA</t>
  </si>
  <si>
    <t>Lenovo/T460s/BL/FR</t>
  </si>
  <si>
    <t>Bullet Point 4:</t>
  </si>
  <si>
    <t>Lenovo T460s - IT</t>
  </si>
  <si>
    <t>Lenovo/T460s/BL/IT</t>
  </si>
  <si>
    <t>Lenovo T460s - ES FBA</t>
  </si>
  <si>
    <t>Lenovo/T460s/BL/ES</t>
  </si>
  <si>
    <t>Lenovo T460s - UK</t>
  </si>
  <si>
    <t>Lenovo/T460s/BL/UK</t>
  </si>
  <si>
    <t>Product Description</t>
  </si>
  <si>
    <t>Lenovo T460s - NOR</t>
  </si>
  <si>
    <t>Lenovo/T460s/BL/NOR</t>
  </si>
  <si>
    <t>Lenovo T460s - BE</t>
  </si>
  <si>
    <t>01YR094</t>
  </si>
  <si>
    <t>Warranty Message</t>
  </si>
  <si>
    <t>Lenovo T460s - BG</t>
  </si>
  <si>
    <t>Lenovo T460s - CZ</t>
  </si>
  <si>
    <t>01YR096</t>
  </si>
  <si>
    <t>bullet point 4: regular</t>
  </si>
  <si>
    <t>Lenovo T460s - DK</t>
  </si>
  <si>
    <t>01YR097</t>
  </si>
  <si>
    <t>Lenovo T460s - HU</t>
  </si>
  <si>
    <t>01YR103</t>
  </si>
  <si>
    <t>Lenovo T460s - NL</t>
  </si>
  <si>
    <t>language</t>
  </si>
  <si>
    <t>Lenovo T460s - NO</t>
  </si>
  <si>
    <t>01YT162</t>
  </si>
  <si>
    <t>Marketplace</t>
  </si>
  <si>
    <t>Lenovo T460s - PL</t>
  </si>
  <si>
    <t>Lenovo T460s - PT</t>
  </si>
  <si>
    <t>01YR110</t>
  </si>
  <si>
    <t>Lenovo T460s - SE/FI</t>
  </si>
  <si>
    <t>01YR114</t>
  </si>
  <si>
    <t>Lenovo T460s - CH</t>
  </si>
  <si>
    <t>01YR115</t>
  </si>
  <si>
    <t>Lenovo T460s - US INT</t>
  </si>
  <si>
    <t>Lenovo/T460s/BL/USI</t>
  </si>
  <si>
    <t>Lenovo T460s - RUS</t>
  </si>
  <si>
    <t>01YT165</t>
  </si>
  <si>
    <t>Lenovo T460s - US</t>
  </si>
  <si>
    <t>Lenovo/T460s/BL/US</t>
  </si>
  <si>
    <t>Update</t>
  </si>
  <si>
    <t>Small</t>
  </si>
  <si>
    <t>🇩🇪</t>
  </si>
  <si>
    <t>English</t>
  </si>
  <si>
    <t>EU</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</si>
  <si>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</si>
  <si>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</si>
  <si>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</si>
  <si>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</si>
  <si>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</si>
  <si>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</si>
  <si>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</si>
  <si>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</si>
  <si>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</si>
  <si>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</si>
  <si>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</si>
  <si>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</si>
  <si>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</si>
  <si>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</si>
  <si>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</si>
  <si>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</si>
  <si>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</si>
  <si>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</si>
  <si>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</si>
  <si>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</si>
  <si>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</si>
  <si>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</si>
  <si>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</si>
  <si>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</si>
  <si>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</si>
  <si>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</si>
  <si>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</si>
  <si>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</si>
  <si>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</si>
  <si>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</si>
  <si>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</si>
  <si>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</si>
  <si>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</si>
  <si>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</si>
  <si>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</si>
  <si>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</si>
  <si>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</si>
  <si>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</si>
  <si>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</si>
  <si>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</si>
  <si>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</si>
  <si>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</si>
  <si>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</si>
  <si>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</si>
  <si>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</si>
  <si>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</si>
  <si>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</si>
  <si>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</si>
  <si>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</si>
  <si>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</si>
  <si>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</si>
  <si>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</si>
  <si>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</si>
  <si>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</si>
  <si>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</si>
  <si>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</si>
  <si>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</si>
  <si>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</si>
  <si>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</si>
  <si>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</si>
  <si>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</si>
  <si>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</si>
  <si>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</si>
  <si>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</si>
  <si>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</si>
  <si>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</si>
  <si>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</si>
  <si>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</si>
  <si>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</si>
  <si>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</si>
  <si>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</si>
  <si>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</si>
  <si>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</si>
  <si>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</si>
  <si>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</si>
  <si>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</si>
  <si>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</si>
  <si>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</si>
  <si>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</si>
  <si>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</si>
  <si>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</si>
  <si>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</si>
  <si>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</si>
  <si>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</si>
  <si>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</si>
  <si>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</si>
  <si>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</si>
  <si>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</si>
  <si>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</si>
  <si>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</si>
  <si>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</si>
  <si>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</si>
  <si>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</si>
  <si>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</si>
  <si>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</si>
  <si>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</si>
  <si>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</si>
  <si>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</si>
  <si>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</si>
  <si>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</si>
  <si>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</si>
  <si>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</si>
  <si>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</si>
  <si>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</si>
  <si>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</si>
  <si>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</si>
  <si>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</si>
  <si>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</si>
  <si>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</si>
  <si>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</si>
  <si>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</si>
  <si>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</si>
  <si>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</si>
  <si>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</si>
  <si>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</si>
  <si>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</si>
  <si>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</si>
  <si>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</si>
  <si>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</si>
  <si>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</si>
  <si>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</si>
  <si>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</si>
  <si>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</si>
  <si>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</si>
  <si>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</si>
  <si>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</si>
  <si>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</si>
  <si>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</si>
  <si>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</si>
  <si>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</si>
  <si>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</si>
  <si>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</si>
  <si>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</si>
  <si>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</si>
  <si>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</si>
  <si>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</si>
  <si>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</si>
  <si>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</si>
  <si>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</si>
  <si>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</si>
  <si>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</si>
  <si>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</si>
  <si>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</si>
  <si>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</si>
  <si>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</si>
  <si>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</si>
  <si>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</si>
  <si>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</si>
  <si>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</si>
  <si>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</si>
  <si>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</si>
  <si>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</si>
  <si>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</si>
  <si>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</si>
  <si>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</si>
  <si>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</si>
  <si>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</si>
  <si>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</si>
  <si>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</si>
  <si>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</si>
  <si>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</si>
  <si>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</si>
  <si>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</si>
  <si>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</si>
  <si>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</si>
  <si>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</si>
  <si>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</si>
  <si>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</si>
  <si>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</si>
  <si>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</si>
  <si>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</si>
  <si>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List Price with Tax for Display</t>
  </si>
  <si>
    <t>list_price_with_tax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</si>
</sst>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8"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000000"/>
      <name val="Arial"/>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2">
    <xf numFmtId="0" fontId="0" fillId="0" borderId="0" xfId="0"/>
    <xf numFmtId="0" fontId="6" fillId="0" borderId="0" xfId="0" applyFont="1" applyAlignment="1">
      <alignment horizontal="center"/>
    </xf>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4" fillId="0" borderId="0" xfId="0" applyFont="1" applyAlignment="1">
      <alignment wrapText="1"/>
    </xf>
    <xf numFmtId="0" fontId="0" fillId="0" borderId="0" xfId="0" applyAlignment="1">
      <alignment wrapText="1"/>
    </xf>
    <xf numFmtId="0" fontId="5" fillId="13" borderId="0" xfId="0" applyFont="1" applyFill="1"/>
    <xf numFmtId="0" fontId="0" fillId="14" borderId="0" xfId="0" applyFill="1" applyAlignment="1">
      <alignment horizontal="left" wrapText="1"/>
    </xf>
    <xf numFmtId="0" fontId="6" fillId="0" borderId="0" xfId="0" applyFont="1" applyAlignment="1">
      <alignment horizontal="center"/>
    </xf>
    <xf numFmtId="0" fontId="0" fillId="14" borderId="0" xfId="0" applyFill="1" applyAlignment="1">
      <alignment horizontal="left"/>
    </xf>
    <xf numFmtId="0" fontId="0" fillId="14" borderId="0" xfId="0" applyFill="1" applyAlignment="1">
      <alignment horizontal="right" wrapText="1"/>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5" fillId="13" borderId="0" xfId="0" applyFont="1" applyFill="1" applyAlignment="1">
      <alignment horizontal="right" wrapText="1"/>
    </xf>
    <xf numFmtId="0" fontId="0" fillId="0" borderId="0" xfId="0"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7" fillId="0" borderId="0" xfId="0" applyFont="1"/>
    <xf numFmtId="0" fontId="1" fillId="0" borderId="0" xfId="2" applyNumberFormat="1" applyProtection="1">
      <protection locked="0"/>
    </xf>
    <xf numFmtId="0" fontId="1" fillId="12" borderId="0" xfId="2" applyNumberFormat="1" applyFill="1" applyProtection="1">
      <protection locked="0"/>
    </xf>
  </cellXfs>
  <cellStyles count="3">
    <cellStyle name="Normal" xfId="0" builtinId="0"/>
    <cellStyle name="Normal 2" xfId="2" xr:uid="{00000000-0005-0000-0000-000007000000}"/>
    <cellStyle name="Normal 3" xfId="1" xr:uid="{00000000-0005-0000-0000-000006000000}"/>
  </cellStyles>
  <dxfs count="531">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D2984F3C" TargetMode="External"/><Relationship Id="rId1" Type="http://schemas.openxmlformats.org/officeDocument/2006/relationships/externalLinkPath" Target="file:///D2984F3C/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GJ221" zoomScaleNormal="100" workbookViewId="0">
      <selection activeCell="AB5" sqref="AB5"/>
    </sheetView>
  </sheetViews>
  <sheetFormatPr baseColWidth="10" defaultColWidth="11.33203125" defaultRowHeight="15" x14ac:dyDescent="0.2"/>
  <cols>
    <col min="1" max="1" width="15.1640625" style="2" customWidth="1"/>
    <col min="2" max="2" width="45.6640625" style="3" customWidth="1"/>
    <col min="3" max="3" width="17" style="2" customWidth="1"/>
    <col min="4" max="4" width="22.83203125" style="4" customWidth="1"/>
    <col min="5" max="5" width="18" style="2" customWidth="1"/>
    <col min="6" max="6" width="153.1640625" style="2" customWidth="1"/>
    <col min="7" max="7" width="14.83203125" style="2" customWidth="1"/>
    <col min="8" max="8" width="37.83203125" style="2" customWidth="1"/>
    <col min="9" max="10" width="49.6640625" style="2" customWidth="1"/>
    <col min="11" max="11" width="16.6640625" style="3" customWidth="1"/>
    <col min="12" max="12" width="10" style="2" customWidth="1"/>
    <col min="13" max="13" width="103.1640625" style="2" customWidth="1"/>
    <col min="14" max="21" width="20.6640625" style="2" customWidth="1"/>
    <col min="22" max="22" width="21.33203125" style="2" customWidth="1"/>
    <col min="23" max="23" width="12" style="2" customWidth="1"/>
    <col min="24" max="24" width="22.83203125" style="2" customWidth="1"/>
    <col min="25" max="25" width="18.1640625" style="2" customWidth="1"/>
    <col min="26" max="26" width="19.6640625" style="2" customWidth="1"/>
    <col min="27" max="27" width="15.83203125" style="2" customWidth="1"/>
    <col min="28" max="28" width="22.5" style="2" customWidth="1"/>
    <col min="29" max="29" width="16.1640625" style="2" customWidth="1"/>
    <col min="30" max="33" width="28" style="2" customWidth="1"/>
    <col min="34" max="34" width="29" style="2" customWidth="1"/>
    <col min="35" max="35" width="69.5" style="2" customWidth="1"/>
    <col min="36" max="36" width="102.33203125" style="2" customWidth="1"/>
    <col min="37" max="37" width="86.6640625" style="2" customWidth="1"/>
    <col min="38" max="38" width="105.6640625" style="2" customWidth="1"/>
    <col min="39" max="39" width="12.83203125" style="2" customWidth="1"/>
    <col min="40" max="40" width="16.1640625" style="2" customWidth="1"/>
    <col min="41" max="45" width="21.33203125" style="2" customWidth="1"/>
    <col min="46" max="46" width="13.6640625" style="2" customWidth="1"/>
    <col min="47" max="47" width="11.83203125" style="2" customWidth="1"/>
    <col min="48" max="48" width="12.6640625" style="2" customWidth="1"/>
    <col min="49" max="49" width="39.1640625" style="2" customWidth="1"/>
    <col min="50" max="50" width="18.33203125" style="2" customWidth="1"/>
    <col min="51" max="51" width="9" style="2" customWidth="1"/>
    <col min="52" max="52" width="10" style="2" customWidth="1"/>
    <col min="53" max="53" width="24.33203125" style="2" customWidth="1"/>
    <col min="54" max="54" width="16" style="2" customWidth="1"/>
    <col min="55" max="55" width="21.83203125" style="2" customWidth="1"/>
    <col min="56" max="56" width="25" style="2" customWidth="1"/>
    <col min="57" max="61" width="18.1640625" style="2" customWidth="1"/>
    <col min="62" max="77" width="17.5" style="2" customWidth="1"/>
    <col min="78" max="78" width="27.1640625" style="2" customWidth="1"/>
    <col min="79" max="83" width="16" style="2" customWidth="1"/>
    <col min="84" max="85" width="18.1640625" style="2" customWidth="1"/>
    <col min="86" max="86" width="44.5" style="2" customWidth="1"/>
    <col min="87" max="87" width="13.33203125" style="2" customWidth="1"/>
    <col min="88" max="88" width="12.5" style="2" customWidth="1"/>
    <col min="89" max="89" width="12.83203125" style="2" customWidth="1"/>
    <col min="90" max="90" width="36" style="2" customWidth="1"/>
    <col min="91" max="91" width="55.33203125" style="2" customWidth="1"/>
    <col min="92" max="92" width="11.5" style="2" customWidth="1"/>
    <col min="93" max="93" width="22.1640625" style="2" customWidth="1"/>
    <col min="94" max="94" width="17.5" style="2" customWidth="1"/>
    <col min="95" max="95" width="17" style="2" customWidth="1"/>
    <col min="96" max="96" width="18" style="2" customWidth="1"/>
    <col min="97" max="97" width="18.33203125" style="2" customWidth="1"/>
    <col min="98" max="98" width="35.5" style="2" customWidth="1"/>
    <col min="99" max="99" width="40.5" style="2" customWidth="1"/>
    <col min="100" max="100" width="26.6640625" style="2" customWidth="1"/>
    <col min="101" max="101" width="13.5" style="2" customWidth="1"/>
    <col min="102" max="102" width="20.6640625" style="2" customWidth="1"/>
    <col min="103" max="103" width="21.6640625" style="2" customWidth="1"/>
    <col min="104" max="104" width="23.6640625" style="2" customWidth="1"/>
    <col min="105" max="105" width="52.5" style="2" customWidth="1"/>
    <col min="106" max="108" width="18.5" style="2" customWidth="1"/>
    <col min="109" max="111" width="21.5" style="2" customWidth="1"/>
    <col min="112" max="112" width="24.33203125" style="2" customWidth="1"/>
    <col min="113" max="113" width="28" style="2" customWidth="1"/>
    <col min="114" max="114" width="25.83203125" style="2" customWidth="1"/>
    <col min="115" max="115" width="29.83203125" style="2" customWidth="1"/>
    <col min="116" max="116" width="32" style="2" customWidth="1"/>
    <col min="117" max="117" width="18.5" style="2" customWidth="1"/>
    <col min="118" max="118" width="11.33203125" style="2"/>
    <col min="119" max="119" width="30.5" style="2" customWidth="1"/>
    <col min="120" max="120" width="17.33203125" style="2" customWidth="1"/>
    <col min="121" max="121" width="13.6640625" style="2" customWidth="1"/>
    <col min="122" max="122" width="32.1640625" style="2" customWidth="1"/>
    <col min="123" max="123" width="16.6640625" style="2" customWidth="1"/>
    <col min="124" max="124" width="29.83203125" style="2" customWidth="1"/>
    <col min="125" max="125" width="24.6640625" style="2" customWidth="1"/>
    <col min="126" max="126" width="34.6640625" style="2" customWidth="1"/>
    <col min="127" max="127" width="51.6640625" style="2" customWidth="1"/>
    <col min="128" max="128" width="42.5" style="2" customWidth="1"/>
    <col min="129" max="133" width="44" style="2" customWidth="1"/>
    <col min="134" max="134" width="13.1640625" style="2" customWidth="1"/>
    <col min="135" max="135" width="32.33203125" style="2" customWidth="1"/>
    <col min="136" max="136" width="9.1640625" style="2" customWidth="1"/>
    <col min="137" max="137" width="33" style="2" customWidth="1"/>
    <col min="138" max="138" width="18.6640625" style="2" customWidth="1"/>
    <col min="139" max="139" width="22.6640625" style="2" customWidth="1"/>
    <col min="140" max="142" width="55.5" style="2" customWidth="1"/>
    <col min="143" max="143" width="41.33203125" style="2" customWidth="1"/>
    <col min="144" max="144" width="44.6640625" style="2" customWidth="1"/>
    <col min="145" max="148" width="29.6640625" style="2" customWidth="1"/>
    <col min="149" max="149" width="20.6640625" style="2" customWidth="1"/>
    <col min="150" max="150" width="21.33203125" style="2" customWidth="1"/>
    <col min="151" max="151" width="40.6640625" style="2" customWidth="1"/>
    <col min="152" max="152" width="16" style="2" customWidth="1"/>
    <col min="153" max="153" width="16.33203125" style="2" customWidth="1"/>
    <col min="154" max="154" width="12" style="2" customWidth="1"/>
    <col min="155" max="155" width="17" style="2" customWidth="1"/>
    <col min="156" max="156" width="16.1640625" style="2" customWidth="1"/>
    <col min="157" max="157" width="18.5" style="2" customWidth="1"/>
    <col min="158" max="158" width="20" style="2" customWidth="1"/>
    <col min="159" max="159" width="14.5" style="2" customWidth="1"/>
    <col min="160" max="160" width="15.5" style="2" customWidth="1"/>
    <col min="161" max="161" width="16" style="2" customWidth="1"/>
    <col min="162" max="162" width="15.5" style="2" customWidth="1"/>
    <col min="163" max="163" width="36.6640625" style="2" customWidth="1"/>
    <col min="164" max="164" width="33.1640625" style="2" customWidth="1"/>
    <col min="165" max="165" width="23.1640625" style="2" customWidth="1"/>
    <col min="166" max="166" width="34.5" style="2" customWidth="1"/>
    <col min="167" max="167" width="30.6640625" style="2" customWidth="1"/>
    <col min="168" max="168" width="19" style="2" customWidth="1"/>
    <col min="169" max="169" width="19.5" style="2" customWidth="1"/>
    <col min="170" max="170" width="24.33203125" style="2" customWidth="1"/>
    <col min="171" max="171" width="17" style="2" customWidth="1"/>
    <col min="172" max="172" width="21.5" style="2" customWidth="1"/>
    <col min="173" max="173" width="26" style="2" customWidth="1"/>
    <col min="174" max="174" width="17.83203125" style="2" customWidth="1"/>
    <col min="175" max="175" width="26" style="2" customWidth="1"/>
    <col min="176" max="176" width="17.83203125" style="2" customWidth="1"/>
    <col min="177" max="177" width="26" style="2" customWidth="1"/>
    <col min="178" max="178" width="17.83203125" style="2" customWidth="1"/>
    <col min="179" max="179" width="26" style="2" customWidth="1"/>
    <col min="180" max="180" width="17.83203125" style="2" customWidth="1"/>
    <col min="181" max="181" width="26" style="2" customWidth="1"/>
    <col min="182" max="182" width="17.83203125" style="2" customWidth="1"/>
    <col min="183" max="183" width="29.1640625" style="2" customWidth="1"/>
    <col min="184" max="184" width="24.83203125" style="2" customWidth="1"/>
    <col min="185" max="185" width="56.1640625" style="2" customWidth="1"/>
    <col min="186" max="186" width="39.5" style="2" customWidth="1"/>
    <col min="187" max="187" width="31.6640625" style="2" customWidth="1"/>
    <col min="188" max="188" width="15.5" style="2" customWidth="1"/>
    <col min="189" max="189" width="39.5" style="2" customWidth="1"/>
    <col min="190" max="190" width="31.6640625" style="2" customWidth="1"/>
    <col min="191" max="191" width="39.5" style="2" customWidth="1"/>
    <col min="192" max="192" width="31.6640625" style="2" customWidth="1"/>
    <col min="193" max="1024" width="11.33203125" style="2"/>
  </cols>
  <sheetData>
    <row r="1" spans="1:193" x14ac:dyDescent="0.2">
      <c r="A1" s="5" t="s">
        <v>0</v>
      </c>
      <c r="B1" s="6" t="s">
        <v>1</v>
      </c>
      <c r="C1" s="5" t="s">
        <v>2</v>
      </c>
      <c r="D1" s="6" t="s">
        <v>3</v>
      </c>
      <c r="E1" s="5"/>
      <c r="F1" s="5"/>
      <c r="G1" s="5"/>
      <c r="H1" s="5"/>
      <c r="I1" s="5"/>
      <c r="J1" s="5"/>
      <c r="K1" s="6"/>
      <c r="L1" s="5"/>
      <c r="M1" s="5"/>
      <c r="N1" s="7" t="s">
        <v>4</v>
      </c>
      <c r="O1" s="7"/>
      <c r="P1" s="7"/>
      <c r="Q1" s="7"/>
      <c r="R1" s="7"/>
      <c r="S1" s="7"/>
      <c r="T1" s="7"/>
      <c r="U1" s="7"/>
      <c r="V1" s="7"/>
      <c r="W1" s="8" t="s">
        <v>5</v>
      </c>
      <c r="X1" s="8"/>
      <c r="Y1" s="8"/>
      <c r="Z1" s="8"/>
      <c r="AA1" s="9" t="s">
        <v>6</v>
      </c>
      <c r="AB1" s="9"/>
      <c r="AC1" s="9"/>
      <c r="AD1" s="9"/>
      <c r="AE1" s="9"/>
      <c r="AF1" s="9"/>
      <c r="AG1" s="9"/>
      <c r="AH1" s="9"/>
      <c r="AI1" s="10" t="s">
        <v>7</v>
      </c>
      <c r="AJ1" s="10"/>
      <c r="AK1" s="10"/>
      <c r="AL1" s="10"/>
      <c r="AM1" s="10"/>
      <c r="AN1" s="10"/>
      <c r="AO1" s="10"/>
      <c r="AP1" s="10"/>
      <c r="AQ1" s="10"/>
      <c r="AR1" s="10"/>
      <c r="AS1" s="10"/>
      <c r="AT1" s="10"/>
      <c r="AU1" s="10"/>
      <c r="AV1" s="10"/>
      <c r="AW1" s="10"/>
      <c r="AX1" s="10"/>
      <c r="AY1" s="10"/>
      <c r="AZ1" s="10"/>
      <c r="BA1" s="10"/>
      <c r="BB1" s="10"/>
      <c r="BC1" s="10"/>
      <c r="BD1" s="10"/>
      <c r="BE1" s="10"/>
      <c r="BF1" s="10"/>
      <c r="BG1" s="10"/>
      <c r="BH1" s="10"/>
      <c r="BI1" s="10"/>
      <c r="BJ1" s="10"/>
      <c r="BK1" s="10"/>
      <c r="BL1" s="10"/>
      <c r="BM1" s="10"/>
      <c r="BN1" s="10"/>
      <c r="BO1" s="10"/>
      <c r="BP1" s="10"/>
      <c r="BQ1" s="10"/>
      <c r="BR1" s="10"/>
      <c r="BS1" s="10"/>
      <c r="BT1" s="10"/>
      <c r="BU1" s="10"/>
      <c r="BV1" s="10"/>
      <c r="BW1" s="10"/>
      <c r="BX1" s="10"/>
      <c r="BY1" s="10"/>
      <c r="BZ1" s="10"/>
      <c r="CA1" s="10"/>
      <c r="CB1" s="10"/>
      <c r="CC1" s="10"/>
      <c r="CD1" s="10"/>
      <c r="CE1" s="10"/>
      <c r="CF1" s="10"/>
      <c r="CG1" s="11" t="s">
        <v>8</v>
      </c>
      <c r="CH1" s="11"/>
      <c r="CI1" s="11"/>
      <c r="CJ1" s="11"/>
      <c r="CK1" s="11"/>
      <c r="CL1" s="11"/>
      <c r="CM1" s="11"/>
      <c r="CN1" s="11"/>
      <c r="CO1" s="12" t="s">
        <v>9</v>
      </c>
      <c r="CP1" s="12"/>
      <c r="CQ1" s="12"/>
      <c r="CR1" s="12"/>
      <c r="CS1" s="12"/>
      <c r="CT1" s="12"/>
      <c r="CU1" s="12"/>
      <c r="CV1" s="13" t="s">
        <v>10</v>
      </c>
      <c r="CW1" s="13"/>
      <c r="CX1" s="13"/>
      <c r="CY1" s="13"/>
      <c r="CZ1" s="13"/>
      <c r="DA1" s="13"/>
      <c r="DB1" s="13"/>
      <c r="DC1" s="13"/>
      <c r="DD1" s="13"/>
      <c r="DE1" s="13"/>
      <c r="DF1" s="13"/>
      <c r="DG1" s="13"/>
      <c r="DH1" s="13"/>
      <c r="DI1" s="13"/>
      <c r="DJ1" s="13"/>
      <c r="DK1" s="13"/>
      <c r="DL1" s="13"/>
      <c r="DM1" s="13"/>
      <c r="DN1" s="13"/>
      <c r="DO1" s="13"/>
      <c r="DP1" s="13"/>
      <c r="DQ1" s="13"/>
      <c r="DR1" s="13"/>
      <c r="DS1" s="13"/>
      <c r="DT1" s="13"/>
      <c r="DU1" s="13"/>
      <c r="DV1" s="13"/>
      <c r="DW1" s="13"/>
      <c r="DX1" s="13"/>
      <c r="DY1" s="13"/>
      <c r="DZ1" s="13"/>
      <c r="EA1" s="13"/>
      <c r="EB1" s="13"/>
      <c r="EC1" s="13"/>
      <c r="ED1" s="13"/>
      <c r="EE1" s="13"/>
      <c r="EF1" s="13"/>
      <c r="EG1" s="13"/>
      <c r="EH1" s="13"/>
      <c r="EI1" s="13"/>
      <c r="EJ1" s="13"/>
      <c r="EK1" s="13"/>
      <c r="EL1" s="13"/>
      <c r="EM1" s="13"/>
      <c r="EN1" s="13"/>
      <c r="EO1" s="13"/>
      <c r="EP1" s="13"/>
      <c r="EQ1" s="13"/>
      <c r="ER1" s="13"/>
      <c r="ES1" s="14" t="s">
        <v>11</v>
      </c>
      <c r="ET1" s="14"/>
      <c r="EU1" s="14"/>
      <c r="EV1" s="14"/>
      <c r="EW1" s="14"/>
      <c r="EX1" s="14"/>
      <c r="EY1" s="14"/>
      <c r="EZ1" s="14"/>
      <c r="FA1" s="14"/>
      <c r="FB1" s="14"/>
      <c r="FC1" s="14"/>
      <c r="FD1" s="14"/>
      <c r="FE1" s="14"/>
      <c r="FF1" s="14"/>
      <c r="FG1" s="14"/>
      <c r="FH1" s="14"/>
      <c r="FI1" s="14"/>
      <c r="FJ1" s="14"/>
      <c r="FK1" s="14"/>
      <c r="FL1" s="14"/>
      <c r="FM1" s="14"/>
      <c r="FN1" s="14"/>
      <c r="FO1" s="15" t="s">
        <v>12</v>
      </c>
      <c r="FP1" s="15"/>
      <c r="FQ1" s="15"/>
      <c r="FR1" s="15"/>
      <c r="FS1" s="15"/>
      <c r="FT1" s="15"/>
      <c r="FU1" s="15"/>
      <c r="FV1" s="15"/>
      <c r="FW1" s="15"/>
      <c r="FX1" s="15"/>
      <c r="FY1" s="15"/>
      <c r="FZ1" s="15"/>
      <c r="GA1" s="15"/>
      <c r="GB1" s="15"/>
      <c r="GC1" s="15"/>
      <c r="GD1" s="15"/>
      <c r="GE1" s="15"/>
      <c r="GF1" s="15"/>
      <c r="GG1" s="15"/>
      <c r="GH1" s="15"/>
      <c r="GI1" s="15"/>
      <c r="GJ1" s="15"/>
    </row>
    <row r="2" spans="1:193" ht="28" customHeight="1" x14ac:dyDescent="0.2">
      <c r="A2" s="16" t="s">
        <v>13</v>
      </c>
      <c r="B2" s="17" t="s">
        <v>14</v>
      </c>
      <c r="C2" s="16" t="s">
        <v>15</v>
      </c>
      <c r="D2" s="17" t="s">
        <v>16</v>
      </c>
      <c r="E2" s="16" t="s">
        <v>17</v>
      </c>
      <c r="F2" s="16" t="s">
        <v>18</v>
      </c>
      <c r="G2" s="16" t="s">
        <v>19</v>
      </c>
      <c r="H2" s="16" t="s">
        <v>20</v>
      </c>
      <c r="I2" s="18" t="s">
        <v>21</v>
      </c>
      <c r="J2" s="16" t="s">
        <v>22</v>
      </c>
      <c r="K2" s="17" t="s">
        <v>23</v>
      </c>
      <c r="L2" s="16" t="s">
        <v>24</v>
      </c>
      <c r="M2" s="16" t="s">
        <v>25</v>
      </c>
      <c r="N2" s="19" t="s">
        <v>26</v>
      </c>
      <c r="O2" s="19" t="s">
        <v>27</v>
      </c>
      <c r="P2" s="19" t="s">
        <v>28</v>
      </c>
      <c r="Q2" s="19" t="s">
        <v>29</v>
      </c>
      <c r="R2" s="19" t="s">
        <v>30</v>
      </c>
      <c r="S2" s="19" t="s">
        <v>31</v>
      </c>
      <c r="T2" s="19" t="s">
        <v>32</v>
      </c>
      <c r="U2" s="19" t="s">
        <v>33</v>
      </c>
      <c r="V2" s="19" t="s">
        <v>34</v>
      </c>
      <c r="W2" s="20" t="s">
        <v>35</v>
      </c>
      <c r="X2" s="20" t="s">
        <v>36</v>
      </c>
      <c r="Y2" s="20" t="s">
        <v>37</v>
      </c>
      <c r="Z2" s="20" t="s">
        <v>38</v>
      </c>
      <c r="AA2" s="21" t="s">
        <v>39</v>
      </c>
      <c r="AB2" s="21" t="s">
        <v>40</v>
      </c>
      <c r="AC2" s="21" t="s">
        <v>41</v>
      </c>
      <c r="AD2" s="21" t="s">
        <v>42</v>
      </c>
      <c r="AE2" s="21" t="s">
        <v>42</v>
      </c>
      <c r="AF2" s="21" t="s">
        <v>42</v>
      </c>
      <c r="AG2" s="21" t="s">
        <v>42</v>
      </c>
      <c r="AH2" s="21" t="s">
        <v>42</v>
      </c>
      <c r="AI2" s="22" t="s">
        <v>43</v>
      </c>
      <c r="AJ2" s="22" t="s">
        <v>43</v>
      </c>
      <c r="AK2" s="22" t="s">
        <v>43</v>
      </c>
      <c r="AL2" s="22" t="s">
        <v>43</v>
      </c>
      <c r="AM2" s="22" t="s">
        <v>43</v>
      </c>
      <c r="AN2" s="22" t="s">
        <v>44</v>
      </c>
      <c r="AO2" s="22" t="s">
        <v>45</v>
      </c>
      <c r="AP2" s="22" t="s">
        <v>45</v>
      </c>
      <c r="AQ2" s="22" t="s">
        <v>45</v>
      </c>
      <c r="AR2" s="22" t="s">
        <v>45</v>
      </c>
      <c r="AS2" s="22" t="s">
        <v>45</v>
      </c>
      <c r="AT2" s="22" t="s">
        <v>46</v>
      </c>
      <c r="AU2" s="22" t="s">
        <v>47</v>
      </c>
      <c r="AV2" s="22" t="s">
        <v>48</v>
      </c>
      <c r="AW2" s="22" t="s">
        <v>49</v>
      </c>
      <c r="AX2" s="22" t="s">
        <v>50</v>
      </c>
      <c r="AY2" s="22" t="s">
        <v>51</v>
      </c>
      <c r="AZ2" s="22" t="s">
        <v>52</v>
      </c>
      <c r="BA2" s="22" t="s">
        <v>53</v>
      </c>
      <c r="BB2" s="22" t="s">
        <v>54</v>
      </c>
      <c r="BC2" s="22" t="s">
        <v>55</v>
      </c>
      <c r="BD2" s="22" t="s">
        <v>56</v>
      </c>
      <c r="BE2" s="22" t="s">
        <v>57</v>
      </c>
      <c r="BF2" s="22" t="s">
        <v>57</v>
      </c>
      <c r="BG2" s="22" t="s">
        <v>57</v>
      </c>
      <c r="BH2" s="22" t="s">
        <v>57</v>
      </c>
      <c r="BI2" s="22" t="s">
        <v>57</v>
      </c>
      <c r="BJ2" s="22" t="s">
        <v>58</v>
      </c>
      <c r="BK2" s="22" t="s">
        <v>58</v>
      </c>
      <c r="BL2" s="22" t="s">
        <v>58</v>
      </c>
      <c r="BM2" s="22" t="s">
        <v>58</v>
      </c>
      <c r="BN2" s="22" t="s">
        <v>58</v>
      </c>
      <c r="BO2" s="22" t="s">
        <v>58</v>
      </c>
      <c r="BP2" s="22" t="s">
        <v>58</v>
      </c>
      <c r="BQ2" s="22" t="s">
        <v>58</v>
      </c>
      <c r="BR2" s="22" t="s">
        <v>58</v>
      </c>
      <c r="BS2" s="22" t="s">
        <v>58</v>
      </c>
      <c r="BT2" s="22" t="s">
        <v>58</v>
      </c>
      <c r="BU2" s="22" t="s">
        <v>58</v>
      </c>
      <c r="BV2" s="22" t="s">
        <v>58</v>
      </c>
      <c r="BW2" s="22" t="s">
        <v>58</v>
      </c>
      <c r="BX2" s="22" t="s">
        <v>58</v>
      </c>
      <c r="BY2" s="22" t="s">
        <v>58</v>
      </c>
      <c r="BZ2" s="22" t="s">
        <v>59</v>
      </c>
      <c r="CA2" s="22" t="s">
        <v>60</v>
      </c>
      <c r="CB2" s="22" t="s">
        <v>60</v>
      </c>
      <c r="CC2" s="22" t="s">
        <v>60</v>
      </c>
      <c r="CD2" s="22" t="s">
        <v>60</v>
      </c>
      <c r="CE2" s="22" t="s">
        <v>60</v>
      </c>
      <c r="CF2" s="22" t="s">
        <v>61</v>
      </c>
      <c r="CG2" s="23" t="s">
        <v>62</v>
      </c>
      <c r="CH2" s="23" t="s">
        <v>63</v>
      </c>
      <c r="CI2" s="23" t="s">
        <v>64</v>
      </c>
      <c r="CJ2" s="23" t="s">
        <v>65</v>
      </c>
      <c r="CK2" s="23" t="s">
        <v>66</v>
      </c>
      <c r="CL2" s="23" t="s">
        <v>67</v>
      </c>
      <c r="CM2" s="23" t="s">
        <v>68</v>
      </c>
      <c r="CN2" s="23" t="s">
        <v>69</v>
      </c>
      <c r="CO2" s="24" t="s">
        <v>70</v>
      </c>
      <c r="CP2" s="24" t="s">
        <v>71</v>
      </c>
      <c r="CQ2" s="24" t="s">
        <v>72</v>
      </c>
      <c r="CR2" s="24" t="s">
        <v>73</v>
      </c>
      <c r="CS2" s="24" t="s">
        <v>74</v>
      </c>
      <c r="CT2" s="24" t="s">
        <v>75</v>
      </c>
      <c r="CU2" s="24" t="s">
        <v>76</v>
      </c>
      <c r="CV2" s="25" t="s">
        <v>77</v>
      </c>
      <c r="CW2" s="25" t="s">
        <v>78</v>
      </c>
      <c r="CX2" s="25" t="s">
        <v>79</v>
      </c>
      <c r="CY2" s="25" t="s">
        <v>80</v>
      </c>
      <c r="CZ2" s="25" t="s">
        <v>81</v>
      </c>
      <c r="DA2" s="25" t="s">
        <v>82</v>
      </c>
      <c r="DB2" s="25" t="s">
        <v>83</v>
      </c>
      <c r="DC2" s="25" t="s">
        <v>83</v>
      </c>
      <c r="DD2" s="25" t="s">
        <v>83</v>
      </c>
      <c r="DE2" s="25" t="s">
        <v>84</v>
      </c>
      <c r="DF2" s="25" t="s">
        <v>84</v>
      </c>
      <c r="DG2" s="25" t="s">
        <v>84</v>
      </c>
      <c r="DH2" s="25" t="s">
        <v>85</v>
      </c>
      <c r="DI2" s="25" t="s">
        <v>86</v>
      </c>
      <c r="DJ2" s="25" t="s">
        <v>87</v>
      </c>
      <c r="DK2" s="25" t="s">
        <v>88</v>
      </c>
      <c r="DL2" s="25" t="s">
        <v>89</v>
      </c>
      <c r="DM2" s="25" t="s">
        <v>90</v>
      </c>
      <c r="DN2" s="25" t="s">
        <v>91</v>
      </c>
      <c r="DO2" s="25" t="s">
        <v>92</v>
      </c>
      <c r="DP2" s="25" t="s">
        <v>93</v>
      </c>
      <c r="DQ2" s="25" t="s">
        <v>94</v>
      </c>
      <c r="DR2" s="25" t="s">
        <v>95</v>
      </c>
      <c r="DS2" s="25" t="s">
        <v>96</v>
      </c>
      <c r="DT2" s="25" t="s">
        <v>97</v>
      </c>
      <c r="DU2" s="25" t="s">
        <v>98</v>
      </c>
      <c r="DV2" s="25" t="s">
        <v>99</v>
      </c>
      <c r="DW2" s="25" t="s">
        <v>100</v>
      </c>
      <c r="DX2" s="25" t="s">
        <v>101</v>
      </c>
      <c r="DY2" s="25" t="s">
        <v>102</v>
      </c>
      <c r="DZ2" s="25" t="s">
        <v>102</v>
      </c>
      <c r="EA2" s="25" t="s">
        <v>102</v>
      </c>
      <c r="EB2" s="25" t="s">
        <v>102</v>
      </c>
      <c r="EC2" s="25" t="s">
        <v>102</v>
      </c>
      <c r="ED2" s="25" t="s">
        <v>103</v>
      </c>
      <c r="EE2" s="25" t="s">
        <v>104</v>
      </c>
      <c r="EF2" s="25" t="s">
        <v>105</v>
      </c>
      <c r="EG2" s="25" t="s">
        <v>106</v>
      </c>
      <c r="EH2" s="25" t="s">
        <v>107</v>
      </c>
      <c r="EI2" s="25" t="s">
        <v>108</v>
      </c>
      <c r="EJ2" s="25" t="s">
        <v>109</v>
      </c>
      <c r="EK2" s="25" t="s">
        <v>109</v>
      </c>
      <c r="EL2" s="25" t="s">
        <v>109</v>
      </c>
      <c r="EM2" s="25" t="s">
        <v>110</v>
      </c>
      <c r="EN2" s="25" t="s">
        <v>111</v>
      </c>
      <c r="EO2" s="25" t="s">
        <v>112</v>
      </c>
      <c r="EP2" s="25" t="s">
        <v>113</v>
      </c>
      <c r="EQ2" s="25" t="s">
        <v>114</v>
      </c>
      <c r="ER2" s="25" t="s">
        <v>115</v>
      </c>
      <c r="ES2" s="26" t="s">
        <v>116</v>
      </c>
      <c r="ET2" s="26" t="s">
        <v>117</v>
      </c>
      <c r="EU2" s="26" t="s">
        <v>118</v>
      </c>
      <c r="EV2" s="26" t="s">
        <v>119</v>
      </c>
      <c r="EW2" s="26" t="s">
        <v>120</v>
      </c>
      <c r="EX2" s="26" t="s">
        <v>121</v>
      </c>
      <c r="EY2" s="26" t="s">
        <v>122</v>
      </c>
      <c r="EZ2" s="26" t="s">
        <v>123</v>
      </c>
      <c r="FA2" s="26" t="s">
        <v>124</v>
      </c>
      <c r="FB2" s="26" t="s">
        <v>125</v>
      </c>
      <c r="FC2" s="26" t="s">
        <v>126</v>
      </c>
      <c r="FD2" s="26" t="s">
        <v>127</v>
      </c>
      <c r="FE2" s="26" t="s">
        <v>128</v>
      </c>
      <c r="FF2" s="26" t="s">
        <v>129</v>
      </c>
      <c r="FG2" s="26" t="s">
        <v>130</v>
      </c>
      <c r="FH2" s="26" t="s">
        <v>131</v>
      </c>
      <c r="FI2" s="26" t="s">
        <v>132</v>
      </c>
      <c r="FJ2" s="26" t="s">
        <v>133</v>
      </c>
      <c r="FK2" s="26" t="s">
        <v>134</v>
      </c>
      <c r="FL2" s="26" t="s">
        <v>135</v>
      </c>
      <c r="FM2" s="26" t="s">
        <v>136</v>
      </c>
      <c r="FN2" s="26" t="s">
        <v>137</v>
      </c>
      <c r="FO2" s="27" t="s">
        <v>138</v>
      </c>
      <c r="FP2" s="27" t="s">
        <v>139</v>
      </c>
      <c r="FQ2" s="27" t="s">
        <v>140</v>
      </c>
      <c r="FR2" s="27" t="s">
        <v>141</v>
      </c>
      <c r="FS2" s="27" t="s">
        <v>142</v>
      </c>
      <c r="FT2" s="27" t="s">
        <v>143</v>
      </c>
      <c r="FU2" s="27" t="s">
        <v>144</v>
      </c>
      <c r="FV2" s="27" t="s">
        <v>145</v>
      </c>
      <c r="FW2" s="27" t="s">
        <v>146</v>
      </c>
      <c r="FX2" s="27" t="s">
        <v>147</v>
      </c>
      <c r="FY2" s="27" t="s">
        <v>148</v>
      </c>
      <c r="FZ2" s="27" t="s">
        <v>149</v>
      </c>
      <c r="GA2" s="27" t="s">
        <v>150</v>
      </c>
      <c r="GB2" s="27" t="s">
        <v>151</v>
      </c>
      <c r="GC2" s="27" t="s">
        <v>152</v>
      </c>
      <c r="GD2" s="27" t="s">
        <v>153</v>
      </c>
      <c r="GE2" s="27" t="s">
        <v>154</v>
      </c>
      <c r="GF2" s="27" t="s">
        <v>155</v>
      </c>
      <c r="GG2" s="27" t="s">
        <v>156</v>
      </c>
      <c r="GH2" s="27" t="s">
        <v>157</v>
      </c>
      <c r="GI2" s="27" t="s">
        <v>158</v>
      </c>
      <c r="GJ2" s="27" t="s">
        <v>159</v>
      </c>
      <c r="GK2" s="2" t="s">
        <v>660</v>
      </c>
    </row>
    <row r="3" spans="1:193" x14ac:dyDescent="0.2">
      <c r="A3" s="16" t="s">
        <v>160</v>
      </c>
      <c r="B3" s="17" t="s">
        <v>161</v>
      </c>
      <c r="C3" s="16" t="s">
        <v>162</v>
      </c>
      <c r="D3" s="17" t="s">
        <v>163</v>
      </c>
      <c r="E3" s="16" t="s">
        <v>164</v>
      </c>
      <c r="F3" s="16" t="s">
        <v>165</v>
      </c>
      <c r="G3" s="16" t="s">
        <v>166</v>
      </c>
      <c r="H3" s="16" t="s">
        <v>167</v>
      </c>
      <c r="I3" s="18" t="s">
        <v>168</v>
      </c>
      <c r="J3" s="16" t="s">
        <v>169</v>
      </c>
      <c r="K3" s="17" t="s">
        <v>170</v>
      </c>
      <c r="L3" s="16" t="s">
        <v>171</v>
      </c>
      <c r="M3" s="16" t="s">
        <v>172</v>
      </c>
      <c r="N3" s="19" t="s">
        <v>173</v>
      </c>
      <c r="O3" s="19" t="s">
        <v>174</v>
      </c>
      <c r="P3" s="19" t="s">
        <v>175</v>
      </c>
      <c r="Q3" s="19" t="s">
        <v>176</v>
      </c>
      <c r="R3" s="19" t="s">
        <v>177</v>
      </c>
      <c r="S3" s="19" t="s">
        <v>178</v>
      </c>
      <c r="T3" s="19" t="s">
        <v>179</v>
      </c>
      <c r="U3" s="19" t="s">
        <v>180</v>
      </c>
      <c r="V3" s="19" t="s">
        <v>181</v>
      </c>
      <c r="W3" s="20" t="s">
        <v>182</v>
      </c>
      <c r="X3" s="20" t="s">
        <v>183</v>
      </c>
      <c r="Y3" s="20" t="s">
        <v>184</v>
      </c>
      <c r="Z3" s="20" t="s">
        <v>185</v>
      </c>
      <c r="AA3" s="21" t="s">
        <v>186</v>
      </c>
      <c r="AB3" s="21" t="s">
        <v>187</v>
      </c>
      <c r="AC3" s="21" t="s">
        <v>188</v>
      </c>
      <c r="AD3" s="21" t="s">
        <v>189</v>
      </c>
      <c r="AE3" s="21" t="s">
        <v>190</v>
      </c>
      <c r="AF3" s="21" t="s">
        <v>191</v>
      </c>
      <c r="AG3" s="21" t="s">
        <v>192</v>
      </c>
      <c r="AH3" s="21" t="s">
        <v>193</v>
      </c>
      <c r="AI3" s="22" t="s">
        <v>194</v>
      </c>
      <c r="AJ3" s="22" t="s">
        <v>195</v>
      </c>
      <c r="AK3" s="22" t="s">
        <v>196</v>
      </c>
      <c r="AL3" s="22" t="s">
        <v>197</v>
      </c>
      <c r="AM3" s="22" t="s">
        <v>198</v>
      </c>
      <c r="AN3" s="22" t="s">
        <v>199</v>
      </c>
      <c r="AO3" s="22" t="s">
        <v>200</v>
      </c>
      <c r="AP3" s="22" t="s">
        <v>201</v>
      </c>
      <c r="AQ3" s="22" t="s">
        <v>202</v>
      </c>
      <c r="AR3" s="22" t="s">
        <v>203</v>
      </c>
      <c r="AS3" s="22" t="s">
        <v>204</v>
      </c>
      <c r="AT3" s="22" t="s">
        <v>205</v>
      </c>
      <c r="AU3" s="22" t="s">
        <v>206</v>
      </c>
      <c r="AV3" s="22" t="s">
        <v>207</v>
      </c>
      <c r="AW3" s="22" t="s">
        <v>208</v>
      </c>
      <c r="AX3" s="22" t="s">
        <v>209</v>
      </c>
      <c r="AY3" s="22" t="s">
        <v>210</v>
      </c>
      <c r="AZ3" s="22" t="s">
        <v>211</v>
      </c>
      <c r="BA3" s="22" t="s">
        <v>212</v>
      </c>
      <c r="BB3" s="22" t="s">
        <v>213</v>
      </c>
      <c r="BC3" s="22" t="s">
        <v>214</v>
      </c>
      <c r="BD3" s="22" t="s">
        <v>215</v>
      </c>
      <c r="BE3" s="22" t="s">
        <v>216</v>
      </c>
      <c r="BF3" s="22" t="s">
        <v>217</v>
      </c>
      <c r="BG3" s="22" t="s">
        <v>218</v>
      </c>
      <c r="BH3" s="22" t="s">
        <v>219</v>
      </c>
      <c r="BI3" s="22" t="s">
        <v>220</v>
      </c>
      <c r="BJ3" s="22" t="s">
        <v>221</v>
      </c>
      <c r="BK3" s="22" t="s">
        <v>222</v>
      </c>
      <c r="BL3" s="22" t="s">
        <v>223</v>
      </c>
      <c r="BM3" s="22" t="s">
        <v>224</v>
      </c>
      <c r="BN3" s="22" t="s">
        <v>225</v>
      </c>
      <c r="BO3" s="22" t="s">
        <v>226</v>
      </c>
      <c r="BP3" s="22" t="s">
        <v>227</v>
      </c>
      <c r="BQ3" s="22" t="s">
        <v>228</v>
      </c>
      <c r="BR3" s="22" t="s">
        <v>229</v>
      </c>
      <c r="BS3" s="22" t="s">
        <v>230</v>
      </c>
      <c r="BT3" s="22" t="s">
        <v>231</v>
      </c>
      <c r="BU3" s="22" t="s">
        <v>232</v>
      </c>
      <c r="BV3" s="22" t="s">
        <v>233</v>
      </c>
      <c r="BW3" s="22" t="s">
        <v>234</v>
      </c>
      <c r="BX3" s="22" t="s">
        <v>235</v>
      </c>
      <c r="BY3" s="22" t="s">
        <v>236</v>
      </c>
      <c r="BZ3" s="22" t="s">
        <v>237</v>
      </c>
      <c r="CA3" s="22" t="s">
        <v>238</v>
      </c>
      <c r="CB3" s="22" t="s">
        <v>239</v>
      </c>
      <c r="CC3" s="22" t="s">
        <v>240</v>
      </c>
      <c r="CD3" s="22" t="s">
        <v>241</v>
      </c>
      <c r="CE3" s="22" t="s">
        <v>242</v>
      </c>
      <c r="CF3" s="22" t="s">
        <v>243</v>
      </c>
      <c r="CG3" s="23" t="s">
        <v>244</v>
      </c>
      <c r="CH3" s="23" t="s">
        <v>245</v>
      </c>
      <c r="CI3" s="23" t="s">
        <v>246</v>
      </c>
      <c r="CJ3" s="23" t="s">
        <v>247</v>
      </c>
      <c r="CK3" s="23" t="s">
        <v>248</v>
      </c>
      <c r="CL3" s="23" t="s">
        <v>249</v>
      </c>
      <c r="CM3" s="23" t="s">
        <v>250</v>
      </c>
      <c r="CN3" s="23" t="s">
        <v>69</v>
      </c>
      <c r="CO3" s="24" t="s">
        <v>251</v>
      </c>
      <c r="CP3" s="24" t="s">
        <v>252</v>
      </c>
      <c r="CQ3" s="24" t="s">
        <v>253</v>
      </c>
      <c r="CR3" s="24" t="s">
        <v>254</v>
      </c>
      <c r="CS3" s="24" t="s">
        <v>255</v>
      </c>
      <c r="CT3" s="24" t="s">
        <v>256</v>
      </c>
      <c r="CU3" s="24" t="s">
        <v>257</v>
      </c>
      <c r="CV3" s="25" t="s">
        <v>258</v>
      </c>
      <c r="CW3" s="25" t="s">
        <v>259</v>
      </c>
      <c r="CX3" s="25" t="s">
        <v>260</v>
      </c>
      <c r="CY3" s="25" t="s">
        <v>261</v>
      </c>
      <c r="CZ3" s="25" t="s">
        <v>262</v>
      </c>
      <c r="DA3" s="25" t="s">
        <v>263</v>
      </c>
      <c r="DB3" s="25" t="s">
        <v>264</v>
      </c>
      <c r="DC3" s="25" t="s">
        <v>265</v>
      </c>
      <c r="DD3" s="25" t="s">
        <v>266</v>
      </c>
      <c r="DE3" s="25" t="s">
        <v>267</v>
      </c>
      <c r="DF3" s="25" t="s">
        <v>268</v>
      </c>
      <c r="DG3" s="25" t="s">
        <v>269</v>
      </c>
      <c r="DH3" s="25" t="s">
        <v>270</v>
      </c>
      <c r="DI3" s="25" t="s">
        <v>271</v>
      </c>
      <c r="DJ3" s="25" t="s">
        <v>272</v>
      </c>
      <c r="DK3" s="25" t="s">
        <v>273</v>
      </c>
      <c r="DL3" s="25" t="s">
        <v>274</v>
      </c>
      <c r="DM3" s="25" t="s">
        <v>275</v>
      </c>
      <c r="DN3" s="25" t="s">
        <v>276</v>
      </c>
      <c r="DO3" s="25" t="s">
        <v>277</v>
      </c>
      <c r="DP3" s="25" t="s">
        <v>278</v>
      </c>
      <c r="DQ3" s="25" t="s">
        <v>279</v>
      </c>
      <c r="DR3" s="25" t="s">
        <v>95</v>
      </c>
      <c r="DS3" s="25" t="s">
        <v>280</v>
      </c>
      <c r="DT3" s="25" t="s">
        <v>281</v>
      </c>
      <c r="DU3" s="25" t="s">
        <v>282</v>
      </c>
      <c r="DV3" s="25" t="s">
        <v>99</v>
      </c>
      <c r="DW3" s="25" t="s">
        <v>100</v>
      </c>
      <c r="DX3" s="25" t="s">
        <v>101</v>
      </c>
      <c r="DY3" s="25" t="s">
        <v>283</v>
      </c>
      <c r="DZ3" s="25" t="s">
        <v>284</v>
      </c>
      <c r="EA3" s="25" t="s">
        <v>285</v>
      </c>
      <c r="EB3" s="25" t="s">
        <v>286</v>
      </c>
      <c r="EC3" s="25" t="s">
        <v>287</v>
      </c>
      <c r="ED3" s="25" t="s">
        <v>288</v>
      </c>
      <c r="EE3" s="25" t="s">
        <v>289</v>
      </c>
      <c r="EF3" s="25" t="s">
        <v>290</v>
      </c>
      <c r="EG3" s="25" t="s">
        <v>106</v>
      </c>
      <c r="EH3" s="25" t="s">
        <v>291</v>
      </c>
      <c r="EI3" s="25" t="s">
        <v>108</v>
      </c>
      <c r="EJ3" s="25" t="s">
        <v>292</v>
      </c>
      <c r="EK3" s="25" t="s">
        <v>293</v>
      </c>
      <c r="EL3" s="25" t="s">
        <v>294</v>
      </c>
      <c r="EM3" s="25" t="s">
        <v>295</v>
      </c>
      <c r="EN3" s="25" t="s">
        <v>296</v>
      </c>
      <c r="EO3" s="25" t="s">
        <v>297</v>
      </c>
      <c r="EP3" s="25" t="s">
        <v>298</v>
      </c>
      <c r="EQ3" s="25" t="s">
        <v>299</v>
      </c>
      <c r="ER3" s="25" t="s">
        <v>300</v>
      </c>
      <c r="ES3" s="26" t="s">
        <v>301</v>
      </c>
      <c r="ET3" s="26" t="s">
        <v>302</v>
      </c>
      <c r="EU3" s="26" t="s">
        <v>303</v>
      </c>
      <c r="EV3" s="26" t="s">
        <v>304</v>
      </c>
      <c r="EW3" s="26" t="s">
        <v>305</v>
      </c>
      <c r="EX3" s="26" t="s">
        <v>306</v>
      </c>
      <c r="EY3" s="26" t="s">
        <v>307</v>
      </c>
      <c r="EZ3" s="26" t="s">
        <v>308</v>
      </c>
      <c r="FA3" s="26" t="s">
        <v>309</v>
      </c>
      <c r="FB3" s="26" t="s">
        <v>310</v>
      </c>
      <c r="FC3" s="26" t="s">
        <v>311</v>
      </c>
      <c r="FD3" s="26" t="s">
        <v>312</v>
      </c>
      <c r="FE3" s="26" t="s">
        <v>313</v>
      </c>
      <c r="FF3" s="26" t="s">
        <v>314</v>
      </c>
      <c r="FG3" s="26" t="s">
        <v>315</v>
      </c>
      <c r="FH3" s="26" t="s">
        <v>316</v>
      </c>
      <c r="FI3" s="26" t="s">
        <v>317</v>
      </c>
      <c r="FJ3" s="26" t="s">
        <v>318</v>
      </c>
      <c r="FK3" s="26" t="s">
        <v>319</v>
      </c>
      <c r="FL3" s="26" t="s">
        <v>320</v>
      </c>
      <c r="FM3" s="26" t="s">
        <v>321</v>
      </c>
      <c r="FN3" s="26" t="s">
        <v>322</v>
      </c>
      <c r="FO3" s="27" t="s">
        <v>323</v>
      </c>
      <c r="FP3" s="27" t="s">
        <v>324</v>
      </c>
      <c r="FQ3" s="27" t="s">
        <v>325</v>
      </c>
      <c r="FR3" s="27" t="s">
        <v>326</v>
      </c>
      <c r="FS3" s="27" t="s">
        <v>327</v>
      </c>
      <c r="FT3" s="27" t="s">
        <v>328</v>
      </c>
      <c r="FU3" s="27" t="s">
        <v>329</v>
      </c>
      <c r="FV3" s="27" t="s">
        <v>330</v>
      </c>
      <c r="FW3" s="27" t="s">
        <v>331</v>
      </c>
      <c r="FX3" s="27" t="s">
        <v>332</v>
      </c>
      <c r="FY3" s="27" t="s">
        <v>333</v>
      </c>
      <c r="FZ3" s="27" t="s">
        <v>334</v>
      </c>
      <c r="GA3" s="27" t="s">
        <v>335</v>
      </c>
      <c r="GB3" s="27" t="s">
        <v>336</v>
      </c>
      <c r="GC3" s="27" t="s">
        <v>337</v>
      </c>
      <c r="GD3" s="27" t="s">
        <v>338</v>
      </c>
      <c r="GE3" s="27" t="s">
        <v>339</v>
      </c>
      <c r="GF3" s="27" t="s">
        <v>340</v>
      </c>
      <c r="GG3" s="27" t="s">
        <v>341</v>
      </c>
      <c r="GH3" s="27" t="s">
        <v>342</v>
      </c>
      <c r="GI3" s="27" t="s">
        <v>343</v>
      </c>
      <c r="GJ3" s="27" t="s">
        <v>344</v>
      </c>
      <c r="GK3" s="2" t="s">
        <v>661</v>
      </c>
    </row>
    <row r="4" spans="1:193" ht="16" x14ac:dyDescent="0.2">
      <c r="B4" s="28"/>
      <c r="C4" s="28"/>
      <c r="D4" s="29"/>
      <c r="F4" s="28"/>
      <c r="G4" s="28"/>
      <c r="J4" s="30"/>
      <c r="K4" s="31"/>
      <c r="L4" s="28"/>
      <c r="M4" s="28"/>
      <c r="W4" s="28"/>
      <c r="X4" s="28"/>
      <c r="Y4" s="32"/>
      <c r="Z4" s="28"/>
      <c r="DY4" s="33"/>
      <c r="DZ4" s="33"/>
      <c r="EA4" s="33"/>
      <c r="EB4" s="33"/>
      <c r="EC4" s="33"/>
      <c r="GK4" s="3">
        <f>K4</f>
        <v>0</v>
      </c>
    </row>
    <row r="5" spans="1:193" ht="17" x14ac:dyDescent="0.2">
      <c r="A5" s="2" t="str">
        <f>IF(ISBLANK(Values!E4),"",IF(Values!$B$37="EU","computercomponent","computer"))</f>
        <v>computer</v>
      </c>
      <c r="B5" s="34" t="str">
        <f>IF(ISBLANK(Values!E4),"",Values!F4)</f>
        <v>Lenovo T460s Regular - DE</v>
      </c>
      <c r="C5" s="30"/>
      <c r="D5" s="29">
        <f>IF(ISBLANK(Values!E4),"",Values!E4)</f>
        <v>5714401465010</v>
      </c>
      <c r="E5" s="2" t="str">
        <f>IF(ISBLANK(Values!E4),"","EAN")</f>
        <v>EAN</v>
      </c>
      <c r="F5" s="28"/>
      <c r="G5" s="30"/>
      <c r="J5" s="32"/>
      <c r="K5" s="28"/>
      <c r="L5" s="28"/>
      <c r="M5" s="28" t="str">
        <f>IF(ISBLANK(Values!E4),"",Values!$M4)</f>
        <v>https://raw.githubusercontent.com/PatrickVibild/TellusAmazonPictures/master/pictures/Lenovo/T460s/RG/DE/1.jpg</v>
      </c>
      <c r="N5" s="28" t="str">
        <f>IF(ISBLANK(Values!$F4),"",Values!N4)</f>
        <v>https://raw.githubusercontent.com/PatrickVibild/TellusAmazonPictures/master/pictures/Lenovo/T460s/RG/DE/2.jpg</v>
      </c>
      <c r="O5" s="28" t="str">
        <f>IF(ISBLANK(Values!$F4),"",Values!O4)</f>
        <v>https://raw.githubusercontent.com/PatrickVibild/TellusAmazonPictures/master/pictures/Lenovo/T460s/RG/DE/3.jpg</v>
      </c>
      <c r="P5" s="28" t="str">
        <f>IF(ISBLANK(Values!$F4),"",Values!P4)</f>
        <v>https://raw.githubusercontent.com/PatrickVibild/TellusAmazonPictures/master/pictures/Lenovo/T460s/RG/DE/4.jpg</v>
      </c>
      <c r="Q5" s="28" t="str">
        <f>IF(ISBLANK(Values!$F4),"",Values!Q4)</f>
        <v>https://raw.githubusercontent.com/PatrickVibild/TellusAmazonPictures/master/pictures/Lenovo/T460s/RG/DE/5.jpg</v>
      </c>
      <c r="R5" s="28" t="str">
        <f>IF(ISBLANK(Values!$F4),"",Values!R4)</f>
        <v>https://raw.githubusercontent.com/PatrickVibild/TellusAmazonPictures/master/pictures/Lenovo/T460s/RG/DE/6.jpg</v>
      </c>
      <c r="S5" s="28" t="str">
        <f>IF(ISBLANK(Values!$F4),"",Values!S4)</f>
        <v>https://raw.githubusercontent.com/PatrickVibild/TellusAmazonPictures/master/pictures/Lenovo/T460s/RG/DE/7.jpg</v>
      </c>
      <c r="T5" s="28" t="str">
        <f>IF(ISBLANK(Values!$F4),"",Values!T4)</f>
        <v>https://raw.githubusercontent.com/PatrickVibild/TellusAmazonPictures/master/pictures/Lenovo/T460s/RG/DE/8.jpg</v>
      </c>
      <c r="U5" s="28" t="str">
        <f>IF(ISBLANK(Values!$F4),"",Values!U4)</f>
        <v>https://raw.githubusercontent.com/PatrickVibild/TellusAmazonPictures/master/pictures/Lenovo/T460s/RG/DE/9.jpg</v>
      </c>
      <c r="W5" s="30"/>
      <c r="X5" s="30"/>
      <c r="Y5" s="32"/>
      <c r="Z5" s="30"/>
      <c r="AA5" s="2" t="str">
        <f>IF(ISBLANK(Values!E4),"",Values!$B$20)</f>
        <v>PartialUpdate</v>
      </c>
      <c r="AI5" s="35"/>
      <c r="AJ5" s="33"/>
      <c r="AT5" s="28"/>
      <c r="AW5"/>
      <c r="DY5"/>
      <c r="FO5" s="28"/>
      <c r="GK5" s="60">
        <f>K5</f>
        <v>0</v>
      </c>
    </row>
    <row r="6" spans="1:193" ht="16" x14ac:dyDescent="0.2">
      <c r="A6" s="2" t="str">
        <f>IF(ISBLANK(Values!E5),"",IF(Values!$B$37="EU","computercomponent","computer"))</f>
        <v>computer</v>
      </c>
      <c r="B6" s="34" t="str">
        <f>IF(ISBLANK(Values!E5),"",Values!F5)</f>
        <v>Lenovo T460s Regular - FR</v>
      </c>
      <c r="C6" s="30"/>
      <c r="D6" s="29">
        <f>IF(ISBLANK(Values!E5),"",Values!E5)</f>
        <v>5714401465027</v>
      </c>
      <c r="E6" s="2" t="str">
        <f>IF(ISBLANK(Values!E5),"","EAN")</f>
        <v>EAN</v>
      </c>
      <c r="F6" s="28"/>
      <c r="G6" s="30"/>
      <c r="J6" s="32"/>
      <c r="K6" s="28"/>
      <c r="L6" s="28"/>
      <c r="M6" s="28" t="str">
        <f>IF(ISBLANK(Values!E5),"",Values!$M5)</f>
        <v>https://raw.githubusercontent.com/PatrickVibild/TellusAmazonPictures/master/pictures/Lenovo/T460s/RG/FR/1.jpg</v>
      </c>
      <c r="N6" s="28" t="str">
        <f>IF(ISBLANK(Values!$F5),"",Values!N5)</f>
        <v>https://raw.githubusercontent.com/PatrickVibild/TellusAmazonPictures/master/pictures/Lenovo/T460s/RG/FR/2.jpg</v>
      </c>
      <c r="O6" s="28" t="str">
        <f>IF(ISBLANK(Values!$F5),"",Values!O5)</f>
        <v>https://raw.githubusercontent.com/PatrickVibild/TellusAmazonPictures/master/pictures/Lenovo/T460s/RG/FR/3.jpg</v>
      </c>
      <c r="P6" s="28" t="str">
        <f>IF(ISBLANK(Values!$F5),"",Values!P5)</f>
        <v>https://raw.githubusercontent.com/PatrickVibild/TellusAmazonPictures/master/pictures/Lenovo/T460s/RG/FR/4.jpg</v>
      </c>
      <c r="Q6" s="28" t="str">
        <f>IF(ISBLANK(Values!$F5),"",Values!Q5)</f>
        <v>https://raw.githubusercontent.com/PatrickVibild/TellusAmazonPictures/master/pictures/Lenovo/T460s/RG/FR/5.jpg</v>
      </c>
      <c r="R6" s="28" t="str">
        <f>IF(ISBLANK(Values!$F5),"",Values!R5)</f>
        <v>https://raw.githubusercontent.com/PatrickVibild/TellusAmazonPictures/master/pictures/Lenovo/T460s/RG/FR/6.jpg</v>
      </c>
      <c r="S6" s="28" t="str">
        <f>IF(ISBLANK(Values!$F5),"",Values!S5)</f>
        <v>https://raw.githubusercontent.com/PatrickVibild/TellusAmazonPictures/master/pictures/Lenovo/T460s/RG/FR/7.jpg</v>
      </c>
      <c r="T6" s="28" t="str">
        <f>IF(ISBLANK(Values!$F5),"",Values!T5)</f>
        <v>https://raw.githubusercontent.com/PatrickVibild/TellusAmazonPictures/master/pictures/Lenovo/T460s/RG/FR/8.jpg</v>
      </c>
      <c r="U6" s="28" t="str">
        <f>IF(ISBLANK(Values!$F5),"",Values!U5)</f>
        <v>https://raw.githubusercontent.com/PatrickVibild/TellusAmazonPictures/master/pictures/Lenovo/T460s/RG/FR/9.jpg</v>
      </c>
      <c r="W6" s="30"/>
      <c r="X6" s="30"/>
      <c r="Y6" s="32"/>
      <c r="Z6" s="30"/>
      <c r="AA6" s="2" t="str">
        <f>IF(ISBLANK(Values!E5),"",Values!$B$20)</f>
        <v>PartialUpdate</v>
      </c>
      <c r="AI6" s="35"/>
      <c r="AJ6" s="33"/>
      <c r="AT6" s="28"/>
      <c r="DY6"/>
      <c r="FO6" s="28"/>
      <c r="GK6" s="60">
        <f>K6</f>
        <v>0</v>
      </c>
    </row>
    <row r="7" spans="1:193" ht="16" x14ac:dyDescent="0.2">
      <c r="A7" s="2" t="str">
        <f>IF(ISBLANK(Values!E6),"",IF(Values!$B$37="EU","computercomponent","computer"))</f>
        <v>computer</v>
      </c>
      <c r="B7" s="34" t="str">
        <f>IF(ISBLANK(Values!E6),"",Values!F6)</f>
        <v>Lenovo T460s Regular - IT</v>
      </c>
      <c r="C7" s="30"/>
      <c r="D7" s="29">
        <f>IF(ISBLANK(Values!E6),"",Values!E6)</f>
        <v>5714401465034</v>
      </c>
      <c r="E7" s="2" t="str">
        <f>IF(ISBLANK(Values!E6),"","EAN")</f>
        <v>EAN</v>
      </c>
      <c r="F7" s="28"/>
      <c r="G7" s="30"/>
      <c r="J7" s="32"/>
      <c r="K7" s="28"/>
      <c r="L7" s="28"/>
      <c r="M7" s="28" t="str">
        <f>IF(ISBLANK(Values!E6),"",Values!$M6)</f>
        <v>https://raw.githubusercontent.com/PatrickVibild/TellusAmazonPictures/master/pictures/Lenovo/T460s/RG/IT/1.jpg</v>
      </c>
      <c r="N7" s="28" t="str">
        <f>IF(ISBLANK(Values!$F6),"",Values!N6)</f>
        <v>https://raw.githubusercontent.com/PatrickVibild/TellusAmazonPictures/master/pictures/Lenovo/T460s/RG/IT/2.jpg</v>
      </c>
      <c r="O7" s="28" t="str">
        <f>IF(ISBLANK(Values!$F6),"",Values!O6)</f>
        <v>https://raw.githubusercontent.com/PatrickVibild/TellusAmazonPictures/master/pictures/Lenovo/T460s/RG/IT/3.jpg</v>
      </c>
      <c r="P7" s="28" t="str">
        <f>IF(ISBLANK(Values!$F6),"",Values!P6)</f>
        <v>https://raw.githubusercontent.com/PatrickVibild/TellusAmazonPictures/master/pictures/Lenovo/T460s/RG/IT/4.jpg</v>
      </c>
      <c r="Q7" s="28" t="str">
        <f>IF(ISBLANK(Values!$F6),"",Values!Q6)</f>
        <v>https://raw.githubusercontent.com/PatrickVibild/TellusAmazonPictures/master/pictures/Lenovo/T460s/RG/IT/5.jpg</v>
      </c>
      <c r="R7" s="28" t="str">
        <f>IF(ISBLANK(Values!$F6),"",Values!R6)</f>
        <v>https://raw.githubusercontent.com/PatrickVibild/TellusAmazonPictures/master/pictures/Lenovo/T460s/RG/IT/6.jpg</v>
      </c>
      <c r="S7" s="28" t="str">
        <f>IF(ISBLANK(Values!$F6),"",Values!S6)</f>
        <v>https://raw.githubusercontent.com/PatrickVibild/TellusAmazonPictures/master/pictures/Lenovo/T460s/RG/IT/7.jpg</v>
      </c>
      <c r="T7" s="28" t="str">
        <f>IF(ISBLANK(Values!$F6),"",Values!T6)</f>
        <v>https://raw.githubusercontent.com/PatrickVibild/TellusAmazonPictures/master/pictures/Lenovo/T460s/RG/IT/8.jpg</v>
      </c>
      <c r="U7" s="28" t="str">
        <f>IF(ISBLANK(Values!$F6),"",Values!U6)</f>
        <v>https://raw.githubusercontent.com/PatrickVibild/TellusAmazonPictures/master/pictures/Lenovo/T460s/RG/IT/9.jpg</v>
      </c>
      <c r="W7" s="30"/>
      <c r="X7" s="30"/>
      <c r="Y7" s="32"/>
      <c r="Z7" s="30"/>
      <c r="AA7" s="2" t="str">
        <f>IF(ISBLANK(Values!E6),"",Values!$B$20)</f>
        <v>PartialUpdate</v>
      </c>
      <c r="AI7" s="35"/>
      <c r="AJ7" s="33"/>
      <c r="AT7" s="28"/>
      <c r="DY7"/>
      <c r="FO7" s="28"/>
      <c r="GK7" s="60">
        <f>K7</f>
        <v>0</v>
      </c>
    </row>
    <row r="8" spans="1:193" ht="16" x14ac:dyDescent="0.2">
      <c r="A8" s="2" t="str">
        <f>IF(ISBLANK(Values!E7),"",IF(Values!$B$37="EU","computercomponent","computer"))</f>
        <v>computer</v>
      </c>
      <c r="B8" s="34" t="str">
        <f>IF(ISBLANK(Values!E7),"",Values!F7)</f>
        <v>Lenovo T460s Regular - ES</v>
      </c>
      <c r="C8" s="30"/>
      <c r="D8" s="29">
        <f>IF(ISBLANK(Values!E7),"",Values!E7)</f>
        <v>5714401465041</v>
      </c>
      <c r="E8" s="2" t="str">
        <f>IF(ISBLANK(Values!E7),"","EAN")</f>
        <v>EAN</v>
      </c>
      <c r="F8" s="28"/>
      <c r="G8" s="30"/>
      <c r="J8" s="32"/>
      <c r="K8" s="28"/>
      <c r="L8" s="28"/>
      <c r="M8" s="28" t="str">
        <f>IF(ISBLANK(Values!E7),"",Values!$M7)</f>
        <v>https://raw.githubusercontent.com/PatrickVibild/TellusAmazonPictures/master/pictures/Lenovo/T460s/RG/ES/1.jpg</v>
      </c>
      <c r="N8" s="28" t="str">
        <f>IF(ISBLANK(Values!$F7),"",Values!N7)</f>
        <v>https://raw.githubusercontent.com/PatrickVibild/TellusAmazonPictures/master/pictures/Lenovo/T460s/RG/ES/2.jpg</v>
      </c>
      <c r="O8" s="28" t="str">
        <f>IF(ISBLANK(Values!$F7),"",Values!O7)</f>
        <v>https://raw.githubusercontent.com/PatrickVibild/TellusAmazonPictures/master/pictures/Lenovo/T460s/RG/ES/3.jpg</v>
      </c>
      <c r="P8" s="28" t="str">
        <f>IF(ISBLANK(Values!$F7),"",Values!P7)</f>
        <v>https://raw.githubusercontent.com/PatrickVibild/TellusAmazonPictures/master/pictures/Lenovo/T460s/RG/ES/4.jpg</v>
      </c>
      <c r="Q8" s="28" t="str">
        <f>IF(ISBLANK(Values!$F7),"",Values!Q7)</f>
        <v>https://raw.githubusercontent.com/PatrickVibild/TellusAmazonPictures/master/pictures/Lenovo/T460s/RG/ES/5.jpg</v>
      </c>
      <c r="R8" s="28" t="str">
        <f>IF(ISBLANK(Values!$F7),"",Values!R7)</f>
        <v>https://raw.githubusercontent.com/PatrickVibild/TellusAmazonPictures/master/pictures/Lenovo/T460s/RG/ES/6.jpg</v>
      </c>
      <c r="S8" s="28" t="str">
        <f>IF(ISBLANK(Values!$F7),"",Values!S7)</f>
        <v>https://raw.githubusercontent.com/PatrickVibild/TellusAmazonPictures/master/pictures/Lenovo/T460s/RG/ES/7.jpg</v>
      </c>
      <c r="T8" s="28" t="str">
        <f>IF(ISBLANK(Values!$F7),"",Values!T7)</f>
        <v>https://raw.githubusercontent.com/PatrickVibild/TellusAmazonPictures/master/pictures/Lenovo/T460s/RG/ES/8.jpg</v>
      </c>
      <c r="U8" s="28" t="str">
        <f>IF(ISBLANK(Values!$F7),"",Values!U7)</f>
        <v>https://raw.githubusercontent.com/PatrickVibild/TellusAmazonPictures/master/pictures/Lenovo/T460s/RG/ES/9.jpg</v>
      </c>
      <c r="W8" s="30"/>
      <c r="X8" s="30"/>
      <c r="Y8" s="32"/>
      <c r="Z8" s="30"/>
      <c r="AA8" s="2" t="str">
        <f>IF(ISBLANK(Values!E7),"",Values!$B$20)</f>
        <v>PartialUpdate</v>
      </c>
      <c r="AI8" s="35"/>
      <c r="AJ8" s="33"/>
      <c r="AT8" s="28"/>
      <c r="DY8"/>
      <c r="FO8" s="28"/>
      <c r="GK8" s="60">
        <f>K8</f>
        <v>0</v>
      </c>
    </row>
    <row r="9" spans="1:193" ht="16" x14ac:dyDescent="0.2">
      <c r="A9" s="2" t="str">
        <f>IF(ISBLANK(Values!E8),"",IF(Values!$B$37="EU","computercomponent","computer"))</f>
        <v>computer</v>
      </c>
      <c r="B9" s="34" t="str">
        <f>IF(ISBLANK(Values!E8),"",Values!F8)</f>
        <v>Lenovo T460s Regular - UK</v>
      </c>
      <c r="C9" s="30"/>
      <c r="D9" s="29">
        <f>IF(ISBLANK(Values!E8),"",Values!E8)</f>
        <v>5714401465058</v>
      </c>
      <c r="E9" s="2" t="str">
        <f>IF(ISBLANK(Values!E8),"","EAN")</f>
        <v>EAN</v>
      </c>
      <c r="F9" s="28"/>
      <c r="G9" s="30"/>
      <c r="J9" s="32"/>
      <c r="K9" s="28"/>
      <c r="L9" s="28"/>
      <c r="M9" s="28" t="str">
        <f>IF(ISBLANK(Values!E8),"",Values!$M8)</f>
        <v>https://raw.githubusercontent.com/PatrickVibild/TellusAmazonPictures/master/pictures/Lenovo/T460s/RG/UK/1.jpg</v>
      </c>
      <c r="N9" s="28" t="str">
        <f>IF(ISBLANK(Values!$F8),"",Values!N8)</f>
        <v>https://raw.githubusercontent.com/PatrickVibild/TellusAmazonPictures/master/pictures/Lenovo/T460s/RG/UK/2.jpg</v>
      </c>
      <c r="O9" s="28" t="str">
        <f>IF(ISBLANK(Values!$F8),"",Values!O8)</f>
        <v>https://raw.githubusercontent.com/PatrickVibild/TellusAmazonPictures/master/pictures/Lenovo/T460s/RG/UK/3.jpg</v>
      </c>
      <c r="P9" s="28" t="str">
        <f>IF(ISBLANK(Values!$F8),"",Values!P8)</f>
        <v>https://raw.githubusercontent.com/PatrickVibild/TellusAmazonPictures/master/pictures/Lenovo/T460s/RG/UK/4.jpg</v>
      </c>
      <c r="Q9" s="28" t="str">
        <f>IF(ISBLANK(Values!$F8),"",Values!Q8)</f>
        <v>https://raw.githubusercontent.com/PatrickVibild/TellusAmazonPictures/master/pictures/Lenovo/T460s/RG/UK/5.jpg</v>
      </c>
      <c r="R9" s="28" t="str">
        <f>IF(ISBLANK(Values!$F8),"",Values!R8)</f>
        <v>https://raw.githubusercontent.com/PatrickVibild/TellusAmazonPictures/master/pictures/Lenovo/T460s/RG/UK/6.jpg</v>
      </c>
      <c r="S9" s="28" t="str">
        <f>IF(ISBLANK(Values!$F8),"",Values!S8)</f>
        <v>https://raw.githubusercontent.com/PatrickVibild/TellusAmazonPictures/master/pictures/Lenovo/T460s/RG/UK/7.jpg</v>
      </c>
      <c r="T9" s="28" t="str">
        <f>IF(ISBLANK(Values!$F8),"",Values!T8)</f>
        <v>https://raw.githubusercontent.com/PatrickVibild/TellusAmazonPictures/master/pictures/Lenovo/T460s/RG/UK/8.jpg</v>
      </c>
      <c r="U9" s="28" t="str">
        <f>IF(ISBLANK(Values!$F8),"",Values!U8)</f>
        <v>https://raw.githubusercontent.com/PatrickVibild/TellusAmazonPictures/master/pictures/Lenovo/T460s/RG/UK/9.jpg</v>
      </c>
      <c r="W9" s="30"/>
      <c r="X9" s="30"/>
      <c r="Y9" s="32"/>
      <c r="Z9" s="30"/>
      <c r="AA9" s="2" t="str">
        <f>IF(ISBLANK(Values!E8),"",Values!$B$20)</f>
        <v>PartialUpdate</v>
      </c>
      <c r="AI9" s="35"/>
      <c r="AJ9" s="33"/>
      <c r="AT9" s="28"/>
      <c r="DY9"/>
      <c r="FO9" s="28"/>
      <c r="GK9" s="60">
        <f>K9</f>
        <v>0</v>
      </c>
    </row>
    <row r="10" spans="1:193" ht="16" x14ac:dyDescent="0.2">
      <c r="A10" s="2" t="str">
        <f>IF(ISBLANK(Values!E9),"",IF(Values!$B$37="EU","computercomponent","computer"))</f>
        <v>computer</v>
      </c>
      <c r="B10" s="34" t="str">
        <f>IF(ISBLANK(Values!E9),"",Values!F9)</f>
        <v>Lenovo T460s Regular - NOR</v>
      </c>
      <c r="C10" s="30"/>
      <c r="D10" s="29">
        <f>IF(ISBLANK(Values!E9),"",Values!E9)</f>
        <v>5714401465065</v>
      </c>
      <c r="E10" s="2" t="str">
        <f>IF(ISBLANK(Values!E9),"","EAN")</f>
        <v>EAN</v>
      </c>
      <c r="F10" s="28"/>
      <c r="G10" s="30"/>
      <c r="J10" s="32"/>
      <c r="K10" s="28"/>
      <c r="L10" s="28"/>
      <c r="M10" s="28" t="str">
        <f>IF(ISBLANK(Values!E9),"",Values!$M9)</f>
        <v>https://raw.githubusercontent.com/PatrickVibild/TellusAmazonPictures/master/pictures/Lenovo/T460s/RG/NOR/1.jpg</v>
      </c>
      <c r="N10" s="28" t="str">
        <f>IF(ISBLANK(Values!$F9),"",Values!N9)</f>
        <v>https://raw.githubusercontent.com/PatrickVibild/TellusAmazonPictures/master/pictures/Lenovo/T460s/RG/NOR/2.jpg</v>
      </c>
      <c r="O10" s="28" t="str">
        <f>IF(ISBLANK(Values!$F9),"",Values!O9)</f>
        <v>https://raw.githubusercontent.com/PatrickVibild/TellusAmazonPictures/master/pictures/Lenovo/T460s/RG/NOR/3.jpg</v>
      </c>
      <c r="P10" s="28" t="str">
        <f>IF(ISBLANK(Values!$F9),"",Values!P9)</f>
        <v>https://raw.githubusercontent.com/PatrickVibild/TellusAmazonPictures/master/pictures/Lenovo/T460s/RG/NOR/4.jpg</v>
      </c>
      <c r="Q10" s="28" t="str">
        <f>IF(ISBLANK(Values!$F9),"",Values!Q9)</f>
        <v>https://raw.githubusercontent.com/PatrickVibild/TellusAmazonPictures/master/pictures/Lenovo/T460s/RG/NOR/5.jpg</v>
      </c>
      <c r="R10" s="28" t="str">
        <f>IF(ISBLANK(Values!$F9),"",Values!R9)</f>
        <v>https://raw.githubusercontent.com/PatrickVibild/TellusAmazonPictures/master/pictures/Lenovo/T460s/RG/NOR/6.jpg</v>
      </c>
      <c r="S10" s="28" t="str">
        <f>IF(ISBLANK(Values!$F9),"",Values!S9)</f>
        <v>https://raw.githubusercontent.com/PatrickVibild/TellusAmazonPictures/master/pictures/Lenovo/T460s/RG/NOR/7.jpg</v>
      </c>
      <c r="T10" s="28" t="str">
        <f>IF(ISBLANK(Values!$F9),"",Values!T9)</f>
        <v>https://raw.githubusercontent.com/PatrickVibild/TellusAmazonPictures/master/pictures/Lenovo/T460s/RG/NOR/8.jpg</v>
      </c>
      <c r="U10" s="28" t="str">
        <f>IF(ISBLANK(Values!$F9),"",Values!U9)</f>
        <v>https://raw.githubusercontent.com/PatrickVibild/TellusAmazonPictures/master/pictures/Lenovo/T460s/RG/NOR/9.jpg</v>
      </c>
      <c r="W10" s="30"/>
      <c r="X10" s="30"/>
      <c r="Y10" s="32"/>
      <c r="Z10" s="30"/>
      <c r="AA10" s="2" t="str">
        <f>IF(ISBLANK(Values!E9),"",Values!$B$20)</f>
        <v>PartialUpdate</v>
      </c>
      <c r="AI10" s="35"/>
      <c r="AJ10" s="33"/>
      <c r="AT10" s="28"/>
      <c r="DY10"/>
      <c r="FO10" s="28"/>
      <c r="GK10" s="60">
        <f>K10</f>
        <v>0</v>
      </c>
    </row>
    <row r="11" spans="1:193" ht="16" x14ac:dyDescent="0.2">
      <c r="A11" s="2" t="str">
        <f>IF(ISBLANK(Values!E10),"",IF(Values!$B$37="EU","computercomponent","computer"))</f>
        <v>computer</v>
      </c>
      <c r="B11" s="34" t="str">
        <f>IF(ISBLANK(Values!E10),"",Values!F10)</f>
        <v>Lenovo T460s Regular - BE</v>
      </c>
      <c r="C11" s="30"/>
      <c r="D11" s="29">
        <f>IF(ISBLANK(Values!E10),"",Values!E10)</f>
        <v>5714401465072</v>
      </c>
      <c r="E11" s="2" t="str">
        <f>IF(ISBLANK(Values!E10),"","EAN")</f>
        <v>EAN</v>
      </c>
      <c r="F11" s="28"/>
      <c r="G11" s="30"/>
      <c r="J11" s="32"/>
      <c r="K11" s="28"/>
      <c r="L11" s="28"/>
      <c r="M11" s="28" t="str">
        <f>IF(ISBLANK(Values!E10),"",Values!$M10)</f>
        <v>https://download.lenovo.com/Images/Parts/01YR052/01YR052_A.jpg</v>
      </c>
      <c r="N11" s="28" t="str">
        <f>IF(ISBLANK(Values!$F10),"",Values!N10)</f>
        <v>https://download.lenovo.com/Images/Parts/01YR052/01YR052_B.jpg</v>
      </c>
      <c r="O11" s="28" t="str">
        <f>IF(ISBLANK(Values!$F10),"",Values!O10)</f>
        <v>https://download.lenovo.com/Images/Parts/01YR052/01YR052_details.jpg</v>
      </c>
      <c r="P11" s="28" t="str">
        <f>IF(ISBLANK(Values!$F10),"",Values!P10)</f>
        <v/>
      </c>
      <c r="Q11" s="28" t="str">
        <f>IF(ISBLANK(Values!$F10),"",Values!Q10)</f>
        <v/>
      </c>
      <c r="R11" s="28" t="str">
        <f>IF(ISBLANK(Values!$F10),"",Values!R10)</f>
        <v/>
      </c>
      <c r="S11" s="28" t="str">
        <f>IF(ISBLANK(Values!$F10),"",Values!S10)</f>
        <v/>
      </c>
      <c r="T11" s="28" t="str">
        <f>IF(ISBLANK(Values!$F10),"",Values!T10)</f>
        <v/>
      </c>
      <c r="U11" s="28" t="str">
        <f>IF(ISBLANK(Values!$F10),"",Values!U10)</f>
        <v/>
      </c>
      <c r="W11" s="30"/>
      <c r="X11" s="30"/>
      <c r="Y11" s="32"/>
      <c r="Z11" s="30"/>
      <c r="AA11" s="2" t="str">
        <f>IF(ISBLANK(Values!E10),"",Values!$B$20)</f>
        <v>PartialUpdate</v>
      </c>
      <c r="AI11" s="35"/>
      <c r="AJ11" s="33"/>
      <c r="AT11" s="28"/>
      <c r="DY11"/>
      <c r="FO11" s="28"/>
      <c r="GK11" s="60">
        <f>K11</f>
        <v>0</v>
      </c>
    </row>
    <row r="12" spans="1:193" ht="16" x14ac:dyDescent="0.2">
      <c r="A12" s="2" t="str">
        <f>IF(ISBLANK(Values!E11),"",IF(Values!$B$37="EU","computercomponent","computer"))</f>
        <v>computer</v>
      </c>
      <c r="B12" s="34" t="str">
        <f>IF(ISBLANK(Values!E11),"",Values!F11)</f>
        <v>Lenovo T460s Regular - BG</v>
      </c>
      <c r="C12" s="30"/>
      <c r="D12" s="29">
        <f>IF(ISBLANK(Values!E11),"",Values!E11)</f>
        <v>5714401465089</v>
      </c>
      <c r="E12" s="2" t="str">
        <f>IF(ISBLANK(Values!E11),"","EAN")</f>
        <v>EAN</v>
      </c>
      <c r="F12" s="28"/>
      <c r="G12" s="30"/>
      <c r="J12" s="32"/>
      <c r="K12" s="28"/>
      <c r="L12" s="28"/>
      <c r="M12" s="28" t="str">
        <f>IF(ISBLANK(Values!E11),"",Values!$M11)</f>
        <v/>
      </c>
      <c r="N12" s="28" t="str">
        <f>IF(ISBLANK(Values!$F11),"",Values!N11)</f>
        <v/>
      </c>
      <c r="O12" s="28" t="str">
        <f>IF(ISBLANK(Values!$F11),"",Values!O11)</f>
        <v/>
      </c>
      <c r="P12" s="28" t="str">
        <f>IF(ISBLANK(Values!$F11),"",Values!P11)</f>
        <v/>
      </c>
      <c r="Q12" s="28" t="str">
        <f>IF(ISBLANK(Values!$F11),"",Values!Q11)</f>
        <v/>
      </c>
      <c r="R12" s="28" t="str">
        <f>IF(ISBLANK(Values!$F11),"",Values!R11)</f>
        <v/>
      </c>
      <c r="S12" s="28" t="str">
        <f>IF(ISBLANK(Values!$F11),"",Values!S11)</f>
        <v/>
      </c>
      <c r="T12" s="28" t="str">
        <f>IF(ISBLANK(Values!$F11),"",Values!T11)</f>
        <v/>
      </c>
      <c r="U12" s="28" t="str">
        <f>IF(ISBLANK(Values!$F11),"",Values!U11)</f>
        <v/>
      </c>
      <c r="W12" s="30"/>
      <c r="X12" s="30"/>
      <c r="Y12" s="32"/>
      <c r="Z12" s="30"/>
      <c r="AA12" s="2" t="str">
        <f>IF(ISBLANK(Values!E11),"",Values!$B$20)</f>
        <v>PartialUpdate</v>
      </c>
      <c r="AI12" s="35"/>
      <c r="AJ12" s="33"/>
      <c r="AT12" s="28"/>
      <c r="DY12"/>
      <c r="FO12" s="28"/>
      <c r="GK12" s="60">
        <f>K12</f>
        <v>0</v>
      </c>
    </row>
    <row r="13" spans="1:193" ht="16" x14ac:dyDescent="0.2">
      <c r="A13" s="2" t="str">
        <f>IF(ISBLANK(Values!E12),"",IF(Values!$B$37="EU","computercomponent","computer"))</f>
        <v>computer</v>
      </c>
      <c r="B13" s="34" t="str">
        <f>IF(ISBLANK(Values!E12),"",Values!F12)</f>
        <v>Lenovo T460s Regular - CZ</v>
      </c>
      <c r="C13" s="30"/>
      <c r="D13" s="29">
        <f>IF(ISBLANK(Values!E12),"",Values!E12)</f>
        <v>5714401465096</v>
      </c>
      <c r="E13" s="2" t="str">
        <f>IF(ISBLANK(Values!E12),"","EAN")</f>
        <v>EAN</v>
      </c>
      <c r="F13" s="28"/>
      <c r="G13" s="30"/>
      <c r="J13" s="32"/>
      <c r="K13" s="28"/>
      <c r="L13" s="28"/>
      <c r="M13" s="28" t="str">
        <f>IF(ISBLANK(Values!E12),"",Values!$M12)</f>
        <v>https://download.lenovo.com/Images/Parts/01YT108/01YT108_A.jpg</v>
      </c>
      <c r="N13" s="28" t="str">
        <f>IF(ISBLANK(Values!$F12),"",Values!N12)</f>
        <v>https://download.lenovo.com/Images/Parts/01YT108/01YT108_B.jpg</v>
      </c>
      <c r="O13" s="28" t="str">
        <f>IF(ISBLANK(Values!$F12),"",Values!O12)</f>
        <v>https://download.lenovo.com/Images/Parts/01YT108/01YT108_details.jpg</v>
      </c>
      <c r="P13" s="28" t="str">
        <f>IF(ISBLANK(Values!$F12),"",Values!P12)</f>
        <v/>
      </c>
      <c r="Q13" s="28" t="str">
        <f>IF(ISBLANK(Values!$F12),"",Values!Q12)</f>
        <v/>
      </c>
      <c r="R13" s="28" t="str">
        <f>IF(ISBLANK(Values!$F12),"",Values!R12)</f>
        <v/>
      </c>
      <c r="S13" s="28" t="str">
        <f>IF(ISBLANK(Values!$F12),"",Values!S12)</f>
        <v/>
      </c>
      <c r="T13" s="28" t="str">
        <f>IF(ISBLANK(Values!$F12),"",Values!T12)</f>
        <v/>
      </c>
      <c r="U13" s="28" t="str">
        <f>IF(ISBLANK(Values!$F12),"",Values!U12)</f>
        <v/>
      </c>
      <c r="W13" s="30"/>
      <c r="X13" s="30"/>
      <c r="Y13" s="32"/>
      <c r="Z13" s="30"/>
      <c r="AA13" s="2" t="str">
        <f>IF(ISBLANK(Values!E12),"",Values!$B$20)</f>
        <v>PartialUpdate</v>
      </c>
      <c r="AI13" s="35"/>
      <c r="AJ13" s="33"/>
      <c r="AT13" s="28"/>
      <c r="DY13"/>
      <c r="FO13" s="28"/>
      <c r="GK13" s="60">
        <f>K13</f>
        <v>0</v>
      </c>
    </row>
    <row r="14" spans="1:193" ht="16" x14ac:dyDescent="0.2">
      <c r="A14" s="2" t="str">
        <f>IF(ISBLANK(Values!E13),"",IF(Values!$B$37="EU","computercomponent","computer"))</f>
        <v>computer</v>
      </c>
      <c r="B14" s="34" t="str">
        <f>IF(ISBLANK(Values!E13),"",Values!F13)</f>
        <v>Lenovo T460s Regular - DK</v>
      </c>
      <c r="C14" s="30"/>
      <c r="D14" s="29">
        <f>IF(ISBLANK(Values!E13),"",Values!E13)</f>
        <v>5714401465102</v>
      </c>
      <c r="E14" s="2" t="str">
        <f>IF(ISBLANK(Values!E13),"","EAN")</f>
        <v>EAN</v>
      </c>
      <c r="F14" s="28"/>
      <c r="G14" s="30"/>
      <c r="J14" s="32"/>
      <c r="K14" s="28"/>
      <c r="L14" s="28"/>
      <c r="M14" s="28" t="str">
        <f>IF(ISBLANK(Values!E13),"",Values!$M13)</f>
        <v>https://download.lenovo.com/Images/Parts/01YR055/01YR055_A.jpg</v>
      </c>
      <c r="N14" s="28" t="str">
        <f>IF(ISBLANK(Values!$F13),"",Values!N13)</f>
        <v>https://download.lenovo.com/Images/Parts/01YR055/01YR055_B.jpg</v>
      </c>
      <c r="O14" s="28" t="str">
        <f>IF(ISBLANK(Values!$F13),"",Values!O13)</f>
        <v>https://download.lenovo.com/Images/Parts/01YR055/01YR055_details.jpg</v>
      </c>
      <c r="P14" s="28" t="str">
        <f>IF(ISBLANK(Values!$F13),"",Values!P13)</f>
        <v/>
      </c>
      <c r="Q14" s="28" t="str">
        <f>IF(ISBLANK(Values!$F13),"",Values!Q13)</f>
        <v/>
      </c>
      <c r="R14" s="28" t="str">
        <f>IF(ISBLANK(Values!$F13),"",Values!R13)</f>
        <v/>
      </c>
      <c r="S14" s="28" t="str">
        <f>IF(ISBLANK(Values!$F13),"",Values!S13)</f>
        <v/>
      </c>
      <c r="T14" s="28" t="str">
        <f>IF(ISBLANK(Values!$F13),"",Values!T13)</f>
        <v/>
      </c>
      <c r="U14" s="28" t="str">
        <f>IF(ISBLANK(Values!$F13),"",Values!U13)</f>
        <v/>
      </c>
      <c r="W14" s="30"/>
      <c r="X14" s="30"/>
      <c r="Y14" s="32"/>
      <c r="Z14" s="30"/>
      <c r="AA14" s="2" t="str">
        <f>IF(ISBLANK(Values!E13),"",Values!$B$20)</f>
        <v>PartialUpdate</v>
      </c>
      <c r="AI14" s="35"/>
      <c r="AJ14" s="33"/>
      <c r="AT14" s="28"/>
      <c r="DY14"/>
      <c r="FO14" s="28"/>
      <c r="GK14" s="60">
        <f>K14</f>
        <v>0</v>
      </c>
    </row>
    <row r="15" spans="1:193" ht="16" x14ac:dyDescent="0.2">
      <c r="A15" s="2" t="str">
        <f>IF(ISBLANK(Values!E14),"",IF(Values!$B$37="EU","computercomponent","computer"))</f>
        <v>computer</v>
      </c>
      <c r="B15" s="34" t="str">
        <f>IF(ISBLANK(Values!E14),"",Values!F14)</f>
        <v>Lenovo T460s Regular - HU</v>
      </c>
      <c r="C15" s="30"/>
      <c r="D15" s="29">
        <f>IF(ISBLANK(Values!E14),"",Values!E14)</f>
        <v>5714401465119</v>
      </c>
      <c r="E15" s="2" t="str">
        <f>IF(ISBLANK(Values!E14),"","EAN")</f>
        <v>EAN</v>
      </c>
      <c r="F15" s="28"/>
      <c r="G15" s="30"/>
      <c r="J15" s="32"/>
      <c r="K15" s="28"/>
      <c r="L15" s="28"/>
      <c r="M15" s="28" t="str">
        <f>IF(ISBLANK(Values!E14),"",Values!$M14)</f>
        <v>https://download.lenovo.com/Images/Parts/01YT115/01YT115_A.jpg</v>
      </c>
      <c r="N15" s="28" t="str">
        <f>IF(ISBLANK(Values!$F14),"",Values!N14)</f>
        <v>https://download.lenovo.com/Images/Parts/01YT115/01YT115_B.jpg</v>
      </c>
      <c r="O15" s="28" t="str">
        <f>IF(ISBLANK(Values!$F14),"",Values!O14)</f>
        <v>https://download.lenovo.com/Images/Parts/01YT115/01YT115_details.jpg</v>
      </c>
      <c r="P15" s="28" t="str">
        <f>IF(ISBLANK(Values!$F14),"",Values!P14)</f>
        <v/>
      </c>
      <c r="Q15" s="28" t="str">
        <f>IF(ISBLANK(Values!$F14),"",Values!Q14)</f>
        <v/>
      </c>
      <c r="R15" s="28" t="str">
        <f>IF(ISBLANK(Values!$F14),"",Values!R14)</f>
        <v/>
      </c>
      <c r="S15" s="28" t="str">
        <f>IF(ISBLANK(Values!$F14),"",Values!S14)</f>
        <v/>
      </c>
      <c r="T15" s="28" t="str">
        <f>IF(ISBLANK(Values!$F14),"",Values!T14)</f>
        <v/>
      </c>
      <c r="U15" s="28" t="str">
        <f>IF(ISBLANK(Values!$F14),"",Values!U14)</f>
        <v/>
      </c>
      <c r="W15" s="30"/>
      <c r="X15" s="30"/>
      <c r="Y15" s="32"/>
      <c r="Z15" s="30"/>
      <c r="AA15" s="2" t="str">
        <f>IF(ISBLANK(Values!E14),"",Values!$B$20)</f>
        <v>PartialUpdate</v>
      </c>
      <c r="AI15" s="35"/>
      <c r="AJ15" s="33"/>
      <c r="AT15" s="28"/>
      <c r="DY15"/>
      <c r="FO15" s="28"/>
      <c r="GK15" s="60">
        <f>K15</f>
        <v>0</v>
      </c>
    </row>
    <row r="16" spans="1:193" ht="16" x14ac:dyDescent="0.2">
      <c r="A16" s="2" t="str">
        <f>IF(ISBLANK(Values!E15),"",IF(Values!$B$37="EU","computercomponent","computer"))</f>
        <v>computer</v>
      </c>
      <c r="B16" s="34" t="str">
        <f>IF(ISBLANK(Values!E15),"",Values!F15)</f>
        <v>Lenovo T460s Regular - NL</v>
      </c>
      <c r="C16" s="30"/>
      <c r="D16" s="29">
        <f>IF(ISBLANK(Values!E15),"",Values!E15)</f>
        <v>5714401465126</v>
      </c>
      <c r="E16" s="2" t="str">
        <f>IF(ISBLANK(Values!E15),"","EAN")</f>
        <v>EAN</v>
      </c>
      <c r="F16" s="28"/>
      <c r="G16" s="30"/>
      <c r="J16" s="32"/>
      <c r="K16" s="28"/>
      <c r="L16" s="28"/>
      <c r="M16" s="28" t="str">
        <f>IF(ISBLANK(Values!E15),"",Values!$M15)</f>
        <v>https://download.lenovo.com/Images/Parts/01YT119/01YT119_A.jpg</v>
      </c>
      <c r="N16" s="28" t="str">
        <f>IF(ISBLANK(Values!$F15),"",Values!N15)</f>
        <v>https://download.lenovo.com/Images/Parts/01YT119/01YT119_B.jpg</v>
      </c>
      <c r="O16" s="28" t="str">
        <f>IF(ISBLANK(Values!$F15),"",Values!O15)</f>
        <v>https://download.lenovo.com/Images/Parts/01YT119/01YT119_details.jpg</v>
      </c>
      <c r="P16" s="28" t="str">
        <f>IF(ISBLANK(Values!$F15),"",Values!P15)</f>
        <v/>
      </c>
      <c r="Q16" s="28" t="str">
        <f>IF(ISBLANK(Values!$F15),"",Values!Q15)</f>
        <v/>
      </c>
      <c r="R16" s="28" t="str">
        <f>IF(ISBLANK(Values!$F15),"",Values!R15)</f>
        <v/>
      </c>
      <c r="S16" s="28" t="str">
        <f>IF(ISBLANK(Values!$F15),"",Values!S15)</f>
        <v/>
      </c>
      <c r="T16" s="28" t="str">
        <f>IF(ISBLANK(Values!$F15),"",Values!T15)</f>
        <v/>
      </c>
      <c r="U16" s="28" t="str">
        <f>IF(ISBLANK(Values!$F15),"",Values!U15)</f>
        <v/>
      </c>
      <c r="W16" s="30"/>
      <c r="X16" s="30"/>
      <c r="Y16" s="32"/>
      <c r="Z16" s="30"/>
      <c r="AA16" s="2" t="str">
        <f>IF(ISBLANK(Values!E15),"",Values!$B$20)</f>
        <v>PartialUpdate</v>
      </c>
      <c r="AI16" s="35"/>
      <c r="AJ16" s="33"/>
      <c r="AT16" s="28"/>
      <c r="DY16"/>
      <c r="FO16" s="28"/>
      <c r="GK16" s="60">
        <f>K16</f>
        <v>0</v>
      </c>
    </row>
    <row r="17" spans="1:193" ht="16" x14ac:dyDescent="0.2">
      <c r="A17" s="2" t="str">
        <f>IF(ISBLANK(Values!E16),"",IF(Values!$B$37="EU","computercomponent","computer"))</f>
        <v>computer</v>
      </c>
      <c r="B17" s="34" t="str">
        <f>IF(ISBLANK(Values!E16),"",Values!F16)</f>
        <v>Lenovo T460s Regular - NO</v>
      </c>
      <c r="C17" s="30"/>
      <c r="D17" s="29">
        <f>IF(ISBLANK(Values!E16),"",Values!E16)</f>
        <v>5714401465133</v>
      </c>
      <c r="E17" s="2" t="str">
        <f>IF(ISBLANK(Values!E16),"","EAN")</f>
        <v>EAN</v>
      </c>
      <c r="F17" s="28"/>
      <c r="G17" s="30"/>
      <c r="J17" s="32"/>
      <c r="K17" s="28"/>
      <c r="L17" s="28"/>
      <c r="M17" s="28" t="str">
        <f>IF(ISBLANK(Values!E16),"",Values!$M16)</f>
        <v>https://download.lenovo.com/Images/Parts/01YT120/01YT120_A.jpg</v>
      </c>
      <c r="N17" s="28" t="str">
        <f>IF(ISBLANK(Values!$F16),"",Values!N16)</f>
        <v>https://download.lenovo.com/Images/Parts/01YT120/01YT120_B.jpg</v>
      </c>
      <c r="O17" s="28" t="str">
        <f>IF(ISBLANK(Values!$F16),"",Values!O16)</f>
        <v>https://download.lenovo.com/Images/Parts/01YT120/01YT120_details.jpg</v>
      </c>
      <c r="P17" s="28" t="str">
        <f>IF(ISBLANK(Values!$F16),"",Values!P16)</f>
        <v/>
      </c>
      <c r="Q17" s="28" t="str">
        <f>IF(ISBLANK(Values!$F16),"",Values!Q16)</f>
        <v/>
      </c>
      <c r="R17" s="28" t="str">
        <f>IF(ISBLANK(Values!$F16),"",Values!R16)</f>
        <v/>
      </c>
      <c r="S17" s="28" t="str">
        <f>IF(ISBLANK(Values!$F16),"",Values!S16)</f>
        <v/>
      </c>
      <c r="T17" s="28" t="str">
        <f>IF(ISBLANK(Values!$F16),"",Values!T16)</f>
        <v/>
      </c>
      <c r="U17" s="28" t="str">
        <f>IF(ISBLANK(Values!$F16),"",Values!U16)</f>
        <v/>
      </c>
      <c r="W17" s="30"/>
      <c r="X17" s="30"/>
      <c r="Y17" s="32"/>
      <c r="Z17" s="30"/>
      <c r="AA17" s="2" t="str">
        <f>IF(ISBLANK(Values!E16),"",Values!$B$20)</f>
        <v>PartialUpdate</v>
      </c>
      <c r="AI17" s="35"/>
      <c r="AJ17" s="33"/>
      <c r="AT17" s="28"/>
      <c r="DY17"/>
      <c r="FO17" s="28"/>
      <c r="GK17" s="60">
        <f>K17</f>
        <v>0</v>
      </c>
    </row>
    <row r="18" spans="1:193" ht="16" x14ac:dyDescent="0.2">
      <c r="A18" s="2" t="str">
        <f>IF(ISBLANK(Values!E17),"",IF(Values!$B$37="EU","computercomponent","computer"))</f>
        <v>computer</v>
      </c>
      <c r="B18" s="34" t="str">
        <f>IF(ISBLANK(Values!E17),"",Values!F17)</f>
        <v>Lenovo T460s Regular - PL</v>
      </c>
      <c r="C18" s="30"/>
      <c r="D18" s="29">
        <f>IF(ISBLANK(Values!E17),"",Values!E17)</f>
        <v>5714401465140</v>
      </c>
      <c r="E18" s="2" t="str">
        <f>IF(ISBLANK(Values!E17),"","EAN")</f>
        <v>EAN</v>
      </c>
      <c r="F18" s="28"/>
      <c r="G18" s="30"/>
      <c r="J18" s="32"/>
      <c r="K18" s="28"/>
      <c r="L18" s="28"/>
      <c r="M18" s="28" t="str">
        <f>IF(ISBLANK(Values!E17),"",Values!$M17)</f>
        <v/>
      </c>
      <c r="N18" s="28" t="str">
        <f>IF(ISBLANK(Values!$F17),"",Values!N17)</f>
        <v/>
      </c>
      <c r="O18" s="28" t="str">
        <f>IF(ISBLANK(Values!$F17),"",Values!O17)</f>
        <v/>
      </c>
      <c r="P18" s="28" t="str">
        <f>IF(ISBLANK(Values!$F17),"",Values!P17)</f>
        <v/>
      </c>
      <c r="Q18" s="28" t="str">
        <f>IF(ISBLANK(Values!$F17),"",Values!Q17)</f>
        <v/>
      </c>
      <c r="R18" s="28" t="str">
        <f>IF(ISBLANK(Values!$F17),"",Values!R17)</f>
        <v/>
      </c>
      <c r="S18" s="28" t="str">
        <f>IF(ISBLANK(Values!$F17),"",Values!S17)</f>
        <v/>
      </c>
      <c r="T18" s="28" t="str">
        <f>IF(ISBLANK(Values!$F17),"",Values!T17)</f>
        <v/>
      </c>
      <c r="U18" s="28" t="str">
        <f>IF(ISBLANK(Values!$F17),"",Values!U17)</f>
        <v/>
      </c>
      <c r="W18" s="30"/>
      <c r="X18" s="30"/>
      <c r="Y18" s="32"/>
      <c r="Z18" s="30"/>
      <c r="AA18" s="2" t="str">
        <f>IF(ISBLANK(Values!E17),"",Values!$B$20)</f>
        <v>PartialUpdate</v>
      </c>
      <c r="AI18" s="35"/>
      <c r="AJ18" s="33"/>
      <c r="AT18" s="28"/>
      <c r="DY18"/>
      <c r="FO18" s="28"/>
      <c r="GK18" s="60">
        <f>K18</f>
        <v>0</v>
      </c>
    </row>
    <row r="19" spans="1:193" ht="16" x14ac:dyDescent="0.2">
      <c r="A19" s="2" t="str">
        <f>IF(ISBLANK(Values!E18),"",IF(Values!$B$37="EU","computercomponent","computer"))</f>
        <v>computer</v>
      </c>
      <c r="B19" s="34" t="str">
        <f>IF(ISBLANK(Values!E18),"",Values!F18)</f>
        <v>Lenovo T460s Regular - PT</v>
      </c>
      <c r="C19" s="30"/>
      <c r="D19" s="29">
        <f>IF(ISBLANK(Values!E18),"",Values!E18)</f>
        <v>5714401465157</v>
      </c>
      <c r="E19" s="2" t="str">
        <f>IF(ISBLANK(Values!E18),"","EAN")</f>
        <v>EAN</v>
      </c>
      <c r="F19" s="28"/>
      <c r="G19" s="30"/>
      <c r="J19" s="32"/>
      <c r="K19" s="28"/>
      <c r="L19" s="28"/>
      <c r="M19" s="28" t="str">
        <f>IF(ISBLANK(Values!E18),"",Values!$M18)</f>
        <v>https://download.lenovo.com/Images/Parts/01YT122/01YT122_A.jpg</v>
      </c>
      <c r="N19" s="28" t="str">
        <f>IF(ISBLANK(Values!$F18),"",Values!N18)</f>
        <v>https://download.lenovo.com/Images/Parts/01YT122/01YT122_B.jpg</v>
      </c>
      <c r="O19" s="28" t="str">
        <f>IF(ISBLANK(Values!$F18),"",Values!O18)</f>
        <v>https://download.lenovo.com/Images/Parts/01YT122/01YT122_details.jpg</v>
      </c>
      <c r="P19" s="28" t="str">
        <f>IF(ISBLANK(Values!$F18),"",Values!P18)</f>
        <v/>
      </c>
      <c r="Q19" s="28" t="str">
        <f>IF(ISBLANK(Values!$F18),"",Values!Q18)</f>
        <v/>
      </c>
      <c r="R19" s="28" t="str">
        <f>IF(ISBLANK(Values!$F18),"",Values!R18)</f>
        <v/>
      </c>
      <c r="S19" s="28" t="str">
        <f>IF(ISBLANK(Values!$F18),"",Values!S18)</f>
        <v/>
      </c>
      <c r="T19" s="28" t="str">
        <f>IF(ISBLANK(Values!$F18),"",Values!T18)</f>
        <v/>
      </c>
      <c r="U19" s="28" t="str">
        <f>IF(ISBLANK(Values!$F18),"",Values!U18)</f>
        <v/>
      </c>
      <c r="W19" s="30"/>
      <c r="X19" s="30"/>
      <c r="Y19" s="32"/>
      <c r="Z19" s="30"/>
      <c r="AA19" s="2" t="str">
        <f>IF(ISBLANK(Values!E18),"",Values!$B$20)</f>
        <v>PartialUpdate</v>
      </c>
      <c r="AI19" s="35"/>
      <c r="AJ19" s="33"/>
      <c r="AT19" s="28"/>
      <c r="DY19"/>
      <c r="FO19" s="28"/>
      <c r="GK19" s="60">
        <f>K19</f>
        <v>0</v>
      </c>
    </row>
    <row r="20" spans="1:193" ht="16" x14ac:dyDescent="0.2">
      <c r="A20" s="2" t="str">
        <f>IF(ISBLANK(Values!E19),"",IF(Values!$B$37="EU","computercomponent","computer"))</f>
        <v>computer</v>
      </c>
      <c r="B20" s="34" t="str">
        <f>IF(ISBLANK(Values!E19),"",Values!F19)</f>
        <v>Lenovo T460s Regular - SE/FI</v>
      </c>
      <c r="C20" s="30"/>
      <c r="D20" s="29">
        <f>IF(ISBLANK(Values!E19),"",Values!E19)</f>
        <v>5714401465164</v>
      </c>
      <c r="E20" s="2" t="str">
        <f>IF(ISBLANK(Values!E19),"","EAN")</f>
        <v>EAN</v>
      </c>
      <c r="F20" s="28"/>
      <c r="G20" s="30"/>
      <c r="J20" s="32"/>
      <c r="K20" s="28"/>
      <c r="L20" s="28"/>
      <c r="M20" s="28" t="str">
        <f>IF(ISBLANK(Values!E19),"",Values!$M19)</f>
        <v>https://download.lenovo.com/Images/Parts/01YR072/01YR072_A.jpg</v>
      </c>
      <c r="N20" s="28" t="str">
        <f>IF(ISBLANK(Values!$F19),"",Values!N19)</f>
        <v>https://download.lenovo.com/Images/Parts/01YR072/01YR072_B.jpg</v>
      </c>
      <c r="O20" s="28" t="str">
        <f>IF(ISBLANK(Values!$F19),"",Values!O19)</f>
        <v>https://download.lenovo.com/Images/Parts/01YR072/01YR072_details.jpg</v>
      </c>
      <c r="P20" s="28" t="str">
        <f>IF(ISBLANK(Values!$F19),"",Values!P19)</f>
        <v/>
      </c>
      <c r="Q20" s="28" t="str">
        <f>IF(ISBLANK(Values!$F19),"",Values!Q19)</f>
        <v/>
      </c>
      <c r="R20" s="28" t="str">
        <f>IF(ISBLANK(Values!$F19),"",Values!R19)</f>
        <v/>
      </c>
      <c r="S20" s="28" t="str">
        <f>IF(ISBLANK(Values!$F19),"",Values!S19)</f>
        <v/>
      </c>
      <c r="T20" s="28" t="str">
        <f>IF(ISBLANK(Values!$F19),"",Values!T19)</f>
        <v/>
      </c>
      <c r="U20" s="28" t="str">
        <f>IF(ISBLANK(Values!$F19),"",Values!U19)</f>
        <v/>
      </c>
      <c r="W20" s="30"/>
      <c r="X20" s="30"/>
      <c r="Y20" s="32"/>
      <c r="Z20" s="30"/>
      <c r="AA20" s="2" t="str">
        <f>IF(ISBLANK(Values!E19),"",Values!$B$20)</f>
        <v>PartialUpdate</v>
      </c>
      <c r="AI20" s="35"/>
      <c r="AJ20" s="33"/>
      <c r="AT20" s="28"/>
      <c r="DY20"/>
      <c r="FO20" s="28"/>
      <c r="GK20" s="60">
        <f>K20</f>
        <v>0</v>
      </c>
    </row>
    <row r="21" spans="1:193" ht="16" x14ac:dyDescent="0.2">
      <c r="A21" s="2" t="str">
        <f>IF(ISBLANK(Values!E20),"",IF(Values!$B$37="EU","computercomponent","computer"))</f>
        <v>computer</v>
      </c>
      <c r="B21" s="34" t="str">
        <f>IF(ISBLANK(Values!E20),"",Values!F20)</f>
        <v>Lenovo T460s Regular - CH</v>
      </c>
      <c r="C21" s="30"/>
      <c r="D21" s="29">
        <f>IF(ISBLANK(Values!E20),"",Values!E20)</f>
        <v>5714401465171</v>
      </c>
      <c r="E21" s="2" t="str">
        <f>IF(ISBLANK(Values!E20),"","EAN")</f>
        <v>EAN</v>
      </c>
      <c r="F21" s="28"/>
      <c r="G21" s="30"/>
      <c r="J21" s="32"/>
      <c r="K21" s="28"/>
      <c r="L21" s="28"/>
      <c r="M21" s="28" t="str">
        <f>IF(ISBLANK(Values!E20),"",Values!$M20)</f>
        <v>https://download.lenovo.com/Images/Parts/01YT127/01YT127_A.jpg</v>
      </c>
      <c r="N21" s="28" t="str">
        <f>IF(ISBLANK(Values!$F20),"",Values!N20)</f>
        <v>https://download.lenovo.com/Images/Parts/01YT127/01YT127_B.jpg</v>
      </c>
      <c r="O21" s="28" t="str">
        <f>IF(ISBLANK(Values!$F20),"",Values!O20)</f>
        <v>https://download.lenovo.com/Images/Parts/01YT127/01YT127_details.jpg</v>
      </c>
      <c r="P21" s="28" t="str">
        <f>IF(ISBLANK(Values!$F20),"",Values!P20)</f>
        <v/>
      </c>
      <c r="Q21" s="28" t="str">
        <f>IF(ISBLANK(Values!$F20),"",Values!Q20)</f>
        <v/>
      </c>
      <c r="R21" s="28" t="str">
        <f>IF(ISBLANK(Values!$F20),"",Values!R20)</f>
        <v/>
      </c>
      <c r="S21" s="28" t="str">
        <f>IF(ISBLANK(Values!$F20),"",Values!S20)</f>
        <v/>
      </c>
      <c r="T21" s="28" t="str">
        <f>IF(ISBLANK(Values!$F20),"",Values!T20)</f>
        <v/>
      </c>
      <c r="U21" s="28" t="str">
        <f>IF(ISBLANK(Values!$F20),"",Values!U20)</f>
        <v/>
      </c>
      <c r="W21" s="30"/>
      <c r="X21" s="30"/>
      <c r="Y21" s="32"/>
      <c r="Z21" s="30"/>
      <c r="AA21" s="2" t="str">
        <f>IF(ISBLANK(Values!E20),"",Values!$B$20)</f>
        <v>PartialUpdate</v>
      </c>
      <c r="AI21" s="35"/>
      <c r="AJ21" s="33"/>
      <c r="AT21" s="28"/>
      <c r="DY21"/>
      <c r="FO21" s="28"/>
      <c r="GK21" s="60">
        <f>K21</f>
        <v>0</v>
      </c>
    </row>
    <row r="22" spans="1:193" ht="16" x14ac:dyDescent="0.2">
      <c r="A22" s="2" t="str">
        <f>IF(ISBLANK(Values!E21),"",IF(Values!$B$37="EU","computercomponent","computer"))</f>
        <v>computer</v>
      </c>
      <c r="B22" s="34" t="str">
        <f>IF(ISBLANK(Values!E21),"",Values!F21)</f>
        <v>Lenovo T460s Regular - US INT</v>
      </c>
      <c r="C22" s="30"/>
      <c r="D22" s="29">
        <f>IF(ISBLANK(Values!E21),"",Values!E21)</f>
        <v>5714401465188</v>
      </c>
      <c r="E22" s="2" t="str">
        <f>IF(ISBLANK(Values!E21),"","EAN")</f>
        <v>EAN</v>
      </c>
      <c r="F22" s="28"/>
      <c r="G22" s="30"/>
      <c r="J22" s="32"/>
      <c r="K22" s="28"/>
      <c r="L22" s="28"/>
      <c r="M22" s="28" t="str">
        <f>IF(ISBLANK(Values!E21),"",Values!$M21)</f>
        <v>https://raw.githubusercontent.com/PatrickVibild/TellusAmazonPictures/master/pictures/Lenovo/T460s/RG/USI/1.jpg</v>
      </c>
      <c r="N22" s="28" t="str">
        <f>IF(ISBLANK(Values!$F21),"",Values!N21)</f>
        <v>https://raw.githubusercontent.com/PatrickVibild/TellusAmazonPictures/master/pictures/Lenovo/T460s/RG/USI/2.jpg</v>
      </c>
      <c r="O22" s="28" t="str">
        <f>IF(ISBLANK(Values!$F21),"",Values!O21)</f>
        <v>https://raw.githubusercontent.com/PatrickVibild/TellusAmazonPictures/master/pictures/Lenovo/T460s/RG/USI/3.jpg</v>
      </c>
      <c r="P22" s="28" t="str">
        <f>IF(ISBLANK(Values!$F21),"",Values!P21)</f>
        <v>https://raw.githubusercontent.com/PatrickVibild/TellusAmazonPictures/master/pictures/Lenovo/T460s/RG/USI/4.jpg</v>
      </c>
      <c r="Q22" s="28" t="str">
        <f>IF(ISBLANK(Values!$F21),"",Values!Q21)</f>
        <v>https://raw.githubusercontent.com/PatrickVibild/TellusAmazonPictures/master/pictures/Lenovo/T460s/RG/USI/5.jpg</v>
      </c>
      <c r="R22" s="28" t="str">
        <f>IF(ISBLANK(Values!$F21),"",Values!R21)</f>
        <v>https://raw.githubusercontent.com/PatrickVibild/TellusAmazonPictures/master/pictures/Lenovo/T460s/RG/USI/6.jpg</v>
      </c>
      <c r="S22" s="28" t="str">
        <f>IF(ISBLANK(Values!$F21),"",Values!S21)</f>
        <v>https://raw.githubusercontent.com/PatrickVibild/TellusAmazonPictures/master/pictures/Lenovo/T460s/RG/USI/7.jpg</v>
      </c>
      <c r="T22" s="28" t="str">
        <f>IF(ISBLANK(Values!$F21),"",Values!T21)</f>
        <v>https://raw.githubusercontent.com/PatrickVibild/TellusAmazonPictures/master/pictures/Lenovo/T460s/RG/USI/8.jpg</v>
      </c>
      <c r="U22" s="28" t="str">
        <f>IF(ISBLANK(Values!$F21),"",Values!U21)</f>
        <v>https://raw.githubusercontent.com/PatrickVibild/TellusAmazonPictures/master/pictures/Lenovo/T460s/RG/USI/9.jpg</v>
      </c>
      <c r="W22" s="30"/>
      <c r="X22" s="30"/>
      <c r="Y22" s="32"/>
      <c r="Z22" s="30"/>
      <c r="AA22" s="2" t="str">
        <f>IF(ISBLANK(Values!E21),"",Values!$B$20)</f>
        <v>PartialUpdate</v>
      </c>
      <c r="AI22" s="35"/>
      <c r="AJ22" s="33"/>
      <c r="AT22" s="28"/>
      <c r="DY22"/>
      <c r="FO22" s="28"/>
      <c r="GK22" s="60">
        <f>K22</f>
        <v>0</v>
      </c>
    </row>
    <row r="23" spans="1:193" s="36" customFormat="1" ht="16" x14ac:dyDescent="0.2">
      <c r="A23" s="2" t="str">
        <f>IF(ISBLANK(Values!E22),"",IF(Values!$B$37="EU","computercomponent","computer"))</f>
        <v>computer</v>
      </c>
      <c r="B23" s="34" t="str">
        <f>IF(ISBLANK(Values!E22),"",Values!F22)</f>
        <v>Lenovo T460s Regular - RUS</v>
      </c>
      <c r="C23" s="30"/>
      <c r="D23" s="29">
        <f>IF(ISBLANK(Values!E22),"",Values!E22)</f>
        <v>5714401465195</v>
      </c>
      <c r="E23" s="2" t="str">
        <f>IF(ISBLANK(Values!E22),"","EAN")</f>
        <v>EAN</v>
      </c>
      <c r="F23" s="28"/>
      <c r="G23" s="30"/>
      <c r="H23" s="2"/>
      <c r="I23" s="2"/>
      <c r="J23" s="32"/>
      <c r="K23" s="28"/>
      <c r="L23" s="28"/>
      <c r="M23" s="28" t="str">
        <f>IF(ISBLANK(Values!E22),"",Values!$M22)</f>
        <v>https://download.lenovo.com/Images/Parts/01YR069/01YR069_A.jpg</v>
      </c>
      <c r="N23" s="28" t="str">
        <f>IF(ISBLANK(Values!$F22),"",Values!N22)</f>
        <v>https://download.lenovo.com/Images/Parts/01YR069/01YR069_B.jpg</v>
      </c>
      <c r="O23" s="28" t="str">
        <f>IF(ISBLANK(Values!$F22),"",Values!O22)</f>
        <v>https://download.lenovo.com/Images/Parts/01YR069/01YR069_details.jpg</v>
      </c>
      <c r="P23" s="28" t="str">
        <f>IF(ISBLANK(Values!$F22),"",Values!P22)</f>
        <v/>
      </c>
      <c r="Q23" s="28" t="str">
        <f>IF(ISBLANK(Values!$F22),"",Values!Q22)</f>
        <v/>
      </c>
      <c r="R23" s="28" t="str">
        <f>IF(ISBLANK(Values!$F22),"",Values!R22)</f>
        <v/>
      </c>
      <c r="S23" s="28" t="str">
        <f>IF(ISBLANK(Values!$F22),"",Values!S22)</f>
        <v/>
      </c>
      <c r="T23" s="28" t="str">
        <f>IF(ISBLANK(Values!$F22),"",Values!T22)</f>
        <v/>
      </c>
      <c r="U23" s="28" t="str">
        <f>IF(ISBLANK(Values!$F22),"",Values!U22)</f>
        <v/>
      </c>
      <c r="V23" s="2"/>
      <c r="W23" s="30"/>
      <c r="X23" s="30"/>
      <c r="Y23" s="32"/>
      <c r="Z23" s="30"/>
      <c r="AA23" s="2" t="str">
        <f>IF(ISBLANK(Values!E22),"",Values!$B$20)</f>
        <v>PartialUpdate</v>
      </c>
      <c r="AB23" s="2"/>
      <c r="AC23" s="2"/>
      <c r="AD23" s="2"/>
      <c r="AE23" s="2"/>
      <c r="AF23" s="2"/>
      <c r="AG23" s="2"/>
      <c r="AH23" s="2"/>
      <c r="AI23" s="35"/>
      <c r="AJ23" s="33"/>
      <c r="AK23" s="2"/>
      <c r="AL23" s="2"/>
      <c r="AM23" s="2"/>
      <c r="AN23" s="2"/>
      <c r="AO23" s="2"/>
      <c r="AP23" s="2"/>
      <c r="AQ23" s="2"/>
      <c r="AR23" s="2"/>
      <c r="AS23" s="2"/>
      <c r="AT23" s="28"/>
      <c r="AU23" s="2"/>
      <c r="AV23" s="2"/>
      <c r="AW23" s="2"/>
      <c r="AX23" s="2"/>
      <c r="AY23" s="2"/>
      <c r="AZ23" s="2"/>
      <c r="BA23" s="2"/>
      <c r="BB23" s="2"/>
      <c r="BC23" s="2"/>
      <c r="BD23" s="2"/>
      <c r="BE23" s="2"/>
      <c r="BF23" s="2"/>
      <c r="BG23" s="2"/>
      <c r="BH23" s="2"/>
      <c r="BI23" s="2"/>
      <c r="BJ23" s="2"/>
      <c r="BK23" s="2"/>
      <c r="BL23" s="2"/>
      <c r="BM23" s="2"/>
      <c r="BN23" s="2"/>
      <c r="BO23" s="2"/>
      <c r="BP23" s="2"/>
      <c r="BQ23" s="2"/>
      <c r="BR23" s="2"/>
      <c r="BS23" s="2"/>
      <c r="BT23" s="2"/>
      <c r="BU23" s="2"/>
      <c r="BV23" s="2"/>
      <c r="BW23" s="2"/>
      <c r="BX23" s="2"/>
      <c r="BY23" s="2"/>
      <c r="BZ23" s="2"/>
      <c r="CA23" s="2"/>
      <c r="CB23" s="2"/>
      <c r="CC23" s="2"/>
      <c r="CD23" s="2"/>
      <c r="CE23" s="2"/>
      <c r="CF23" s="2"/>
      <c r="CG23" s="2"/>
      <c r="CH23" s="2"/>
      <c r="CI23" s="2"/>
      <c r="CJ23" s="2"/>
      <c r="CK23" s="2"/>
      <c r="CL23" s="2"/>
      <c r="CM23" s="2"/>
      <c r="CN23" s="2"/>
      <c r="CO23" s="2"/>
      <c r="CP23" s="2"/>
      <c r="CQ23" s="2"/>
      <c r="CR23" s="2"/>
      <c r="CS23" s="2"/>
      <c r="CT23" s="2"/>
      <c r="CU23" s="2"/>
      <c r="CV23" s="2"/>
      <c r="CW23" s="2"/>
      <c r="CX23" s="2"/>
      <c r="CY23" s="2"/>
      <c r="CZ23" s="2"/>
      <c r="DA23" s="2"/>
      <c r="DB23" s="2"/>
      <c r="DC23" s="2"/>
      <c r="DD23" s="2"/>
      <c r="DE23" s="2"/>
      <c r="DF23" s="2"/>
      <c r="DG23" s="2"/>
      <c r="DH23" s="2"/>
      <c r="DI23" s="2"/>
      <c r="DJ23" s="2"/>
      <c r="DK23" s="2"/>
      <c r="DL23" s="2"/>
      <c r="DM23" s="2"/>
      <c r="DN23" s="2"/>
      <c r="DO23" s="2"/>
      <c r="DP23" s="2"/>
      <c r="DQ23" s="2"/>
      <c r="DR23" s="2"/>
      <c r="DS23" s="2"/>
      <c r="DT23" s="2"/>
      <c r="DU23" s="2"/>
      <c r="DV23" s="2"/>
      <c r="DW23" s="2"/>
      <c r="DX23" s="2"/>
      <c r="DY23"/>
      <c r="DZ23" s="2"/>
      <c r="EA23" s="2"/>
      <c r="EB23" s="2"/>
      <c r="EC23" s="2"/>
      <c r="ED23" s="2"/>
      <c r="EE23" s="2"/>
      <c r="EF23" s="2"/>
      <c r="EG23" s="2"/>
      <c r="EH23" s="2"/>
      <c r="EI23" s="2"/>
      <c r="EJ23" s="2"/>
      <c r="EK23" s="2"/>
      <c r="EL23" s="2"/>
      <c r="EM23" s="2"/>
      <c r="EN23" s="2"/>
      <c r="EO23" s="2"/>
      <c r="EP23" s="2"/>
      <c r="EQ23" s="2"/>
      <c r="ER23" s="2"/>
      <c r="ES23" s="2"/>
      <c r="ET23" s="2"/>
      <c r="EU23" s="2"/>
      <c r="EV23" s="2"/>
      <c r="EW23" s="2"/>
      <c r="EX23" s="2"/>
      <c r="EY23" s="2"/>
      <c r="EZ23" s="2"/>
      <c r="FA23" s="2"/>
      <c r="FB23" s="2"/>
      <c r="FC23" s="2"/>
      <c r="FD23" s="2"/>
      <c r="FE23" s="2"/>
      <c r="FF23" s="2"/>
      <c r="FG23" s="2"/>
      <c r="FH23" s="2"/>
      <c r="FI23" s="2"/>
      <c r="FJ23" s="2"/>
      <c r="FK23" s="2"/>
      <c r="FL23" s="2"/>
      <c r="FM23" s="2"/>
      <c r="FN23" s="2"/>
      <c r="FO23" s="28"/>
      <c r="FP23" s="2"/>
      <c r="FQ23" s="2"/>
      <c r="FR23" s="2"/>
      <c r="FS23" s="2"/>
      <c r="FT23" s="2"/>
      <c r="FU23" s="2"/>
      <c r="FV23" s="2"/>
      <c r="FW23" s="2"/>
      <c r="FX23" s="2"/>
      <c r="FY23" s="2"/>
      <c r="FZ23" s="2"/>
      <c r="GA23" s="2"/>
      <c r="GB23" s="2"/>
      <c r="GC23" s="2"/>
      <c r="GD23" s="2"/>
      <c r="GE23" s="2"/>
      <c r="GF23" s="2"/>
      <c r="GG23" s="2"/>
      <c r="GH23" s="2"/>
      <c r="GI23" s="2"/>
      <c r="GJ23" s="2"/>
      <c r="GK23" s="61">
        <f>K23</f>
        <v>0</v>
      </c>
    </row>
    <row r="24" spans="1:193" s="36" customFormat="1" ht="16" x14ac:dyDescent="0.2">
      <c r="A24" s="2" t="str">
        <f>IF(ISBLANK(Values!E23),"",IF(Values!$B$37="EU","computercomponent","computer"))</f>
        <v>computer</v>
      </c>
      <c r="B24" s="34" t="str">
        <f>IF(ISBLANK(Values!E23),"",Values!F23)</f>
        <v>Lenovo T460s Regular - US</v>
      </c>
      <c r="C24" s="30"/>
      <c r="D24" s="29">
        <f>IF(ISBLANK(Values!E23),"",Values!E23)</f>
        <v>5714401465201</v>
      </c>
      <c r="E24" s="2" t="str">
        <f>IF(ISBLANK(Values!E23),"","EAN")</f>
        <v>EAN</v>
      </c>
      <c r="F24" s="28"/>
      <c r="G24" s="37"/>
      <c r="H24" s="2"/>
      <c r="I24" s="2"/>
      <c r="J24" s="32"/>
      <c r="K24" s="28"/>
      <c r="L24" s="28"/>
      <c r="M24" s="28" t="str">
        <f>IF(ISBLANK(Values!E23),"",Values!$M23)</f>
        <v>https://raw.githubusercontent.com/PatrickVibild/TellusAmazonPictures/master/pictures/Lenovo/T460s/RG/USI/1.jpg</v>
      </c>
      <c r="N24" s="28" t="str">
        <f>IF(ISBLANK(Values!$F23),"",Values!N23)</f>
        <v>https://raw.githubusercontent.com/PatrickVibild/TellusAmazonPictures/master/pictures/Lenovo/T460s/RG/USI/2.jpg</v>
      </c>
      <c r="O24" s="28" t="str">
        <f>IF(ISBLANK(Values!$F23),"",Values!O23)</f>
        <v>https://raw.githubusercontent.com/PatrickVibild/TellusAmazonPictures/master/pictures/Lenovo/T460s/RG/USI/3.jpg</v>
      </c>
      <c r="P24" s="28" t="str">
        <f>IF(ISBLANK(Values!$F23),"",Values!P23)</f>
        <v>https://raw.githubusercontent.com/PatrickVibild/TellusAmazonPictures/master/pictures/Lenovo/T460s/RG/USI/4.jpg</v>
      </c>
      <c r="Q24" s="28" t="str">
        <f>IF(ISBLANK(Values!$F23),"",Values!Q23)</f>
        <v>https://raw.githubusercontent.com/PatrickVibild/TellusAmazonPictures/master/pictures/Lenovo/T460s/RG/USI/5.jpg</v>
      </c>
      <c r="R24" s="28" t="str">
        <f>IF(ISBLANK(Values!$F23),"",Values!R23)</f>
        <v>https://raw.githubusercontent.com/PatrickVibild/TellusAmazonPictures/master/pictures/Lenovo/T460s/RG/USI/6.jpg</v>
      </c>
      <c r="S24" s="28" t="str">
        <f>IF(ISBLANK(Values!$F23),"",Values!S23)</f>
        <v>https://raw.githubusercontent.com/PatrickVibild/TellusAmazonPictures/master/pictures/Lenovo/T460s/RG/USI/7.jpg</v>
      </c>
      <c r="T24" s="28" t="str">
        <f>IF(ISBLANK(Values!$F23),"",Values!T23)</f>
        <v>https://raw.githubusercontent.com/PatrickVibild/TellusAmazonPictures/master/pictures/Lenovo/T460s/RG/USI/8.jpg</v>
      </c>
      <c r="U24" s="28" t="str">
        <f>IF(ISBLANK(Values!$F23),"",Values!U23)</f>
        <v>https://raw.githubusercontent.com/PatrickVibild/TellusAmazonPictures/master/pictures/Lenovo/T460s/RG/USI/9.jpg</v>
      </c>
      <c r="V24" s="2"/>
      <c r="W24" s="30"/>
      <c r="X24" s="30"/>
      <c r="Y24" s="32"/>
      <c r="Z24" s="30"/>
      <c r="AA24" s="2" t="str">
        <f>IF(ISBLANK(Values!E23),"",Values!$B$20)</f>
        <v>PartialUpdate</v>
      </c>
      <c r="AB24" s="2"/>
      <c r="AC24" s="2"/>
      <c r="AD24" s="2"/>
      <c r="AE24" s="2"/>
      <c r="AF24" s="2"/>
      <c r="AG24" s="2"/>
      <c r="AH24" s="2"/>
      <c r="AI24" s="35"/>
      <c r="AJ24" s="33"/>
      <c r="AK24" s="2"/>
      <c r="AL24" s="2"/>
      <c r="AM24" s="2"/>
      <c r="AN24" s="2"/>
      <c r="AO24" s="2"/>
      <c r="AP24" s="2"/>
      <c r="AQ24" s="2"/>
      <c r="AR24" s="2"/>
      <c r="AS24" s="2"/>
      <c r="AT24" s="28"/>
      <c r="AU24" s="2"/>
      <c r="AV24" s="2"/>
      <c r="AW24" s="2"/>
      <c r="AX24" s="2"/>
      <c r="AY24" s="2"/>
      <c r="AZ24" s="2"/>
      <c r="BA24" s="2"/>
      <c r="BB24" s="2"/>
      <c r="BC24" s="2"/>
      <c r="BD24" s="2"/>
      <c r="BE24" s="2"/>
      <c r="BF24" s="2"/>
      <c r="BG24" s="2"/>
      <c r="BH24" s="2"/>
      <c r="BI24" s="2"/>
      <c r="BJ24" s="2"/>
      <c r="BK24" s="2"/>
      <c r="BL24" s="2"/>
      <c r="BM24" s="2"/>
      <c r="BN24" s="2"/>
      <c r="BO24" s="2"/>
      <c r="BP24" s="2"/>
      <c r="BQ24" s="2"/>
      <c r="BR24" s="2"/>
      <c r="BS24" s="2"/>
      <c r="BT24" s="2"/>
      <c r="BU24" s="2"/>
      <c r="BV24" s="2"/>
      <c r="BW24" s="2"/>
      <c r="BX24" s="2"/>
      <c r="BY24" s="2"/>
      <c r="BZ24" s="2"/>
      <c r="CA24" s="2"/>
      <c r="CB24" s="2"/>
      <c r="CC24" s="2"/>
      <c r="CD24" s="2"/>
      <c r="CE24" s="2"/>
      <c r="CF24" s="2"/>
      <c r="CG24" s="2"/>
      <c r="CH24" s="2"/>
      <c r="CI24" s="2"/>
      <c r="CJ24" s="2"/>
      <c r="CK24" s="2"/>
      <c r="CL24" s="2"/>
      <c r="CM24" s="2"/>
      <c r="CN24" s="2"/>
      <c r="CO24" s="2"/>
      <c r="CP24" s="2"/>
      <c r="CQ24" s="2"/>
      <c r="CR24" s="2"/>
      <c r="CS24" s="2"/>
      <c r="CT24" s="2"/>
      <c r="CU24" s="2"/>
      <c r="CV24" s="2"/>
      <c r="CW24" s="2"/>
      <c r="CX24" s="2"/>
      <c r="CY24" s="2"/>
      <c r="CZ24" s="2"/>
      <c r="DA24" s="2"/>
      <c r="DB24" s="2"/>
      <c r="DC24" s="2"/>
      <c r="DD24" s="2"/>
      <c r="DE24" s="2"/>
      <c r="DF24" s="2"/>
      <c r="DG24" s="2"/>
      <c r="DH24" s="2"/>
      <c r="DI24" s="2"/>
      <c r="DJ24" s="2"/>
      <c r="DK24" s="2"/>
      <c r="DL24" s="2"/>
      <c r="DM24" s="2"/>
      <c r="DN24" s="2"/>
      <c r="DO24" s="2"/>
      <c r="DP24" s="2"/>
      <c r="DQ24" s="2"/>
      <c r="DR24" s="2"/>
      <c r="DS24" s="2"/>
      <c r="DT24" s="2"/>
      <c r="DU24" s="2"/>
      <c r="DV24" s="2"/>
      <c r="DW24" s="2"/>
      <c r="DX24" s="2"/>
      <c r="DY24"/>
      <c r="DZ24" s="2"/>
      <c r="EA24" s="2"/>
      <c r="EB24" s="2"/>
      <c r="EC24" s="2"/>
      <c r="ED24" s="2"/>
      <c r="EE24" s="2"/>
      <c r="EF24" s="2"/>
      <c r="EG24" s="2"/>
      <c r="EH24" s="2"/>
      <c r="EI24" s="2"/>
      <c r="EJ24" s="2"/>
      <c r="EK24" s="2"/>
      <c r="EL24" s="2"/>
      <c r="EM24" s="2"/>
      <c r="EN24" s="2"/>
      <c r="EO24" s="2"/>
      <c r="EP24" s="2"/>
      <c r="EQ24" s="2"/>
      <c r="ER24" s="2"/>
      <c r="ES24" s="2"/>
      <c r="ET24" s="2"/>
      <c r="EU24" s="2"/>
      <c r="EV24" s="2"/>
      <c r="EW24" s="2"/>
      <c r="EX24" s="2"/>
      <c r="EY24" s="2"/>
      <c r="EZ24" s="2"/>
      <c r="FA24" s="2"/>
      <c r="FB24" s="2"/>
      <c r="FC24" s="2"/>
      <c r="FD24" s="2"/>
      <c r="FE24" s="2"/>
      <c r="FF24" s="2"/>
      <c r="FG24" s="2"/>
      <c r="FH24" s="2"/>
      <c r="FI24" s="2"/>
      <c r="FJ24" s="2"/>
      <c r="FK24" s="2"/>
      <c r="FL24" s="2"/>
      <c r="FM24" s="2"/>
      <c r="FN24" s="2"/>
      <c r="FO24" s="28"/>
      <c r="FP24" s="2"/>
      <c r="FQ24" s="2"/>
      <c r="FR24" s="2"/>
      <c r="FS24" s="2"/>
      <c r="FT24" s="2"/>
      <c r="FU24" s="2"/>
      <c r="FV24" s="2"/>
      <c r="FW24" s="2"/>
      <c r="FX24" s="2"/>
      <c r="FY24" s="2"/>
      <c r="FZ24" s="2"/>
      <c r="GA24" s="2"/>
      <c r="GB24" s="2"/>
      <c r="GC24" s="2"/>
      <c r="GD24" s="2"/>
      <c r="GE24" s="2"/>
      <c r="GF24" s="2"/>
      <c r="GG24" s="2"/>
      <c r="GH24" s="2"/>
      <c r="GI24" s="2"/>
      <c r="GJ24" s="2"/>
      <c r="GK24" s="61">
        <f>K24</f>
        <v>0</v>
      </c>
    </row>
    <row r="25" spans="1:193" s="36" customFormat="1" ht="16" x14ac:dyDescent="0.2">
      <c r="A25" s="2" t="str">
        <f>IF(ISBLANK(Values!E24),"",IF(Values!$B$37="EU","computercomponent","computer"))</f>
        <v>computer</v>
      </c>
      <c r="B25" s="34" t="str">
        <f>IF(ISBLANK(Values!E24),"",Values!F24)</f>
        <v>Lenovo T460s - DE</v>
      </c>
      <c r="C25" s="30"/>
      <c r="D25" s="29">
        <f>IF(ISBLANK(Values!E24),"",Values!E24)</f>
        <v>5714401460015</v>
      </c>
      <c r="E25" s="2" t="str">
        <f>IF(ISBLANK(Values!E24),"","EAN")</f>
        <v>EAN</v>
      </c>
      <c r="F25" s="28"/>
      <c r="G25" s="30"/>
      <c r="H25" s="2"/>
      <c r="I25" s="2"/>
      <c r="J25" s="32"/>
      <c r="K25" s="28"/>
      <c r="L25" s="28"/>
      <c r="M25" s="28" t="str">
        <f>IF(ISBLANK(Values!E24),"",Values!$M24)</f>
        <v>https://raw.githubusercontent.com/PatrickVibild/TellusAmazonPictures/master/pictures/Lenovo/T460s/BL/DE/1.jpg</v>
      </c>
      <c r="N25" s="28" t="str">
        <f>IF(ISBLANK(Values!$F24),"",Values!N24)</f>
        <v>https://raw.githubusercontent.com/PatrickVibild/TellusAmazonPictures/master/pictures/Lenovo/T460s/BL/DE/2.jpg</v>
      </c>
      <c r="O25" s="28" t="str">
        <f>IF(ISBLANK(Values!$F24),"",Values!O24)</f>
        <v>https://raw.githubusercontent.com/PatrickVibild/TellusAmazonPictures/master/pictures/Lenovo/T460s/BL/DE/3.jpg</v>
      </c>
      <c r="P25" s="28" t="str">
        <f>IF(ISBLANK(Values!$F24),"",Values!P24)</f>
        <v>https://raw.githubusercontent.com/PatrickVibild/TellusAmazonPictures/master/pictures/Lenovo/T460s/BL/DE/4.jpg</v>
      </c>
      <c r="Q25" s="28" t="str">
        <f>IF(ISBLANK(Values!$F24),"",Values!Q24)</f>
        <v>https://raw.githubusercontent.com/PatrickVibild/TellusAmazonPictures/master/pictures/Lenovo/T460s/BL/DE/5.jpg</v>
      </c>
      <c r="R25" s="28" t="str">
        <f>IF(ISBLANK(Values!$F24),"",Values!R24)</f>
        <v>https://raw.githubusercontent.com/PatrickVibild/TellusAmazonPictures/master/pictures/Lenovo/T460s/BL/DE/6.jpg</v>
      </c>
      <c r="S25" s="28" t="str">
        <f>IF(ISBLANK(Values!$F24),"",Values!S24)</f>
        <v>https://raw.githubusercontent.com/PatrickVibild/TellusAmazonPictures/master/pictures/Lenovo/T460s/BL/DE/7.jpg</v>
      </c>
      <c r="T25" s="28" t="str">
        <f>IF(ISBLANK(Values!$F24),"",Values!T24)</f>
        <v>https://raw.githubusercontent.com/PatrickVibild/TellusAmazonPictures/master/pictures/Lenovo/T460s/BL/DE/8.jpg</v>
      </c>
      <c r="U25" s="28" t="str">
        <f>IF(ISBLANK(Values!$F24),"",Values!U24)</f>
        <v>https://raw.githubusercontent.com/PatrickVibild/TellusAmazonPictures/master/pictures/Lenovo/T460s/BL/DE/9.jpg</v>
      </c>
      <c r="V25" s="2"/>
      <c r="W25" s="30"/>
      <c r="X25" s="30"/>
      <c r="Y25" s="32"/>
      <c r="Z25" s="30"/>
      <c r="AA25" s="2" t="str">
        <f>IF(ISBLANK(Values!E24),"",Values!$B$20)</f>
        <v>PartialUpdate</v>
      </c>
      <c r="AB25" s="2"/>
      <c r="AC25" s="2"/>
      <c r="AD25" s="2"/>
      <c r="AE25" s="2"/>
      <c r="AF25" s="2"/>
      <c r="AG25" s="2"/>
      <c r="AH25" s="2"/>
      <c r="AI25" s="35"/>
      <c r="AJ25" s="33"/>
      <c r="AK25" s="2"/>
      <c r="AL25" s="2"/>
      <c r="AM25" s="2"/>
      <c r="AN25" s="2"/>
      <c r="AO25" s="2"/>
      <c r="AP25" s="2"/>
      <c r="AQ25" s="2"/>
      <c r="AR25" s="2"/>
      <c r="AS25" s="2"/>
      <c r="AT25" s="28"/>
      <c r="AU25" s="2"/>
      <c r="AV25" s="2"/>
      <c r="AW25" s="2"/>
      <c r="AX25" s="2"/>
      <c r="AY25" s="2"/>
      <c r="AZ25" s="2"/>
      <c r="BA25" s="2"/>
      <c r="BB25" s="2"/>
      <c r="BC25" s="2"/>
      <c r="BD25" s="2"/>
      <c r="BE25" s="2"/>
      <c r="BF25" s="2"/>
      <c r="BG25" s="2"/>
      <c r="BH25" s="2"/>
      <c r="BI25" s="2"/>
      <c r="BJ25" s="2"/>
      <c r="BK25" s="2"/>
      <c r="BL25" s="2"/>
      <c r="BM25" s="2"/>
      <c r="BN25" s="2"/>
      <c r="BO25" s="2"/>
      <c r="BP25" s="2"/>
      <c r="BQ25" s="2"/>
      <c r="BR25" s="2"/>
      <c r="BS25" s="2"/>
      <c r="BT25" s="2"/>
      <c r="BU25" s="2"/>
      <c r="BV25" s="2"/>
      <c r="BW25" s="2"/>
      <c r="BX25" s="2"/>
      <c r="BY25" s="2"/>
      <c r="BZ25" s="2"/>
      <c r="CA25" s="2"/>
      <c r="CB25" s="2"/>
      <c r="CC25" s="2"/>
      <c r="CD25" s="2"/>
      <c r="CE25" s="2"/>
      <c r="CF25" s="2"/>
      <c r="CG25" s="2"/>
      <c r="CH25" s="2"/>
      <c r="CI25" s="2"/>
      <c r="CJ25" s="2"/>
      <c r="CK25" s="2"/>
      <c r="CL25" s="2"/>
      <c r="CM25" s="2"/>
      <c r="CN25" s="2"/>
      <c r="CO25" s="2"/>
      <c r="CP25" s="2"/>
      <c r="CQ25" s="2"/>
      <c r="CR25" s="2"/>
      <c r="CS25" s="2"/>
      <c r="CT25" s="2"/>
      <c r="CU25" s="2"/>
      <c r="CV25" s="2"/>
      <c r="CW25" s="2"/>
      <c r="CX25" s="2"/>
      <c r="CY25" s="2"/>
      <c r="CZ25" s="2"/>
      <c r="DA25" s="2"/>
      <c r="DB25" s="2"/>
      <c r="DC25" s="2"/>
      <c r="DD25" s="2"/>
      <c r="DE25" s="2"/>
      <c r="DF25" s="2"/>
      <c r="DG25" s="2"/>
      <c r="DH25" s="2"/>
      <c r="DI25" s="2"/>
      <c r="DJ25" s="2"/>
      <c r="DK25" s="2"/>
      <c r="DL25" s="2"/>
      <c r="DM25" s="2"/>
      <c r="DN25" s="2"/>
      <c r="DO25" s="2"/>
      <c r="DP25" s="2"/>
      <c r="DQ25" s="2"/>
      <c r="DR25" s="2"/>
      <c r="DS25" s="2"/>
      <c r="DT25" s="2"/>
      <c r="DU25" s="2"/>
      <c r="DV25" s="2"/>
      <c r="DW25" s="2"/>
      <c r="DX25" s="2"/>
      <c r="DY25"/>
      <c r="DZ25" s="2"/>
      <c r="EA25" s="2"/>
      <c r="EB25" s="2"/>
      <c r="EC25" s="2"/>
      <c r="ED25" s="2"/>
      <c r="EE25" s="2"/>
      <c r="EF25" s="2"/>
      <c r="EG25" s="2"/>
      <c r="EH25" s="2"/>
      <c r="EI25" s="2"/>
      <c r="EJ25" s="2"/>
      <c r="EK25" s="2"/>
      <c r="EL25" s="2"/>
      <c r="EM25" s="2"/>
      <c r="EN25" s="2"/>
      <c r="EO25" s="2"/>
      <c r="EP25" s="2"/>
      <c r="EQ25" s="2"/>
      <c r="ER25" s="2"/>
      <c r="ES25" s="2"/>
      <c r="ET25" s="2"/>
      <c r="EU25" s="2"/>
      <c r="EV25" s="2"/>
      <c r="EW25" s="2"/>
      <c r="EX25" s="2"/>
      <c r="EY25" s="2"/>
      <c r="EZ25" s="2"/>
      <c r="FA25" s="2"/>
      <c r="FB25" s="2"/>
      <c r="FC25" s="2"/>
      <c r="FD25" s="2"/>
      <c r="FE25" s="2"/>
      <c r="FF25" s="2"/>
      <c r="FG25" s="2"/>
      <c r="FH25" s="2"/>
      <c r="FI25" s="2"/>
      <c r="FJ25" s="2"/>
      <c r="FK25" s="2"/>
      <c r="FL25" s="2"/>
      <c r="FM25" s="2"/>
      <c r="FN25" s="2"/>
      <c r="FO25" s="28"/>
      <c r="FP25" s="2"/>
      <c r="FQ25" s="2"/>
      <c r="FR25" s="2"/>
      <c r="FS25" s="2"/>
      <c r="FT25" s="2"/>
      <c r="FU25" s="2"/>
      <c r="FV25" s="2"/>
      <c r="FW25" s="2"/>
      <c r="FX25" s="2"/>
      <c r="FY25" s="2"/>
      <c r="FZ25" s="2"/>
      <c r="GA25" s="2"/>
      <c r="GB25" s="2"/>
      <c r="GC25" s="2"/>
      <c r="GD25" s="2"/>
      <c r="GE25" s="2"/>
      <c r="GF25" s="2"/>
      <c r="GG25" s="2"/>
      <c r="GH25" s="2"/>
      <c r="GI25" s="2"/>
      <c r="GJ25" s="2"/>
      <c r="GK25" s="61">
        <f>K25</f>
        <v>0</v>
      </c>
    </row>
    <row r="26" spans="1:193" s="36" customFormat="1" ht="16" x14ac:dyDescent="0.2">
      <c r="A26" s="2" t="str">
        <f>IF(ISBLANK(Values!E25),"",IF(Values!$B$37="EU","computercomponent","computer"))</f>
        <v>computer</v>
      </c>
      <c r="B26" s="34" t="str">
        <f>IF(ISBLANK(Values!E25),"",Values!F25)</f>
        <v>Lenovo T460s - FR FBA</v>
      </c>
      <c r="C26" s="30"/>
      <c r="D26" s="29">
        <f>IF(ISBLANK(Values!E25),"",Values!E25)</f>
        <v>5714401460022</v>
      </c>
      <c r="E26" s="2" t="str">
        <f>IF(ISBLANK(Values!E25),"","EAN")</f>
        <v>EAN</v>
      </c>
      <c r="F26" s="28"/>
      <c r="G26" s="30"/>
      <c r="H26" s="2"/>
      <c r="I26" s="2"/>
      <c r="J26" s="32"/>
      <c r="K26" s="28"/>
      <c r="L26" s="28"/>
      <c r="M26" s="28" t="str">
        <f>IF(ISBLANK(Values!E25),"",Values!$M25)</f>
        <v>https://raw.githubusercontent.com/PatrickVibild/TellusAmazonPictures/master/pictures/Lenovo/T460s/BL/FR/1.jpg</v>
      </c>
      <c r="N26" s="28" t="str">
        <f>IF(ISBLANK(Values!$F25),"",Values!N25)</f>
        <v>https://raw.githubusercontent.com/PatrickVibild/TellusAmazonPictures/master/pictures/Lenovo/T460s/BL/FR/2.jpg</v>
      </c>
      <c r="O26" s="28" t="str">
        <f>IF(ISBLANK(Values!$F25),"",Values!O25)</f>
        <v>https://raw.githubusercontent.com/PatrickVibild/TellusAmazonPictures/master/pictures/Lenovo/T460s/BL/FR/3.jpg</v>
      </c>
      <c r="P26" s="28" t="str">
        <f>IF(ISBLANK(Values!$F25),"",Values!P25)</f>
        <v>https://raw.githubusercontent.com/PatrickVibild/TellusAmazonPictures/master/pictures/Lenovo/T460s/BL/FR/4.jpg</v>
      </c>
      <c r="Q26" s="28" t="str">
        <f>IF(ISBLANK(Values!$F25),"",Values!Q25)</f>
        <v>https://raw.githubusercontent.com/PatrickVibild/TellusAmazonPictures/master/pictures/Lenovo/T460s/BL/FR/5.jpg</v>
      </c>
      <c r="R26" s="28" t="str">
        <f>IF(ISBLANK(Values!$F25),"",Values!R25)</f>
        <v>https://raw.githubusercontent.com/PatrickVibild/TellusAmazonPictures/master/pictures/Lenovo/T460s/BL/FR/6.jpg</v>
      </c>
      <c r="S26" s="28" t="str">
        <f>IF(ISBLANK(Values!$F25),"",Values!S25)</f>
        <v>https://raw.githubusercontent.com/PatrickVibild/TellusAmazonPictures/master/pictures/Lenovo/T460s/BL/FR/7.jpg</v>
      </c>
      <c r="T26" s="28" t="str">
        <f>IF(ISBLANK(Values!$F25),"",Values!T25)</f>
        <v>https://raw.githubusercontent.com/PatrickVibild/TellusAmazonPictures/master/pictures/Lenovo/T460s/BL/FR/8.jpg</v>
      </c>
      <c r="U26" s="28" t="str">
        <f>IF(ISBLANK(Values!$F25),"",Values!U25)</f>
        <v>https://raw.githubusercontent.com/PatrickVibild/TellusAmazonPictures/master/pictures/Lenovo/T460s/BL/FR/9.jpg</v>
      </c>
      <c r="V26" s="2"/>
      <c r="W26" s="30"/>
      <c r="X26" s="30"/>
      <c r="Y26" s="32"/>
      <c r="Z26" s="30"/>
      <c r="AA26" s="2" t="str">
        <f>IF(ISBLANK(Values!E25),"",Values!$B$20)</f>
        <v>PartialUpdate</v>
      </c>
      <c r="AB26" s="2"/>
      <c r="AC26" s="2"/>
      <c r="AD26" s="2"/>
      <c r="AE26" s="2"/>
      <c r="AF26" s="2"/>
      <c r="AG26" s="2"/>
      <c r="AH26" s="2"/>
      <c r="AI26" s="35"/>
      <c r="AJ26" s="33"/>
      <c r="AK26" s="2"/>
      <c r="AL26" s="2"/>
      <c r="AM26" s="2"/>
      <c r="AN26" s="2"/>
      <c r="AO26" s="2"/>
      <c r="AP26" s="2"/>
      <c r="AQ26" s="2"/>
      <c r="AR26" s="2"/>
      <c r="AS26" s="2"/>
      <c r="AT26" s="28"/>
      <c r="AU26" s="2"/>
      <c r="AV26" s="2"/>
      <c r="AW26" s="2"/>
      <c r="AX26" s="2"/>
      <c r="AY26" s="2"/>
      <c r="AZ26" s="2"/>
      <c r="BA26" s="2"/>
      <c r="BB26" s="2"/>
      <c r="BC26" s="2"/>
      <c r="BD26" s="2"/>
      <c r="BE26" s="2"/>
      <c r="BF26" s="2"/>
      <c r="BG26" s="2"/>
      <c r="BH26" s="2"/>
      <c r="BI26" s="2"/>
      <c r="BJ26" s="2"/>
      <c r="BK26" s="2"/>
      <c r="BL26" s="2"/>
      <c r="BM26" s="2"/>
      <c r="BN26" s="2"/>
      <c r="BO26" s="2"/>
      <c r="BP26" s="2"/>
      <c r="BQ26" s="2"/>
      <c r="BR26" s="2"/>
      <c r="BS26" s="2"/>
      <c r="BT26" s="2"/>
      <c r="BU26" s="2"/>
      <c r="BV26" s="2"/>
      <c r="BW26" s="2"/>
      <c r="BX26" s="2"/>
      <c r="BY26" s="2"/>
      <c r="BZ26" s="2"/>
      <c r="CA26" s="2"/>
      <c r="CB26" s="2"/>
      <c r="CC26" s="2"/>
      <c r="CD26" s="2"/>
      <c r="CE26" s="2"/>
      <c r="CF26" s="2"/>
      <c r="CG26" s="2"/>
      <c r="CH26" s="2"/>
      <c r="CI26" s="2"/>
      <c r="CJ26" s="2"/>
      <c r="CK26" s="2"/>
      <c r="CL26" s="2"/>
      <c r="CM26" s="2"/>
      <c r="CN26" s="2"/>
      <c r="CO26" s="2"/>
      <c r="CP26" s="2"/>
      <c r="CQ26" s="2"/>
      <c r="CR26" s="2"/>
      <c r="CS26" s="2"/>
      <c r="CT26" s="2"/>
      <c r="CU26" s="2"/>
      <c r="CV26" s="2"/>
      <c r="CW26" s="2"/>
      <c r="CX26" s="2"/>
      <c r="CY26" s="2"/>
      <c r="CZ26" s="2"/>
      <c r="DA26" s="2"/>
      <c r="DB26" s="2"/>
      <c r="DC26" s="2"/>
      <c r="DD26" s="2"/>
      <c r="DE26" s="2"/>
      <c r="DF26" s="2"/>
      <c r="DG26" s="2"/>
      <c r="DH26" s="2"/>
      <c r="DI26" s="2"/>
      <c r="DJ26" s="2"/>
      <c r="DK26" s="2"/>
      <c r="DL26" s="2"/>
      <c r="DM26" s="2"/>
      <c r="DN26" s="2"/>
      <c r="DO26" s="2"/>
      <c r="DP26" s="2"/>
      <c r="DQ26" s="2"/>
      <c r="DR26" s="2"/>
      <c r="DS26" s="2"/>
      <c r="DT26" s="2"/>
      <c r="DU26" s="2"/>
      <c r="DV26" s="2"/>
      <c r="DW26" s="2"/>
      <c r="DX26" s="2"/>
      <c r="DY26"/>
      <c r="DZ26" s="2"/>
      <c r="EA26" s="2"/>
      <c r="EB26" s="2"/>
      <c r="EC26" s="2"/>
      <c r="ED26" s="2"/>
      <c r="EE26" s="2"/>
      <c r="EF26" s="2"/>
      <c r="EG26" s="2"/>
      <c r="EH26" s="2"/>
      <c r="EI26" s="2"/>
      <c r="EJ26" s="2"/>
      <c r="EK26" s="2"/>
      <c r="EL26" s="2"/>
      <c r="EM26" s="2"/>
      <c r="EN26" s="2"/>
      <c r="EO26" s="2"/>
      <c r="EP26" s="2"/>
      <c r="EQ26" s="2"/>
      <c r="ER26" s="2"/>
      <c r="ES26" s="2"/>
      <c r="ET26" s="2"/>
      <c r="EU26" s="2"/>
      <c r="EV26" s="2"/>
      <c r="EW26" s="2"/>
      <c r="EX26" s="2"/>
      <c r="EY26" s="2"/>
      <c r="EZ26" s="2"/>
      <c r="FA26" s="2"/>
      <c r="FB26" s="2"/>
      <c r="FC26" s="2"/>
      <c r="FD26" s="2"/>
      <c r="FE26" s="2"/>
      <c r="FF26" s="2"/>
      <c r="FG26" s="2"/>
      <c r="FH26" s="2"/>
      <c r="FI26" s="2"/>
      <c r="FJ26" s="2"/>
      <c r="FK26" s="2"/>
      <c r="FL26" s="2"/>
      <c r="FM26" s="2"/>
      <c r="FN26" s="2"/>
      <c r="FO26" s="28"/>
      <c r="FP26" s="2"/>
      <c r="FQ26" s="2"/>
      <c r="FR26" s="2"/>
      <c r="FS26" s="2"/>
      <c r="FT26" s="2"/>
      <c r="FU26" s="2"/>
      <c r="FV26" s="2"/>
      <c r="FW26" s="2"/>
      <c r="FX26" s="2"/>
      <c r="FY26" s="2"/>
      <c r="FZ26" s="2"/>
      <c r="GA26" s="2"/>
      <c r="GB26" s="2"/>
      <c r="GC26" s="2"/>
      <c r="GD26" s="2"/>
      <c r="GE26" s="2"/>
      <c r="GF26" s="2"/>
      <c r="GG26" s="2"/>
      <c r="GH26" s="2"/>
      <c r="GI26" s="2"/>
      <c r="GJ26" s="2"/>
      <c r="GK26" s="61">
        <f>K26</f>
        <v>0</v>
      </c>
    </row>
    <row r="27" spans="1:193" s="36" customFormat="1" ht="16" x14ac:dyDescent="0.2">
      <c r="A27" s="2" t="str">
        <f>IF(ISBLANK(Values!E26),"",IF(Values!$B$37="EU","computercomponent","computer"))</f>
        <v>computer</v>
      </c>
      <c r="B27" s="34" t="str">
        <f>IF(ISBLANK(Values!E26),"",Values!F26)</f>
        <v>Lenovo T460s - IT</v>
      </c>
      <c r="C27" s="30"/>
      <c r="D27" s="29">
        <f>IF(ISBLANK(Values!E26),"",Values!E26)</f>
        <v>5714401460039</v>
      </c>
      <c r="E27" s="2" t="str">
        <f>IF(ISBLANK(Values!E26),"","EAN")</f>
        <v>EAN</v>
      </c>
      <c r="F27" s="28"/>
      <c r="G27" s="30"/>
      <c r="H27" s="2"/>
      <c r="I27" s="2"/>
      <c r="J27" s="32"/>
      <c r="K27" s="28"/>
      <c r="L27" s="28"/>
      <c r="M27" s="28" t="str">
        <f>IF(ISBLANK(Values!E26),"",Values!$M26)</f>
        <v>https://raw.githubusercontent.com/PatrickVibild/TellusAmazonPictures/master/pictures/Lenovo/T460s/BL/IT/1.jpg</v>
      </c>
      <c r="N27" s="28" t="str">
        <f>IF(ISBLANK(Values!$F26),"",Values!N26)</f>
        <v>https://raw.githubusercontent.com/PatrickVibild/TellusAmazonPictures/master/pictures/Lenovo/T460s/BL/IT/2.jpg</v>
      </c>
      <c r="O27" s="28" t="str">
        <f>IF(ISBLANK(Values!$F26),"",Values!O26)</f>
        <v>https://raw.githubusercontent.com/PatrickVibild/TellusAmazonPictures/master/pictures/Lenovo/T460s/BL/IT/3.jpg</v>
      </c>
      <c r="P27" s="28" t="str">
        <f>IF(ISBLANK(Values!$F26),"",Values!P26)</f>
        <v>https://raw.githubusercontent.com/PatrickVibild/TellusAmazonPictures/master/pictures/Lenovo/T460s/BL/IT/4.jpg</v>
      </c>
      <c r="Q27" s="28" t="str">
        <f>IF(ISBLANK(Values!$F26),"",Values!Q26)</f>
        <v>https://raw.githubusercontent.com/PatrickVibild/TellusAmazonPictures/master/pictures/Lenovo/T460s/BL/IT/5.jpg</v>
      </c>
      <c r="R27" s="28" t="str">
        <f>IF(ISBLANK(Values!$F26),"",Values!R26)</f>
        <v>https://raw.githubusercontent.com/PatrickVibild/TellusAmazonPictures/master/pictures/Lenovo/T460s/BL/IT/6.jpg</v>
      </c>
      <c r="S27" s="28" t="str">
        <f>IF(ISBLANK(Values!$F26),"",Values!S26)</f>
        <v>https://raw.githubusercontent.com/PatrickVibild/TellusAmazonPictures/master/pictures/Lenovo/T460s/BL/IT/7.jpg</v>
      </c>
      <c r="T27" s="28" t="str">
        <f>IF(ISBLANK(Values!$F26),"",Values!T26)</f>
        <v>https://raw.githubusercontent.com/PatrickVibild/TellusAmazonPictures/master/pictures/Lenovo/T460s/BL/IT/8.jpg</v>
      </c>
      <c r="U27" s="28" t="str">
        <f>IF(ISBLANK(Values!$F26),"",Values!U26)</f>
        <v>https://raw.githubusercontent.com/PatrickVibild/TellusAmazonPictures/master/pictures/Lenovo/T460s/BL/IT/9.jpg</v>
      </c>
      <c r="V27" s="2"/>
      <c r="W27" s="30"/>
      <c r="X27" s="30"/>
      <c r="Y27" s="32"/>
      <c r="Z27" s="30"/>
      <c r="AA27" s="2" t="str">
        <f>IF(ISBLANK(Values!E26),"",Values!$B$20)</f>
        <v>PartialUpdate</v>
      </c>
      <c r="AB27" s="2"/>
      <c r="AC27" s="2"/>
      <c r="AD27" s="2"/>
      <c r="AE27" s="2"/>
      <c r="AF27" s="2"/>
      <c r="AG27" s="2"/>
      <c r="AH27" s="2"/>
      <c r="AI27" s="35"/>
      <c r="AJ27" s="33"/>
      <c r="AK27" s="2"/>
      <c r="AL27" s="2"/>
      <c r="AM27" s="2"/>
      <c r="AN27" s="2"/>
      <c r="AO27" s="2"/>
      <c r="AP27" s="2"/>
      <c r="AQ27" s="2"/>
      <c r="AR27" s="2"/>
      <c r="AS27" s="2"/>
      <c r="AT27" s="28"/>
      <c r="AU27" s="2"/>
      <c r="AV27" s="2"/>
      <c r="AW27" s="2"/>
      <c r="AX27" s="2"/>
      <c r="AY27" s="2"/>
      <c r="AZ27" s="2"/>
      <c r="BA27" s="2"/>
      <c r="BB27" s="2"/>
      <c r="BC27" s="2"/>
      <c r="BD27" s="2"/>
      <c r="BE27" s="2"/>
      <c r="BF27" s="2"/>
      <c r="BG27" s="2"/>
      <c r="BH27" s="2"/>
      <c r="BI27" s="2"/>
      <c r="BJ27" s="2"/>
      <c r="BK27" s="2"/>
      <c r="BL27" s="2"/>
      <c r="BM27" s="2"/>
      <c r="BN27" s="2"/>
      <c r="BO27" s="2"/>
      <c r="BP27" s="2"/>
      <c r="BQ27" s="2"/>
      <c r="BR27" s="2"/>
      <c r="BS27" s="2"/>
      <c r="BT27" s="2"/>
      <c r="BU27" s="2"/>
      <c r="BV27" s="2"/>
      <c r="BW27" s="2"/>
      <c r="BX27" s="2"/>
      <c r="BY27" s="2"/>
      <c r="BZ27" s="2"/>
      <c r="CA27" s="2"/>
      <c r="CB27" s="2"/>
      <c r="CC27" s="2"/>
      <c r="CD27" s="2"/>
      <c r="CE27" s="2"/>
      <c r="CF27" s="2"/>
      <c r="CG27" s="2"/>
      <c r="CH27" s="2"/>
      <c r="CI27" s="2"/>
      <c r="CJ27" s="2"/>
      <c r="CK27" s="2"/>
      <c r="CL27" s="2"/>
      <c r="CM27" s="2"/>
      <c r="CN27" s="2"/>
      <c r="CO27" s="2"/>
      <c r="CP27" s="2"/>
      <c r="CQ27" s="2"/>
      <c r="CR27" s="2"/>
      <c r="CS27" s="2"/>
      <c r="CT27" s="2"/>
      <c r="CU27" s="2"/>
      <c r="CV27" s="2"/>
      <c r="CW27" s="2"/>
      <c r="CX27" s="2"/>
      <c r="CY27" s="2"/>
      <c r="CZ27" s="2"/>
      <c r="DA27" s="2"/>
      <c r="DB27" s="2"/>
      <c r="DC27" s="2"/>
      <c r="DD27" s="2"/>
      <c r="DE27" s="2"/>
      <c r="DF27" s="2"/>
      <c r="DG27" s="2"/>
      <c r="DH27" s="2"/>
      <c r="DI27" s="2"/>
      <c r="DJ27" s="2"/>
      <c r="DK27" s="2"/>
      <c r="DL27" s="2"/>
      <c r="DM27" s="2"/>
      <c r="DN27" s="2"/>
      <c r="DO27" s="2"/>
      <c r="DP27" s="2"/>
      <c r="DQ27" s="2"/>
      <c r="DR27" s="2"/>
      <c r="DS27" s="2"/>
      <c r="DT27" s="2"/>
      <c r="DU27" s="2"/>
      <c r="DV27" s="2"/>
      <c r="DW27" s="2"/>
      <c r="DX27" s="2"/>
      <c r="DY27"/>
      <c r="DZ27" s="2"/>
      <c r="EA27" s="2"/>
      <c r="EB27" s="2"/>
      <c r="EC27" s="2"/>
      <c r="ED27" s="2"/>
      <c r="EE27" s="2"/>
      <c r="EF27" s="2"/>
      <c r="EG27" s="2"/>
      <c r="EH27" s="2"/>
      <c r="EI27" s="2"/>
      <c r="EJ27" s="2"/>
      <c r="EK27" s="2"/>
      <c r="EL27" s="2"/>
      <c r="EM27" s="2"/>
      <c r="EN27" s="2"/>
      <c r="EO27" s="2"/>
      <c r="EP27" s="2"/>
      <c r="EQ27" s="2"/>
      <c r="ER27" s="2"/>
      <c r="ES27" s="2"/>
      <c r="ET27" s="2"/>
      <c r="EU27" s="2"/>
      <c r="EV27" s="2"/>
      <c r="EW27" s="2"/>
      <c r="EX27" s="2"/>
      <c r="EY27" s="2"/>
      <c r="EZ27" s="2"/>
      <c r="FA27" s="2"/>
      <c r="FB27" s="2"/>
      <c r="FC27" s="2"/>
      <c r="FD27" s="2"/>
      <c r="FE27" s="2"/>
      <c r="FF27" s="2"/>
      <c r="FG27" s="2"/>
      <c r="FH27" s="2"/>
      <c r="FI27" s="2"/>
      <c r="FJ27" s="2"/>
      <c r="FK27" s="2"/>
      <c r="FL27" s="2"/>
      <c r="FM27" s="2"/>
      <c r="FN27" s="2"/>
      <c r="FO27" s="28"/>
      <c r="FP27" s="2"/>
      <c r="FQ27" s="2"/>
      <c r="FR27" s="2"/>
      <c r="FS27" s="2"/>
      <c r="FT27" s="2"/>
      <c r="FU27" s="2"/>
      <c r="FV27" s="2"/>
      <c r="FW27" s="2"/>
      <c r="FX27" s="2"/>
      <c r="FY27" s="2"/>
      <c r="FZ27" s="2"/>
      <c r="GA27" s="2"/>
      <c r="GB27" s="2"/>
      <c r="GC27" s="2"/>
      <c r="GD27" s="2"/>
      <c r="GE27" s="2"/>
      <c r="GF27" s="2"/>
      <c r="GG27" s="2"/>
      <c r="GH27" s="2"/>
      <c r="GI27" s="2"/>
      <c r="GJ27" s="2"/>
      <c r="GK27" s="61">
        <f>K27</f>
        <v>0</v>
      </c>
    </row>
    <row r="28" spans="1:193" s="36" customFormat="1" ht="16" x14ac:dyDescent="0.2">
      <c r="A28" s="2" t="str">
        <f>IF(ISBLANK(Values!E27),"",IF(Values!$B$37="EU","computercomponent","computer"))</f>
        <v>computer</v>
      </c>
      <c r="B28" s="34" t="str">
        <f>IF(ISBLANK(Values!E27),"",Values!F27)</f>
        <v>Lenovo T460s - ES FBA</v>
      </c>
      <c r="C28" s="30"/>
      <c r="D28" s="29">
        <f>IF(ISBLANK(Values!E27),"",Values!E27)</f>
        <v>5714401460046</v>
      </c>
      <c r="E28" s="2" t="str">
        <f>IF(ISBLANK(Values!E27),"","EAN")</f>
        <v>EAN</v>
      </c>
      <c r="F28" s="28"/>
      <c r="G28" s="30"/>
      <c r="H28" s="2"/>
      <c r="I28" s="2"/>
      <c r="J28" s="32"/>
      <c r="K28" s="28"/>
      <c r="L28" s="28"/>
      <c r="M28" s="28" t="str">
        <f>IF(ISBLANK(Values!E27),"",Values!$M27)</f>
        <v>https://raw.githubusercontent.com/PatrickVibild/TellusAmazonPictures/master/pictures/Lenovo/T460s/BL/ES/1.jpg</v>
      </c>
      <c r="N28" s="28" t="str">
        <f>IF(ISBLANK(Values!$F27),"",Values!N27)</f>
        <v>https://raw.githubusercontent.com/PatrickVibild/TellusAmazonPictures/master/pictures/Lenovo/T460s/BL/ES/2.jpg</v>
      </c>
      <c r="O28" s="28" t="str">
        <f>IF(ISBLANK(Values!$F27),"",Values!O27)</f>
        <v>https://raw.githubusercontent.com/PatrickVibild/TellusAmazonPictures/master/pictures/Lenovo/T460s/BL/ES/3.jpg</v>
      </c>
      <c r="P28" s="28" t="str">
        <f>IF(ISBLANK(Values!$F27),"",Values!P27)</f>
        <v>https://raw.githubusercontent.com/PatrickVibild/TellusAmazonPictures/master/pictures/Lenovo/T460s/BL/ES/4.jpg</v>
      </c>
      <c r="Q28" s="28" t="str">
        <f>IF(ISBLANK(Values!$F27),"",Values!Q27)</f>
        <v>https://raw.githubusercontent.com/PatrickVibild/TellusAmazonPictures/master/pictures/Lenovo/T460s/BL/ES/5.jpg</v>
      </c>
      <c r="R28" s="28" t="str">
        <f>IF(ISBLANK(Values!$F27),"",Values!R27)</f>
        <v>https://raw.githubusercontent.com/PatrickVibild/TellusAmazonPictures/master/pictures/Lenovo/T460s/BL/ES/6.jpg</v>
      </c>
      <c r="S28" s="28" t="str">
        <f>IF(ISBLANK(Values!$F27),"",Values!S27)</f>
        <v>https://raw.githubusercontent.com/PatrickVibild/TellusAmazonPictures/master/pictures/Lenovo/T460s/BL/ES/7.jpg</v>
      </c>
      <c r="T28" s="28" t="str">
        <f>IF(ISBLANK(Values!$F27),"",Values!T27)</f>
        <v>https://raw.githubusercontent.com/PatrickVibild/TellusAmazonPictures/master/pictures/Lenovo/T460s/BL/ES/8.jpg</v>
      </c>
      <c r="U28" s="28" t="str">
        <f>IF(ISBLANK(Values!$F27),"",Values!U27)</f>
        <v>https://raw.githubusercontent.com/PatrickVibild/TellusAmazonPictures/master/pictures/Lenovo/T460s/BL/ES/9.jpg</v>
      </c>
      <c r="V28" s="2"/>
      <c r="W28" s="30"/>
      <c r="X28" s="30"/>
      <c r="Y28" s="32"/>
      <c r="Z28" s="30"/>
      <c r="AA28" s="2" t="str">
        <f>IF(ISBLANK(Values!E27),"",Values!$B$20)</f>
        <v>PartialUpdate</v>
      </c>
      <c r="AB28" s="2"/>
      <c r="AC28" s="2"/>
      <c r="AD28" s="2"/>
      <c r="AE28" s="2"/>
      <c r="AF28" s="2"/>
      <c r="AG28" s="2"/>
      <c r="AH28" s="2"/>
      <c r="AI28" s="35"/>
      <c r="AJ28" s="33"/>
      <c r="AK28" s="2"/>
      <c r="AL28" s="2"/>
      <c r="AM28" s="2"/>
      <c r="AN28" s="2"/>
      <c r="AO28" s="2"/>
      <c r="AP28" s="2"/>
      <c r="AQ28" s="2"/>
      <c r="AR28" s="2"/>
      <c r="AS28" s="2"/>
      <c r="AT28" s="28"/>
      <c r="AU28" s="2"/>
      <c r="AV28" s="2"/>
      <c r="AW28" s="2"/>
      <c r="AX28" s="2"/>
      <c r="AY28" s="2"/>
      <c r="AZ28" s="2"/>
      <c r="BA28" s="2"/>
      <c r="BB28" s="2"/>
      <c r="BC28" s="2"/>
      <c r="BD28" s="2"/>
      <c r="BE28" s="2"/>
      <c r="BF28" s="2"/>
      <c r="BG28" s="2"/>
      <c r="BH28" s="2"/>
      <c r="BI28" s="2"/>
      <c r="BJ28" s="2"/>
      <c r="BK28" s="2"/>
      <c r="BL28" s="2"/>
      <c r="BM28" s="2"/>
      <c r="BN28" s="2"/>
      <c r="BO28" s="2"/>
      <c r="BP28" s="2"/>
      <c r="BQ28" s="2"/>
      <c r="BR28" s="2"/>
      <c r="BS28" s="2"/>
      <c r="BT28" s="2"/>
      <c r="BU28" s="2"/>
      <c r="BV28" s="2"/>
      <c r="BW28" s="2"/>
      <c r="BX28" s="2"/>
      <c r="BY28" s="2"/>
      <c r="BZ28" s="2"/>
      <c r="CA28" s="2"/>
      <c r="CB28" s="2"/>
      <c r="CC28" s="2"/>
      <c r="CD28" s="2"/>
      <c r="CE28" s="2"/>
      <c r="CF28" s="2"/>
      <c r="CG28" s="2"/>
      <c r="CH28" s="2"/>
      <c r="CI28" s="2"/>
      <c r="CJ28" s="2"/>
      <c r="CK28" s="2"/>
      <c r="CL28" s="2"/>
      <c r="CM28" s="2"/>
      <c r="CN28" s="2"/>
      <c r="CO28" s="2"/>
      <c r="CP28" s="2"/>
      <c r="CQ28" s="2"/>
      <c r="CR28" s="2"/>
      <c r="CS28" s="2"/>
      <c r="CT28" s="2"/>
      <c r="CU28" s="2"/>
      <c r="CV28" s="2"/>
      <c r="CW28" s="2"/>
      <c r="CX28" s="2"/>
      <c r="CY28" s="2"/>
      <c r="CZ28" s="2"/>
      <c r="DA28" s="2"/>
      <c r="DB28" s="2"/>
      <c r="DC28" s="2"/>
      <c r="DD28" s="2"/>
      <c r="DE28" s="2"/>
      <c r="DF28" s="2"/>
      <c r="DG28" s="2"/>
      <c r="DH28" s="2"/>
      <c r="DI28" s="2"/>
      <c r="DJ28" s="2"/>
      <c r="DK28" s="2"/>
      <c r="DL28" s="2"/>
      <c r="DM28" s="2"/>
      <c r="DN28" s="2"/>
      <c r="DO28" s="2"/>
      <c r="DP28" s="2"/>
      <c r="DQ28" s="2"/>
      <c r="DR28" s="2"/>
      <c r="DS28" s="2"/>
      <c r="DT28" s="2"/>
      <c r="DU28" s="2"/>
      <c r="DV28" s="2"/>
      <c r="DW28" s="2"/>
      <c r="DX28" s="2"/>
      <c r="DY28"/>
      <c r="DZ28" s="2"/>
      <c r="EA28" s="2"/>
      <c r="EB28" s="2"/>
      <c r="EC28" s="2"/>
      <c r="ED28" s="2"/>
      <c r="EE28" s="2"/>
      <c r="EF28" s="2"/>
      <c r="EG28" s="2"/>
      <c r="EH28" s="2"/>
      <c r="EI28" s="2"/>
      <c r="EJ28" s="2"/>
      <c r="EK28" s="2"/>
      <c r="EL28" s="2"/>
      <c r="EM28" s="2"/>
      <c r="EN28" s="2"/>
      <c r="EO28" s="2"/>
      <c r="EP28" s="2"/>
      <c r="EQ28" s="2"/>
      <c r="ER28" s="2"/>
      <c r="ES28" s="2"/>
      <c r="ET28" s="2"/>
      <c r="EU28" s="2"/>
      <c r="EV28" s="2"/>
      <c r="EW28" s="2"/>
      <c r="EX28" s="2"/>
      <c r="EY28" s="2"/>
      <c r="EZ28" s="2"/>
      <c r="FA28" s="2"/>
      <c r="FB28" s="2"/>
      <c r="FC28" s="2"/>
      <c r="FD28" s="2"/>
      <c r="FE28" s="2"/>
      <c r="FF28" s="2"/>
      <c r="FG28" s="2"/>
      <c r="FH28" s="2"/>
      <c r="FI28" s="2"/>
      <c r="FJ28" s="2"/>
      <c r="FK28" s="2"/>
      <c r="FL28" s="2"/>
      <c r="FM28" s="2"/>
      <c r="FN28" s="2"/>
      <c r="FO28" s="28"/>
      <c r="FP28" s="2"/>
      <c r="FQ28" s="2"/>
      <c r="FR28" s="2"/>
      <c r="FS28" s="2"/>
      <c r="FT28" s="2"/>
      <c r="FU28" s="2"/>
      <c r="FV28" s="2"/>
      <c r="FW28" s="2"/>
      <c r="FX28" s="2"/>
      <c r="FY28" s="2"/>
      <c r="FZ28" s="2"/>
      <c r="GA28" s="2"/>
      <c r="GB28" s="2"/>
      <c r="GC28" s="2"/>
      <c r="GD28" s="2"/>
      <c r="GE28" s="2"/>
      <c r="GF28" s="2"/>
      <c r="GG28" s="2"/>
      <c r="GH28" s="2"/>
      <c r="GI28" s="2"/>
      <c r="GJ28" s="2"/>
      <c r="GK28" s="61">
        <f>K28</f>
        <v>0</v>
      </c>
    </row>
    <row r="29" spans="1:193" s="36" customFormat="1" ht="16" x14ac:dyDescent="0.2">
      <c r="A29" s="2" t="str">
        <f>IF(ISBLANK(Values!E28),"",IF(Values!$B$37="EU","computercomponent","computer"))</f>
        <v>computer</v>
      </c>
      <c r="B29" s="34" t="str">
        <f>IF(ISBLANK(Values!E28),"",Values!F28)</f>
        <v>Lenovo T460s - UK</v>
      </c>
      <c r="C29" s="30"/>
      <c r="D29" s="29">
        <f>IF(ISBLANK(Values!E28),"",Values!E28)</f>
        <v>5714401460053</v>
      </c>
      <c r="E29" s="2" t="str">
        <f>IF(ISBLANK(Values!E28),"","EAN")</f>
        <v>EAN</v>
      </c>
      <c r="F29" s="28"/>
      <c r="G29" s="30"/>
      <c r="H29" s="2"/>
      <c r="I29" s="2"/>
      <c r="J29" s="32"/>
      <c r="K29" s="28"/>
      <c r="L29" s="28"/>
      <c r="M29" s="28" t="str">
        <f>IF(ISBLANK(Values!E28),"",Values!$M28)</f>
        <v>https://raw.githubusercontent.com/PatrickVibild/TellusAmazonPictures/master/pictures/Lenovo/T460s/BL/UK/1.jpg</v>
      </c>
      <c r="N29" s="28" t="str">
        <f>IF(ISBLANK(Values!$F28),"",Values!N28)</f>
        <v>https://raw.githubusercontent.com/PatrickVibild/TellusAmazonPictures/master/pictures/Lenovo/T460s/BL/UK/2.jpg</v>
      </c>
      <c r="O29" s="28" t="str">
        <f>IF(ISBLANK(Values!$F28),"",Values!O28)</f>
        <v>https://raw.githubusercontent.com/PatrickVibild/TellusAmazonPictures/master/pictures/Lenovo/T460s/BL/UK/3.jpg</v>
      </c>
      <c r="P29" s="28" t="str">
        <f>IF(ISBLANK(Values!$F28),"",Values!P28)</f>
        <v>https://raw.githubusercontent.com/PatrickVibild/TellusAmazonPictures/master/pictures/Lenovo/T460s/BL/UK/4.jpg</v>
      </c>
      <c r="Q29" s="28" t="str">
        <f>IF(ISBLANK(Values!$F28),"",Values!Q28)</f>
        <v>https://raw.githubusercontent.com/PatrickVibild/TellusAmazonPictures/master/pictures/Lenovo/T460s/BL/UK/5.jpg</v>
      </c>
      <c r="R29" s="28" t="str">
        <f>IF(ISBLANK(Values!$F28),"",Values!R28)</f>
        <v>https://raw.githubusercontent.com/PatrickVibild/TellusAmazonPictures/master/pictures/Lenovo/T460s/BL/UK/6.jpg</v>
      </c>
      <c r="S29" s="28" t="str">
        <f>IF(ISBLANK(Values!$F28),"",Values!S28)</f>
        <v>https://raw.githubusercontent.com/PatrickVibild/TellusAmazonPictures/master/pictures/Lenovo/T460s/BL/UK/7.jpg</v>
      </c>
      <c r="T29" s="28" t="str">
        <f>IF(ISBLANK(Values!$F28),"",Values!T28)</f>
        <v>https://raw.githubusercontent.com/PatrickVibild/TellusAmazonPictures/master/pictures/Lenovo/T460s/BL/UK/8.jpg</v>
      </c>
      <c r="U29" s="28" t="str">
        <f>IF(ISBLANK(Values!$F28),"",Values!U28)</f>
        <v>https://raw.githubusercontent.com/PatrickVibild/TellusAmazonPictures/master/pictures/Lenovo/T460s/BL/UK/9.jpg</v>
      </c>
      <c r="V29" s="2"/>
      <c r="W29" s="30"/>
      <c r="X29" s="30"/>
      <c r="Y29" s="32"/>
      <c r="Z29" s="30"/>
      <c r="AA29" s="2" t="str">
        <f>IF(ISBLANK(Values!E28),"",Values!$B$20)</f>
        <v>PartialUpdate</v>
      </c>
      <c r="AB29" s="2"/>
      <c r="AC29" s="2"/>
      <c r="AD29" s="2"/>
      <c r="AE29" s="2"/>
      <c r="AF29" s="2"/>
      <c r="AG29" s="2"/>
      <c r="AH29" s="2"/>
      <c r="AI29" s="35"/>
      <c r="AJ29" s="33"/>
      <c r="AK29" s="2"/>
      <c r="AL29" s="2"/>
      <c r="AM29" s="2"/>
      <c r="AN29" s="2"/>
      <c r="AO29" s="2"/>
      <c r="AP29" s="2"/>
      <c r="AQ29" s="2"/>
      <c r="AR29" s="2"/>
      <c r="AS29" s="2"/>
      <c r="AT29" s="28"/>
      <c r="AU29" s="2"/>
      <c r="AV29" s="2"/>
      <c r="AW29" s="2"/>
      <c r="AX29" s="2"/>
      <c r="AY29" s="2"/>
      <c r="AZ29" s="2"/>
      <c r="BA29" s="2"/>
      <c r="BB29" s="2"/>
      <c r="BC29" s="2"/>
      <c r="BD29" s="2"/>
      <c r="BE29" s="2"/>
      <c r="BF29" s="2"/>
      <c r="BG29" s="2"/>
      <c r="BH29" s="2"/>
      <c r="BI29" s="2"/>
      <c r="BJ29" s="2"/>
      <c r="BK29" s="2"/>
      <c r="BL29" s="2"/>
      <c r="BM29" s="2"/>
      <c r="BN29" s="2"/>
      <c r="BO29" s="2"/>
      <c r="BP29" s="2"/>
      <c r="BQ29" s="2"/>
      <c r="BR29" s="2"/>
      <c r="BS29" s="2"/>
      <c r="BT29" s="2"/>
      <c r="BU29" s="2"/>
      <c r="BV29" s="2"/>
      <c r="BW29" s="2"/>
      <c r="BX29" s="2"/>
      <c r="BY29" s="2"/>
      <c r="BZ29" s="2"/>
      <c r="CA29" s="2"/>
      <c r="CB29" s="2"/>
      <c r="CC29" s="2"/>
      <c r="CD29" s="2"/>
      <c r="CE29" s="2"/>
      <c r="CF29" s="2"/>
      <c r="CG29" s="2"/>
      <c r="CH29" s="2"/>
      <c r="CI29" s="2"/>
      <c r="CJ29" s="2"/>
      <c r="CK29" s="2"/>
      <c r="CL29" s="2"/>
      <c r="CM29" s="2"/>
      <c r="CN29" s="2"/>
      <c r="CO29" s="2"/>
      <c r="CP29" s="2"/>
      <c r="CQ29" s="2"/>
      <c r="CR29" s="2"/>
      <c r="CS29" s="2"/>
      <c r="CT29" s="2"/>
      <c r="CU29" s="2"/>
      <c r="CV29" s="2"/>
      <c r="CW29" s="2"/>
      <c r="CX29" s="2"/>
      <c r="CY29" s="2"/>
      <c r="CZ29" s="2"/>
      <c r="DA29" s="2"/>
      <c r="DB29" s="2"/>
      <c r="DC29" s="2"/>
      <c r="DD29" s="2"/>
      <c r="DE29" s="2"/>
      <c r="DF29" s="2"/>
      <c r="DG29" s="2"/>
      <c r="DH29" s="2"/>
      <c r="DI29" s="2"/>
      <c r="DJ29" s="2"/>
      <c r="DK29" s="2"/>
      <c r="DL29" s="2"/>
      <c r="DM29" s="2"/>
      <c r="DN29" s="2"/>
      <c r="DO29" s="2"/>
      <c r="DP29" s="2"/>
      <c r="DQ29" s="2"/>
      <c r="DR29" s="2"/>
      <c r="DS29" s="2"/>
      <c r="DT29" s="2"/>
      <c r="DU29" s="2"/>
      <c r="DV29" s="2"/>
      <c r="DW29" s="2"/>
      <c r="DX29" s="2"/>
      <c r="DY29"/>
      <c r="DZ29" s="2"/>
      <c r="EA29" s="2"/>
      <c r="EB29" s="2"/>
      <c r="EC29" s="2"/>
      <c r="ED29" s="2"/>
      <c r="EE29" s="2"/>
      <c r="EF29" s="2"/>
      <c r="EG29" s="2"/>
      <c r="EH29" s="2"/>
      <c r="EI29" s="2"/>
      <c r="EJ29" s="2"/>
      <c r="EK29" s="2"/>
      <c r="EL29" s="2"/>
      <c r="EM29" s="2"/>
      <c r="EN29" s="2"/>
      <c r="EO29" s="2"/>
      <c r="EP29" s="2"/>
      <c r="EQ29" s="2"/>
      <c r="ER29" s="2"/>
      <c r="ES29" s="2"/>
      <c r="ET29" s="2"/>
      <c r="EU29" s="2"/>
      <c r="EV29" s="2"/>
      <c r="EW29" s="2"/>
      <c r="EX29" s="2"/>
      <c r="EY29" s="2"/>
      <c r="EZ29" s="2"/>
      <c r="FA29" s="2"/>
      <c r="FB29" s="2"/>
      <c r="FC29" s="2"/>
      <c r="FD29" s="2"/>
      <c r="FE29" s="2"/>
      <c r="FF29" s="2"/>
      <c r="FG29" s="2"/>
      <c r="FH29" s="2"/>
      <c r="FI29" s="2"/>
      <c r="FJ29" s="2"/>
      <c r="FK29" s="2"/>
      <c r="FL29" s="2"/>
      <c r="FM29" s="2"/>
      <c r="FN29" s="2"/>
      <c r="FO29" s="28"/>
      <c r="FP29" s="2"/>
      <c r="FQ29" s="2"/>
      <c r="FR29" s="2"/>
      <c r="FS29" s="2"/>
      <c r="FT29" s="2"/>
      <c r="FU29" s="2"/>
      <c r="FV29" s="2"/>
      <c r="FW29" s="2"/>
      <c r="FX29" s="2"/>
      <c r="FY29" s="2"/>
      <c r="FZ29" s="2"/>
      <c r="GA29" s="2"/>
      <c r="GB29" s="2"/>
      <c r="GC29" s="2"/>
      <c r="GD29" s="2"/>
      <c r="GE29" s="2"/>
      <c r="GF29" s="2"/>
      <c r="GG29" s="2"/>
      <c r="GH29" s="2"/>
      <c r="GI29" s="2"/>
      <c r="GJ29" s="2"/>
      <c r="GK29" s="61">
        <f>K29</f>
        <v>0</v>
      </c>
    </row>
    <row r="30" spans="1:193" s="36" customFormat="1" ht="16" x14ac:dyDescent="0.2">
      <c r="A30" s="2" t="str">
        <f>IF(ISBLANK(Values!E29),"",IF(Values!$B$37="EU","computercomponent","computer"))</f>
        <v>computer</v>
      </c>
      <c r="B30" s="34" t="str">
        <f>IF(ISBLANK(Values!E29),"",Values!F29)</f>
        <v>Lenovo T460s - NOR</v>
      </c>
      <c r="C30" s="30"/>
      <c r="D30" s="29">
        <f>IF(ISBLANK(Values!E29),"",Values!E29)</f>
        <v>5714401460060</v>
      </c>
      <c r="E30" s="2" t="str">
        <f>IF(ISBLANK(Values!E29),"","EAN")</f>
        <v>EAN</v>
      </c>
      <c r="F30" s="28"/>
      <c r="G30" s="30"/>
      <c r="H30" s="2"/>
      <c r="I30" s="2"/>
      <c r="J30" s="32"/>
      <c r="K30" s="28"/>
      <c r="L30" s="28"/>
      <c r="M30" s="28" t="str">
        <f>IF(ISBLANK(Values!E29),"",Values!$M29)</f>
        <v>https://raw.githubusercontent.com/PatrickVibild/TellusAmazonPictures/master/pictures/Lenovo/T460s/BL/NOR/1.jpg</v>
      </c>
      <c r="N30" s="28" t="str">
        <f>IF(ISBLANK(Values!$F29),"",Values!N29)</f>
        <v>https://raw.githubusercontent.com/PatrickVibild/TellusAmazonPictures/master/pictures/Lenovo/T460s/BL/NOR/2.jpg</v>
      </c>
      <c r="O30" s="28" t="str">
        <f>IF(ISBLANK(Values!$F29),"",Values!O29)</f>
        <v>https://raw.githubusercontent.com/PatrickVibild/TellusAmazonPictures/master/pictures/Lenovo/T460s/BL/NOR/3.jpg</v>
      </c>
      <c r="P30" s="28" t="str">
        <f>IF(ISBLANK(Values!$F29),"",Values!P29)</f>
        <v>https://raw.githubusercontent.com/PatrickVibild/TellusAmazonPictures/master/pictures/Lenovo/T460s/BL/NOR/4.jpg</v>
      </c>
      <c r="Q30" s="28" t="str">
        <f>IF(ISBLANK(Values!$F29),"",Values!Q29)</f>
        <v>https://raw.githubusercontent.com/PatrickVibild/TellusAmazonPictures/master/pictures/Lenovo/T460s/BL/NOR/5.jpg</v>
      </c>
      <c r="R30" s="28" t="str">
        <f>IF(ISBLANK(Values!$F29),"",Values!R29)</f>
        <v>https://raw.githubusercontent.com/PatrickVibild/TellusAmazonPictures/master/pictures/Lenovo/T460s/BL/NOR/6.jpg</v>
      </c>
      <c r="S30" s="28" t="str">
        <f>IF(ISBLANK(Values!$F29),"",Values!S29)</f>
        <v>https://raw.githubusercontent.com/PatrickVibild/TellusAmazonPictures/master/pictures/Lenovo/T460s/BL/NOR/7.jpg</v>
      </c>
      <c r="T30" s="28" t="str">
        <f>IF(ISBLANK(Values!$F29),"",Values!T29)</f>
        <v>https://raw.githubusercontent.com/PatrickVibild/TellusAmazonPictures/master/pictures/Lenovo/T460s/BL/NOR/8.jpg</v>
      </c>
      <c r="U30" s="28" t="str">
        <f>IF(ISBLANK(Values!$F29),"",Values!U29)</f>
        <v>https://raw.githubusercontent.com/PatrickVibild/TellusAmazonPictures/master/pictures/Lenovo/T460s/BL/NOR/9.jpg</v>
      </c>
      <c r="V30" s="2"/>
      <c r="W30" s="30"/>
      <c r="X30" s="30"/>
      <c r="Y30" s="32"/>
      <c r="Z30" s="30"/>
      <c r="AA30" s="2" t="str">
        <f>IF(ISBLANK(Values!E29),"",Values!$B$20)</f>
        <v>PartialUpdate</v>
      </c>
      <c r="AB30" s="2"/>
      <c r="AC30" s="2"/>
      <c r="AD30" s="2"/>
      <c r="AE30" s="2"/>
      <c r="AF30" s="2"/>
      <c r="AG30" s="2"/>
      <c r="AH30" s="2"/>
      <c r="AI30" s="35"/>
      <c r="AJ30" s="33"/>
      <c r="AK30" s="2"/>
      <c r="AL30" s="2"/>
      <c r="AM30" s="2"/>
      <c r="AN30" s="2"/>
      <c r="AO30" s="2"/>
      <c r="AP30" s="2"/>
      <c r="AQ30" s="2"/>
      <c r="AR30" s="2"/>
      <c r="AS30" s="2"/>
      <c r="AT30" s="28"/>
      <c r="AU30" s="2"/>
      <c r="AV30" s="2"/>
      <c r="AW30" s="2"/>
      <c r="AX30" s="2"/>
      <c r="AY30" s="2"/>
      <c r="AZ30" s="2"/>
      <c r="BA30" s="2"/>
      <c r="BB30" s="2"/>
      <c r="BC30" s="2"/>
      <c r="BD30" s="2"/>
      <c r="BE30" s="2"/>
      <c r="BF30" s="2"/>
      <c r="BG30" s="2"/>
      <c r="BH30" s="2"/>
      <c r="BI30" s="2"/>
      <c r="BJ30" s="2"/>
      <c r="BK30" s="2"/>
      <c r="BL30" s="2"/>
      <c r="BM30" s="2"/>
      <c r="BN30" s="2"/>
      <c r="BO30" s="2"/>
      <c r="BP30" s="2"/>
      <c r="BQ30" s="2"/>
      <c r="BR30" s="2"/>
      <c r="BS30" s="2"/>
      <c r="BT30" s="2"/>
      <c r="BU30" s="2"/>
      <c r="BV30" s="2"/>
      <c r="BW30" s="2"/>
      <c r="BX30" s="2"/>
      <c r="BY30" s="2"/>
      <c r="BZ30" s="2"/>
      <c r="CA30" s="2"/>
      <c r="CB30" s="2"/>
      <c r="CC30" s="2"/>
      <c r="CD30" s="2"/>
      <c r="CE30" s="2"/>
      <c r="CF30" s="2"/>
      <c r="CG30" s="2"/>
      <c r="CH30" s="2"/>
      <c r="CI30" s="2"/>
      <c r="CJ30" s="2"/>
      <c r="CK30" s="2"/>
      <c r="CL30" s="2"/>
      <c r="CM30" s="2"/>
      <c r="CN30" s="2"/>
      <c r="CO30" s="2"/>
      <c r="CP30" s="2"/>
      <c r="CQ30" s="2"/>
      <c r="CR30" s="2"/>
      <c r="CS30" s="2"/>
      <c r="CT30" s="2"/>
      <c r="CU30" s="2"/>
      <c r="CV30" s="2"/>
      <c r="CW30" s="2"/>
      <c r="CX30" s="2"/>
      <c r="CY30" s="2"/>
      <c r="CZ30" s="2"/>
      <c r="DA30" s="2"/>
      <c r="DB30" s="2"/>
      <c r="DC30" s="2"/>
      <c r="DD30" s="2"/>
      <c r="DE30" s="2"/>
      <c r="DF30" s="2"/>
      <c r="DG30" s="2"/>
      <c r="DH30" s="2"/>
      <c r="DI30" s="2"/>
      <c r="DJ30" s="2"/>
      <c r="DK30" s="2"/>
      <c r="DL30" s="2"/>
      <c r="DM30" s="2"/>
      <c r="DN30" s="2"/>
      <c r="DO30" s="2"/>
      <c r="DP30" s="2"/>
      <c r="DQ30" s="2"/>
      <c r="DR30" s="2"/>
      <c r="DS30" s="2"/>
      <c r="DT30" s="2"/>
      <c r="DU30" s="2"/>
      <c r="DV30" s="2"/>
      <c r="DW30" s="2"/>
      <c r="DX30" s="2"/>
      <c r="DY30"/>
      <c r="DZ30" s="2"/>
      <c r="EA30" s="2"/>
      <c r="EB30" s="2"/>
      <c r="EC30" s="2"/>
      <c r="ED30" s="2"/>
      <c r="EE30" s="2"/>
      <c r="EF30" s="2"/>
      <c r="EG30" s="2"/>
      <c r="EH30" s="2"/>
      <c r="EI30" s="2"/>
      <c r="EJ30" s="2"/>
      <c r="EK30" s="2"/>
      <c r="EL30" s="2"/>
      <c r="EM30" s="2"/>
      <c r="EN30" s="2"/>
      <c r="EO30" s="2"/>
      <c r="EP30" s="2"/>
      <c r="EQ30" s="2"/>
      <c r="ER30" s="2"/>
      <c r="ES30" s="2"/>
      <c r="ET30" s="2"/>
      <c r="EU30" s="2"/>
      <c r="EV30" s="2"/>
      <c r="EW30" s="2"/>
      <c r="EX30" s="2"/>
      <c r="EY30" s="2"/>
      <c r="EZ30" s="2"/>
      <c r="FA30" s="2"/>
      <c r="FB30" s="2"/>
      <c r="FC30" s="2"/>
      <c r="FD30" s="2"/>
      <c r="FE30" s="2"/>
      <c r="FF30" s="2"/>
      <c r="FG30" s="2"/>
      <c r="FH30" s="2"/>
      <c r="FI30" s="2"/>
      <c r="FJ30" s="2"/>
      <c r="FK30" s="2"/>
      <c r="FL30" s="2"/>
      <c r="FM30" s="2"/>
      <c r="FN30" s="2"/>
      <c r="FO30" s="28"/>
      <c r="FP30" s="2"/>
      <c r="FQ30" s="2"/>
      <c r="FR30" s="2"/>
      <c r="FS30" s="2"/>
      <c r="FT30" s="2"/>
      <c r="FU30" s="2"/>
      <c r="FV30" s="2"/>
      <c r="FW30" s="2"/>
      <c r="FX30" s="2"/>
      <c r="FY30" s="2"/>
      <c r="FZ30" s="2"/>
      <c r="GA30" s="2"/>
      <c r="GB30" s="2"/>
      <c r="GC30" s="2"/>
      <c r="GD30" s="2"/>
      <c r="GE30" s="2"/>
      <c r="GF30" s="2"/>
      <c r="GG30" s="2"/>
      <c r="GH30" s="2"/>
      <c r="GI30" s="2"/>
      <c r="GJ30" s="2"/>
      <c r="GK30" s="61">
        <f>K30</f>
        <v>0</v>
      </c>
    </row>
    <row r="31" spans="1:193" s="36" customFormat="1" ht="16" x14ac:dyDescent="0.2">
      <c r="A31" s="2" t="str">
        <f>IF(ISBLANK(Values!E30),"",IF(Values!$B$37="EU","computercomponent","computer"))</f>
        <v>computer</v>
      </c>
      <c r="B31" s="34" t="str">
        <f>IF(ISBLANK(Values!E30),"",Values!F30)</f>
        <v>Lenovo T460s - BE</v>
      </c>
      <c r="C31" s="30"/>
      <c r="D31" s="29">
        <f>IF(ISBLANK(Values!E30),"",Values!E30)</f>
        <v>5714401460077</v>
      </c>
      <c r="E31" s="2" t="str">
        <f>IF(ISBLANK(Values!E30),"","EAN")</f>
        <v>EAN</v>
      </c>
      <c r="F31" s="28"/>
      <c r="G31" s="30"/>
      <c r="H31" s="2"/>
      <c r="I31" s="2"/>
      <c r="J31" s="32"/>
      <c r="K31" s="28"/>
      <c r="L31" s="28"/>
      <c r="M31" s="28" t="str">
        <f>IF(ISBLANK(Values!E30),"",Values!$M30)</f>
        <v>https://download.lenovo.com/Images/Parts/01YR094/01YR094_A.jpg</v>
      </c>
      <c r="N31" s="28" t="str">
        <f>IF(ISBLANK(Values!$F30),"",Values!N30)</f>
        <v>https://download.lenovo.com/Images/Parts/01YR094/01YR094_B.jpg</v>
      </c>
      <c r="O31" s="28" t="str">
        <f>IF(ISBLANK(Values!$F30),"",Values!O30)</f>
        <v>https://download.lenovo.com/Images/Parts/01YR094/01YR094_details.jpg</v>
      </c>
      <c r="P31" s="28" t="str">
        <f>IF(ISBLANK(Values!$F30),"",Values!P30)</f>
        <v/>
      </c>
      <c r="Q31" s="28" t="str">
        <f>IF(ISBLANK(Values!$F30),"",Values!Q30)</f>
        <v/>
      </c>
      <c r="R31" s="28" t="str">
        <f>IF(ISBLANK(Values!$F30),"",Values!R30)</f>
        <v/>
      </c>
      <c r="S31" s="28" t="str">
        <f>IF(ISBLANK(Values!$F30),"",Values!S30)</f>
        <v/>
      </c>
      <c r="T31" s="28" t="str">
        <f>IF(ISBLANK(Values!$F30),"",Values!T30)</f>
        <v/>
      </c>
      <c r="U31" s="28" t="str">
        <f>IF(ISBLANK(Values!$F30),"",Values!U30)</f>
        <v/>
      </c>
      <c r="V31" s="2"/>
      <c r="W31" s="30"/>
      <c r="X31" s="30"/>
      <c r="Y31" s="32"/>
      <c r="Z31" s="30"/>
      <c r="AA31" s="2" t="str">
        <f>IF(ISBLANK(Values!E30),"",Values!$B$20)</f>
        <v>PartialUpdate</v>
      </c>
      <c r="AB31" s="2"/>
      <c r="AC31" s="2"/>
      <c r="AD31" s="2"/>
      <c r="AE31" s="2"/>
      <c r="AF31" s="2"/>
      <c r="AG31" s="2"/>
      <c r="AH31" s="2"/>
      <c r="AI31" s="35"/>
      <c r="AJ31" s="33"/>
      <c r="AK31" s="2"/>
      <c r="AL31" s="2"/>
      <c r="AM31" s="2"/>
      <c r="AN31" s="2"/>
      <c r="AO31" s="2"/>
      <c r="AP31" s="2"/>
      <c r="AQ31" s="2"/>
      <c r="AR31" s="2"/>
      <c r="AS31" s="2"/>
      <c r="AT31" s="28"/>
      <c r="AU31" s="2"/>
      <c r="AV31" s="2"/>
      <c r="AW31" s="2"/>
      <c r="AX31" s="2"/>
      <c r="AY31" s="2"/>
      <c r="AZ31" s="2"/>
      <c r="BA31" s="2"/>
      <c r="BB31" s="2"/>
      <c r="BC31" s="2"/>
      <c r="BD31" s="2"/>
      <c r="BE31" s="2"/>
      <c r="BF31" s="2"/>
      <c r="BG31" s="2"/>
      <c r="BH31" s="2"/>
      <c r="BI31" s="2"/>
      <c r="BJ31" s="2"/>
      <c r="BK31" s="2"/>
      <c r="BL31" s="2"/>
      <c r="BM31" s="2"/>
      <c r="BN31" s="2"/>
      <c r="BO31" s="2"/>
      <c r="BP31" s="2"/>
      <c r="BQ31" s="2"/>
      <c r="BR31" s="2"/>
      <c r="BS31" s="2"/>
      <c r="BT31" s="2"/>
      <c r="BU31" s="2"/>
      <c r="BV31" s="2"/>
      <c r="BW31" s="2"/>
      <c r="BX31" s="2"/>
      <c r="BY31" s="2"/>
      <c r="BZ31" s="2"/>
      <c r="CA31" s="2"/>
      <c r="CB31" s="2"/>
      <c r="CC31" s="2"/>
      <c r="CD31" s="2"/>
      <c r="CE31" s="2"/>
      <c r="CF31" s="2"/>
      <c r="CG31" s="2"/>
      <c r="CH31" s="2"/>
      <c r="CI31" s="2"/>
      <c r="CJ31" s="2"/>
      <c r="CK31" s="2"/>
      <c r="CL31" s="2"/>
      <c r="CM31" s="2"/>
      <c r="CN31" s="2"/>
      <c r="CO31" s="2"/>
      <c r="CP31" s="2"/>
      <c r="CQ31" s="2"/>
      <c r="CR31" s="2"/>
      <c r="CS31" s="2"/>
      <c r="CT31" s="2"/>
      <c r="CU31" s="2"/>
      <c r="CV31" s="2"/>
      <c r="CW31" s="2"/>
      <c r="CX31" s="2"/>
      <c r="CY31" s="2"/>
      <c r="CZ31" s="2"/>
      <c r="DA31" s="2"/>
      <c r="DB31" s="2"/>
      <c r="DC31" s="2"/>
      <c r="DD31" s="2"/>
      <c r="DE31" s="2"/>
      <c r="DF31" s="2"/>
      <c r="DG31" s="2"/>
      <c r="DH31" s="2"/>
      <c r="DI31" s="2"/>
      <c r="DJ31" s="2"/>
      <c r="DK31" s="2"/>
      <c r="DL31" s="2"/>
      <c r="DM31" s="2"/>
      <c r="DN31" s="2"/>
      <c r="DO31" s="2"/>
      <c r="DP31" s="2"/>
      <c r="DQ31" s="2"/>
      <c r="DR31" s="2"/>
      <c r="DS31" s="2"/>
      <c r="DT31" s="2"/>
      <c r="DU31" s="2"/>
      <c r="DV31" s="2"/>
      <c r="DW31" s="2"/>
      <c r="DX31" s="2"/>
      <c r="DY31"/>
      <c r="DZ31" s="2"/>
      <c r="EA31" s="2"/>
      <c r="EB31" s="2"/>
      <c r="EC31" s="2"/>
      <c r="ED31" s="2"/>
      <c r="EE31" s="2"/>
      <c r="EF31" s="2"/>
      <c r="EG31" s="2"/>
      <c r="EH31" s="2"/>
      <c r="EI31" s="2"/>
      <c r="EJ31" s="2"/>
      <c r="EK31" s="2"/>
      <c r="EL31" s="2"/>
      <c r="EM31" s="2"/>
      <c r="EN31" s="2"/>
      <c r="EO31" s="2"/>
      <c r="EP31" s="2"/>
      <c r="EQ31" s="2"/>
      <c r="ER31" s="2"/>
      <c r="ES31" s="2"/>
      <c r="ET31" s="2"/>
      <c r="EU31" s="2"/>
      <c r="EV31" s="2"/>
      <c r="EW31" s="2"/>
      <c r="EX31" s="2"/>
      <c r="EY31" s="2"/>
      <c r="EZ31" s="2"/>
      <c r="FA31" s="2"/>
      <c r="FB31" s="2"/>
      <c r="FC31" s="2"/>
      <c r="FD31" s="2"/>
      <c r="FE31" s="2"/>
      <c r="FF31" s="2"/>
      <c r="FG31" s="2"/>
      <c r="FH31" s="2"/>
      <c r="FI31" s="2"/>
      <c r="FJ31" s="2"/>
      <c r="FK31" s="2"/>
      <c r="FL31" s="2"/>
      <c r="FM31" s="2"/>
      <c r="FN31" s="2"/>
      <c r="FO31" s="28"/>
      <c r="FP31" s="2"/>
      <c r="FQ31" s="2"/>
      <c r="FR31" s="2"/>
      <c r="FS31" s="2"/>
      <c r="FT31" s="2"/>
      <c r="FU31" s="2"/>
      <c r="FV31" s="2"/>
      <c r="FW31" s="2"/>
      <c r="FX31" s="2"/>
      <c r="FY31" s="2"/>
      <c r="FZ31" s="2"/>
      <c r="GA31" s="2"/>
      <c r="GB31" s="2"/>
      <c r="GC31" s="2"/>
      <c r="GD31" s="2"/>
      <c r="GE31" s="2"/>
      <c r="GF31" s="2"/>
      <c r="GG31" s="2"/>
      <c r="GH31" s="2"/>
      <c r="GI31" s="2"/>
      <c r="GJ31" s="2"/>
      <c r="GK31" s="61">
        <f>K31</f>
        <v>0</v>
      </c>
    </row>
    <row r="32" spans="1:193" s="36" customFormat="1" ht="16" x14ac:dyDescent="0.2">
      <c r="A32" s="2" t="str">
        <f>IF(ISBLANK(Values!E31),"",IF(Values!$B$37="EU","computercomponent","computer"))</f>
        <v>computer</v>
      </c>
      <c r="B32" s="34" t="str">
        <f>IF(ISBLANK(Values!E31),"",Values!F31)</f>
        <v>Lenovo T460s - BG</v>
      </c>
      <c r="C32" s="30"/>
      <c r="D32" s="29">
        <f>IF(ISBLANK(Values!E31),"",Values!E31)</f>
        <v>5714401460084</v>
      </c>
      <c r="E32" s="2" t="str">
        <f>IF(ISBLANK(Values!E31),"","EAN")</f>
        <v>EAN</v>
      </c>
      <c r="F32" s="28"/>
      <c r="G32" s="30"/>
      <c r="H32" s="2"/>
      <c r="I32" s="2"/>
      <c r="J32" s="32"/>
      <c r="K32" s="28"/>
      <c r="L32" s="28"/>
      <c r="M32" s="28" t="str">
        <f>IF(ISBLANK(Values!E31),"",Values!$M31)</f>
        <v/>
      </c>
      <c r="N32" s="28" t="str">
        <f>IF(ISBLANK(Values!$F31),"",Values!N31)</f>
        <v/>
      </c>
      <c r="O32" s="28" t="str">
        <f>IF(ISBLANK(Values!$F31),"",Values!O31)</f>
        <v/>
      </c>
      <c r="P32" s="28" t="str">
        <f>IF(ISBLANK(Values!$F31),"",Values!P31)</f>
        <v/>
      </c>
      <c r="Q32" s="28" t="str">
        <f>IF(ISBLANK(Values!$F31),"",Values!Q31)</f>
        <v/>
      </c>
      <c r="R32" s="28" t="str">
        <f>IF(ISBLANK(Values!$F31),"",Values!R31)</f>
        <v/>
      </c>
      <c r="S32" s="28" t="str">
        <f>IF(ISBLANK(Values!$F31),"",Values!S31)</f>
        <v/>
      </c>
      <c r="T32" s="28" t="str">
        <f>IF(ISBLANK(Values!$F31),"",Values!T31)</f>
        <v/>
      </c>
      <c r="U32" s="28" t="str">
        <f>IF(ISBLANK(Values!$F31),"",Values!U31)</f>
        <v/>
      </c>
      <c r="V32" s="2"/>
      <c r="W32" s="30"/>
      <c r="X32" s="30"/>
      <c r="Y32" s="32"/>
      <c r="Z32" s="30"/>
      <c r="AA32" s="2" t="str">
        <f>IF(ISBLANK(Values!E31),"",Values!$B$20)</f>
        <v>PartialUpdate</v>
      </c>
      <c r="AB32" s="2"/>
      <c r="AC32" s="2"/>
      <c r="AD32" s="2"/>
      <c r="AE32" s="2"/>
      <c r="AF32" s="2"/>
      <c r="AG32" s="2"/>
      <c r="AH32" s="2"/>
      <c r="AI32" s="35"/>
      <c r="AJ32" s="33"/>
      <c r="AK32" s="2"/>
      <c r="AL32" s="2"/>
      <c r="AM32" s="2"/>
      <c r="AN32" s="2"/>
      <c r="AO32" s="2"/>
      <c r="AP32" s="2"/>
      <c r="AQ32" s="2"/>
      <c r="AR32" s="2"/>
      <c r="AS32" s="2"/>
      <c r="AT32" s="28"/>
      <c r="AU32" s="2"/>
      <c r="AV32" s="2"/>
      <c r="AW32" s="2"/>
      <c r="AX32" s="2"/>
      <c r="AY32" s="2"/>
      <c r="AZ32" s="2"/>
      <c r="BA32" s="2"/>
      <c r="BB32" s="2"/>
      <c r="BC32" s="2"/>
      <c r="BD32" s="2"/>
      <c r="BE32" s="2"/>
      <c r="BF32" s="2"/>
      <c r="BG32" s="2"/>
      <c r="BH32" s="2"/>
      <c r="BI32" s="2"/>
      <c r="BJ32" s="2"/>
      <c r="BK32" s="2"/>
      <c r="BL32" s="2"/>
      <c r="BM32" s="2"/>
      <c r="BN32" s="2"/>
      <c r="BO32" s="2"/>
      <c r="BP32" s="2"/>
      <c r="BQ32" s="2"/>
      <c r="BR32" s="2"/>
      <c r="BS32" s="2"/>
      <c r="BT32" s="2"/>
      <c r="BU32" s="2"/>
      <c r="BV32" s="2"/>
      <c r="BW32" s="2"/>
      <c r="BX32" s="2"/>
      <c r="BY32" s="2"/>
      <c r="BZ32" s="2"/>
      <c r="CA32" s="2"/>
      <c r="CB32" s="2"/>
      <c r="CC32" s="2"/>
      <c r="CD32" s="2"/>
      <c r="CE32" s="2"/>
      <c r="CF32" s="2"/>
      <c r="CG32" s="2"/>
      <c r="CH32" s="2"/>
      <c r="CI32" s="2"/>
      <c r="CJ32" s="2"/>
      <c r="CK32" s="2"/>
      <c r="CL32" s="2"/>
      <c r="CM32" s="2"/>
      <c r="CN32" s="2"/>
      <c r="CO32" s="2"/>
      <c r="CP32" s="2"/>
      <c r="CQ32" s="2"/>
      <c r="CR32" s="2"/>
      <c r="CS32" s="2"/>
      <c r="CT32" s="2"/>
      <c r="CU32" s="2"/>
      <c r="CV32" s="2"/>
      <c r="CW32" s="2"/>
      <c r="CX32" s="2"/>
      <c r="CY32" s="2"/>
      <c r="CZ32" s="2"/>
      <c r="DA32" s="2"/>
      <c r="DB32" s="2"/>
      <c r="DC32" s="2"/>
      <c r="DD32" s="2"/>
      <c r="DE32" s="2"/>
      <c r="DF32" s="2"/>
      <c r="DG32" s="2"/>
      <c r="DH32" s="2"/>
      <c r="DI32" s="2"/>
      <c r="DJ32" s="2"/>
      <c r="DK32" s="2"/>
      <c r="DL32" s="2"/>
      <c r="DM32" s="2"/>
      <c r="DN32" s="2"/>
      <c r="DO32" s="2"/>
      <c r="DP32" s="2"/>
      <c r="DQ32" s="2"/>
      <c r="DR32" s="2"/>
      <c r="DS32" s="2"/>
      <c r="DT32" s="2"/>
      <c r="DU32" s="2"/>
      <c r="DV32" s="2"/>
      <c r="DW32" s="2"/>
      <c r="DX32" s="2"/>
      <c r="DY32"/>
      <c r="DZ32" s="2"/>
      <c r="EA32" s="2"/>
      <c r="EB32" s="2"/>
      <c r="EC32" s="2"/>
      <c r="ED32" s="2"/>
      <c r="EE32" s="2"/>
      <c r="EF32" s="2"/>
      <c r="EG32" s="2"/>
      <c r="EH32" s="2"/>
      <c r="EI32" s="2"/>
      <c r="EJ32" s="2"/>
      <c r="EK32" s="2"/>
      <c r="EL32" s="2"/>
      <c r="EM32" s="2"/>
      <c r="EN32" s="2"/>
      <c r="EO32" s="2"/>
      <c r="EP32" s="2"/>
      <c r="EQ32" s="2"/>
      <c r="ER32" s="2"/>
      <c r="ES32" s="2"/>
      <c r="ET32" s="2"/>
      <c r="EU32" s="2"/>
      <c r="EV32" s="2"/>
      <c r="EW32" s="2"/>
      <c r="EX32" s="2"/>
      <c r="EY32" s="2"/>
      <c r="EZ32" s="2"/>
      <c r="FA32" s="2"/>
      <c r="FB32" s="2"/>
      <c r="FC32" s="2"/>
      <c r="FD32" s="2"/>
      <c r="FE32" s="2"/>
      <c r="FF32" s="2"/>
      <c r="FG32" s="2"/>
      <c r="FH32" s="2"/>
      <c r="FI32" s="2"/>
      <c r="FJ32" s="2"/>
      <c r="FK32" s="2"/>
      <c r="FL32" s="2"/>
      <c r="FM32" s="2"/>
      <c r="FN32" s="2"/>
      <c r="FO32" s="28"/>
      <c r="FP32" s="2"/>
      <c r="FQ32" s="2"/>
      <c r="FR32" s="2"/>
      <c r="FS32" s="2"/>
      <c r="FT32" s="2"/>
      <c r="FU32" s="2"/>
      <c r="FV32" s="2"/>
      <c r="FW32" s="2"/>
      <c r="FX32" s="2"/>
      <c r="FY32" s="2"/>
      <c r="FZ32" s="2"/>
      <c r="GA32" s="2"/>
      <c r="GB32" s="2"/>
      <c r="GC32" s="2"/>
      <c r="GD32" s="2"/>
      <c r="GE32" s="2"/>
      <c r="GF32" s="2"/>
      <c r="GG32" s="2"/>
      <c r="GH32" s="2"/>
      <c r="GI32" s="2"/>
      <c r="GJ32" s="2"/>
      <c r="GK32" s="61">
        <f>K32</f>
        <v>0</v>
      </c>
    </row>
    <row r="33" spans="1:193" s="36" customFormat="1" ht="16" x14ac:dyDescent="0.2">
      <c r="A33" s="2" t="str">
        <f>IF(ISBLANK(Values!E32),"",IF(Values!$B$37="EU","computercomponent","computer"))</f>
        <v>computer</v>
      </c>
      <c r="B33" s="34" t="str">
        <f>IF(ISBLANK(Values!E32),"",Values!F32)</f>
        <v>Lenovo T460s - CZ</v>
      </c>
      <c r="C33" s="30"/>
      <c r="D33" s="29">
        <f>IF(ISBLANK(Values!E32),"",Values!E32)</f>
        <v>5714401460091</v>
      </c>
      <c r="E33" s="2" t="str">
        <f>IF(ISBLANK(Values!E32),"","EAN")</f>
        <v>EAN</v>
      </c>
      <c r="F33" s="28"/>
      <c r="G33" s="30"/>
      <c r="H33" s="2"/>
      <c r="I33" s="2"/>
      <c r="J33" s="32"/>
      <c r="K33" s="28"/>
      <c r="L33" s="28"/>
      <c r="M33" s="28" t="str">
        <f>IF(ISBLANK(Values!E32),"",Values!$M32)</f>
        <v>https://download.lenovo.com/Images/Parts/01YR096/01YR096_A.jpg</v>
      </c>
      <c r="N33" s="28" t="str">
        <f>IF(ISBLANK(Values!$F32),"",Values!N32)</f>
        <v>https://download.lenovo.com/Images/Parts/01YR096/01YR096_B.jpg</v>
      </c>
      <c r="O33" s="28" t="str">
        <f>IF(ISBLANK(Values!$F32),"",Values!O32)</f>
        <v>https://download.lenovo.com/Images/Parts/01YR096/01YR096_details.jpg</v>
      </c>
      <c r="P33" s="28" t="str">
        <f>IF(ISBLANK(Values!$F32),"",Values!P32)</f>
        <v/>
      </c>
      <c r="Q33" s="28" t="str">
        <f>IF(ISBLANK(Values!$F32),"",Values!Q32)</f>
        <v/>
      </c>
      <c r="R33" s="28" t="str">
        <f>IF(ISBLANK(Values!$F32),"",Values!R32)</f>
        <v/>
      </c>
      <c r="S33" s="28" t="str">
        <f>IF(ISBLANK(Values!$F32),"",Values!S32)</f>
        <v/>
      </c>
      <c r="T33" s="28" t="str">
        <f>IF(ISBLANK(Values!$F32),"",Values!T32)</f>
        <v/>
      </c>
      <c r="U33" s="28" t="str">
        <f>IF(ISBLANK(Values!$F32),"",Values!U32)</f>
        <v/>
      </c>
      <c r="V33" s="2"/>
      <c r="W33" s="30"/>
      <c r="X33" s="30"/>
      <c r="Y33" s="32"/>
      <c r="Z33" s="30"/>
      <c r="AA33" s="2" t="str">
        <f>IF(ISBLANK(Values!E32),"",Values!$B$20)</f>
        <v>PartialUpdate</v>
      </c>
      <c r="AB33" s="2"/>
      <c r="AC33" s="2"/>
      <c r="AD33" s="2"/>
      <c r="AE33" s="2"/>
      <c r="AF33" s="2"/>
      <c r="AG33" s="2"/>
      <c r="AH33" s="2"/>
      <c r="AI33" s="35"/>
      <c r="AJ33" s="33"/>
      <c r="AK33" s="2"/>
      <c r="AL33" s="2"/>
      <c r="AM33" s="2"/>
      <c r="AN33" s="2"/>
      <c r="AO33" s="2"/>
      <c r="AP33" s="2"/>
      <c r="AQ33" s="2"/>
      <c r="AR33" s="2"/>
      <c r="AS33" s="2"/>
      <c r="AT33" s="28"/>
      <c r="AU33" s="2"/>
      <c r="AV33" s="2"/>
      <c r="AW33" s="2"/>
      <c r="AX33" s="2"/>
      <c r="AY33" s="2"/>
      <c r="AZ33" s="2"/>
      <c r="BA33" s="2"/>
      <c r="BB33" s="2"/>
      <c r="BC33" s="2"/>
      <c r="BD33" s="2"/>
      <c r="BE33" s="2"/>
      <c r="BF33" s="2"/>
      <c r="BG33" s="2"/>
      <c r="BH33" s="2"/>
      <c r="BI33" s="2"/>
      <c r="BJ33" s="2"/>
      <c r="BK33" s="2"/>
      <c r="BL33" s="2"/>
      <c r="BM33" s="2"/>
      <c r="BN33" s="2"/>
      <c r="BO33" s="2"/>
      <c r="BP33" s="2"/>
      <c r="BQ33" s="2"/>
      <c r="BR33" s="2"/>
      <c r="BS33" s="2"/>
      <c r="BT33" s="2"/>
      <c r="BU33" s="2"/>
      <c r="BV33" s="2"/>
      <c r="BW33" s="2"/>
      <c r="BX33" s="2"/>
      <c r="BY33" s="2"/>
      <c r="BZ33" s="2"/>
      <c r="CA33" s="2"/>
      <c r="CB33" s="2"/>
      <c r="CC33" s="2"/>
      <c r="CD33" s="2"/>
      <c r="CE33" s="2"/>
      <c r="CF33" s="2"/>
      <c r="CG33" s="2"/>
      <c r="CH33" s="2"/>
      <c r="CI33" s="2"/>
      <c r="CJ33" s="2"/>
      <c r="CK33" s="2"/>
      <c r="CL33" s="2"/>
      <c r="CM33" s="2"/>
      <c r="CN33" s="2"/>
      <c r="CO33" s="2"/>
      <c r="CP33" s="2"/>
      <c r="CQ33" s="2"/>
      <c r="CR33" s="2"/>
      <c r="CS33" s="2"/>
      <c r="CT33" s="2"/>
      <c r="CU33" s="2"/>
      <c r="CV33" s="2"/>
      <c r="CW33" s="2"/>
      <c r="CX33" s="2"/>
      <c r="CY33" s="2"/>
      <c r="CZ33" s="2"/>
      <c r="DA33" s="2"/>
      <c r="DB33" s="2"/>
      <c r="DC33" s="2"/>
      <c r="DD33" s="2"/>
      <c r="DE33" s="2"/>
      <c r="DF33" s="2"/>
      <c r="DG33" s="2"/>
      <c r="DH33" s="2"/>
      <c r="DI33" s="2"/>
      <c r="DJ33" s="2"/>
      <c r="DK33" s="2"/>
      <c r="DL33" s="2"/>
      <c r="DM33" s="2"/>
      <c r="DN33" s="2"/>
      <c r="DO33" s="2"/>
      <c r="DP33" s="2"/>
      <c r="DQ33" s="2"/>
      <c r="DR33" s="2"/>
      <c r="DS33" s="2"/>
      <c r="DT33" s="2"/>
      <c r="DU33" s="2"/>
      <c r="DV33" s="2"/>
      <c r="DW33" s="2"/>
      <c r="DX33" s="2"/>
      <c r="DY33"/>
      <c r="DZ33" s="2"/>
      <c r="EA33" s="2"/>
      <c r="EB33" s="2"/>
      <c r="EC33" s="2"/>
      <c r="ED33" s="2"/>
      <c r="EE33" s="2"/>
      <c r="EF33" s="2"/>
      <c r="EG33" s="2"/>
      <c r="EH33" s="2"/>
      <c r="EI33" s="2"/>
      <c r="EJ33" s="2"/>
      <c r="EK33" s="2"/>
      <c r="EL33" s="2"/>
      <c r="EM33" s="2"/>
      <c r="EN33" s="2"/>
      <c r="EO33" s="2"/>
      <c r="EP33" s="2"/>
      <c r="EQ33" s="2"/>
      <c r="ER33" s="2"/>
      <c r="ES33" s="2"/>
      <c r="ET33" s="2"/>
      <c r="EU33" s="2"/>
      <c r="EV33" s="2"/>
      <c r="EW33" s="2"/>
      <c r="EX33" s="2"/>
      <c r="EY33" s="2"/>
      <c r="EZ33" s="2"/>
      <c r="FA33" s="2"/>
      <c r="FB33" s="2"/>
      <c r="FC33" s="2"/>
      <c r="FD33" s="2"/>
      <c r="FE33" s="2"/>
      <c r="FF33" s="2"/>
      <c r="FG33" s="2"/>
      <c r="FH33" s="2"/>
      <c r="FI33" s="2"/>
      <c r="FJ33" s="2"/>
      <c r="FK33" s="2"/>
      <c r="FL33" s="2"/>
      <c r="FM33" s="2"/>
      <c r="FN33" s="2"/>
      <c r="FO33" s="28"/>
      <c r="FP33" s="2"/>
      <c r="FQ33" s="2"/>
      <c r="FR33" s="2"/>
      <c r="FS33" s="2"/>
      <c r="FT33" s="2"/>
      <c r="FU33" s="2"/>
      <c r="FV33" s="2"/>
      <c r="FW33" s="2"/>
      <c r="FX33" s="2"/>
      <c r="FY33" s="2"/>
      <c r="FZ33" s="2"/>
      <c r="GA33" s="2"/>
      <c r="GB33" s="2"/>
      <c r="GC33" s="2"/>
      <c r="GD33" s="2"/>
      <c r="GE33" s="2"/>
      <c r="GF33" s="2"/>
      <c r="GG33" s="2"/>
      <c r="GH33" s="2"/>
      <c r="GI33" s="2"/>
      <c r="GJ33" s="2"/>
      <c r="GK33" s="61">
        <f>K33</f>
        <v>0</v>
      </c>
    </row>
    <row r="34" spans="1:193" s="36" customFormat="1" ht="16" x14ac:dyDescent="0.2">
      <c r="A34" s="2" t="str">
        <f>IF(ISBLANK(Values!E33),"",IF(Values!$B$37="EU","computercomponent","computer"))</f>
        <v>computer</v>
      </c>
      <c r="B34" s="34" t="str">
        <f>IF(ISBLANK(Values!E33),"",Values!F33)</f>
        <v>Lenovo T460s - DK</v>
      </c>
      <c r="C34" s="30"/>
      <c r="D34" s="29">
        <f>IF(ISBLANK(Values!E33),"",Values!E33)</f>
        <v>5714401460107</v>
      </c>
      <c r="E34" s="2" t="str">
        <f>IF(ISBLANK(Values!E33),"","EAN")</f>
        <v>EAN</v>
      </c>
      <c r="F34" s="28"/>
      <c r="G34" s="30"/>
      <c r="H34" s="2"/>
      <c r="I34" s="2"/>
      <c r="J34" s="32"/>
      <c r="K34" s="28"/>
      <c r="L34" s="28"/>
      <c r="M34" s="28" t="str">
        <f>IF(ISBLANK(Values!E33),"",Values!$M33)</f>
        <v>https://download.lenovo.com/Images/Parts/01YR097/01YR097_A.jpg</v>
      </c>
      <c r="N34" s="28" t="str">
        <f>IF(ISBLANK(Values!$F33),"",Values!N33)</f>
        <v>https://download.lenovo.com/Images/Parts/01YR097/01YR097_B.jpg</v>
      </c>
      <c r="O34" s="28" t="str">
        <f>IF(ISBLANK(Values!$F33),"",Values!O33)</f>
        <v>https://download.lenovo.com/Images/Parts/01YR097/01YR097_details.jpg</v>
      </c>
      <c r="P34" s="28" t="str">
        <f>IF(ISBLANK(Values!$F33),"",Values!P33)</f>
        <v/>
      </c>
      <c r="Q34" s="28" t="str">
        <f>IF(ISBLANK(Values!$F33),"",Values!Q33)</f>
        <v/>
      </c>
      <c r="R34" s="28" t="str">
        <f>IF(ISBLANK(Values!$F33),"",Values!R33)</f>
        <v/>
      </c>
      <c r="S34" s="28" t="str">
        <f>IF(ISBLANK(Values!$F33),"",Values!S33)</f>
        <v/>
      </c>
      <c r="T34" s="28" t="str">
        <f>IF(ISBLANK(Values!$F33),"",Values!T33)</f>
        <v/>
      </c>
      <c r="U34" s="28" t="str">
        <f>IF(ISBLANK(Values!$F33),"",Values!U33)</f>
        <v/>
      </c>
      <c r="V34" s="2"/>
      <c r="W34" s="30"/>
      <c r="X34" s="30"/>
      <c r="Y34" s="32"/>
      <c r="Z34" s="30"/>
      <c r="AA34" s="2" t="str">
        <f>IF(ISBLANK(Values!E33),"",Values!$B$20)</f>
        <v>PartialUpdate</v>
      </c>
      <c r="AB34" s="2"/>
      <c r="AC34" s="2"/>
      <c r="AD34" s="2"/>
      <c r="AE34" s="2"/>
      <c r="AF34" s="2"/>
      <c r="AG34" s="2"/>
      <c r="AH34" s="2"/>
      <c r="AI34" s="35"/>
      <c r="AJ34" s="33"/>
      <c r="AK34" s="2"/>
      <c r="AL34" s="2"/>
      <c r="AM34" s="2"/>
      <c r="AN34" s="2"/>
      <c r="AO34" s="2"/>
      <c r="AP34" s="2"/>
      <c r="AQ34" s="2"/>
      <c r="AR34" s="2"/>
      <c r="AS34" s="2"/>
      <c r="AT34" s="28"/>
      <c r="AU34" s="2"/>
      <c r="AV34" s="2"/>
      <c r="AW34" s="2"/>
      <c r="AX34" s="2"/>
      <c r="AY34" s="2"/>
      <c r="AZ34" s="2"/>
      <c r="BA34" s="2"/>
      <c r="BB34" s="2"/>
      <c r="BC34" s="2"/>
      <c r="BD34" s="2"/>
      <c r="BE34" s="2"/>
      <c r="BF34" s="2"/>
      <c r="BG34" s="2"/>
      <c r="BH34" s="2"/>
      <c r="BI34" s="2"/>
      <c r="BJ34" s="2"/>
      <c r="BK34" s="2"/>
      <c r="BL34" s="2"/>
      <c r="BM34" s="2"/>
      <c r="BN34" s="2"/>
      <c r="BO34" s="2"/>
      <c r="BP34" s="2"/>
      <c r="BQ34" s="2"/>
      <c r="BR34" s="2"/>
      <c r="BS34" s="2"/>
      <c r="BT34" s="2"/>
      <c r="BU34" s="2"/>
      <c r="BV34" s="2"/>
      <c r="BW34" s="2"/>
      <c r="BX34" s="2"/>
      <c r="BY34" s="2"/>
      <c r="BZ34" s="2"/>
      <c r="CA34" s="2"/>
      <c r="CB34" s="2"/>
      <c r="CC34" s="2"/>
      <c r="CD34" s="2"/>
      <c r="CE34" s="2"/>
      <c r="CF34" s="2"/>
      <c r="CG34" s="2"/>
      <c r="CH34" s="2"/>
      <c r="CI34" s="2"/>
      <c r="CJ34" s="2"/>
      <c r="CK34" s="2"/>
      <c r="CL34" s="2"/>
      <c r="CM34" s="2"/>
      <c r="CN34" s="2"/>
      <c r="CO34" s="2"/>
      <c r="CP34" s="2"/>
      <c r="CQ34" s="2"/>
      <c r="CR34" s="2"/>
      <c r="CS34" s="2"/>
      <c r="CT34" s="2"/>
      <c r="CU34" s="2"/>
      <c r="CV34" s="2"/>
      <c r="CW34" s="2"/>
      <c r="CX34" s="2"/>
      <c r="CY34" s="2"/>
      <c r="CZ34" s="2"/>
      <c r="DA34" s="2"/>
      <c r="DB34" s="2"/>
      <c r="DC34" s="2"/>
      <c r="DD34" s="2"/>
      <c r="DE34" s="2"/>
      <c r="DF34" s="2"/>
      <c r="DG34" s="2"/>
      <c r="DH34" s="2"/>
      <c r="DI34" s="2"/>
      <c r="DJ34" s="2"/>
      <c r="DK34" s="2"/>
      <c r="DL34" s="2"/>
      <c r="DM34" s="2"/>
      <c r="DN34" s="2"/>
      <c r="DO34" s="2"/>
      <c r="DP34" s="2"/>
      <c r="DQ34" s="2"/>
      <c r="DR34" s="2"/>
      <c r="DS34" s="2"/>
      <c r="DT34" s="2"/>
      <c r="DU34" s="2"/>
      <c r="DV34" s="2"/>
      <c r="DW34" s="2"/>
      <c r="DX34" s="2"/>
      <c r="DY34"/>
      <c r="DZ34" s="2"/>
      <c r="EA34" s="2"/>
      <c r="EB34" s="2"/>
      <c r="EC34" s="2"/>
      <c r="ED34" s="2"/>
      <c r="EE34" s="2"/>
      <c r="EF34" s="2"/>
      <c r="EG34" s="2"/>
      <c r="EH34" s="2"/>
      <c r="EI34" s="2"/>
      <c r="EJ34" s="2"/>
      <c r="EK34" s="2"/>
      <c r="EL34" s="2"/>
      <c r="EM34" s="2"/>
      <c r="EN34" s="2"/>
      <c r="EO34" s="2"/>
      <c r="EP34" s="2"/>
      <c r="EQ34" s="2"/>
      <c r="ER34" s="2"/>
      <c r="ES34" s="2"/>
      <c r="ET34" s="2"/>
      <c r="EU34" s="2"/>
      <c r="EV34" s="2"/>
      <c r="EW34" s="2"/>
      <c r="EX34" s="2"/>
      <c r="EY34" s="2"/>
      <c r="EZ34" s="2"/>
      <c r="FA34" s="2"/>
      <c r="FB34" s="2"/>
      <c r="FC34" s="2"/>
      <c r="FD34" s="2"/>
      <c r="FE34" s="2"/>
      <c r="FF34" s="2"/>
      <c r="FG34" s="2"/>
      <c r="FH34" s="2"/>
      <c r="FI34" s="2"/>
      <c r="FJ34" s="2"/>
      <c r="FK34" s="2"/>
      <c r="FL34" s="2"/>
      <c r="FM34" s="2"/>
      <c r="FN34" s="2"/>
      <c r="FO34" s="28"/>
      <c r="FP34" s="2"/>
      <c r="FQ34" s="2"/>
      <c r="FR34" s="2"/>
      <c r="FS34" s="2"/>
      <c r="FT34" s="2"/>
      <c r="FU34" s="2"/>
      <c r="FV34" s="2"/>
      <c r="FW34" s="2"/>
      <c r="FX34" s="2"/>
      <c r="FY34" s="2"/>
      <c r="FZ34" s="2"/>
      <c r="GA34" s="2"/>
      <c r="GB34" s="2"/>
      <c r="GC34" s="2"/>
      <c r="GD34" s="2"/>
      <c r="GE34" s="2"/>
      <c r="GF34" s="2"/>
      <c r="GG34" s="2"/>
      <c r="GH34" s="2"/>
      <c r="GI34" s="2"/>
      <c r="GJ34" s="2"/>
      <c r="GK34" s="61">
        <f>K34</f>
        <v>0</v>
      </c>
    </row>
    <row r="35" spans="1:193" s="36" customFormat="1" ht="16" x14ac:dyDescent="0.2">
      <c r="A35" s="2" t="str">
        <f>IF(ISBLANK(Values!E34),"",IF(Values!$B$37="EU","computercomponent","computer"))</f>
        <v>computer</v>
      </c>
      <c r="B35" s="34" t="str">
        <f>IF(ISBLANK(Values!E34),"",Values!F34)</f>
        <v>Lenovo T460s - HU</v>
      </c>
      <c r="C35" s="30"/>
      <c r="D35" s="29">
        <f>IF(ISBLANK(Values!E34),"",Values!E34)</f>
        <v>5714401460114</v>
      </c>
      <c r="E35" s="2" t="str">
        <f>IF(ISBLANK(Values!E34),"","EAN")</f>
        <v>EAN</v>
      </c>
      <c r="F35" s="28"/>
      <c r="G35" s="30"/>
      <c r="H35" s="2"/>
      <c r="I35" s="2"/>
      <c r="J35" s="32"/>
      <c r="K35" s="28"/>
      <c r="L35" s="28"/>
      <c r="M35" s="28" t="str">
        <f>IF(ISBLANK(Values!E34),"",Values!$M34)</f>
        <v>https://download.lenovo.com/Images/Parts/01YR103/01YR103_A.jpg</v>
      </c>
      <c r="N35" s="28" t="str">
        <f>IF(ISBLANK(Values!$F34),"",Values!N34)</f>
        <v>https://download.lenovo.com/Images/Parts/01YR103/01YR103_B.jpg</v>
      </c>
      <c r="O35" s="28" t="str">
        <f>IF(ISBLANK(Values!$F34),"",Values!O34)</f>
        <v>https://download.lenovo.com/Images/Parts/01YR103/01YR103_details.jpg</v>
      </c>
      <c r="P35" s="28" t="str">
        <f>IF(ISBLANK(Values!$F34),"",Values!P34)</f>
        <v/>
      </c>
      <c r="Q35" s="28" t="str">
        <f>IF(ISBLANK(Values!$F34),"",Values!Q34)</f>
        <v/>
      </c>
      <c r="R35" s="28" t="str">
        <f>IF(ISBLANK(Values!$F34),"",Values!R34)</f>
        <v/>
      </c>
      <c r="S35" s="28" t="str">
        <f>IF(ISBLANK(Values!$F34),"",Values!S34)</f>
        <v/>
      </c>
      <c r="T35" s="28" t="str">
        <f>IF(ISBLANK(Values!$F34),"",Values!T34)</f>
        <v/>
      </c>
      <c r="U35" s="28" t="str">
        <f>IF(ISBLANK(Values!$F34),"",Values!U34)</f>
        <v/>
      </c>
      <c r="V35" s="2"/>
      <c r="W35" s="30"/>
      <c r="X35" s="30"/>
      <c r="Y35" s="32"/>
      <c r="Z35" s="30"/>
      <c r="AA35" s="2" t="str">
        <f>IF(ISBLANK(Values!E34),"",Values!$B$20)</f>
        <v>PartialUpdate</v>
      </c>
      <c r="AB35" s="2"/>
      <c r="AC35" s="2"/>
      <c r="AD35" s="2"/>
      <c r="AE35" s="2"/>
      <c r="AF35" s="2"/>
      <c r="AG35" s="2"/>
      <c r="AH35" s="2"/>
      <c r="AI35" s="35"/>
      <c r="AJ35" s="33"/>
      <c r="AK35" s="2"/>
      <c r="AL35" s="2"/>
      <c r="AM35" s="2"/>
      <c r="AN35" s="2"/>
      <c r="AO35" s="2"/>
      <c r="AP35" s="2"/>
      <c r="AQ35" s="2"/>
      <c r="AR35" s="2"/>
      <c r="AS35" s="2"/>
      <c r="AT35" s="28"/>
      <c r="AU35" s="2"/>
      <c r="AV35" s="2"/>
      <c r="AW35" s="2"/>
      <c r="AX35" s="2"/>
      <c r="AY35" s="2"/>
      <c r="AZ35" s="2"/>
      <c r="BA35" s="2"/>
      <c r="BB35" s="2"/>
      <c r="BC35" s="2"/>
      <c r="BD35" s="2"/>
      <c r="BE35" s="2"/>
      <c r="BF35" s="2"/>
      <c r="BG35" s="2"/>
      <c r="BH35" s="2"/>
      <c r="BI35" s="2"/>
      <c r="BJ35" s="2"/>
      <c r="BK35" s="2"/>
      <c r="BL35" s="2"/>
      <c r="BM35" s="2"/>
      <c r="BN35" s="2"/>
      <c r="BO35" s="2"/>
      <c r="BP35" s="2"/>
      <c r="BQ35" s="2"/>
      <c r="BR35" s="2"/>
      <c r="BS35" s="2"/>
      <c r="BT35" s="2"/>
      <c r="BU35" s="2"/>
      <c r="BV35" s="2"/>
      <c r="BW35" s="2"/>
      <c r="BX35" s="2"/>
      <c r="BY35" s="2"/>
      <c r="BZ35" s="2"/>
      <c r="CA35" s="2"/>
      <c r="CB35" s="2"/>
      <c r="CC35" s="2"/>
      <c r="CD35" s="2"/>
      <c r="CE35" s="2"/>
      <c r="CF35" s="2"/>
      <c r="CG35" s="2"/>
      <c r="CH35" s="2"/>
      <c r="CI35" s="2"/>
      <c r="CJ35" s="2"/>
      <c r="CK35" s="2"/>
      <c r="CL35" s="2"/>
      <c r="CM35" s="2"/>
      <c r="CN35" s="2"/>
      <c r="CO35" s="2"/>
      <c r="CP35" s="2"/>
      <c r="CQ35" s="2"/>
      <c r="CR35" s="2"/>
      <c r="CS35" s="2"/>
      <c r="CT35" s="2"/>
      <c r="CU35" s="2"/>
      <c r="CV35" s="2"/>
      <c r="CW35" s="2"/>
      <c r="CX35" s="2"/>
      <c r="CY35" s="2"/>
      <c r="CZ35" s="2"/>
      <c r="DA35" s="2"/>
      <c r="DB35" s="2"/>
      <c r="DC35" s="2"/>
      <c r="DD35" s="2"/>
      <c r="DE35" s="2"/>
      <c r="DF35" s="2"/>
      <c r="DG35" s="2"/>
      <c r="DH35" s="2"/>
      <c r="DI35" s="2"/>
      <c r="DJ35" s="2"/>
      <c r="DK35" s="2"/>
      <c r="DL35" s="2"/>
      <c r="DM35" s="2"/>
      <c r="DN35" s="2"/>
      <c r="DO35" s="2"/>
      <c r="DP35" s="2"/>
      <c r="DQ35" s="2"/>
      <c r="DR35" s="2"/>
      <c r="DS35" s="2"/>
      <c r="DT35" s="2"/>
      <c r="DU35" s="2"/>
      <c r="DV35" s="2"/>
      <c r="DW35" s="2"/>
      <c r="DX35" s="2"/>
      <c r="DY35"/>
      <c r="DZ35" s="2"/>
      <c r="EA35" s="2"/>
      <c r="EB35" s="2"/>
      <c r="EC35" s="2"/>
      <c r="ED35" s="2"/>
      <c r="EE35" s="2"/>
      <c r="EF35" s="2"/>
      <c r="EG35" s="2"/>
      <c r="EH35" s="2"/>
      <c r="EI35" s="2"/>
      <c r="EJ35" s="2"/>
      <c r="EK35" s="2"/>
      <c r="EL35" s="2"/>
      <c r="EM35" s="2"/>
      <c r="EN35" s="2"/>
      <c r="EO35" s="2"/>
      <c r="EP35" s="2"/>
      <c r="EQ35" s="2"/>
      <c r="ER35" s="2"/>
      <c r="ES35" s="2"/>
      <c r="ET35" s="2"/>
      <c r="EU35" s="2"/>
      <c r="EV35" s="2"/>
      <c r="EW35" s="2"/>
      <c r="EX35" s="2"/>
      <c r="EY35" s="2"/>
      <c r="EZ35" s="2"/>
      <c r="FA35" s="2"/>
      <c r="FB35" s="2"/>
      <c r="FC35" s="2"/>
      <c r="FD35" s="2"/>
      <c r="FE35" s="2"/>
      <c r="FF35" s="2"/>
      <c r="FG35" s="2"/>
      <c r="FH35" s="2"/>
      <c r="FI35" s="2"/>
      <c r="FJ35" s="2"/>
      <c r="FK35" s="2"/>
      <c r="FL35" s="2"/>
      <c r="FM35" s="2"/>
      <c r="FN35" s="2"/>
      <c r="FO35" s="28"/>
      <c r="FP35" s="2"/>
      <c r="FQ35" s="2"/>
      <c r="FR35" s="2"/>
      <c r="FS35" s="2"/>
      <c r="FT35" s="2"/>
      <c r="FU35" s="2"/>
      <c r="FV35" s="2"/>
      <c r="FW35" s="2"/>
      <c r="FX35" s="2"/>
      <c r="FY35" s="2"/>
      <c r="FZ35" s="2"/>
      <c r="GA35" s="2"/>
      <c r="GB35" s="2"/>
      <c r="GC35" s="2"/>
      <c r="GD35" s="2"/>
      <c r="GE35" s="2"/>
      <c r="GF35" s="2"/>
      <c r="GG35" s="2"/>
      <c r="GH35" s="2"/>
      <c r="GI35" s="2"/>
      <c r="GJ35" s="2"/>
      <c r="GK35" s="61">
        <f>K35</f>
        <v>0</v>
      </c>
    </row>
    <row r="36" spans="1:193" s="36" customFormat="1" ht="16" x14ac:dyDescent="0.2">
      <c r="A36" s="2" t="str">
        <f>IF(ISBLANK(Values!E35),"",IF(Values!$B$37="EU","computercomponent","computer"))</f>
        <v>computer</v>
      </c>
      <c r="B36" s="34" t="str">
        <f>IF(ISBLANK(Values!E35),"",Values!F35)</f>
        <v>Lenovo T460s - NL</v>
      </c>
      <c r="C36" s="30"/>
      <c r="D36" s="29">
        <f>IF(ISBLANK(Values!E35),"",Values!E35)</f>
        <v>5714401460121</v>
      </c>
      <c r="E36" s="2" t="str">
        <f>IF(ISBLANK(Values!E35),"","EAN")</f>
        <v>EAN</v>
      </c>
      <c r="F36" s="28"/>
      <c r="G36" s="30"/>
      <c r="H36" s="2"/>
      <c r="I36" s="2"/>
      <c r="J36" s="32"/>
      <c r="K36" s="28"/>
      <c r="L36" s="28"/>
      <c r="M36" s="28" t="str">
        <f>IF(ISBLANK(Values!E35),"",Values!$M35)</f>
        <v>https://download.lenovo.com/Images/Parts/01YT119/01YT119_A.jpg</v>
      </c>
      <c r="N36" s="28" t="str">
        <f>IF(ISBLANK(Values!$F35),"",Values!N35)</f>
        <v>https://download.lenovo.com/Images/Parts/01YT119/01YT119_B.jpg</v>
      </c>
      <c r="O36" s="28" t="str">
        <f>IF(ISBLANK(Values!$F35),"",Values!O35)</f>
        <v>https://download.lenovo.com/Images/Parts/01YT119/01YT119_details.jpg</v>
      </c>
      <c r="P36" s="28" t="str">
        <f>IF(ISBLANK(Values!$F35),"",Values!P35)</f>
        <v/>
      </c>
      <c r="Q36" s="28" t="str">
        <f>IF(ISBLANK(Values!$F35),"",Values!Q35)</f>
        <v/>
      </c>
      <c r="R36" s="28" t="str">
        <f>IF(ISBLANK(Values!$F35),"",Values!R35)</f>
        <v/>
      </c>
      <c r="S36" s="28" t="str">
        <f>IF(ISBLANK(Values!$F35),"",Values!S35)</f>
        <v/>
      </c>
      <c r="T36" s="28" t="str">
        <f>IF(ISBLANK(Values!$F35),"",Values!T35)</f>
        <v/>
      </c>
      <c r="U36" s="28" t="str">
        <f>IF(ISBLANK(Values!$F35),"",Values!U35)</f>
        <v/>
      </c>
      <c r="V36" s="2"/>
      <c r="W36" s="30"/>
      <c r="X36" s="30"/>
      <c r="Y36" s="32"/>
      <c r="Z36" s="30"/>
      <c r="AA36" s="2" t="str">
        <f>IF(ISBLANK(Values!E35),"",Values!$B$20)</f>
        <v>PartialUpdate</v>
      </c>
      <c r="AB36" s="2"/>
      <c r="AC36" s="2"/>
      <c r="AD36" s="2"/>
      <c r="AE36" s="2"/>
      <c r="AF36" s="2"/>
      <c r="AG36" s="2"/>
      <c r="AH36" s="2"/>
      <c r="AI36" s="35"/>
      <c r="AJ36" s="33"/>
      <c r="AK36" s="2"/>
      <c r="AL36" s="2"/>
      <c r="AM36" s="2"/>
      <c r="AN36" s="2"/>
      <c r="AO36" s="2"/>
      <c r="AP36" s="2"/>
      <c r="AQ36" s="2"/>
      <c r="AR36" s="2"/>
      <c r="AS36" s="2"/>
      <c r="AT36" s="28"/>
      <c r="AU36" s="2"/>
      <c r="AV36" s="2"/>
      <c r="AW36" s="2"/>
      <c r="AX36" s="2"/>
      <c r="AY36" s="2"/>
      <c r="AZ36" s="2"/>
      <c r="BA36" s="2"/>
      <c r="BB36" s="2"/>
      <c r="BC36" s="2"/>
      <c r="BD36" s="2"/>
      <c r="BE36" s="2"/>
      <c r="BF36" s="2"/>
      <c r="BG36" s="2"/>
      <c r="BH36" s="2"/>
      <c r="BI36" s="2"/>
      <c r="BJ36" s="2"/>
      <c r="BK36" s="2"/>
      <c r="BL36" s="2"/>
      <c r="BM36" s="2"/>
      <c r="BN36" s="2"/>
      <c r="BO36" s="2"/>
      <c r="BP36" s="2"/>
      <c r="BQ36" s="2"/>
      <c r="BR36" s="2"/>
      <c r="BS36" s="2"/>
      <c r="BT36" s="2"/>
      <c r="BU36" s="2"/>
      <c r="BV36" s="2"/>
      <c r="BW36" s="2"/>
      <c r="BX36" s="2"/>
      <c r="BY36" s="2"/>
      <c r="BZ36" s="2"/>
      <c r="CA36" s="2"/>
      <c r="CB36" s="2"/>
      <c r="CC36" s="2"/>
      <c r="CD36" s="2"/>
      <c r="CE36" s="2"/>
      <c r="CF36" s="2"/>
      <c r="CG36" s="2"/>
      <c r="CH36" s="2"/>
      <c r="CI36" s="2"/>
      <c r="CJ36" s="2"/>
      <c r="CK36" s="2"/>
      <c r="CL36" s="2"/>
      <c r="CM36" s="2"/>
      <c r="CN36" s="2"/>
      <c r="CO36" s="2"/>
      <c r="CP36" s="2"/>
      <c r="CQ36" s="2"/>
      <c r="CR36" s="2"/>
      <c r="CS36" s="2"/>
      <c r="CT36" s="2"/>
      <c r="CU36" s="2"/>
      <c r="CV36" s="2"/>
      <c r="CW36" s="2"/>
      <c r="CX36" s="2"/>
      <c r="CY36" s="2"/>
      <c r="CZ36" s="2"/>
      <c r="DA36" s="2"/>
      <c r="DB36" s="2"/>
      <c r="DC36" s="2"/>
      <c r="DD36" s="2"/>
      <c r="DE36" s="2"/>
      <c r="DF36" s="2"/>
      <c r="DG36" s="2"/>
      <c r="DH36" s="2"/>
      <c r="DI36" s="2"/>
      <c r="DJ36" s="2"/>
      <c r="DK36" s="2"/>
      <c r="DL36" s="2"/>
      <c r="DM36" s="2"/>
      <c r="DN36" s="2"/>
      <c r="DO36" s="2"/>
      <c r="DP36" s="2"/>
      <c r="DQ36" s="2"/>
      <c r="DR36" s="2"/>
      <c r="DS36" s="2"/>
      <c r="DT36" s="2"/>
      <c r="DU36" s="2"/>
      <c r="DV36" s="2"/>
      <c r="DW36" s="2"/>
      <c r="DX36" s="2"/>
      <c r="DY36"/>
      <c r="DZ36" s="2"/>
      <c r="EA36" s="2"/>
      <c r="EB36" s="2"/>
      <c r="EC36" s="2"/>
      <c r="ED36" s="2"/>
      <c r="EE36" s="2"/>
      <c r="EF36" s="2"/>
      <c r="EG36" s="2"/>
      <c r="EH36" s="2"/>
      <c r="EI36" s="2"/>
      <c r="EJ36" s="2"/>
      <c r="EK36" s="2"/>
      <c r="EL36" s="2"/>
      <c r="EM36" s="2"/>
      <c r="EN36" s="2"/>
      <c r="EO36" s="2"/>
      <c r="EP36" s="2"/>
      <c r="EQ36" s="2"/>
      <c r="ER36" s="2"/>
      <c r="ES36" s="2"/>
      <c r="ET36" s="2"/>
      <c r="EU36" s="2"/>
      <c r="EV36" s="2"/>
      <c r="EW36" s="2"/>
      <c r="EX36" s="2"/>
      <c r="EY36" s="2"/>
      <c r="EZ36" s="2"/>
      <c r="FA36" s="2"/>
      <c r="FB36" s="2"/>
      <c r="FC36" s="2"/>
      <c r="FD36" s="2"/>
      <c r="FE36" s="2"/>
      <c r="FF36" s="2"/>
      <c r="FG36" s="2"/>
      <c r="FH36" s="2"/>
      <c r="FI36" s="2"/>
      <c r="FJ36" s="2"/>
      <c r="FK36" s="2"/>
      <c r="FL36" s="2"/>
      <c r="FM36" s="2"/>
      <c r="FN36" s="2"/>
      <c r="FO36" s="28"/>
      <c r="FP36" s="2"/>
      <c r="FQ36" s="2"/>
      <c r="FR36" s="2"/>
      <c r="FS36" s="2"/>
      <c r="FT36" s="2"/>
      <c r="FU36" s="2"/>
      <c r="FV36" s="2"/>
      <c r="FW36" s="2"/>
      <c r="FX36" s="2"/>
      <c r="FY36" s="2"/>
      <c r="FZ36" s="2"/>
      <c r="GA36" s="2"/>
      <c r="GB36" s="2"/>
      <c r="GC36" s="2"/>
      <c r="GD36" s="2"/>
      <c r="GE36" s="2"/>
      <c r="GF36" s="2"/>
      <c r="GG36" s="2"/>
      <c r="GH36" s="2"/>
      <c r="GI36" s="2"/>
      <c r="GJ36" s="2"/>
      <c r="GK36" s="61">
        <f>K36</f>
        <v>0</v>
      </c>
    </row>
    <row r="37" spans="1:193" s="36" customFormat="1" ht="16" x14ac:dyDescent="0.2">
      <c r="A37" s="2" t="str">
        <f>IF(ISBLANK(Values!E36),"",IF(Values!$B$37="EU","computercomponent","computer"))</f>
        <v>computer</v>
      </c>
      <c r="B37" s="34" t="str">
        <f>IF(ISBLANK(Values!E36),"",Values!F36)</f>
        <v>Lenovo T460s - NO</v>
      </c>
      <c r="C37" s="30"/>
      <c r="D37" s="29">
        <f>IF(ISBLANK(Values!E36),"",Values!E36)</f>
        <v>5714401460138</v>
      </c>
      <c r="E37" s="2" t="str">
        <f>IF(ISBLANK(Values!E36),"","EAN")</f>
        <v>EAN</v>
      </c>
      <c r="F37" s="28"/>
      <c r="G37" s="30"/>
      <c r="H37" s="2"/>
      <c r="I37" s="2"/>
      <c r="J37" s="32"/>
      <c r="K37" s="28"/>
      <c r="L37" s="28"/>
      <c r="M37" s="28" t="str">
        <f>IF(ISBLANK(Values!E36),"",Values!$M36)</f>
        <v>https://download.lenovo.com/Images/Parts/01YT162/01YT162_A.jpg</v>
      </c>
      <c r="N37" s="28" t="str">
        <f>IF(ISBLANK(Values!$F36),"",Values!N36)</f>
        <v>https://download.lenovo.com/Images/Parts/01YT162/01YT162_B.jpg</v>
      </c>
      <c r="O37" s="28" t="str">
        <f>IF(ISBLANK(Values!$F36),"",Values!O36)</f>
        <v>https://download.lenovo.com/Images/Parts/01YT162/01YT162_details.jpg</v>
      </c>
      <c r="P37" s="28" t="str">
        <f>IF(ISBLANK(Values!$F36),"",Values!P36)</f>
        <v/>
      </c>
      <c r="Q37" s="28" t="str">
        <f>IF(ISBLANK(Values!$F36),"",Values!Q36)</f>
        <v/>
      </c>
      <c r="R37" s="28" t="str">
        <f>IF(ISBLANK(Values!$F36),"",Values!R36)</f>
        <v/>
      </c>
      <c r="S37" s="28" t="str">
        <f>IF(ISBLANK(Values!$F36),"",Values!S36)</f>
        <v/>
      </c>
      <c r="T37" s="28" t="str">
        <f>IF(ISBLANK(Values!$F36),"",Values!T36)</f>
        <v/>
      </c>
      <c r="U37" s="28" t="str">
        <f>IF(ISBLANK(Values!$F36),"",Values!U36)</f>
        <v/>
      </c>
      <c r="V37" s="2"/>
      <c r="W37" s="30"/>
      <c r="X37" s="30"/>
      <c r="Y37" s="32"/>
      <c r="Z37" s="30"/>
      <c r="AA37" s="2" t="str">
        <f>IF(ISBLANK(Values!E36),"",Values!$B$20)</f>
        <v>PartialUpdate</v>
      </c>
      <c r="AB37" s="2"/>
      <c r="AC37" s="2"/>
      <c r="AD37" s="2"/>
      <c r="AE37" s="2"/>
      <c r="AF37" s="2"/>
      <c r="AG37" s="2"/>
      <c r="AH37" s="2"/>
      <c r="AI37" s="35"/>
      <c r="AJ37" s="33"/>
      <c r="AK37" s="2"/>
      <c r="AL37" s="2"/>
      <c r="AM37" s="2"/>
      <c r="AN37" s="2"/>
      <c r="AO37" s="2"/>
      <c r="AP37" s="2"/>
      <c r="AQ37" s="2"/>
      <c r="AR37" s="2"/>
      <c r="AS37" s="2"/>
      <c r="AT37" s="28"/>
      <c r="AU37" s="2"/>
      <c r="AV37" s="2"/>
      <c r="AW37" s="2"/>
      <c r="AX37" s="2"/>
      <c r="AY37" s="2"/>
      <c r="AZ37" s="2"/>
      <c r="BA37" s="2"/>
      <c r="BB37" s="2"/>
      <c r="BC37" s="2"/>
      <c r="BD37" s="2"/>
      <c r="BE37" s="2"/>
      <c r="BF37" s="2"/>
      <c r="BG37" s="2"/>
      <c r="BH37" s="2"/>
      <c r="BI37" s="2"/>
      <c r="BJ37" s="2"/>
      <c r="BK37" s="2"/>
      <c r="BL37" s="2"/>
      <c r="BM37" s="2"/>
      <c r="BN37" s="2"/>
      <c r="BO37" s="2"/>
      <c r="BP37" s="2"/>
      <c r="BQ37" s="2"/>
      <c r="BR37" s="2"/>
      <c r="BS37" s="2"/>
      <c r="BT37" s="2"/>
      <c r="BU37" s="2"/>
      <c r="BV37" s="2"/>
      <c r="BW37" s="2"/>
      <c r="BX37" s="2"/>
      <c r="BY37" s="2"/>
      <c r="BZ37" s="2"/>
      <c r="CA37" s="2"/>
      <c r="CB37" s="2"/>
      <c r="CC37" s="2"/>
      <c r="CD37" s="2"/>
      <c r="CE37" s="2"/>
      <c r="CF37" s="2"/>
      <c r="CG37" s="2"/>
      <c r="CH37" s="2"/>
      <c r="CI37" s="2"/>
      <c r="CJ37" s="2"/>
      <c r="CK37" s="2"/>
      <c r="CL37" s="2"/>
      <c r="CM37" s="2"/>
      <c r="CN37" s="2"/>
      <c r="CO37" s="2"/>
      <c r="CP37" s="2"/>
      <c r="CQ37" s="2"/>
      <c r="CR37" s="2"/>
      <c r="CS37" s="2"/>
      <c r="CT37" s="2"/>
      <c r="CU37" s="2"/>
      <c r="CV37" s="2"/>
      <c r="CW37" s="2"/>
      <c r="CX37" s="2"/>
      <c r="CY37" s="2"/>
      <c r="CZ37" s="2"/>
      <c r="DA37" s="2"/>
      <c r="DB37" s="2"/>
      <c r="DC37" s="2"/>
      <c r="DD37" s="2"/>
      <c r="DE37" s="2"/>
      <c r="DF37" s="2"/>
      <c r="DG37" s="2"/>
      <c r="DH37" s="2"/>
      <c r="DI37" s="2"/>
      <c r="DJ37" s="2"/>
      <c r="DK37" s="2"/>
      <c r="DL37" s="2"/>
      <c r="DM37" s="2"/>
      <c r="DN37" s="2"/>
      <c r="DO37" s="2"/>
      <c r="DP37" s="2"/>
      <c r="DQ37" s="2"/>
      <c r="DR37" s="2"/>
      <c r="DS37" s="2"/>
      <c r="DT37" s="2"/>
      <c r="DU37" s="2"/>
      <c r="DV37" s="2"/>
      <c r="DW37" s="2"/>
      <c r="DX37" s="2"/>
      <c r="DY37"/>
      <c r="DZ37" s="2"/>
      <c r="EA37" s="2"/>
      <c r="EB37" s="2"/>
      <c r="EC37" s="2"/>
      <c r="ED37" s="2"/>
      <c r="EE37" s="2"/>
      <c r="EF37" s="2"/>
      <c r="EG37" s="2"/>
      <c r="EH37" s="2"/>
      <c r="EI37" s="2"/>
      <c r="EJ37" s="2"/>
      <c r="EK37" s="2"/>
      <c r="EL37" s="2"/>
      <c r="EM37" s="2"/>
      <c r="EN37" s="2"/>
      <c r="EO37" s="2"/>
      <c r="EP37" s="2"/>
      <c r="EQ37" s="2"/>
      <c r="ER37" s="2"/>
      <c r="ES37" s="2"/>
      <c r="ET37" s="2"/>
      <c r="EU37" s="2"/>
      <c r="EV37" s="2"/>
      <c r="EW37" s="2"/>
      <c r="EX37" s="2"/>
      <c r="EY37" s="2"/>
      <c r="EZ37" s="2"/>
      <c r="FA37" s="2"/>
      <c r="FB37" s="2"/>
      <c r="FC37" s="2"/>
      <c r="FD37" s="2"/>
      <c r="FE37" s="2"/>
      <c r="FF37" s="2"/>
      <c r="FG37" s="2"/>
      <c r="FH37" s="2"/>
      <c r="FI37" s="2"/>
      <c r="FJ37" s="2"/>
      <c r="FK37" s="2"/>
      <c r="FL37" s="2"/>
      <c r="FM37" s="2"/>
      <c r="FN37" s="2"/>
      <c r="FO37" s="28"/>
      <c r="FP37" s="2"/>
      <c r="FQ37" s="2"/>
      <c r="FR37" s="2"/>
      <c r="FS37" s="2"/>
      <c r="FT37" s="2"/>
      <c r="FU37" s="2"/>
      <c r="FV37" s="2"/>
      <c r="FW37" s="2"/>
      <c r="FX37" s="2"/>
      <c r="FY37" s="2"/>
      <c r="FZ37" s="2"/>
      <c r="GA37" s="2"/>
      <c r="GB37" s="2"/>
      <c r="GC37" s="2"/>
      <c r="GD37" s="2"/>
      <c r="GE37" s="2"/>
      <c r="GF37" s="2"/>
      <c r="GG37" s="2"/>
      <c r="GH37" s="2"/>
      <c r="GI37" s="2"/>
      <c r="GJ37" s="2"/>
      <c r="GK37" s="61">
        <f>K37</f>
        <v>0</v>
      </c>
    </row>
    <row r="38" spans="1:193" s="36" customFormat="1" ht="16" x14ac:dyDescent="0.2">
      <c r="A38" s="2" t="str">
        <f>IF(ISBLANK(Values!E37),"",IF(Values!$B$37="EU","computercomponent","computer"))</f>
        <v>computer</v>
      </c>
      <c r="B38" s="34" t="str">
        <f>IF(ISBLANK(Values!E37),"",Values!F37)</f>
        <v>Lenovo T460s - PL</v>
      </c>
      <c r="C38" s="30"/>
      <c r="D38" s="29">
        <f>IF(ISBLANK(Values!E37),"",Values!E37)</f>
        <v>5714401460145</v>
      </c>
      <c r="E38" s="2" t="str">
        <f>IF(ISBLANK(Values!E37),"","EAN")</f>
        <v>EAN</v>
      </c>
      <c r="F38" s="28"/>
      <c r="G38" s="30"/>
      <c r="H38" s="2"/>
      <c r="I38" s="2"/>
      <c r="J38" s="32"/>
      <c r="K38" s="28"/>
      <c r="L38" s="28"/>
      <c r="M38" s="28" t="str">
        <f>IF(ISBLANK(Values!E37),"",Values!$M37)</f>
        <v/>
      </c>
      <c r="N38" s="28" t="str">
        <f>IF(ISBLANK(Values!$F37),"",Values!N37)</f>
        <v/>
      </c>
      <c r="O38" s="28" t="str">
        <f>IF(ISBLANK(Values!$F37),"",Values!O37)</f>
        <v/>
      </c>
      <c r="P38" s="28" t="str">
        <f>IF(ISBLANK(Values!$F37),"",Values!P37)</f>
        <v/>
      </c>
      <c r="Q38" s="28" t="str">
        <f>IF(ISBLANK(Values!$F37),"",Values!Q37)</f>
        <v/>
      </c>
      <c r="R38" s="28" t="str">
        <f>IF(ISBLANK(Values!$F37),"",Values!R37)</f>
        <v/>
      </c>
      <c r="S38" s="28" t="str">
        <f>IF(ISBLANK(Values!$F37),"",Values!S37)</f>
        <v/>
      </c>
      <c r="T38" s="28" t="str">
        <f>IF(ISBLANK(Values!$F37),"",Values!T37)</f>
        <v/>
      </c>
      <c r="U38" s="28" t="str">
        <f>IF(ISBLANK(Values!$F37),"",Values!U37)</f>
        <v/>
      </c>
      <c r="V38" s="2"/>
      <c r="W38" s="30"/>
      <c r="X38" s="30"/>
      <c r="Y38" s="32"/>
      <c r="Z38" s="30"/>
      <c r="AA38" s="2" t="str">
        <f>IF(ISBLANK(Values!E37),"",Values!$B$20)</f>
        <v>PartialUpdate</v>
      </c>
      <c r="AB38" s="2"/>
      <c r="AC38" s="2"/>
      <c r="AD38" s="2"/>
      <c r="AE38" s="2"/>
      <c r="AF38" s="2"/>
      <c r="AG38" s="2"/>
      <c r="AH38" s="2"/>
      <c r="AI38" s="35"/>
      <c r="AJ38" s="33"/>
      <c r="AK38" s="2"/>
      <c r="AL38" s="2"/>
      <c r="AM38" s="2"/>
      <c r="AN38" s="2"/>
      <c r="AO38" s="2"/>
      <c r="AP38" s="2"/>
      <c r="AQ38" s="2"/>
      <c r="AR38" s="2"/>
      <c r="AS38" s="2"/>
      <c r="AT38" s="28"/>
      <c r="AU38" s="2"/>
      <c r="AV38" s="2"/>
      <c r="AW38" s="2"/>
      <c r="AX38" s="2"/>
      <c r="AY38" s="2"/>
      <c r="AZ38" s="2"/>
      <c r="BA38" s="2"/>
      <c r="BB38" s="2"/>
      <c r="BC38" s="2"/>
      <c r="BD38" s="2"/>
      <c r="BE38" s="2"/>
      <c r="BF38" s="2"/>
      <c r="BG38" s="2"/>
      <c r="BH38" s="2"/>
      <c r="BI38" s="2"/>
      <c r="BJ38" s="2"/>
      <c r="BK38" s="2"/>
      <c r="BL38" s="2"/>
      <c r="BM38" s="2"/>
      <c r="BN38" s="2"/>
      <c r="BO38" s="2"/>
      <c r="BP38" s="2"/>
      <c r="BQ38" s="2"/>
      <c r="BR38" s="2"/>
      <c r="BS38" s="2"/>
      <c r="BT38" s="2"/>
      <c r="BU38" s="2"/>
      <c r="BV38" s="2"/>
      <c r="BW38" s="2"/>
      <c r="BX38" s="2"/>
      <c r="BY38" s="2"/>
      <c r="BZ38" s="2"/>
      <c r="CA38" s="2"/>
      <c r="CB38" s="2"/>
      <c r="CC38" s="2"/>
      <c r="CD38" s="2"/>
      <c r="CE38" s="2"/>
      <c r="CF38" s="2"/>
      <c r="CG38" s="2"/>
      <c r="CH38" s="2"/>
      <c r="CI38" s="2"/>
      <c r="CJ38" s="2"/>
      <c r="CK38" s="2"/>
      <c r="CL38" s="2"/>
      <c r="CM38" s="2"/>
      <c r="CN38" s="2"/>
      <c r="CO38" s="2"/>
      <c r="CP38" s="2"/>
      <c r="CQ38" s="2"/>
      <c r="CR38" s="2"/>
      <c r="CS38" s="2"/>
      <c r="CT38" s="2"/>
      <c r="CU38" s="2"/>
      <c r="CV38" s="2"/>
      <c r="CW38" s="2"/>
      <c r="CX38" s="2"/>
      <c r="CY38" s="2"/>
      <c r="CZ38" s="2"/>
      <c r="DA38" s="2"/>
      <c r="DB38" s="2"/>
      <c r="DC38" s="2"/>
      <c r="DD38" s="2"/>
      <c r="DE38" s="2"/>
      <c r="DF38" s="2"/>
      <c r="DG38" s="2"/>
      <c r="DH38" s="2"/>
      <c r="DI38" s="2"/>
      <c r="DJ38" s="2"/>
      <c r="DK38" s="2"/>
      <c r="DL38" s="2"/>
      <c r="DM38" s="2"/>
      <c r="DN38" s="2"/>
      <c r="DO38" s="2"/>
      <c r="DP38" s="2"/>
      <c r="DQ38" s="2"/>
      <c r="DR38" s="2"/>
      <c r="DS38" s="2"/>
      <c r="DT38" s="2"/>
      <c r="DU38" s="2"/>
      <c r="DV38" s="2"/>
      <c r="DW38" s="2"/>
      <c r="DX38" s="2"/>
      <c r="DY38"/>
      <c r="DZ38" s="2"/>
      <c r="EA38" s="2"/>
      <c r="EB38" s="2"/>
      <c r="EC38" s="2"/>
      <c r="ED38" s="2"/>
      <c r="EE38" s="2"/>
      <c r="EF38" s="2"/>
      <c r="EG38" s="2"/>
      <c r="EH38" s="2"/>
      <c r="EI38" s="2"/>
      <c r="EJ38" s="2"/>
      <c r="EK38" s="2"/>
      <c r="EL38" s="2"/>
      <c r="EM38" s="2"/>
      <c r="EN38" s="2"/>
      <c r="EO38" s="2"/>
      <c r="EP38" s="2"/>
      <c r="EQ38" s="2"/>
      <c r="ER38" s="2"/>
      <c r="ES38" s="2"/>
      <c r="ET38" s="2"/>
      <c r="EU38" s="2"/>
      <c r="EV38" s="2"/>
      <c r="EW38" s="2"/>
      <c r="EX38" s="2"/>
      <c r="EY38" s="2"/>
      <c r="EZ38" s="2"/>
      <c r="FA38" s="2"/>
      <c r="FB38" s="2"/>
      <c r="FC38" s="2"/>
      <c r="FD38" s="2"/>
      <c r="FE38" s="2"/>
      <c r="FF38" s="2"/>
      <c r="FG38" s="2"/>
      <c r="FH38" s="2"/>
      <c r="FI38" s="2"/>
      <c r="FJ38" s="2"/>
      <c r="FK38" s="2"/>
      <c r="FL38" s="2"/>
      <c r="FM38" s="2"/>
      <c r="FN38" s="2"/>
      <c r="FO38" s="28"/>
      <c r="FP38" s="2"/>
      <c r="FQ38" s="2"/>
      <c r="FR38" s="2"/>
      <c r="FS38" s="2"/>
      <c r="FT38" s="2"/>
      <c r="FU38" s="2"/>
      <c r="FV38" s="2"/>
      <c r="FW38" s="2"/>
      <c r="FX38" s="2"/>
      <c r="FY38" s="2"/>
      <c r="FZ38" s="2"/>
      <c r="GA38" s="2"/>
      <c r="GB38" s="2"/>
      <c r="GC38" s="2"/>
      <c r="GD38" s="2"/>
      <c r="GE38" s="2"/>
      <c r="GF38" s="2"/>
      <c r="GG38" s="2"/>
      <c r="GH38" s="2"/>
      <c r="GI38" s="2"/>
      <c r="GJ38" s="2"/>
      <c r="GK38" s="61">
        <f>K38</f>
        <v>0</v>
      </c>
    </row>
    <row r="39" spans="1:193" s="36" customFormat="1" ht="16" x14ac:dyDescent="0.2">
      <c r="A39" s="2" t="str">
        <f>IF(ISBLANK(Values!E38),"",IF(Values!$B$37="EU","computercomponent","computer"))</f>
        <v>computer</v>
      </c>
      <c r="B39" s="34" t="str">
        <f>IF(ISBLANK(Values!E38),"",Values!F38)</f>
        <v>Lenovo T460s - PT</v>
      </c>
      <c r="C39" s="30"/>
      <c r="D39" s="29">
        <f>IF(ISBLANK(Values!E38),"",Values!E38)</f>
        <v>5714401460152</v>
      </c>
      <c r="E39" s="2" t="str">
        <f>IF(ISBLANK(Values!E38),"","EAN")</f>
        <v>EAN</v>
      </c>
      <c r="F39" s="28"/>
      <c r="G39" s="30"/>
      <c r="H39" s="2"/>
      <c r="I39" s="2"/>
      <c r="J39" s="32"/>
      <c r="K39" s="28"/>
      <c r="L39" s="28"/>
      <c r="M39" s="28" t="str">
        <f>IF(ISBLANK(Values!E38),"",Values!$M38)</f>
        <v>https://download.lenovo.com/Images/Parts/01YR110/01YR110_A.jpg</v>
      </c>
      <c r="N39" s="28" t="str">
        <f>IF(ISBLANK(Values!$F38),"",Values!N38)</f>
        <v>https://download.lenovo.com/Images/Parts/01YR110/01YR110_B.jpg</v>
      </c>
      <c r="O39" s="28" t="str">
        <f>IF(ISBLANK(Values!$F38),"",Values!O38)</f>
        <v>https://download.lenovo.com/Images/Parts/01YR110/01YR110_details.jpg</v>
      </c>
      <c r="P39" s="28" t="str">
        <f>IF(ISBLANK(Values!$F38),"",Values!P38)</f>
        <v/>
      </c>
      <c r="Q39" s="28" t="str">
        <f>IF(ISBLANK(Values!$F38),"",Values!Q38)</f>
        <v/>
      </c>
      <c r="R39" s="28" t="str">
        <f>IF(ISBLANK(Values!$F38),"",Values!R38)</f>
        <v/>
      </c>
      <c r="S39" s="28" t="str">
        <f>IF(ISBLANK(Values!$F38),"",Values!S38)</f>
        <v/>
      </c>
      <c r="T39" s="28" t="str">
        <f>IF(ISBLANK(Values!$F38),"",Values!T38)</f>
        <v/>
      </c>
      <c r="U39" s="28" t="str">
        <f>IF(ISBLANK(Values!$F38),"",Values!U38)</f>
        <v/>
      </c>
      <c r="V39" s="2"/>
      <c r="W39" s="30"/>
      <c r="X39" s="30"/>
      <c r="Y39" s="32"/>
      <c r="Z39" s="30"/>
      <c r="AA39" s="2" t="str">
        <f>IF(ISBLANK(Values!E38),"",Values!$B$20)</f>
        <v>PartialUpdate</v>
      </c>
      <c r="AB39" s="2"/>
      <c r="AC39" s="2"/>
      <c r="AD39" s="2"/>
      <c r="AE39" s="2"/>
      <c r="AF39" s="2"/>
      <c r="AG39" s="2"/>
      <c r="AH39" s="2"/>
      <c r="AI39" s="35"/>
      <c r="AJ39" s="33"/>
      <c r="AK39" s="2"/>
      <c r="AL39" s="2"/>
      <c r="AM39" s="2"/>
      <c r="AN39" s="2"/>
      <c r="AO39" s="2"/>
      <c r="AP39" s="2"/>
      <c r="AQ39" s="2"/>
      <c r="AR39" s="2"/>
      <c r="AS39" s="2"/>
      <c r="AT39" s="28"/>
      <c r="AU39" s="2"/>
      <c r="AV39" s="2"/>
      <c r="AW39" s="2"/>
      <c r="AX39" s="2"/>
      <c r="AY39" s="2"/>
      <c r="AZ39" s="2"/>
      <c r="BA39" s="2"/>
      <c r="BB39" s="2"/>
      <c r="BC39" s="2"/>
      <c r="BD39" s="2"/>
      <c r="BE39" s="2"/>
      <c r="BF39" s="2"/>
      <c r="BG39" s="2"/>
      <c r="BH39" s="2"/>
      <c r="BI39" s="2"/>
      <c r="BJ39" s="2"/>
      <c r="BK39" s="2"/>
      <c r="BL39" s="2"/>
      <c r="BM39" s="2"/>
      <c r="BN39" s="2"/>
      <c r="BO39" s="2"/>
      <c r="BP39" s="2"/>
      <c r="BQ39" s="2"/>
      <c r="BR39" s="2"/>
      <c r="BS39" s="2"/>
      <c r="BT39" s="2"/>
      <c r="BU39" s="2"/>
      <c r="BV39" s="2"/>
      <c r="BW39" s="2"/>
      <c r="BX39" s="2"/>
      <c r="BY39" s="2"/>
      <c r="BZ39" s="2"/>
      <c r="CA39" s="2"/>
      <c r="CB39" s="2"/>
      <c r="CC39" s="2"/>
      <c r="CD39" s="2"/>
      <c r="CE39" s="2"/>
      <c r="CF39" s="2"/>
      <c r="CG39" s="2"/>
      <c r="CH39" s="2"/>
      <c r="CI39" s="2"/>
      <c r="CJ39" s="2"/>
      <c r="CK39" s="2"/>
      <c r="CL39" s="2"/>
      <c r="CM39" s="2"/>
      <c r="CN39" s="2"/>
      <c r="CO39" s="2"/>
      <c r="CP39" s="2"/>
      <c r="CQ39" s="2"/>
      <c r="CR39" s="2"/>
      <c r="CS39" s="2"/>
      <c r="CT39" s="2"/>
      <c r="CU39" s="2"/>
      <c r="CV39" s="2"/>
      <c r="CW39" s="2"/>
      <c r="CX39" s="2"/>
      <c r="CY39" s="2"/>
      <c r="CZ39" s="2"/>
      <c r="DA39" s="2"/>
      <c r="DB39" s="2"/>
      <c r="DC39" s="2"/>
      <c r="DD39" s="2"/>
      <c r="DE39" s="2"/>
      <c r="DF39" s="2"/>
      <c r="DG39" s="2"/>
      <c r="DH39" s="2"/>
      <c r="DI39" s="2"/>
      <c r="DJ39" s="2"/>
      <c r="DK39" s="2"/>
      <c r="DL39" s="2"/>
      <c r="DM39" s="2"/>
      <c r="DN39" s="2"/>
      <c r="DO39" s="2"/>
      <c r="DP39" s="2"/>
      <c r="DQ39" s="2"/>
      <c r="DR39" s="2"/>
      <c r="DS39" s="2"/>
      <c r="DT39" s="2"/>
      <c r="DU39" s="2"/>
      <c r="DV39" s="2"/>
      <c r="DW39" s="2"/>
      <c r="DX39" s="2"/>
      <c r="DY39"/>
      <c r="DZ39" s="2"/>
      <c r="EA39" s="2"/>
      <c r="EB39" s="2"/>
      <c r="EC39" s="2"/>
      <c r="ED39" s="2"/>
      <c r="EE39" s="2"/>
      <c r="EF39" s="2"/>
      <c r="EG39" s="2"/>
      <c r="EH39" s="2"/>
      <c r="EI39" s="2"/>
      <c r="EJ39" s="2"/>
      <c r="EK39" s="2"/>
      <c r="EL39" s="2"/>
      <c r="EM39" s="2"/>
      <c r="EN39" s="2"/>
      <c r="EO39" s="2"/>
      <c r="EP39" s="2"/>
      <c r="EQ39" s="2"/>
      <c r="ER39" s="2"/>
      <c r="ES39" s="2"/>
      <c r="ET39" s="2"/>
      <c r="EU39" s="2"/>
      <c r="EV39" s="2"/>
      <c r="EW39" s="2"/>
      <c r="EX39" s="2"/>
      <c r="EY39" s="2"/>
      <c r="EZ39" s="2"/>
      <c r="FA39" s="2"/>
      <c r="FB39" s="2"/>
      <c r="FC39" s="2"/>
      <c r="FD39" s="2"/>
      <c r="FE39" s="2"/>
      <c r="FF39" s="2"/>
      <c r="FG39" s="2"/>
      <c r="FH39" s="2"/>
      <c r="FI39" s="2"/>
      <c r="FJ39" s="2"/>
      <c r="FK39" s="2"/>
      <c r="FL39" s="2"/>
      <c r="FM39" s="2"/>
      <c r="FN39" s="2"/>
      <c r="FO39" s="28"/>
      <c r="FP39" s="2"/>
      <c r="FQ39" s="2"/>
      <c r="FR39" s="2"/>
      <c r="FS39" s="2"/>
      <c r="FT39" s="2"/>
      <c r="FU39" s="2"/>
      <c r="FV39" s="2"/>
      <c r="FW39" s="2"/>
      <c r="FX39" s="2"/>
      <c r="FY39" s="2"/>
      <c r="FZ39" s="2"/>
      <c r="GA39" s="2"/>
      <c r="GB39" s="2"/>
      <c r="GC39" s="2"/>
      <c r="GD39" s="2"/>
      <c r="GE39" s="2"/>
      <c r="GF39" s="2"/>
      <c r="GG39" s="2"/>
      <c r="GH39" s="2"/>
      <c r="GI39" s="2"/>
      <c r="GJ39" s="2"/>
      <c r="GK39" s="61">
        <f>K39</f>
        <v>0</v>
      </c>
    </row>
    <row r="40" spans="1:193" s="36" customFormat="1" ht="16" x14ac:dyDescent="0.2">
      <c r="A40" s="2" t="str">
        <f>IF(ISBLANK(Values!E39),"",IF(Values!$B$37="EU","computercomponent","computer"))</f>
        <v>computer</v>
      </c>
      <c r="B40" s="34" t="str">
        <f>IF(ISBLANK(Values!E39),"",Values!F39)</f>
        <v>Lenovo T460s - SE/FI</v>
      </c>
      <c r="C40" s="30"/>
      <c r="D40" s="29">
        <f>IF(ISBLANK(Values!E39),"",Values!E39)</f>
        <v>5714401460169</v>
      </c>
      <c r="E40" s="2" t="str">
        <f>IF(ISBLANK(Values!E39),"","EAN")</f>
        <v>EAN</v>
      </c>
      <c r="F40" s="28"/>
      <c r="G40" s="30"/>
      <c r="H40" s="2"/>
      <c r="I40" s="2"/>
      <c r="J40" s="32"/>
      <c r="K40" s="28"/>
      <c r="L40" s="28"/>
      <c r="M40" s="28" t="str">
        <f>IF(ISBLANK(Values!E39),"",Values!$M39)</f>
        <v>https://download.lenovo.com/Images/Parts/01YR114/01YR114_A.jpg</v>
      </c>
      <c r="N40" s="28" t="str">
        <f>IF(ISBLANK(Values!$F39),"",Values!N39)</f>
        <v>https://download.lenovo.com/Images/Parts/01YR114/01YR114_B.jpg</v>
      </c>
      <c r="O40" s="28" t="str">
        <f>IF(ISBLANK(Values!$F39),"",Values!O39)</f>
        <v>https://download.lenovo.com/Images/Parts/01YR114/01YR114_details.jpg</v>
      </c>
      <c r="P40" s="28" t="str">
        <f>IF(ISBLANK(Values!$F39),"",Values!P39)</f>
        <v/>
      </c>
      <c r="Q40" s="28" t="str">
        <f>IF(ISBLANK(Values!$F39),"",Values!Q39)</f>
        <v/>
      </c>
      <c r="R40" s="28" t="str">
        <f>IF(ISBLANK(Values!$F39),"",Values!R39)</f>
        <v/>
      </c>
      <c r="S40" s="28" t="str">
        <f>IF(ISBLANK(Values!$F39),"",Values!S39)</f>
        <v/>
      </c>
      <c r="T40" s="28" t="str">
        <f>IF(ISBLANK(Values!$F39),"",Values!T39)</f>
        <v/>
      </c>
      <c r="U40" s="28" t="str">
        <f>IF(ISBLANK(Values!$F39),"",Values!U39)</f>
        <v/>
      </c>
      <c r="V40" s="2"/>
      <c r="W40" s="30"/>
      <c r="X40" s="30"/>
      <c r="Y40" s="32"/>
      <c r="Z40" s="30"/>
      <c r="AA40" s="2" t="str">
        <f>IF(ISBLANK(Values!E39),"",Values!$B$20)</f>
        <v>PartialUpdate</v>
      </c>
      <c r="AB40" s="2"/>
      <c r="AC40" s="2"/>
      <c r="AD40" s="2"/>
      <c r="AE40" s="2"/>
      <c r="AF40" s="2"/>
      <c r="AG40" s="2"/>
      <c r="AH40" s="2"/>
      <c r="AI40" s="35"/>
      <c r="AJ40" s="33"/>
      <c r="AK40" s="2"/>
      <c r="AL40" s="2"/>
      <c r="AM40" s="2"/>
      <c r="AN40" s="2"/>
      <c r="AO40" s="2"/>
      <c r="AP40" s="2"/>
      <c r="AQ40" s="2"/>
      <c r="AR40" s="2"/>
      <c r="AS40" s="2"/>
      <c r="AT40" s="28"/>
      <c r="AU40" s="2"/>
      <c r="AV40" s="2"/>
      <c r="AW40" s="2"/>
      <c r="AX40" s="2"/>
      <c r="AY40" s="2"/>
      <c r="AZ40" s="2"/>
      <c r="BA40" s="2"/>
      <c r="BB40" s="2"/>
      <c r="BC40" s="2"/>
      <c r="BD40" s="2"/>
      <c r="BE40" s="2"/>
      <c r="BF40" s="2"/>
      <c r="BG40" s="2"/>
      <c r="BH40" s="2"/>
      <c r="BI40" s="2"/>
      <c r="BJ40" s="2"/>
      <c r="BK40" s="2"/>
      <c r="BL40" s="2"/>
      <c r="BM40" s="2"/>
      <c r="BN40" s="2"/>
      <c r="BO40" s="2"/>
      <c r="BP40" s="2"/>
      <c r="BQ40" s="2"/>
      <c r="BR40" s="2"/>
      <c r="BS40" s="2"/>
      <c r="BT40" s="2"/>
      <c r="BU40" s="2"/>
      <c r="BV40" s="2"/>
      <c r="BW40" s="2"/>
      <c r="BX40" s="2"/>
      <c r="BY40" s="2"/>
      <c r="BZ40" s="2"/>
      <c r="CA40" s="2"/>
      <c r="CB40" s="2"/>
      <c r="CC40" s="2"/>
      <c r="CD40" s="2"/>
      <c r="CE40" s="2"/>
      <c r="CF40" s="2"/>
      <c r="CG40" s="2"/>
      <c r="CH40" s="2"/>
      <c r="CI40" s="2"/>
      <c r="CJ40" s="2"/>
      <c r="CK40" s="2"/>
      <c r="CL40" s="2"/>
      <c r="CM40" s="2"/>
      <c r="CN40" s="2"/>
      <c r="CO40" s="2"/>
      <c r="CP40" s="2"/>
      <c r="CQ40" s="2"/>
      <c r="CR40" s="2"/>
      <c r="CS40" s="2"/>
      <c r="CT40" s="2"/>
      <c r="CU40" s="2"/>
      <c r="CV40" s="2"/>
      <c r="CW40" s="2"/>
      <c r="CX40" s="2"/>
      <c r="CY40" s="2"/>
      <c r="CZ40" s="2"/>
      <c r="DA40" s="2"/>
      <c r="DB40" s="2"/>
      <c r="DC40" s="2"/>
      <c r="DD40" s="2"/>
      <c r="DE40" s="2"/>
      <c r="DF40" s="2"/>
      <c r="DG40" s="2"/>
      <c r="DH40" s="2"/>
      <c r="DI40" s="2"/>
      <c r="DJ40" s="2"/>
      <c r="DK40" s="2"/>
      <c r="DL40" s="2"/>
      <c r="DM40" s="2"/>
      <c r="DN40" s="2"/>
      <c r="DO40" s="2"/>
      <c r="DP40" s="2"/>
      <c r="DQ40" s="2"/>
      <c r="DR40" s="2"/>
      <c r="DS40" s="2"/>
      <c r="DT40" s="2"/>
      <c r="DU40" s="2"/>
      <c r="DV40" s="2"/>
      <c r="DW40" s="2"/>
      <c r="DX40" s="2"/>
      <c r="DY40"/>
      <c r="DZ40" s="2"/>
      <c r="EA40" s="2"/>
      <c r="EB40" s="2"/>
      <c r="EC40" s="2"/>
      <c r="ED40" s="2"/>
      <c r="EE40" s="2"/>
      <c r="EF40" s="2"/>
      <c r="EG40" s="2"/>
      <c r="EH40" s="2"/>
      <c r="EI40" s="2"/>
      <c r="EJ40" s="2"/>
      <c r="EK40" s="2"/>
      <c r="EL40" s="2"/>
      <c r="EM40" s="2"/>
      <c r="EN40" s="2"/>
      <c r="EO40" s="2"/>
      <c r="EP40" s="2"/>
      <c r="EQ40" s="2"/>
      <c r="ER40" s="2"/>
      <c r="ES40" s="2"/>
      <c r="ET40" s="2"/>
      <c r="EU40" s="2"/>
      <c r="EV40" s="2"/>
      <c r="EW40" s="2"/>
      <c r="EX40" s="2"/>
      <c r="EY40" s="2"/>
      <c r="EZ40" s="2"/>
      <c r="FA40" s="2"/>
      <c r="FB40" s="2"/>
      <c r="FC40" s="2"/>
      <c r="FD40" s="2"/>
      <c r="FE40" s="2"/>
      <c r="FF40" s="2"/>
      <c r="FG40" s="2"/>
      <c r="FH40" s="2"/>
      <c r="FI40" s="2"/>
      <c r="FJ40" s="2"/>
      <c r="FK40" s="2"/>
      <c r="FL40" s="2"/>
      <c r="FM40" s="2"/>
      <c r="FN40" s="2"/>
      <c r="FO40" s="28"/>
      <c r="FP40" s="2"/>
      <c r="FQ40" s="2"/>
      <c r="FR40" s="2"/>
      <c r="FS40" s="2"/>
      <c r="FT40" s="2"/>
      <c r="FU40" s="2"/>
      <c r="FV40" s="2"/>
      <c r="FW40" s="2"/>
      <c r="FX40" s="2"/>
      <c r="FY40" s="2"/>
      <c r="FZ40" s="2"/>
      <c r="GA40" s="2"/>
      <c r="GB40" s="2"/>
      <c r="GC40" s="2"/>
      <c r="GD40" s="2"/>
      <c r="GE40" s="2"/>
      <c r="GF40" s="2"/>
      <c r="GG40" s="2"/>
      <c r="GH40" s="2"/>
      <c r="GI40" s="2"/>
      <c r="GJ40" s="2"/>
      <c r="GK40" s="61">
        <f>K40</f>
        <v>0</v>
      </c>
    </row>
    <row r="41" spans="1:193" s="36" customFormat="1" ht="16" x14ac:dyDescent="0.2">
      <c r="A41" s="2" t="str">
        <f>IF(ISBLANK(Values!E40),"",IF(Values!$B$37="EU","computercomponent","computer"))</f>
        <v>computer</v>
      </c>
      <c r="B41" s="34" t="str">
        <f>IF(ISBLANK(Values!E40),"",Values!F40)</f>
        <v>Lenovo T460s - CH</v>
      </c>
      <c r="C41" s="30"/>
      <c r="D41" s="29">
        <f>IF(ISBLANK(Values!E40),"",Values!E40)</f>
        <v>5714401460176</v>
      </c>
      <c r="E41" s="2" t="str">
        <f>IF(ISBLANK(Values!E40),"","EAN")</f>
        <v>EAN</v>
      </c>
      <c r="F41" s="28"/>
      <c r="G41" s="30"/>
      <c r="H41" s="2"/>
      <c r="I41" s="2"/>
      <c r="J41" s="32"/>
      <c r="K41" s="28"/>
      <c r="L41" s="28"/>
      <c r="M41" s="28" t="str">
        <f>IF(ISBLANK(Values!E40),"",Values!$M40)</f>
        <v>https://download.lenovo.com/Images/Parts/01YR115/01YR115_A.jpg</v>
      </c>
      <c r="N41" s="28" t="str">
        <f>IF(ISBLANK(Values!$F40),"",Values!N40)</f>
        <v>https://download.lenovo.com/Images/Parts/01YR115/01YR115_B.jpg</v>
      </c>
      <c r="O41" s="28" t="str">
        <f>IF(ISBLANK(Values!$F40),"",Values!O40)</f>
        <v>https://download.lenovo.com/Images/Parts/01YR115/01YR115_details.jpg</v>
      </c>
      <c r="P41" s="28" t="str">
        <f>IF(ISBLANK(Values!$F40),"",Values!P40)</f>
        <v/>
      </c>
      <c r="Q41" s="28" t="str">
        <f>IF(ISBLANK(Values!$F40),"",Values!Q40)</f>
        <v/>
      </c>
      <c r="R41" s="28" t="str">
        <f>IF(ISBLANK(Values!$F40),"",Values!R40)</f>
        <v/>
      </c>
      <c r="S41" s="28" t="str">
        <f>IF(ISBLANK(Values!$F40),"",Values!S40)</f>
        <v/>
      </c>
      <c r="T41" s="28" t="str">
        <f>IF(ISBLANK(Values!$F40),"",Values!T40)</f>
        <v/>
      </c>
      <c r="U41" s="28" t="str">
        <f>IF(ISBLANK(Values!$F40),"",Values!U40)</f>
        <v/>
      </c>
      <c r="V41" s="2"/>
      <c r="W41" s="30"/>
      <c r="X41" s="30"/>
      <c r="Y41" s="32"/>
      <c r="Z41" s="30"/>
      <c r="AA41" s="2" t="str">
        <f>IF(ISBLANK(Values!E40),"",Values!$B$20)</f>
        <v>PartialUpdate</v>
      </c>
      <c r="AB41" s="2"/>
      <c r="AC41" s="2"/>
      <c r="AD41" s="2"/>
      <c r="AE41" s="2"/>
      <c r="AF41" s="2"/>
      <c r="AG41" s="2"/>
      <c r="AH41" s="2"/>
      <c r="AI41" s="35"/>
      <c r="AJ41" s="33"/>
      <c r="AK41" s="2"/>
      <c r="AL41" s="2"/>
      <c r="AM41" s="2"/>
      <c r="AN41" s="2"/>
      <c r="AO41" s="2"/>
      <c r="AP41" s="2"/>
      <c r="AQ41" s="2"/>
      <c r="AR41" s="2"/>
      <c r="AS41" s="2"/>
      <c r="AT41" s="28"/>
      <c r="AU41" s="2"/>
      <c r="AV41" s="2"/>
      <c r="AW41" s="2"/>
      <c r="AX41" s="2"/>
      <c r="AY41" s="2"/>
      <c r="AZ41" s="2"/>
      <c r="BA41" s="2"/>
      <c r="BB41" s="2"/>
      <c r="BC41" s="2"/>
      <c r="BD41" s="2"/>
      <c r="BE41" s="2"/>
      <c r="BF41" s="2"/>
      <c r="BG41" s="2"/>
      <c r="BH41" s="2"/>
      <c r="BI41" s="2"/>
      <c r="BJ41" s="2"/>
      <c r="BK41" s="2"/>
      <c r="BL41" s="2"/>
      <c r="BM41" s="2"/>
      <c r="BN41" s="2"/>
      <c r="BO41" s="2"/>
      <c r="BP41" s="2"/>
      <c r="BQ41" s="2"/>
      <c r="BR41" s="2"/>
      <c r="BS41" s="2"/>
      <c r="BT41" s="2"/>
      <c r="BU41" s="2"/>
      <c r="BV41" s="2"/>
      <c r="BW41" s="2"/>
      <c r="BX41" s="2"/>
      <c r="BY41" s="2"/>
      <c r="BZ41" s="2"/>
      <c r="CA41" s="2"/>
      <c r="CB41" s="2"/>
      <c r="CC41" s="2"/>
      <c r="CD41" s="2"/>
      <c r="CE41" s="2"/>
      <c r="CF41" s="2"/>
      <c r="CG41" s="2"/>
      <c r="CH41" s="2"/>
      <c r="CI41" s="2"/>
      <c r="CJ41" s="2"/>
      <c r="CK41" s="2"/>
      <c r="CL41" s="2"/>
      <c r="CM41" s="2"/>
      <c r="CN41" s="2"/>
      <c r="CO41" s="2"/>
      <c r="CP41" s="2"/>
      <c r="CQ41" s="2"/>
      <c r="CR41" s="2"/>
      <c r="CS41" s="2"/>
      <c r="CT41" s="2"/>
      <c r="CU41" s="2"/>
      <c r="CV41" s="2"/>
      <c r="CW41" s="2"/>
      <c r="CX41" s="2"/>
      <c r="CY41" s="2"/>
      <c r="CZ41" s="2"/>
      <c r="DA41" s="2"/>
      <c r="DB41" s="2"/>
      <c r="DC41" s="2"/>
      <c r="DD41" s="2"/>
      <c r="DE41" s="2"/>
      <c r="DF41" s="2"/>
      <c r="DG41" s="2"/>
      <c r="DH41" s="2"/>
      <c r="DI41" s="2"/>
      <c r="DJ41" s="2"/>
      <c r="DK41" s="2"/>
      <c r="DL41" s="2"/>
      <c r="DM41" s="2"/>
      <c r="DN41" s="2"/>
      <c r="DO41" s="2"/>
      <c r="DP41" s="2"/>
      <c r="DQ41" s="2"/>
      <c r="DR41" s="2"/>
      <c r="DS41" s="2"/>
      <c r="DT41" s="2"/>
      <c r="DU41" s="2"/>
      <c r="DV41" s="2"/>
      <c r="DW41" s="2"/>
      <c r="DX41" s="2"/>
      <c r="DY41"/>
      <c r="DZ41" s="2"/>
      <c r="EA41" s="2"/>
      <c r="EB41" s="2"/>
      <c r="EC41" s="2"/>
      <c r="ED41" s="2"/>
      <c r="EE41" s="2"/>
      <c r="EF41" s="2"/>
      <c r="EG41" s="2"/>
      <c r="EH41" s="2"/>
      <c r="EI41" s="2"/>
      <c r="EJ41" s="2"/>
      <c r="EK41" s="2"/>
      <c r="EL41" s="2"/>
      <c r="EM41" s="2"/>
      <c r="EN41" s="2"/>
      <c r="EO41" s="2"/>
      <c r="EP41" s="2"/>
      <c r="EQ41" s="2"/>
      <c r="ER41" s="2"/>
      <c r="ES41" s="2"/>
      <c r="ET41" s="2"/>
      <c r="EU41" s="2"/>
      <c r="EV41" s="2"/>
      <c r="EW41" s="2"/>
      <c r="EX41" s="2"/>
      <c r="EY41" s="2"/>
      <c r="EZ41" s="2"/>
      <c r="FA41" s="2"/>
      <c r="FB41" s="2"/>
      <c r="FC41" s="2"/>
      <c r="FD41" s="2"/>
      <c r="FE41" s="2"/>
      <c r="FF41" s="2"/>
      <c r="FG41" s="2"/>
      <c r="FH41" s="2"/>
      <c r="FI41" s="2"/>
      <c r="FJ41" s="2"/>
      <c r="FK41" s="2"/>
      <c r="FL41" s="2"/>
      <c r="FM41" s="2"/>
      <c r="FN41" s="2"/>
      <c r="FO41" s="28"/>
      <c r="FP41" s="2"/>
      <c r="FQ41" s="2"/>
      <c r="FR41" s="2"/>
      <c r="FS41" s="2"/>
      <c r="FT41" s="2"/>
      <c r="FU41" s="2"/>
      <c r="FV41" s="2"/>
      <c r="FW41" s="2"/>
      <c r="FX41" s="2"/>
      <c r="FY41" s="2"/>
      <c r="FZ41" s="2"/>
      <c r="GA41" s="2"/>
      <c r="GB41" s="2"/>
      <c r="GC41" s="2"/>
      <c r="GD41" s="2"/>
      <c r="GE41" s="2"/>
      <c r="GF41" s="2"/>
      <c r="GG41" s="2"/>
      <c r="GH41" s="2"/>
      <c r="GI41" s="2"/>
      <c r="GJ41" s="2"/>
      <c r="GK41" s="61">
        <f>K41</f>
        <v>0</v>
      </c>
    </row>
    <row r="42" spans="1:193" ht="16" x14ac:dyDescent="0.2">
      <c r="A42" s="2" t="str">
        <f>IF(ISBLANK(Values!E41),"",IF(Values!$B$37="EU","computercomponent","computer"))</f>
        <v>computer</v>
      </c>
      <c r="B42" s="34" t="str">
        <f>IF(ISBLANK(Values!E41),"",Values!F41)</f>
        <v>Lenovo T460s - US INT</v>
      </c>
      <c r="C42" s="30"/>
      <c r="D42" s="29">
        <f>IF(ISBLANK(Values!E41),"",Values!E41)</f>
        <v>5714401460183</v>
      </c>
      <c r="E42" s="2" t="str">
        <f>IF(ISBLANK(Values!E41),"","EAN")</f>
        <v>EAN</v>
      </c>
      <c r="F42" s="28"/>
      <c r="G42" s="30"/>
      <c r="J42" s="32"/>
      <c r="K42" s="28"/>
      <c r="L42" s="28"/>
      <c r="M42" s="28" t="str">
        <f>IF(ISBLANK(Values!E41),"",Values!$M41)</f>
        <v>https://raw.githubusercontent.com/PatrickVibild/TellusAmazonPictures/master/pictures/Lenovo/T460s/BL/USI/1.jpg</v>
      </c>
      <c r="N42" s="28" t="str">
        <f>IF(ISBLANK(Values!$F41),"",Values!N41)</f>
        <v>https://raw.githubusercontent.com/PatrickVibild/TellusAmazonPictures/master/pictures/Lenovo/T460s/BL/USI/2.jpg</v>
      </c>
      <c r="O42" s="28" t="str">
        <f>IF(ISBLANK(Values!$F41),"",Values!O41)</f>
        <v>https://raw.githubusercontent.com/PatrickVibild/TellusAmazonPictures/master/pictures/Lenovo/T460s/BL/USI/3.jpg</v>
      </c>
      <c r="P42" s="28" t="str">
        <f>IF(ISBLANK(Values!$F41),"",Values!P41)</f>
        <v>https://raw.githubusercontent.com/PatrickVibild/TellusAmazonPictures/master/pictures/Lenovo/T460s/BL/USI/4.jpg</v>
      </c>
      <c r="Q42" s="28" t="str">
        <f>IF(ISBLANK(Values!$F41),"",Values!Q41)</f>
        <v>https://raw.githubusercontent.com/PatrickVibild/TellusAmazonPictures/master/pictures/Lenovo/T460s/BL/USI/5.jpg</v>
      </c>
      <c r="R42" s="28" t="str">
        <f>IF(ISBLANK(Values!$F41),"",Values!R41)</f>
        <v>https://raw.githubusercontent.com/PatrickVibild/TellusAmazonPictures/master/pictures/Lenovo/T460s/BL/USI/6.jpg</v>
      </c>
      <c r="S42" s="28" t="str">
        <f>IF(ISBLANK(Values!$F41),"",Values!S41)</f>
        <v>https://raw.githubusercontent.com/PatrickVibild/TellusAmazonPictures/master/pictures/Lenovo/T460s/BL/USI/7.jpg</v>
      </c>
      <c r="T42" s="28" t="str">
        <f>IF(ISBLANK(Values!$F41),"",Values!T41)</f>
        <v>https://raw.githubusercontent.com/PatrickVibild/TellusAmazonPictures/master/pictures/Lenovo/T460s/BL/USI/8.jpg</v>
      </c>
      <c r="U42" s="28" t="str">
        <f>IF(ISBLANK(Values!$F41),"",Values!U41)</f>
        <v>https://raw.githubusercontent.com/PatrickVibild/TellusAmazonPictures/master/pictures/Lenovo/T460s/BL/USI/9.jpg</v>
      </c>
      <c r="W42" s="30"/>
      <c r="X42" s="30"/>
      <c r="Y42" s="32"/>
      <c r="Z42" s="30"/>
      <c r="AA42" s="2" t="str">
        <f>IF(ISBLANK(Values!E41),"",Values!$B$20)</f>
        <v>PartialUpdate</v>
      </c>
      <c r="AI42" s="35"/>
      <c r="AJ42" s="33"/>
      <c r="AT42" s="28"/>
      <c r="DY42"/>
      <c r="FO42" s="28"/>
      <c r="GK42" s="60">
        <f>K42</f>
        <v>0</v>
      </c>
    </row>
    <row r="43" spans="1:193" ht="16" x14ac:dyDescent="0.2">
      <c r="A43" s="2" t="str">
        <f>IF(ISBLANK(Values!E42),"",IF(Values!$B$37="EU","computercomponent","computer"))</f>
        <v>computer</v>
      </c>
      <c r="B43" s="34" t="str">
        <f>IF(ISBLANK(Values!E42),"",Values!F42)</f>
        <v>Lenovo T460s - RUS</v>
      </c>
      <c r="C43" s="30"/>
      <c r="D43" s="29">
        <f>IF(ISBLANK(Values!E42),"",Values!E42)</f>
        <v>5714401460190</v>
      </c>
      <c r="E43" s="2" t="str">
        <f>IF(ISBLANK(Values!E42),"","EAN")</f>
        <v>EAN</v>
      </c>
      <c r="F43" s="28"/>
      <c r="G43" s="30"/>
      <c r="J43" s="32"/>
      <c r="K43" s="28"/>
      <c r="L43" s="28"/>
      <c r="M43" s="28" t="str">
        <f>IF(ISBLANK(Values!E42),"",Values!$M42)</f>
        <v>https://download.lenovo.com/Images/Parts/01YT165/01YT165_A.jpg</v>
      </c>
      <c r="N43" s="28" t="str">
        <f>IF(ISBLANK(Values!$F42),"",Values!N42)</f>
        <v>https://download.lenovo.com/Images/Parts/01YT165/01YT165_B.jpg</v>
      </c>
      <c r="O43" s="28" t="str">
        <f>IF(ISBLANK(Values!$F42),"",Values!O42)</f>
        <v>https://download.lenovo.com/Images/Parts/01YT165/01YT165_details.jpg</v>
      </c>
      <c r="P43" s="28" t="str">
        <f>IF(ISBLANK(Values!$F42),"",Values!P42)</f>
        <v/>
      </c>
      <c r="Q43" s="28" t="str">
        <f>IF(ISBLANK(Values!$F42),"",Values!Q42)</f>
        <v/>
      </c>
      <c r="R43" s="28" t="str">
        <f>IF(ISBLANK(Values!$F42),"",Values!R42)</f>
        <v/>
      </c>
      <c r="S43" s="28" t="str">
        <f>IF(ISBLANK(Values!$F42),"",Values!S42)</f>
        <v/>
      </c>
      <c r="T43" s="28" t="str">
        <f>IF(ISBLANK(Values!$F42),"",Values!T42)</f>
        <v/>
      </c>
      <c r="U43" s="28" t="str">
        <f>IF(ISBLANK(Values!$F42),"",Values!U42)</f>
        <v/>
      </c>
      <c r="W43" s="30"/>
      <c r="X43" s="30"/>
      <c r="Y43" s="32"/>
      <c r="Z43" s="30"/>
      <c r="AA43" s="2" t="str">
        <f>IF(ISBLANK(Values!E42),"",Values!$B$20)</f>
        <v>PartialUpdate</v>
      </c>
      <c r="AI43" s="35"/>
      <c r="AJ43" s="33"/>
      <c r="AT43" s="28"/>
      <c r="DY43"/>
      <c r="FO43" s="28"/>
      <c r="GK43" s="60">
        <f>K43</f>
        <v>0</v>
      </c>
    </row>
    <row r="44" spans="1:193" ht="16" x14ac:dyDescent="0.2">
      <c r="A44" s="2" t="str">
        <f>IF(ISBLANK(Values!E43),"",IF(Values!$B$37="EU","computercomponent","computer"))</f>
        <v>computer</v>
      </c>
      <c r="B44" s="34" t="str">
        <f>IF(ISBLANK(Values!E43),"",Values!F43)</f>
        <v>Lenovo T460s - US</v>
      </c>
      <c r="C44" s="30"/>
      <c r="D44" s="29">
        <f>IF(ISBLANK(Values!E43),"",Values!E43)</f>
        <v>5714401460206</v>
      </c>
      <c r="E44" s="2" t="str">
        <f>IF(ISBLANK(Values!E43),"","EAN")</f>
        <v>EAN</v>
      </c>
      <c r="F44" s="28"/>
      <c r="G44" s="30"/>
      <c r="J44" s="32"/>
      <c r="K44" s="28"/>
      <c r="L44" s="28"/>
      <c r="M44" s="28" t="str">
        <f>IF(ISBLANK(Values!E43),"",Values!$M43)</f>
        <v>https://raw.githubusercontent.com/PatrickVibild/TellusAmazonPictures/master/pictures/Lenovo/T460s/BL/US/1.jpg</v>
      </c>
      <c r="N44" s="28" t="str">
        <f>IF(ISBLANK(Values!$F43),"",Values!N43)</f>
        <v>https://raw.githubusercontent.com/PatrickVibild/TellusAmazonPictures/master/pictures/Lenovo/T460s/BL/US/2.jpg</v>
      </c>
      <c r="O44" s="28" t="str">
        <f>IF(ISBLANK(Values!$F43),"",Values!O43)</f>
        <v>https://raw.githubusercontent.com/PatrickVibild/TellusAmazonPictures/master/pictures/Lenovo/T460s/BL/US/3.jpg</v>
      </c>
      <c r="P44" s="28" t="str">
        <f>IF(ISBLANK(Values!$F43),"",Values!P43)</f>
        <v>https://raw.githubusercontent.com/PatrickVibild/TellusAmazonPictures/master/pictures/Lenovo/T460s/BL/US/4.jpg</v>
      </c>
      <c r="Q44" s="28" t="str">
        <f>IF(ISBLANK(Values!$F43),"",Values!Q43)</f>
        <v>https://raw.githubusercontent.com/PatrickVibild/TellusAmazonPictures/master/pictures/Lenovo/T460s/BL/US/5.jpg</v>
      </c>
      <c r="R44" s="28" t="str">
        <f>IF(ISBLANK(Values!$F43),"",Values!R43)</f>
        <v>https://raw.githubusercontent.com/PatrickVibild/TellusAmazonPictures/master/pictures/Lenovo/T460s/BL/US/6.jpg</v>
      </c>
      <c r="S44" s="28" t="str">
        <f>IF(ISBLANK(Values!$F43),"",Values!S43)</f>
        <v>https://raw.githubusercontent.com/PatrickVibild/TellusAmazonPictures/master/pictures/Lenovo/T460s/BL/US/7.jpg</v>
      </c>
      <c r="T44" s="28" t="str">
        <f>IF(ISBLANK(Values!$F43),"",Values!T43)</f>
        <v>https://raw.githubusercontent.com/PatrickVibild/TellusAmazonPictures/master/pictures/Lenovo/T460s/BL/US/8.jpg</v>
      </c>
      <c r="U44" s="28" t="str">
        <f>IF(ISBLANK(Values!$F43),"",Values!U43)</f>
        <v>https://raw.githubusercontent.com/PatrickVibild/TellusAmazonPictures/master/pictures/Lenovo/T460s/BL/US/9.jpg</v>
      </c>
      <c r="W44" s="30"/>
      <c r="X44" s="30"/>
      <c r="Y44" s="32"/>
      <c r="Z44" s="30"/>
      <c r="AA44" s="2" t="str">
        <f>IF(ISBLANK(Values!E43),"",Values!$B$20)</f>
        <v>PartialUpdate</v>
      </c>
      <c r="AI44" s="35"/>
      <c r="AJ44" s="33"/>
      <c r="AT44" s="28"/>
      <c r="DY44"/>
      <c r="FO44" s="28"/>
      <c r="GK44" s="60">
        <f>K44</f>
        <v>0</v>
      </c>
    </row>
    <row r="45" spans="1:193" ht="17" x14ac:dyDescent="0.2">
      <c r="A45" s="2" t="str">
        <f>IF(ISBLANK(Values!E44),"",IF(Values!$B$37="EU","computercomponent","computer"))</f>
        <v/>
      </c>
      <c r="B45" s="34" t="str">
        <f>IF(ISBLANK(Values!E44),"",Values!F44)</f>
        <v/>
      </c>
      <c r="C45" s="30"/>
      <c r="D45" s="29" t="str">
        <f>IF(ISBLANK(Values!E44),"",Values!E44)</f>
        <v/>
      </c>
      <c r="E45" s="2" t="str">
        <f>IF(ISBLANK(Values!E44),"","EAN")</f>
        <v/>
      </c>
      <c r="F45" s="28" t="str">
        <f>IF(ISBLANK(Values!E44),"",IF(Values!J44, SUBSTITUTE(Values!$B$1, "{language}", Values!H44) &amp; " " &amp;Values!$B$3, SUBSTITUTE(Values!$B$2, "{language}", Values!$H44) &amp; " " &amp;Values!$B$3))</f>
        <v/>
      </c>
      <c r="G45" s="30" t="str">
        <f>IF(ISBLANK(Values!E44),"","TellusRem")</f>
        <v/>
      </c>
      <c r="H45" s="2" t="str">
        <f>IF(ISBLANK(Values!E44),"",Values!$B$16)</f>
        <v/>
      </c>
      <c r="I45" s="2" t="str">
        <f>IF(ISBLANK(Values!E44),"","4730574031")</f>
        <v/>
      </c>
      <c r="J45" s="32" t="str">
        <f>IF(ISBLANK(Values!E44),"",Values!F44 )</f>
        <v/>
      </c>
      <c r="K45" s="28" t="str">
        <f>IF(ISBLANK(Values!E44),"",IF(Values!J44, Values!$B$4, Values!$B$5))</f>
        <v/>
      </c>
      <c r="L45" s="28" t="str">
        <f>IF(ISBLANK(Values!E44),"",IF($CO45="DEFAULT", Values!$B$18, ""))</f>
        <v/>
      </c>
      <c r="M45" s="28" t="str">
        <f>IF(ISBLANK(Values!E44),"",Values!$M44)</f>
        <v/>
      </c>
      <c r="N45" s="28" t="str">
        <f>IF(ISBLANK(Values!$F44),"",Values!N44)</f>
        <v/>
      </c>
      <c r="O45" s="28" t="str">
        <f>IF(ISBLANK(Values!$F44),"",Values!O44)</f>
        <v/>
      </c>
      <c r="P45" s="28" t="str">
        <f>IF(ISBLANK(Values!$F44),"",Values!P44)</f>
        <v/>
      </c>
      <c r="Q45" s="28" t="str">
        <f>IF(ISBLANK(Values!$F44),"",Values!Q44)</f>
        <v/>
      </c>
      <c r="R45" s="28" t="str">
        <f>IF(ISBLANK(Values!$F44),"",Values!R44)</f>
        <v/>
      </c>
      <c r="S45" s="28" t="str">
        <f>IF(ISBLANK(Values!$F44),"",Values!S44)</f>
        <v/>
      </c>
      <c r="T45" s="28" t="str">
        <f>IF(ISBLANK(Values!$F44),"",Values!T44)</f>
        <v/>
      </c>
      <c r="U45" s="28" t="str">
        <f>IF(ISBLANK(Values!$F44),"",Values!U44)</f>
        <v/>
      </c>
      <c r="W45" s="30"/>
      <c r="X45" s="30"/>
      <c r="Y45" s="32"/>
      <c r="Z45" s="30"/>
      <c r="AA45" s="2" t="str">
        <f>IF(ISBLANK(Values!E44),"",Values!$B$20)</f>
        <v/>
      </c>
      <c r="AI45" s="35"/>
      <c r="AJ45" s="33"/>
      <c r="AT45" s="28"/>
      <c r="DY45"/>
      <c r="FO45" s="28"/>
      <c r="GK45" s="60" t="str">
        <f>K45</f>
        <v/>
      </c>
    </row>
    <row r="46" spans="1:193" ht="17" x14ac:dyDescent="0.2">
      <c r="A46" s="2" t="str">
        <f>IF(ISBLANK(Values!E45),"",IF(Values!$B$37="EU","computercomponent","computer"))</f>
        <v/>
      </c>
      <c r="B46" s="34" t="str">
        <f>IF(ISBLANK(Values!E45),"",Values!F45)</f>
        <v/>
      </c>
      <c r="C46" s="30"/>
      <c r="D46" s="29" t="str">
        <f>IF(ISBLANK(Values!E45),"",Values!E45)</f>
        <v/>
      </c>
      <c r="E46" s="2" t="str">
        <f>IF(ISBLANK(Values!E45),"","EAN")</f>
        <v/>
      </c>
      <c r="F46" s="28" t="str">
        <f>IF(ISBLANK(Values!E45),"",IF(Values!J45, SUBSTITUTE(Values!$B$1, "{language}", Values!H45) &amp; " " &amp;Values!$B$3, SUBSTITUTE(Values!$B$2, "{language}", Values!$H45) &amp; " " &amp;Values!$B$3))</f>
        <v/>
      </c>
      <c r="G46" s="30" t="str">
        <f>IF(ISBLANK(Values!E45),"","TellusRem")</f>
        <v/>
      </c>
      <c r="H46" s="2" t="str">
        <f>IF(ISBLANK(Values!E45),"",Values!$B$16)</f>
        <v/>
      </c>
      <c r="I46" s="2" t="str">
        <f>IF(ISBLANK(Values!E45),"","4730574031")</f>
        <v/>
      </c>
      <c r="J46" s="32" t="str">
        <f>IF(ISBLANK(Values!E45),"",Values!F45 )</f>
        <v/>
      </c>
      <c r="K46" s="28" t="str">
        <f>IF(ISBLANK(Values!E45),"",IF(Values!J45, Values!$B$4, Values!$B$5))</f>
        <v/>
      </c>
      <c r="L46" s="28" t="str">
        <f>IF(ISBLANK(Values!E45),"",IF($CO46="DEFAULT", Values!$B$18, ""))</f>
        <v/>
      </c>
      <c r="M46" s="28" t="str">
        <f>IF(ISBLANK(Values!E45),"",Values!$M45)</f>
        <v/>
      </c>
      <c r="N46" s="28" t="str">
        <f>IF(ISBLANK(Values!$F45),"",Values!N45)</f>
        <v/>
      </c>
      <c r="O46" s="28" t="str">
        <f>IF(ISBLANK(Values!$F45),"",Values!O45)</f>
        <v/>
      </c>
      <c r="P46" s="28" t="str">
        <f>IF(ISBLANK(Values!$F45),"",Values!P45)</f>
        <v/>
      </c>
      <c r="Q46" s="28" t="str">
        <f>IF(ISBLANK(Values!$F45),"",Values!Q45)</f>
        <v/>
      </c>
      <c r="R46" s="28" t="str">
        <f>IF(ISBLANK(Values!$F45),"",Values!R45)</f>
        <v/>
      </c>
      <c r="S46" s="28" t="str">
        <f>IF(ISBLANK(Values!$F45),"",Values!S45)</f>
        <v/>
      </c>
      <c r="T46" s="28" t="str">
        <f>IF(ISBLANK(Values!$F45),"",Values!T45)</f>
        <v/>
      </c>
      <c r="U46" s="28" t="str">
        <f>IF(ISBLANK(Values!$F45),"",Values!U45)</f>
        <v/>
      </c>
      <c r="W46" s="30"/>
      <c r="X46" s="30"/>
      <c r="Y46" s="32"/>
      <c r="Z46" s="30"/>
      <c r="AA46" s="2" t="str">
        <f>IF(ISBLANK(Values!E45),"",Values!$B$20)</f>
        <v/>
      </c>
      <c r="AI46" s="35"/>
      <c r="AJ46" s="33"/>
      <c r="AT46" s="28"/>
      <c r="DY46"/>
      <c r="FO46" s="28"/>
      <c r="GK46" s="60" t="str">
        <f>K46</f>
        <v/>
      </c>
    </row>
    <row r="47" spans="1:193" ht="17" x14ac:dyDescent="0.2">
      <c r="A47" s="2" t="str">
        <f>IF(ISBLANK(Values!E46),"",IF(Values!$B$37="EU","computercomponent","computer"))</f>
        <v/>
      </c>
      <c r="B47" s="34" t="str">
        <f>IF(ISBLANK(Values!E46),"",Values!F46)</f>
        <v/>
      </c>
      <c r="C47" s="30"/>
      <c r="D47" s="29" t="str">
        <f>IF(ISBLANK(Values!E46),"",Values!E46)</f>
        <v/>
      </c>
      <c r="E47" s="2" t="str">
        <f>IF(ISBLANK(Values!E46),"","EAN")</f>
        <v/>
      </c>
      <c r="F47" s="28" t="str">
        <f>IF(ISBLANK(Values!E46),"",IF(Values!J46, SUBSTITUTE(Values!$B$1, "{language}", Values!H46) &amp; " " &amp;Values!$B$3, SUBSTITUTE(Values!$B$2, "{language}", Values!$H46) &amp; " " &amp;Values!$B$3))</f>
        <v/>
      </c>
      <c r="G47" s="30" t="str">
        <f>IF(ISBLANK(Values!E46),"","TellusRem")</f>
        <v/>
      </c>
      <c r="H47" s="2" t="str">
        <f>IF(ISBLANK(Values!E46),"",Values!$B$16)</f>
        <v/>
      </c>
      <c r="I47" s="2" t="str">
        <f>IF(ISBLANK(Values!E46),"","4730574031")</f>
        <v/>
      </c>
      <c r="J47" s="32" t="str">
        <f>IF(ISBLANK(Values!E46),"",Values!F46 )</f>
        <v/>
      </c>
      <c r="K47" s="28" t="str">
        <f>IF(ISBLANK(Values!E46),"",IF(Values!J46, Values!$B$4, Values!$B$5))</f>
        <v/>
      </c>
      <c r="L47" s="28" t="str">
        <f>IF(ISBLANK(Values!E46),"",IF($CO47="DEFAULT", Values!$B$18, ""))</f>
        <v/>
      </c>
      <c r="M47" s="28" t="str">
        <f>IF(ISBLANK(Values!E46),"",Values!$M46)</f>
        <v/>
      </c>
      <c r="N47" s="28" t="str">
        <f>IF(ISBLANK(Values!$F46),"",Values!N46)</f>
        <v/>
      </c>
      <c r="O47" s="28" t="str">
        <f>IF(ISBLANK(Values!$F46),"",Values!O46)</f>
        <v/>
      </c>
      <c r="P47" s="28" t="str">
        <f>IF(ISBLANK(Values!$F46),"",Values!P46)</f>
        <v/>
      </c>
      <c r="Q47" s="28" t="str">
        <f>IF(ISBLANK(Values!$F46),"",Values!Q46)</f>
        <v/>
      </c>
      <c r="R47" s="28" t="str">
        <f>IF(ISBLANK(Values!$F46),"",Values!R46)</f>
        <v/>
      </c>
      <c r="S47" s="28" t="str">
        <f>IF(ISBLANK(Values!$F46),"",Values!S46)</f>
        <v/>
      </c>
      <c r="T47" s="28" t="str">
        <f>IF(ISBLANK(Values!$F46),"",Values!T46)</f>
        <v/>
      </c>
      <c r="U47" s="28" t="str">
        <f>IF(ISBLANK(Values!$F46),"",Values!U46)</f>
        <v/>
      </c>
      <c r="W47" s="30"/>
      <c r="X47" s="30"/>
      <c r="Y47" s="32"/>
      <c r="Z47" s="30"/>
      <c r="AA47" s="2" t="str">
        <f>IF(ISBLANK(Values!E46),"",Values!$B$20)</f>
        <v/>
      </c>
      <c r="AI47" s="35"/>
      <c r="AJ47" s="33"/>
      <c r="AT47" s="28"/>
      <c r="DY47"/>
      <c r="FO47" s="28"/>
      <c r="GK47" s="60" t="str">
        <f>K47</f>
        <v/>
      </c>
    </row>
    <row r="48" spans="1:193" ht="17" x14ac:dyDescent="0.2">
      <c r="A48" s="2" t="str">
        <f>IF(ISBLANK(Values!E47),"",IF(Values!$B$37="EU","computercomponent","computer"))</f>
        <v/>
      </c>
      <c r="B48" s="34" t="str">
        <f>IF(ISBLANK(Values!E47),"",Values!F47)</f>
        <v/>
      </c>
      <c r="C48" s="30"/>
      <c r="D48" s="29" t="str">
        <f>IF(ISBLANK(Values!E47),"",Values!E47)</f>
        <v/>
      </c>
      <c r="E48" s="2" t="str">
        <f>IF(ISBLANK(Values!E47),"","EAN")</f>
        <v/>
      </c>
      <c r="F48" s="28" t="str">
        <f>IF(ISBLANK(Values!E47),"",IF(Values!J47, SUBSTITUTE(Values!$B$1, "{language}", Values!H47) &amp; " " &amp;Values!$B$3, SUBSTITUTE(Values!$B$2, "{language}", Values!$H47) &amp; " " &amp;Values!$B$3))</f>
        <v/>
      </c>
      <c r="G48" s="30" t="str">
        <f>IF(ISBLANK(Values!E47),"","TellusRem")</f>
        <v/>
      </c>
      <c r="H48" s="2" t="str">
        <f>IF(ISBLANK(Values!E47),"",Values!$B$16)</f>
        <v/>
      </c>
      <c r="I48" s="2" t="str">
        <f>IF(ISBLANK(Values!E47),"","4730574031")</f>
        <v/>
      </c>
      <c r="J48" s="32" t="str">
        <f>IF(ISBLANK(Values!E47),"",Values!F47 )</f>
        <v/>
      </c>
      <c r="K48" s="28" t="str">
        <f>IF(ISBLANK(Values!E47),"",IF(Values!J47, Values!$B$4, Values!$B$5))</f>
        <v/>
      </c>
      <c r="L48" s="28" t="str">
        <f>IF(ISBLANK(Values!E47),"",IF($CO48="DEFAULT", Values!$B$18, ""))</f>
        <v/>
      </c>
      <c r="M48" s="28" t="str">
        <f>IF(ISBLANK(Values!E47),"",Values!$M47)</f>
        <v/>
      </c>
      <c r="N48" s="28" t="str">
        <f>IF(ISBLANK(Values!$F47),"",Values!N47)</f>
        <v/>
      </c>
      <c r="O48" s="28" t="str">
        <f>IF(ISBLANK(Values!$F47),"",Values!O47)</f>
        <v/>
      </c>
      <c r="P48" s="28" t="str">
        <f>IF(ISBLANK(Values!$F47),"",Values!P47)</f>
        <v/>
      </c>
      <c r="Q48" s="28" t="str">
        <f>IF(ISBLANK(Values!$F47),"",Values!Q47)</f>
        <v/>
      </c>
      <c r="R48" s="28" t="str">
        <f>IF(ISBLANK(Values!$F47),"",Values!R47)</f>
        <v/>
      </c>
      <c r="S48" s="28" t="str">
        <f>IF(ISBLANK(Values!$F47),"",Values!S47)</f>
        <v/>
      </c>
      <c r="T48" s="28" t="str">
        <f>IF(ISBLANK(Values!$F47),"",Values!T47)</f>
        <v/>
      </c>
      <c r="U48" s="28" t="str">
        <f>IF(ISBLANK(Values!$F47),"",Values!U47)</f>
        <v/>
      </c>
      <c r="W48" s="30"/>
      <c r="X48" s="30"/>
      <c r="Y48" s="32"/>
      <c r="Z48" s="30"/>
      <c r="AA48" s="2" t="str">
        <f>IF(ISBLANK(Values!E47),"",Values!$B$20)</f>
        <v/>
      </c>
      <c r="AI48" s="35"/>
      <c r="AJ48" s="33"/>
      <c r="AT48" s="28"/>
      <c r="DY48"/>
      <c r="FO48" s="28"/>
      <c r="GK48" s="60" t="str">
        <f>K48</f>
        <v/>
      </c>
    </row>
    <row r="49" spans="1:193" ht="17" x14ac:dyDescent="0.2">
      <c r="A49" s="2" t="str">
        <f>IF(ISBLANK(Values!E48),"",IF(Values!$B$37="EU","computercomponent","computer"))</f>
        <v/>
      </c>
      <c r="B49" s="34" t="str">
        <f>IF(ISBLANK(Values!E48),"",Values!F48)</f>
        <v/>
      </c>
      <c r="C49" s="30"/>
      <c r="D49" s="29" t="str">
        <f>IF(ISBLANK(Values!E48),"",Values!E48)</f>
        <v/>
      </c>
      <c r="E49" s="2" t="str">
        <f>IF(ISBLANK(Values!E48),"","EAN")</f>
        <v/>
      </c>
      <c r="F49" s="28" t="str">
        <f>IF(ISBLANK(Values!E48),"",IF(Values!J48, SUBSTITUTE(Values!$B$1, "{language}", Values!H48) &amp; " " &amp;Values!$B$3, SUBSTITUTE(Values!$B$2, "{language}", Values!$H48) &amp; " " &amp;Values!$B$3))</f>
        <v/>
      </c>
      <c r="G49" s="30" t="str">
        <f>IF(ISBLANK(Values!E48),"","TellusRem")</f>
        <v/>
      </c>
      <c r="H49" s="2" t="str">
        <f>IF(ISBLANK(Values!E48),"",Values!$B$16)</f>
        <v/>
      </c>
      <c r="I49" s="2" t="str">
        <f>IF(ISBLANK(Values!E48),"","4730574031")</f>
        <v/>
      </c>
      <c r="J49" s="32" t="str">
        <f>IF(ISBLANK(Values!E48),"",Values!F48 )</f>
        <v/>
      </c>
      <c r="K49" s="28" t="str">
        <f>IF(ISBLANK(Values!E48),"",IF(Values!J48, Values!$B$4, Values!$B$5))</f>
        <v/>
      </c>
      <c r="L49" s="28" t="str">
        <f>IF(ISBLANK(Values!E48),"",IF($CO49="DEFAULT", Values!$B$18, ""))</f>
        <v/>
      </c>
      <c r="M49" s="28" t="str">
        <f>IF(ISBLANK(Values!E48),"",Values!$M48)</f>
        <v/>
      </c>
      <c r="N49" s="28" t="str">
        <f>IF(ISBLANK(Values!$F48),"",Values!N48)</f>
        <v/>
      </c>
      <c r="O49" s="28" t="str">
        <f>IF(ISBLANK(Values!$F48),"",Values!O48)</f>
        <v/>
      </c>
      <c r="P49" s="28" t="str">
        <f>IF(ISBLANK(Values!$F48),"",Values!P48)</f>
        <v/>
      </c>
      <c r="Q49" s="28" t="str">
        <f>IF(ISBLANK(Values!$F48),"",Values!Q48)</f>
        <v/>
      </c>
      <c r="R49" s="28" t="str">
        <f>IF(ISBLANK(Values!$F48),"",Values!R48)</f>
        <v/>
      </c>
      <c r="S49" s="28" t="str">
        <f>IF(ISBLANK(Values!$F48),"",Values!S48)</f>
        <v/>
      </c>
      <c r="T49" s="28" t="str">
        <f>IF(ISBLANK(Values!$F48),"",Values!T48)</f>
        <v/>
      </c>
      <c r="U49" s="28" t="str">
        <f>IF(ISBLANK(Values!$F48),"",Values!U48)</f>
        <v/>
      </c>
      <c r="W49" s="30"/>
      <c r="X49" s="30"/>
      <c r="Y49" s="32"/>
      <c r="Z49" s="30"/>
      <c r="AA49" s="2" t="str">
        <f>IF(ISBLANK(Values!E48),"",Values!$B$20)</f>
        <v/>
      </c>
      <c r="AI49" s="35"/>
      <c r="AJ49" s="33"/>
      <c r="AT49" s="28"/>
      <c r="DY49"/>
      <c r="FO49" s="28"/>
      <c r="GK49" s="60" t="str">
        <f>K49</f>
        <v/>
      </c>
    </row>
    <row r="50" spans="1:193" ht="17" x14ac:dyDescent="0.2">
      <c r="A50" s="2" t="str">
        <f>IF(ISBLANK(Values!E49),"",IF(Values!$B$37="EU","computercomponent","computer"))</f>
        <v/>
      </c>
      <c r="B50" s="34" t="str">
        <f>IF(ISBLANK(Values!E49),"",Values!F49)</f>
        <v/>
      </c>
      <c r="C50" s="30"/>
      <c r="D50" s="29" t="str">
        <f>IF(ISBLANK(Values!E49),"",Values!E49)</f>
        <v/>
      </c>
      <c r="E50" s="2" t="str">
        <f>IF(ISBLANK(Values!E49),"","EAN")</f>
        <v/>
      </c>
      <c r="F50" s="28" t="str">
        <f>IF(ISBLANK(Values!E49),"",IF(Values!J49, SUBSTITUTE(Values!$B$1, "{language}", Values!H49) &amp; " " &amp;Values!$B$3, SUBSTITUTE(Values!$B$2, "{language}", Values!$H49) &amp; " " &amp;Values!$B$3))</f>
        <v/>
      </c>
      <c r="G50" s="30" t="str">
        <f>IF(ISBLANK(Values!E49),"","TellusRem")</f>
        <v/>
      </c>
      <c r="H50" s="2" t="str">
        <f>IF(ISBLANK(Values!E49),"",Values!$B$16)</f>
        <v/>
      </c>
      <c r="I50" s="2" t="str">
        <f>IF(ISBLANK(Values!E49),"","4730574031")</f>
        <v/>
      </c>
      <c r="J50" s="32" t="str">
        <f>IF(ISBLANK(Values!E49),"",Values!F49 )</f>
        <v/>
      </c>
      <c r="K50" s="28" t="str">
        <f>IF(ISBLANK(Values!E49),"",IF(Values!J49, Values!$B$4, Values!$B$5))</f>
        <v/>
      </c>
      <c r="L50" s="28" t="str">
        <f>IF(ISBLANK(Values!E49),"",IF($CO50="DEFAULT", Values!$B$18, ""))</f>
        <v/>
      </c>
      <c r="M50" s="28" t="str">
        <f>IF(ISBLANK(Values!E49),"",Values!$M49)</f>
        <v/>
      </c>
      <c r="N50" s="28" t="str">
        <f>IF(ISBLANK(Values!$F49),"",Values!N49)</f>
        <v/>
      </c>
      <c r="O50" s="28" t="str">
        <f>IF(ISBLANK(Values!$F49),"",Values!O49)</f>
        <v/>
      </c>
      <c r="P50" s="28" t="str">
        <f>IF(ISBLANK(Values!$F49),"",Values!P49)</f>
        <v/>
      </c>
      <c r="Q50" s="28" t="str">
        <f>IF(ISBLANK(Values!$F49),"",Values!Q49)</f>
        <v/>
      </c>
      <c r="R50" s="28" t="str">
        <f>IF(ISBLANK(Values!$F49),"",Values!R49)</f>
        <v/>
      </c>
      <c r="S50" s="28" t="str">
        <f>IF(ISBLANK(Values!$F49),"",Values!S49)</f>
        <v/>
      </c>
      <c r="T50" s="28" t="str">
        <f>IF(ISBLANK(Values!$F49),"",Values!T49)</f>
        <v/>
      </c>
      <c r="U50" s="28" t="str">
        <f>IF(ISBLANK(Values!$F49),"",Values!U49)</f>
        <v/>
      </c>
      <c r="W50" s="30"/>
      <c r="X50" s="30"/>
      <c r="Y50" s="32"/>
      <c r="Z50" s="30"/>
      <c r="AA50" s="2" t="str">
        <f>IF(ISBLANK(Values!E49),"",Values!$B$20)</f>
        <v/>
      </c>
      <c r="AI50" s="35"/>
      <c r="AJ50" s="33"/>
      <c r="AT50" s="28"/>
      <c r="DY50"/>
      <c r="FO50" s="28"/>
    </row>
    <row r="51" spans="1:193" ht="17" x14ac:dyDescent="0.2">
      <c r="A51" s="2" t="str">
        <f>IF(ISBLANK(Values!E50),"",IF(Values!$B$37="EU","computercomponent","computer"))</f>
        <v/>
      </c>
      <c r="B51" s="34" t="str">
        <f>IF(ISBLANK(Values!E50),"",Values!F50)</f>
        <v/>
      </c>
      <c r="C51" s="30"/>
      <c r="D51" s="29" t="str">
        <f>IF(ISBLANK(Values!E50),"",Values!E50)</f>
        <v/>
      </c>
      <c r="E51" s="2" t="str">
        <f>IF(ISBLANK(Values!E50),"","EAN")</f>
        <v/>
      </c>
      <c r="F51" s="28" t="str">
        <f>IF(ISBLANK(Values!E50),"",IF(Values!J50, SUBSTITUTE(Values!$B$1, "{language}", Values!H50) &amp; " " &amp;Values!$B$3, SUBSTITUTE(Values!$B$2, "{language}", Values!$H50) &amp; " " &amp;Values!$B$3))</f>
        <v/>
      </c>
      <c r="G51" s="30" t="str">
        <f>IF(ISBLANK(Values!E50),"","TellusRem")</f>
        <v/>
      </c>
      <c r="H51" s="2" t="str">
        <f>IF(ISBLANK(Values!E50),"",Values!$B$16)</f>
        <v/>
      </c>
      <c r="I51" s="2" t="str">
        <f>IF(ISBLANK(Values!E50),"","4730574031")</f>
        <v/>
      </c>
      <c r="J51" s="32" t="str">
        <f>IF(ISBLANK(Values!E50),"",Values!F50 )</f>
        <v/>
      </c>
      <c r="K51" s="28" t="str">
        <f>IF(ISBLANK(Values!E50),"",IF(Values!J50, Values!$B$4, Values!$B$5))</f>
        <v/>
      </c>
      <c r="L51" s="28" t="str">
        <f>IF(ISBLANK(Values!E50),"",IF($CO51="DEFAULT", Values!$B$18, ""))</f>
        <v/>
      </c>
      <c r="M51" s="28" t="str">
        <f>IF(ISBLANK(Values!E50),"",Values!$M50)</f>
        <v/>
      </c>
      <c r="N51" s="28" t="str">
        <f>IF(ISBLANK(Values!$F50),"",Values!N50)</f>
        <v/>
      </c>
      <c r="O51" s="28" t="str">
        <f>IF(ISBLANK(Values!$F50),"",Values!O50)</f>
        <v/>
      </c>
      <c r="P51" s="28" t="str">
        <f>IF(ISBLANK(Values!$F50),"",Values!P50)</f>
        <v/>
      </c>
      <c r="Q51" s="28" t="str">
        <f>IF(ISBLANK(Values!$F50),"",Values!Q50)</f>
        <v/>
      </c>
      <c r="R51" s="28" t="str">
        <f>IF(ISBLANK(Values!$F50),"",Values!R50)</f>
        <v/>
      </c>
      <c r="S51" s="28" t="str">
        <f>IF(ISBLANK(Values!$F50),"",Values!S50)</f>
        <v/>
      </c>
      <c r="T51" s="28" t="str">
        <f>IF(ISBLANK(Values!$F50),"",Values!T50)</f>
        <v/>
      </c>
      <c r="U51" s="28" t="str">
        <f>IF(ISBLANK(Values!$F50),"",Values!U50)</f>
        <v/>
      </c>
      <c r="W51" s="30"/>
      <c r="X51" s="30"/>
      <c r="Y51" s="32"/>
      <c r="Z51" s="30"/>
      <c r="AA51" s="2" t="str">
        <f>IF(ISBLANK(Values!E50),"",Values!$B$20)</f>
        <v/>
      </c>
      <c r="AI51" s="35"/>
      <c r="AJ51" s="33"/>
      <c r="AT51" s="28"/>
      <c r="DY51"/>
      <c r="FO51" s="28"/>
    </row>
    <row r="52" spans="1:193" ht="17" x14ac:dyDescent="0.2">
      <c r="A52" s="2" t="str">
        <f>IF(ISBLANK(Values!E51),"",IF(Values!$B$37="EU","computercomponent","computer"))</f>
        <v/>
      </c>
      <c r="B52" s="34" t="str">
        <f>IF(ISBLANK(Values!E51),"",Values!F51)</f>
        <v/>
      </c>
      <c r="C52" s="30"/>
      <c r="D52" s="29" t="str">
        <f>IF(ISBLANK(Values!E51),"",Values!E51)</f>
        <v/>
      </c>
      <c r="E52" s="2" t="str">
        <f>IF(ISBLANK(Values!E51),"","EAN")</f>
        <v/>
      </c>
      <c r="F52" s="28" t="str">
        <f>IF(ISBLANK(Values!E51),"",IF(Values!J51, SUBSTITUTE(Values!$B$1, "{language}", Values!H51) &amp; " " &amp;Values!$B$3, SUBSTITUTE(Values!$B$2, "{language}", Values!$H51) &amp; " " &amp;Values!$B$3))</f>
        <v/>
      </c>
      <c r="G52" s="30" t="str">
        <f>IF(ISBLANK(Values!E51),"","TellusRem")</f>
        <v/>
      </c>
      <c r="H52" s="2" t="str">
        <f>IF(ISBLANK(Values!E51),"",Values!$B$16)</f>
        <v/>
      </c>
      <c r="I52" s="2" t="str">
        <f>IF(ISBLANK(Values!E51),"","4730574031")</f>
        <v/>
      </c>
      <c r="J52" s="32" t="str">
        <f>IF(ISBLANK(Values!E51),"",Values!F51 )</f>
        <v/>
      </c>
      <c r="K52" s="28" t="str">
        <f>IF(ISBLANK(Values!E51),"",IF(Values!J51, Values!$B$4, Values!$B$5))</f>
        <v/>
      </c>
      <c r="L52" s="28" t="str">
        <f>IF(ISBLANK(Values!E51),"",IF($CO52="DEFAULT", Values!$B$18, ""))</f>
        <v/>
      </c>
      <c r="M52" s="28" t="str">
        <f>IF(ISBLANK(Values!E51),"",Values!$M51)</f>
        <v/>
      </c>
      <c r="N52" s="28" t="str">
        <f>IF(ISBLANK(Values!$F51),"",Values!N51)</f>
        <v/>
      </c>
      <c r="O52" s="28" t="str">
        <f>IF(ISBLANK(Values!$F51),"",Values!O51)</f>
        <v/>
      </c>
      <c r="P52" s="28" t="str">
        <f>IF(ISBLANK(Values!$F51),"",Values!P51)</f>
        <v/>
      </c>
      <c r="Q52" s="28" t="str">
        <f>IF(ISBLANK(Values!$F51),"",Values!Q51)</f>
        <v/>
      </c>
      <c r="R52" s="28" t="str">
        <f>IF(ISBLANK(Values!$F51),"",Values!R51)</f>
        <v/>
      </c>
      <c r="S52" s="28" t="str">
        <f>IF(ISBLANK(Values!$F51),"",Values!S51)</f>
        <v/>
      </c>
      <c r="T52" s="28" t="str">
        <f>IF(ISBLANK(Values!$F51),"",Values!T51)</f>
        <v/>
      </c>
      <c r="U52" s="28" t="str">
        <f>IF(ISBLANK(Values!$F51),"",Values!U51)</f>
        <v/>
      </c>
      <c r="W52" s="30"/>
      <c r="X52" s="30"/>
      <c r="Y52" s="32"/>
      <c r="Z52" s="30"/>
      <c r="AA52" s="2" t="str">
        <f>IF(ISBLANK(Values!E51),"",Values!$B$20)</f>
        <v/>
      </c>
      <c r="AI52" s="35"/>
      <c r="AJ52" s="33"/>
      <c r="AT52" s="28"/>
      <c r="DY52"/>
      <c r="FO52" s="28"/>
    </row>
    <row r="53" spans="1:193" ht="17" x14ac:dyDescent="0.2">
      <c r="A53" s="2" t="str">
        <f>IF(ISBLANK(Values!E52),"",IF(Values!$B$37="EU","computercomponent","computer"))</f>
        <v/>
      </c>
      <c r="B53" s="34" t="str">
        <f>IF(ISBLANK(Values!E52),"",Values!F52)</f>
        <v/>
      </c>
      <c r="C53" s="30"/>
      <c r="D53" s="29" t="str">
        <f>IF(ISBLANK(Values!E52),"",Values!E52)</f>
        <v/>
      </c>
      <c r="E53" s="2" t="str">
        <f>IF(ISBLANK(Values!E52),"","EAN")</f>
        <v/>
      </c>
      <c r="F53" s="28" t="str">
        <f>IF(ISBLANK(Values!E52),"",IF(Values!J52, SUBSTITUTE(Values!$B$1, "{language}", Values!H52) &amp; " " &amp;Values!$B$3, SUBSTITUTE(Values!$B$2, "{language}", Values!$H52) &amp; " " &amp;Values!$B$3))</f>
        <v/>
      </c>
      <c r="G53" s="30" t="str">
        <f>IF(ISBLANK(Values!E52),"","TellusRem")</f>
        <v/>
      </c>
      <c r="H53" s="2" t="str">
        <f>IF(ISBLANK(Values!E52),"",Values!$B$16)</f>
        <v/>
      </c>
      <c r="I53" s="2" t="str">
        <f>IF(ISBLANK(Values!E52),"","4730574031")</f>
        <v/>
      </c>
      <c r="J53" s="32" t="str">
        <f>IF(ISBLANK(Values!E52),"",Values!F52 )</f>
        <v/>
      </c>
      <c r="K53" s="28" t="str">
        <f>IF(ISBLANK(Values!E52),"",IF(Values!J52, Values!$B$4, Values!$B$5))</f>
        <v/>
      </c>
      <c r="L53" s="28" t="str">
        <f>IF(ISBLANK(Values!E52),"",IF($CO53="DEFAULT", Values!$B$18, ""))</f>
        <v/>
      </c>
      <c r="M53" s="28" t="str">
        <f>IF(ISBLANK(Values!E52),"",Values!$M52)</f>
        <v/>
      </c>
      <c r="N53" s="28" t="str">
        <f>IF(ISBLANK(Values!$F52),"",Values!N52)</f>
        <v/>
      </c>
      <c r="O53" s="28" t="str">
        <f>IF(ISBLANK(Values!$F52),"",Values!O52)</f>
        <v/>
      </c>
      <c r="P53" s="28" t="str">
        <f>IF(ISBLANK(Values!$F52),"",Values!P52)</f>
        <v/>
      </c>
      <c r="Q53" s="28" t="str">
        <f>IF(ISBLANK(Values!$F52),"",Values!Q52)</f>
        <v/>
      </c>
      <c r="R53" s="28" t="str">
        <f>IF(ISBLANK(Values!$F52),"",Values!R52)</f>
        <v/>
      </c>
      <c r="S53" s="28" t="str">
        <f>IF(ISBLANK(Values!$F52),"",Values!S52)</f>
        <v/>
      </c>
      <c r="T53" s="28" t="str">
        <f>IF(ISBLANK(Values!$F52),"",Values!T52)</f>
        <v/>
      </c>
      <c r="U53" s="28" t="str">
        <f>IF(ISBLANK(Values!$F52),"",Values!U52)</f>
        <v/>
      </c>
      <c r="W53" s="30"/>
      <c r="X53" s="30"/>
      <c r="Y53" s="32"/>
      <c r="Z53" s="30"/>
      <c r="AA53" s="2" t="str">
        <f>IF(ISBLANK(Values!E52),"",Values!$B$20)</f>
        <v/>
      </c>
      <c r="AI53" s="35"/>
      <c r="AJ53" s="33"/>
      <c r="AT53" s="28"/>
      <c r="DY53"/>
      <c r="FO53" s="28"/>
    </row>
    <row r="54" spans="1:193" ht="17" x14ac:dyDescent="0.2">
      <c r="A54" s="2" t="str">
        <f>IF(ISBLANK(Values!E53),"",IF(Values!$B$37="EU","computercomponent","computer"))</f>
        <v/>
      </c>
      <c r="B54" s="34" t="str">
        <f>IF(ISBLANK(Values!E53),"",Values!F53)</f>
        <v/>
      </c>
      <c r="C54" s="30"/>
      <c r="D54" s="29" t="str">
        <f>IF(ISBLANK(Values!E53),"",Values!E53)</f>
        <v/>
      </c>
      <c r="E54" s="2" t="str">
        <f>IF(ISBLANK(Values!E53),"","EAN")</f>
        <v/>
      </c>
      <c r="F54" s="28" t="str">
        <f>IF(ISBLANK(Values!E53),"",IF(Values!J53, SUBSTITUTE(Values!$B$1, "{language}", Values!H53) &amp; " " &amp;Values!$B$3, SUBSTITUTE(Values!$B$2, "{language}", Values!$H53) &amp; " " &amp;Values!$B$3))</f>
        <v/>
      </c>
      <c r="G54" s="30" t="str">
        <f>IF(ISBLANK(Values!E53),"","TellusRem")</f>
        <v/>
      </c>
      <c r="H54" s="2" t="str">
        <f>IF(ISBLANK(Values!E53),"",Values!$B$16)</f>
        <v/>
      </c>
      <c r="I54" s="2" t="str">
        <f>IF(ISBLANK(Values!E53),"","4730574031")</f>
        <v/>
      </c>
      <c r="J54" s="32" t="str">
        <f>IF(ISBLANK(Values!E53),"",Values!F53 )</f>
        <v/>
      </c>
      <c r="K54" s="28" t="str">
        <f>IF(ISBLANK(Values!E53),"",IF(Values!J53, Values!$B$4, Values!$B$5))</f>
        <v/>
      </c>
      <c r="L54" s="28" t="str">
        <f>IF(ISBLANK(Values!E53),"",IF($CO54="DEFAULT", Values!$B$18, ""))</f>
        <v/>
      </c>
      <c r="M54" s="28" t="str">
        <f>IF(ISBLANK(Values!E53),"",Values!$M53)</f>
        <v/>
      </c>
      <c r="N54" s="28" t="str">
        <f>IF(ISBLANK(Values!$F53),"",Values!N53)</f>
        <v/>
      </c>
      <c r="O54" s="28" t="str">
        <f>IF(ISBLANK(Values!$F53),"",Values!O53)</f>
        <v/>
      </c>
      <c r="P54" s="28" t="str">
        <f>IF(ISBLANK(Values!$F53),"",Values!P53)</f>
        <v/>
      </c>
      <c r="Q54" s="28" t="str">
        <f>IF(ISBLANK(Values!$F53),"",Values!Q53)</f>
        <v/>
      </c>
      <c r="R54" s="28" t="str">
        <f>IF(ISBLANK(Values!$F53),"",Values!R53)</f>
        <v/>
      </c>
      <c r="S54" s="28" t="str">
        <f>IF(ISBLANK(Values!$F53),"",Values!S53)</f>
        <v/>
      </c>
      <c r="T54" s="28" t="str">
        <f>IF(ISBLANK(Values!$F53),"",Values!T53)</f>
        <v/>
      </c>
      <c r="U54" s="28" t="str">
        <f>IF(ISBLANK(Values!$F53),"",Values!U53)</f>
        <v/>
      </c>
      <c r="W54" s="30"/>
      <c r="X54" s="30"/>
      <c r="Y54" s="32"/>
      <c r="Z54" s="30"/>
      <c r="AA54" s="2" t="str">
        <f>IF(ISBLANK(Values!E53),"",Values!$B$20)</f>
        <v/>
      </c>
      <c r="AI54" s="35"/>
      <c r="AJ54" s="33"/>
      <c r="AT54" s="28"/>
      <c r="DY54"/>
      <c r="FO54" s="28"/>
    </row>
    <row r="55" spans="1:193" ht="17" x14ac:dyDescent="0.2">
      <c r="A55" s="2" t="str">
        <f>IF(ISBLANK(Values!E54),"",IF(Values!$B$37="EU","computercomponent","computer"))</f>
        <v/>
      </c>
      <c r="B55" s="34" t="str">
        <f>IF(ISBLANK(Values!E54),"",Values!F54)</f>
        <v/>
      </c>
      <c r="C55" s="30"/>
      <c r="D55" s="29" t="str">
        <f>IF(ISBLANK(Values!E54),"",Values!E54)</f>
        <v/>
      </c>
      <c r="E55" s="2" t="str">
        <f>IF(ISBLANK(Values!E54),"","EAN")</f>
        <v/>
      </c>
      <c r="F55" s="28" t="str">
        <f>IF(ISBLANK(Values!E54),"",IF(Values!J54, SUBSTITUTE(Values!$B$1, "{language}", Values!H54) &amp; " " &amp;Values!$B$3, SUBSTITUTE(Values!$B$2, "{language}", Values!$H54) &amp; " " &amp;Values!$B$3))</f>
        <v/>
      </c>
      <c r="G55" s="30" t="str">
        <f>IF(ISBLANK(Values!E54),"","TellusRem")</f>
        <v/>
      </c>
      <c r="H55" s="2" t="str">
        <f>IF(ISBLANK(Values!E54),"",Values!$B$16)</f>
        <v/>
      </c>
      <c r="I55" s="2" t="str">
        <f>IF(ISBLANK(Values!E54),"","4730574031")</f>
        <v/>
      </c>
      <c r="J55" s="32" t="str">
        <f>IF(ISBLANK(Values!E54),"",Values!F54 )</f>
        <v/>
      </c>
      <c r="K55" s="28" t="str">
        <f>IF(ISBLANK(Values!E54),"",IF(Values!J54, Values!$B$4, Values!$B$5))</f>
        <v/>
      </c>
      <c r="L55" s="28" t="str">
        <f>IF(ISBLANK(Values!E54),"",IF($CO55="DEFAULT", Values!$B$18, ""))</f>
        <v/>
      </c>
      <c r="M55" s="28" t="str">
        <f>IF(ISBLANK(Values!E54),"",Values!$M54)</f>
        <v/>
      </c>
      <c r="N55" s="28" t="str">
        <f>IF(ISBLANK(Values!$F54),"",Values!N54)</f>
        <v/>
      </c>
      <c r="O55" s="28" t="str">
        <f>IF(ISBLANK(Values!$F54),"",Values!O54)</f>
        <v/>
      </c>
      <c r="P55" s="28" t="str">
        <f>IF(ISBLANK(Values!$F54),"",Values!P54)</f>
        <v/>
      </c>
      <c r="Q55" s="28" t="str">
        <f>IF(ISBLANK(Values!$F54),"",Values!Q54)</f>
        <v/>
      </c>
      <c r="R55" s="28" t="str">
        <f>IF(ISBLANK(Values!$F54),"",Values!R54)</f>
        <v/>
      </c>
      <c r="S55" s="28" t="str">
        <f>IF(ISBLANK(Values!$F54),"",Values!S54)</f>
        <v/>
      </c>
      <c r="T55" s="28" t="str">
        <f>IF(ISBLANK(Values!$F54),"",Values!T54)</f>
        <v/>
      </c>
      <c r="U55" s="28" t="str">
        <f>IF(ISBLANK(Values!$F54),"",Values!U54)</f>
        <v/>
      </c>
      <c r="W55" s="30"/>
      <c r="X55" s="30"/>
      <c r="Y55" s="32"/>
      <c r="Z55" s="30"/>
      <c r="AA55" s="2" t="str">
        <f>IF(ISBLANK(Values!E54),"",Values!$B$20)</f>
        <v/>
      </c>
      <c r="AI55" s="35"/>
      <c r="AJ55" s="33"/>
      <c r="AT55" s="28"/>
      <c r="DY55"/>
      <c r="FO55" s="28"/>
    </row>
    <row r="56" spans="1:193" ht="17" x14ac:dyDescent="0.2">
      <c r="A56" s="2" t="str">
        <f>IF(ISBLANK(Values!E55),"",IF(Values!$B$37="EU","computercomponent","computer"))</f>
        <v/>
      </c>
      <c r="B56" s="34" t="str">
        <f>IF(ISBLANK(Values!E55),"",Values!F55)</f>
        <v/>
      </c>
      <c r="C56" s="30"/>
      <c r="D56" s="29" t="str">
        <f>IF(ISBLANK(Values!E55),"",Values!E55)</f>
        <v/>
      </c>
      <c r="E56" s="2" t="str">
        <f>IF(ISBLANK(Values!E55),"","EAN")</f>
        <v/>
      </c>
      <c r="F56" s="28" t="str">
        <f>IF(ISBLANK(Values!E55),"",IF(Values!J55, SUBSTITUTE(Values!$B$1, "{language}", Values!H55) &amp; " " &amp;Values!$B$3, SUBSTITUTE(Values!$B$2, "{language}", Values!$H55) &amp; " " &amp;Values!$B$3))</f>
        <v/>
      </c>
      <c r="G56" s="30" t="str">
        <f>IF(ISBLANK(Values!E55),"","TellusRem")</f>
        <v/>
      </c>
      <c r="H56" s="2" t="str">
        <f>IF(ISBLANK(Values!E55),"",Values!$B$16)</f>
        <v/>
      </c>
      <c r="I56" s="2" t="str">
        <f>IF(ISBLANK(Values!E55),"","4730574031")</f>
        <v/>
      </c>
      <c r="J56" s="32" t="str">
        <f>IF(ISBLANK(Values!E55),"",Values!F55 )</f>
        <v/>
      </c>
      <c r="K56" s="28" t="str">
        <f>IF(ISBLANK(Values!E55),"",IF(Values!J55, Values!$B$4, Values!$B$5))</f>
        <v/>
      </c>
      <c r="L56" s="28" t="str">
        <f>IF(ISBLANK(Values!E55),"",IF($CO56="DEFAULT", Values!$B$18, ""))</f>
        <v/>
      </c>
      <c r="M56" s="28" t="str">
        <f>IF(ISBLANK(Values!E55),"",Values!$M55)</f>
        <v/>
      </c>
      <c r="N56" s="28" t="str">
        <f>IF(ISBLANK(Values!$F55),"",Values!N55)</f>
        <v/>
      </c>
      <c r="O56" s="28" t="str">
        <f>IF(ISBLANK(Values!$F55),"",Values!O55)</f>
        <v/>
      </c>
      <c r="P56" s="28" t="str">
        <f>IF(ISBLANK(Values!$F55),"",Values!P55)</f>
        <v/>
      </c>
      <c r="Q56" s="28" t="str">
        <f>IF(ISBLANK(Values!$F55),"",Values!Q55)</f>
        <v/>
      </c>
      <c r="R56" s="28" t="str">
        <f>IF(ISBLANK(Values!$F55),"",Values!R55)</f>
        <v/>
      </c>
      <c r="S56" s="28" t="str">
        <f>IF(ISBLANK(Values!$F55),"",Values!S55)</f>
        <v/>
      </c>
      <c r="T56" s="28" t="str">
        <f>IF(ISBLANK(Values!$F55),"",Values!T55)</f>
        <v/>
      </c>
      <c r="U56" s="28" t="str">
        <f>IF(ISBLANK(Values!$F55),"",Values!U55)</f>
        <v/>
      </c>
      <c r="W56" s="30"/>
      <c r="X56" s="30"/>
      <c r="Y56" s="32"/>
      <c r="Z56" s="30"/>
      <c r="AA56" s="2" t="str">
        <f>IF(ISBLANK(Values!E55),"",Values!$B$20)</f>
        <v/>
      </c>
      <c r="AI56" s="35"/>
      <c r="AJ56" s="33"/>
      <c r="AT56" s="28"/>
      <c r="DY56"/>
      <c r="FO56" s="28"/>
    </row>
    <row r="57" spans="1:193" ht="17" x14ac:dyDescent="0.2">
      <c r="A57" s="2" t="str">
        <f>IF(ISBLANK(Values!E56),"",IF(Values!$B$37="EU","computercomponent","computer"))</f>
        <v/>
      </c>
      <c r="B57" s="34" t="str">
        <f>IF(ISBLANK(Values!E56),"",Values!F56)</f>
        <v/>
      </c>
      <c r="C57" s="30"/>
      <c r="D57" s="29" t="str">
        <f>IF(ISBLANK(Values!E56),"",Values!E56)</f>
        <v/>
      </c>
      <c r="E57" s="2" t="str">
        <f>IF(ISBLANK(Values!E56),"","EAN")</f>
        <v/>
      </c>
      <c r="F57" s="28" t="str">
        <f>IF(ISBLANK(Values!E56),"",IF(Values!J56, SUBSTITUTE(Values!$B$1, "{language}", Values!H56) &amp; " " &amp;Values!$B$3, SUBSTITUTE(Values!$B$2, "{language}", Values!$H56) &amp; " " &amp;Values!$B$3))</f>
        <v/>
      </c>
      <c r="G57" s="30" t="str">
        <f>IF(ISBLANK(Values!E56),"","TellusRem")</f>
        <v/>
      </c>
      <c r="H57" s="2" t="str">
        <f>IF(ISBLANK(Values!E56),"",Values!$B$16)</f>
        <v/>
      </c>
      <c r="I57" s="2" t="str">
        <f>IF(ISBLANK(Values!E56),"","4730574031")</f>
        <v/>
      </c>
      <c r="J57" s="32" t="str">
        <f>IF(ISBLANK(Values!E56),"",Values!F56 )</f>
        <v/>
      </c>
      <c r="K57" s="28" t="str">
        <f>IF(ISBLANK(Values!E56),"",IF(Values!J56, Values!$B$4, Values!$B$5))</f>
        <v/>
      </c>
      <c r="L57" s="28" t="str">
        <f>IF(ISBLANK(Values!E56),"",IF($CO57="DEFAULT", Values!$B$18, ""))</f>
        <v/>
      </c>
      <c r="M57" s="28" t="str">
        <f>IF(ISBLANK(Values!E56),"",Values!$M56)</f>
        <v/>
      </c>
      <c r="N57" s="28" t="str">
        <f>IF(ISBLANK(Values!$F56),"",Values!N56)</f>
        <v/>
      </c>
      <c r="O57" s="28" t="str">
        <f>IF(ISBLANK(Values!$F56),"",Values!O56)</f>
        <v/>
      </c>
      <c r="P57" s="28" t="str">
        <f>IF(ISBLANK(Values!$F56),"",Values!P56)</f>
        <v/>
      </c>
      <c r="Q57" s="28" t="str">
        <f>IF(ISBLANK(Values!$F56),"",Values!Q56)</f>
        <v/>
      </c>
      <c r="R57" s="28" t="str">
        <f>IF(ISBLANK(Values!$F56),"",Values!R56)</f>
        <v/>
      </c>
      <c r="S57" s="28" t="str">
        <f>IF(ISBLANK(Values!$F56),"",Values!S56)</f>
        <v/>
      </c>
      <c r="T57" s="28" t="str">
        <f>IF(ISBLANK(Values!$F56),"",Values!T56)</f>
        <v/>
      </c>
      <c r="U57" s="28" t="str">
        <f>IF(ISBLANK(Values!$F56),"",Values!U56)</f>
        <v/>
      </c>
      <c r="W57" s="30"/>
      <c r="X57" s="30"/>
      <c r="Y57" s="32"/>
      <c r="Z57" s="30"/>
      <c r="AA57" s="2" t="str">
        <f>IF(ISBLANK(Values!E56),"",Values!$B$20)</f>
        <v/>
      </c>
      <c r="AI57" s="35"/>
      <c r="AJ57" s="33"/>
      <c r="AT57" s="28"/>
      <c r="DY57"/>
      <c r="FO57" s="28"/>
    </row>
    <row r="58" spans="1:193" ht="17" x14ac:dyDescent="0.2">
      <c r="A58" s="2" t="str">
        <f>IF(ISBLANK(Values!E57),"",IF(Values!$B$37="EU","computercomponent","computer"))</f>
        <v/>
      </c>
      <c r="B58" s="34" t="str">
        <f>IF(ISBLANK(Values!E57),"",Values!F57)</f>
        <v/>
      </c>
      <c r="C58" s="30"/>
      <c r="D58" s="29" t="str">
        <f>IF(ISBLANK(Values!E57),"",Values!E57)</f>
        <v/>
      </c>
      <c r="E58" s="2" t="str">
        <f>IF(ISBLANK(Values!E57),"","EAN")</f>
        <v/>
      </c>
      <c r="F58" s="28" t="str">
        <f>IF(ISBLANK(Values!E57),"",IF(Values!J57, SUBSTITUTE(Values!$B$1, "{language}", Values!H57) &amp; " " &amp;Values!$B$3, SUBSTITUTE(Values!$B$2, "{language}", Values!$H57) &amp; " " &amp;Values!$B$3))</f>
        <v/>
      </c>
      <c r="G58" s="30" t="str">
        <f>IF(ISBLANK(Values!E57),"","TellusRem")</f>
        <v/>
      </c>
      <c r="H58" s="2" t="str">
        <f>IF(ISBLANK(Values!E57),"",Values!$B$16)</f>
        <v/>
      </c>
      <c r="I58" s="2" t="str">
        <f>IF(ISBLANK(Values!E57),"","4730574031")</f>
        <v/>
      </c>
      <c r="J58" s="32" t="str">
        <f>IF(ISBLANK(Values!E57),"",Values!F57 )</f>
        <v/>
      </c>
      <c r="K58" s="28" t="str">
        <f>IF(ISBLANK(Values!E57),"",IF(Values!J57, Values!$B$4, Values!$B$5))</f>
        <v/>
      </c>
      <c r="L58" s="28" t="str">
        <f>IF(ISBLANK(Values!E57),"",IF($CO58="DEFAULT", Values!$B$18, ""))</f>
        <v/>
      </c>
      <c r="M58" s="28" t="str">
        <f>IF(ISBLANK(Values!E57),"",Values!$M57)</f>
        <v/>
      </c>
      <c r="N58" s="28" t="str">
        <f>IF(ISBLANK(Values!$F57),"",Values!N57)</f>
        <v/>
      </c>
      <c r="O58" s="28" t="str">
        <f>IF(ISBLANK(Values!$F57),"",Values!O57)</f>
        <v/>
      </c>
      <c r="P58" s="28" t="str">
        <f>IF(ISBLANK(Values!$F57),"",Values!P57)</f>
        <v/>
      </c>
      <c r="Q58" s="28" t="str">
        <f>IF(ISBLANK(Values!$F57),"",Values!Q57)</f>
        <v/>
      </c>
      <c r="R58" s="28" t="str">
        <f>IF(ISBLANK(Values!$F57),"",Values!R57)</f>
        <v/>
      </c>
      <c r="S58" s="28" t="str">
        <f>IF(ISBLANK(Values!$F57),"",Values!S57)</f>
        <v/>
      </c>
      <c r="T58" s="28" t="str">
        <f>IF(ISBLANK(Values!$F57),"",Values!T57)</f>
        <v/>
      </c>
      <c r="U58" s="28" t="str">
        <f>IF(ISBLANK(Values!$F57),"",Values!U57)</f>
        <v/>
      </c>
      <c r="W58" s="30"/>
      <c r="X58" s="30"/>
      <c r="Y58" s="32"/>
      <c r="Z58" s="30"/>
      <c r="AA58" s="2" t="str">
        <f>IF(ISBLANK(Values!E57),"",Values!$B$20)</f>
        <v/>
      </c>
      <c r="AI58" s="35"/>
      <c r="AJ58" s="33"/>
      <c r="AT58" s="28"/>
      <c r="DY58"/>
      <c r="FO58" s="28"/>
    </row>
    <row r="59" spans="1:193" ht="17" x14ac:dyDescent="0.2">
      <c r="A59" s="2" t="str">
        <f>IF(ISBLANK(Values!E58),"",IF(Values!$B$37="EU","computercomponent","computer"))</f>
        <v/>
      </c>
      <c r="B59" s="34" t="str">
        <f>IF(ISBLANK(Values!E58),"",Values!F58)</f>
        <v/>
      </c>
      <c r="C59" s="30"/>
      <c r="D59" s="29" t="str">
        <f>IF(ISBLANK(Values!E58),"",Values!E58)</f>
        <v/>
      </c>
      <c r="E59" s="2" t="str">
        <f>IF(ISBLANK(Values!E58),"","EAN")</f>
        <v/>
      </c>
      <c r="F59" s="28" t="str">
        <f>IF(ISBLANK(Values!E58),"",IF(Values!J58, SUBSTITUTE(Values!$B$1, "{language}", Values!H58) &amp; " " &amp;Values!$B$3, SUBSTITUTE(Values!$B$2, "{language}", Values!$H58) &amp; " " &amp;Values!$B$3))</f>
        <v/>
      </c>
      <c r="G59" s="30" t="str">
        <f>IF(ISBLANK(Values!E58),"","TellusRem")</f>
        <v/>
      </c>
      <c r="H59" s="2" t="str">
        <f>IF(ISBLANK(Values!E58),"",Values!$B$16)</f>
        <v/>
      </c>
      <c r="I59" s="2" t="str">
        <f>IF(ISBLANK(Values!E58),"","4730574031")</f>
        <v/>
      </c>
      <c r="J59" s="32" t="str">
        <f>IF(ISBLANK(Values!E58),"",Values!F58 )</f>
        <v/>
      </c>
      <c r="K59" s="28" t="str">
        <f>IF(ISBLANK(Values!E58),"",IF(Values!J58, Values!$B$4, Values!$B$5))</f>
        <v/>
      </c>
      <c r="L59" s="28" t="str">
        <f>IF(ISBLANK(Values!E58),"",IF($CO59="DEFAULT", Values!$B$18, ""))</f>
        <v/>
      </c>
      <c r="M59" s="28" t="str">
        <f>IF(ISBLANK(Values!E58),"",Values!$M58)</f>
        <v/>
      </c>
      <c r="N59" s="28" t="str">
        <f>IF(ISBLANK(Values!$F58),"",Values!N58)</f>
        <v/>
      </c>
      <c r="O59" s="28" t="str">
        <f>IF(ISBLANK(Values!$F58),"",Values!O58)</f>
        <v/>
      </c>
      <c r="P59" s="28" t="str">
        <f>IF(ISBLANK(Values!$F58),"",Values!P58)</f>
        <v/>
      </c>
      <c r="Q59" s="28" t="str">
        <f>IF(ISBLANK(Values!$F58),"",Values!Q58)</f>
        <v/>
      </c>
      <c r="R59" s="28" t="str">
        <f>IF(ISBLANK(Values!$F58),"",Values!R58)</f>
        <v/>
      </c>
      <c r="S59" s="28" t="str">
        <f>IF(ISBLANK(Values!$F58),"",Values!S58)</f>
        <v/>
      </c>
      <c r="T59" s="28" t="str">
        <f>IF(ISBLANK(Values!$F58),"",Values!T58)</f>
        <v/>
      </c>
      <c r="U59" s="28" t="str">
        <f>IF(ISBLANK(Values!$F58),"",Values!U58)</f>
        <v/>
      </c>
      <c r="W59" s="30"/>
      <c r="X59" s="30"/>
      <c r="Y59" s="32"/>
      <c r="Z59" s="30"/>
      <c r="AA59" s="2" t="str">
        <f>IF(ISBLANK(Values!E58),"",Values!$B$20)</f>
        <v/>
      </c>
      <c r="AI59" s="35"/>
      <c r="AJ59" s="33"/>
      <c r="AT59" s="28"/>
      <c r="DY59"/>
      <c r="FO59" s="28"/>
    </row>
    <row r="60" spans="1:193" ht="17" x14ac:dyDescent="0.2">
      <c r="A60" s="2" t="str">
        <f>IF(ISBLANK(Values!E59),"",IF(Values!$B$37="EU","computercomponent","computer"))</f>
        <v/>
      </c>
      <c r="B60" s="34" t="str">
        <f>IF(ISBLANK(Values!E59),"",Values!F59)</f>
        <v/>
      </c>
      <c r="C60" s="30"/>
      <c r="D60" s="29" t="str">
        <f>IF(ISBLANK(Values!E59),"",Values!E59)</f>
        <v/>
      </c>
      <c r="E60" s="2" t="str">
        <f>IF(ISBLANK(Values!E59),"","EAN")</f>
        <v/>
      </c>
      <c r="F60" s="28" t="str">
        <f>IF(ISBLANK(Values!E59),"",IF(Values!J59, SUBSTITUTE(Values!$B$1, "{language}", Values!H59) &amp; " " &amp;Values!$B$3, SUBSTITUTE(Values!$B$2, "{language}", Values!$H59) &amp; " " &amp;Values!$B$3))</f>
        <v/>
      </c>
      <c r="G60" s="30" t="str">
        <f>IF(ISBLANK(Values!E59),"","TellusRem")</f>
        <v/>
      </c>
      <c r="H60" s="2" t="str">
        <f>IF(ISBLANK(Values!E59),"",Values!$B$16)</f>
        <v/>
      </c>
      <c r="I60" s="2" t="str">
        <f>IF(ISBLANK(Values!E59),"","4730574031")</f>
        <v/>
      </c>
      <c r="J60" s="32" t="str">
        <f>IF(ISBLANK(Values!E59),"",Values!F59 )</f>
        <v/>
      </c>
      <c r="K60" s="28" t="str">
        <f>IF(ISBLANK(Values!E59),"",IF(Values!J59, Values!$B$4, Values!$B$5))</f>
        <v/>
      </c>
      <c r="L60" s="28" t="str">
        <f>IF(ISBLANK(Values!E59),"",IF($CO60="DEFAULT", Values!$B$18, ""))</f>
        <v/>
      </c>
      <c r="M60" s="28" t="str">
        <f>IF(ISBLANK(Values!E59),"",Values!$M59)</f>
        <v/>
      </c>
      <c r="N60" s="28" t="str">
        <f>IF(ISBLANK(Values!$F59),"",Values!N59)</f>
        <v/>
      </c>
      <c r="O60" s="28" t="str">
        <f>IF(ISBLANK(Values!$F59),"",Values!O59)</f>
        <v/>
      </c>
      <c r="P60" s="28" t="str">
        <f>IF(ISBLANK(Values!$F59),"",Values!P59)</f>
        <v/>
      </c>
      <c r="Q60" s="28" t="str">
        <f>IF(ISBLANK(Values!$F59),"",Values!Q59)</f>
        <v/>
      </c>
      <c r="R60" s="28" t="str">
        <f>IF(ISBLANK(Values!$F59),"",Values!R59)</f>
        <v/>
      </c>
      <c r="S60" s="28" t="str">
        <f>IF(ISBLANK(Values!$F59),"",Values!S59)</f>
        <v/>
      </c>
      <c r="T60" s="28" t="str">
        <f>IF(ISBLANK(Values!$F59),"",Values!T59)</f>
        <v/>
      </c>
      <c r="U60" s="28" t="str">
        <f>IF(ISBLANK(Values!$F59),"",Values!U59)</f>
        <v/>
      </c>
      <c r="W60" s="30"/>
      <c r="X60" s="30"/>
      <c r="Y60" s="32"/>
      <c r="Z60" s="30"/>
      <c r="AA60" s="2" t="str">
        <f>IF(ISBLANK(Values!E59),"",Values!$B$20)</f>
        <v/>
      </c>
      <c r="AI60" s="35"/>
      <c r="AJ60" s="33"/>
      <c r="AT60" s="28"/>
      <c r="DY60"/>
      <c r="FO60" s="28"/>
    </row>
    <row r="61" spans="1:193" ht="17" x14ac:dyDescent="0.2">
      <c r="A61" s="2" t="str">
        <f>IF(ISBLANK(Values!E60),"",IF(Values!$B$37="EU","computercomponent","computer"))</f>
        <v/>
      </c>
      <c r="B61" s="34" t="str">
        <f>IF(ISBLANK(Values!E60),"",Values!F60)</f>
        <v/>
      </c>
      <c r="C61" s="30"/>
      <c r="D61" s="29" t="str">
        <f>IF(ISBLANK(Values!E60),"",Values!E60)</f>
        <v/>
      </c>
      <c r="E61" s="2" t="str">
        <f>IF(ISBLANK(Values!E60),"","EAN")</f>
        <v/>
      </c>
      <c r="F61" s="28" t="str">
        <f>IF(ISBLANK(Values!E60),"",IF(Values!J60, SUBSTITUTE(Values!$B$1, "{language}", Values!H60) &amp; " " &amp;Values!$B$3, SUBSTITUTE(Values!$B$2, "{language}", Values!$H60) &amp; " " &amp;Values!$B$3))</f>
        <v/>
      </c>
      <c r="G61" s="30" t="str">
        <f>IF(ISBLANK(Values!E60),"","TellusRem")</f>
        <v/>
      </c>
      <c r="H61" s="2" t="str">
        <f>IF(ISBLANK(Values!E60),"",Values!$B$16)</f>
        <v/>
      </c>
      <c r="I61" s="2" t="str">
        <f>IF(ISBLANK(Values!E60),"","4730574031")</f>
        <v/>
      </c>
      <c r="J61" s="32" t="str">
        <f>IF(ISBLANK(Values!E60),"",Values!F60 )</f>
        <v/>
      </c>
      <c r="K61" s="28" t="str">
        <f>IF(ISBLANK(Values!E60),"",IF(Values!J60, Values!$B$4, Values!$B$5))</f>
        <v/>
      </c>
      <c r="L61" s="28" t="str">
        <f>IF(ISBLANK(Values!E60),"",IF($CO61="DEFAULT", Values!$B$18, ""))</f>
        <v/>
      </c>
      <c r="M61" s="28" t="str">
        <f>IF(ISBLANK(Values!E60),"",Values!$M60)</f>
        <v/>
      </c>
      <c r="N61" s="28" t="str">
        <f>IF(ISBLANK(Values!$F60),"",Values!N60)</f>
        <v/>
      </c>
      <c r="O61" s="28" t="str">
        <f>IF(ISBLANK(Values!$F60),"",Values!O60)</f>
        <v/>
      </c>
      <c r="P61" s="28" t="str">
        <f>IF(ISBLANK(Values!$F60),"",Values!P60)</f>
        <v/>
      </c>
      <c r="Q61" s="28" t="str">
        <f>IF(ISBLANK(Values!$F60),"",Values!Q60)</f>
        <v/>
      </c>
      <c r="R61" s="28" t="str">
        <f>IF(ISBLANK(Values!$F60),"",Values!R60)</f>
        <v/>
      </c>
      <c r="S61" s="28" t="str">
        <f>IF(ISBLANK(Values!$F60),"",Values!S60)</f>
        <v/>
      </c>
      <c r="T61" s="28" t="str">
        <f>IF(ISBLANK(Values!$F60),"",Values!T60)</f>
        <v/>
      </c>
      <c r="U61" s="28" t="str">
        <f>IF(ISBLANK(Values!$F60),"",Values!U60)</f>
        <v/>
      </c>
      <c r="W61" s="30"/>
      <c r="X61" s="30"/>
      <c r="Y61" s="32"/>
      <c r="Z61" s="30"/>
      <c r="AA61" s="2" t="str">
        <f>IF(ISBLANK(Values!E60),"",Values!$B$20)</f>
        <v/>
      </c>
      <c r="AI61" s="35"/>
      <c r="AJ61" s="33"/>
      <c r="AT61" s="28"/>
      <c r="DY61"/>
      <c r="FO61" s="28"/>
    </row>
    <row r="62" spans="1:193" ht="17" x14ac:dyDescent="0.2">
      <c r="A62" s="2" t="str">
        <f>IF(ISBLANK(Values!E61),"",IF(Values!$B$37="EU","computercomponent","computer"))</f>
        <v/>
      </c>
      <c r="B62" s="34" t="str">
        <f>IF(ISBLANK(Values!E61),"",Values!F61)</f>
        <v/>
      </c>
      <c r="C62" s="30"/>
      <c r="D62" s="29" t="str">
        <f>IF(ISBLANK(Values!E61),"",Values!E61)</f>
        <v/>
      </c>
      <c r="E62" s="2" t="str">
        <f>IF(ISBLANK(Values!E61),"","EAN")</f>
        <v/>
      </c>
      <c r="F62" s="28" t="str">
        <f>IF(ISBLANK(Values!E61),"",IF(Values!J61, SUBSTITUTE(Values!$B$1, "{language}", Values!H61) &amp; " " &amp;Values!$B$3, SUBSTITUTE(Values!$B$2, "{language}", Values!$H61) &amp; " " &amp;Values!$B$3))</f>
        <v/>
      </c>
      <c r="G62" s="30" t="str">
        <f>IF(ISBLANK(Values!E61),"","TellusRem")</f>
        <v/>
      </c>
      <c r="H62" s="2" t="str">
        <f>IF(ISBLANK(Values!E61),"",Values!$B$16)</f>
        <v/>
      </c>
      <c r="I62" s="2" t="str">
        <f>IF(ISBLANK(Values!E61),"","4730574031")</f>
        <v/>
      </c>
      <c r="J62" s="32" t="str">
        <f>IF(ISBLANK(Values!E61),"",Values!F61 )</f>
        <v/>
      </c>
      <c r="K62" s="28" t="str">
        <f>IF(ISBLANK(Values!E61),"",IF(Values!J61, Values!$B$4, Values!$B$5))</f>
        <v/>
      </c>
      <c r="L62" s="28" t="str">
        <f>IF(ISBLANK(Values!E61),"",IF($CO62="DEFAULT", Values!$B$18, ""))</f>
        <v/>
      </c>
      <c r="M62" s="28" t="str">
        <f>IF(ISBLANK(Values!E61),"",Values!$M61)</f>
        <v/>
      </c>
      <c r="N62" s="28" t="str">
        <f>IF(ISBLANK(Values!$F61),"",Values!N61)</f>
        <v/>
      </c>
      <c r="O62" s="28" t="str">
        <f>IF(ISBLANK(Values!$F61),"",Values!O61)</f>
        <v/>
      </c>
      <c r="P62" s="28" t="str">
        <f>IF(ISBLANK(Values!$F61),"",Values!P61)</f>
        <v/>
      </c>
      <c r="Q62" s="28" t="str">
        <f>IF(ISBLANK(Values!$F61),"",Values!Q61)</f>
        <v/>
      </c>
      <c r="R62" s="28" t="str">
        <f>IF(ISBLANK(Values!$F61),"",Values!R61)</f>
        <v/>
      </c>
      <c r="S62" s="28" t="str">
        <f>IF(ISBLANK(Values!$F61),"",Values!S61)</f>
        <v/>
      </c>
      <c r="T62" s="28" t="str">
        <f>IF(ISBLANK(Values!$F61),"",Values!T61)</f>
        <v/>
      </c>
      <c r="U62" s="28" t="str">
        <f>IF(ISBLANK(Values!$F61),"",Values!U61)</f>
        <v/>
      </c>
      <c r="W62" s="30" t="str">
        <f>IF(ISBLANK(Values!E61),"","Child")</f>
        <v/>
      </c>
      <c r="X62" s="30" t="str">
        <f>IF(ISBLANK(Values!E61),"",Values!$B$13)</f>
        <v/>
      </c>
      <c r="Y62" s="32" t="str">
        <f>IF(ISBLANK(Values!E61),"","Size-Color")</f>
        <v/>
      </c>
      <c r="Z62" s="30" t="str">
        <f>IF(ISBLANK(Values!E61),"","variation")</f>
        <v/>
      </c>
      <c r="AA62" s="2" t="str">
        <f>IF(ISBLANK(Values!E61),"",Values!$B$20)</f>
        <v/>
      </c>
      <c r="AI62" s="35"/>
      <c r="AJ62" s="33"/>
      <c r="AT62" s="28"/>
      <c r="DY62"/>
      <c r="FO62" s="28"/>
    </row>
    <row r="63" spans="1:193" ht="17" x14ac:dyDescent="0.2">
      <c r="A63" s="2" t="str">
        <f>IF(ISBLANK(Values!E62),"",IF(Values!$B$37="EU","computercomponent","computer"))</f>
        <v/>
      </c>
      <c r="B63" s="34" t="str">
        <f>IF(ISBLANK(Values!E62),"",Values!F62)</f>
        <v/>
      </c>
      <c r="C63" s="30"/>
      <c r="D63" s="29" t="str">
        <f>IF(ISBLANK(Values!E62),"",Values!E62)</f>
        <v/>
      </c>
      <c r="E63" s="2" t="str">
        <f>IF(ISBLANK(Values!E62),"","EAN")</f>
        <v/>
      </c>
      <c r="F63" s="28" t="str">
        <f>IF(ISBLANK(Values!E62),"",IF(Values!J62, SUBSTITUTE(Values!$B$1, "{language}", Values!H62) &amp; " " &amp;Values!$B$3, SUBSTITUTE(Values!$B$2, "{language}", Values!$H62) &amp; " " &amp;Values!$B$3))</f>
        <v/>
      </c>
      <c r="G63" s="30" t="str">
        <f>IF(ISBLANK(Values!E62),"","TellusRem")</f>
        <v/>
      </c>
      <c r="H63" s="2" t="str">
        <f>IF(ISBLANK(Values!E62),"",Values!$B$16)</f>
        <v/>
      </c>
      <c r="I63" s="2" t="str">
        <f>IF(ISBLANK(Values!E62),"","4730574031")</f>
        <v/>
      </c>
      <c r="J63" s="32" t="str">
        <f>IF(ISBLANK(Values!E62),"",Values!F62 )</f>
        <v/>
      </c>
      <c r="K63" s="28" t="str">
        <f>IF(ISBLANK(Values!E62),"",IF(Values!J62, Values!$B$4, Values!$B$5))</f>
        <v/>
      </c>
      <c r="L63" s="28" t="str">
        <f>IF(ISBLANK(Values!E62),"",IF($CO63="DEFAULT", Values!$B$18, ""))</f>
        <v/>
      </c>
      <c r="M63" s="28" t="str">
        <f>IF(ISBLANK(Values!E62),"",Values!$M62)</f>
        <v/>
      </c>
      <c r="N63" s="28" t="str">
        <f>IF(ISBLANK(Values!$F62),"",Values!N62)</f>
        <v/>
      </c>
      <c r="O63" s="28" t="str">
        <f>IF(ISBLANK(Values!$F62),"",Values!O62)</f>
        <v/>
      </c>
      <c r="P63" s="28" t="str">
        <f>IF(ISBLANK(Values!$F62),"",Values!P62)</f>
        <v/>
      </c>
      <c r="Q63" s="28" t="str">
        <f>IF(ISBLANK(Values!$F62),"",Values!Q62)</f>
        <v/>
      </c>
      <c r="R63" s="28" t="str">
        <f>IF(ISBLANK(Values!$F62),"",Values!R62)</f>
        <v/>
      </c>
      <c r="S63" s="28" t="str">
        <f>IF(ISBLANK(Values!$F62),"",Values!S62)</f>
        <v/>
      </c>
      <c r="T63" s="28" t="str">
        <f>IF(ISBLANK(Values!$F62),"",Values!T62)</f>
        <v/>
      </c>
      <c r="U63" s="28" t="str">
        <f>IF(ISBLANK(Values!$F62),"",Values!U62)</f>
        <v/>
      </c>
      <c r="W63" s="30" t="str">
        <f>IF(ISBLANK(Values!E62),"","Child")</f>
        <v/>
      </c>
      <c r="X63" s="30" t="str">
        <f>IF(ISBLANK(Values!E62),"",Values!$B$13)</f>
        <v/>
      </c>
      <c r="Y63" s="32" t="str">
        <f>IF(ISBLANK(Values!E62),"","Size-Color")</f>
        <v/>
      </c>
      <c r="Z63" s="30" t="str">
        <f>IF(ISBLANK(Values!E62),"","variation")</f>
        <v/>
      </c>
      <c r="AA63" s="2" t="str">
        <f>IF(ISBLANK(Values!E62),"",Values!$B$20)</f>
        <v/>
      </c>
      <c r="AI63" s="35"/>
      <c r="AJ63" s="33"/>
      <c r="AT63" s="28"/>
      <c r="DY63"/>
      <c r="FO63" s="28"/>
    </row>
    <row r="64" spans="1:193" ht="17" x14ac:dyDescent="0.2">
      <c r="A64" s="2" t="str">
        <f>IF(ISBLANK(Values!E63),"",IF(Values!$B$37="EU","computercomponent","computer"))</f>
        <v/>
      </c>
      <c r="B64" s="34" t="str">
        <f>IF(ISBLANK(Values!E63),"",Values!F63)</f>
        <v/>
      </c>
      <c r="C64" s="30"/>
      <c r="D64" s="29" t="str">
        <f>IF(ISBLANK(Values!E63),"",Values!E63)</f>
        <v/>
      </c>
      <c r="E64" s="2" t="str">
        <f>IF(ISBLANK(Values!E63),"","EAN")</f>
        <v/>
      </c>
      <c r="F64" s="28" t="str">
        <f>IF(ISBLANK(Values!E63),"",IF(Values!J63, SUBSTITUTE(Values!$B$1, "{language}", Values!H63) &amp; " " &amp;Values!$B$3, SUBSTITUTE(Values!$B$2, "{language}", Values!$H63) &amp; " " &amp;Values!$B$3))</f>
        <v/>
      </c>
      <c r="G64" s="30" t="str">
        <f>IF(ISBLANK(Values!E63),"","TellusRem")</f>
        <v/>
      </c>
      <c r="H64" s="2" t="str">
        <f>IF(ISBLANK(Values!E63),"",Values!$B$16)</f>
        <v/>
      </c>
      <c r="I64" s="2" t="str">
        <f>IF(ISBLANK(Values!E63),"","4730574031")</f>
        <v/>
      </c>
      <c r="J64" s="32" t="str">
        <f>IF(ISBLANK(Values!E63),"",Values!F63 )</f>
        <v/>
      </c>
      <c r="K64" s="28" t="str">
        <f>IF(ISBLANK(Values!E63),"",IF(Values!J63, Values!$B$4, Values!$B$5))</f>
        <v/>
      </c>
      <c r="L64" s="28" t="str">
        <f>IF(ISBLANK(Values!E63),"",IF($CO64="DEFAULT", Values!$B$18, ""))</f>
        <v/>
      </c>
      <c r="M64" s="28" t="str">
        <f>IF(ISBLANK(Values!E63),"",Values!$M63)</f>
        <v/>
      </c>
      <c r="N64" s="28" t="str">
        <f>IF(ISBLANK(Values!$F63),"",Values!N63)</f>
        <v/>
      </c>
      <c r="O64" s="28" t="str">
        <f>IF(ISBLANK(Values!$F63),"",Values!O63)</f>
        <v/>
      </c>
      <c r="P64" s="28" t="str">
        <f>IF(ISBLANK(Values!$F63),"",Values!P63)</f>
        <v/>
      </c>
      <c r="Q64" s="28" t="str">
        <f>IF(ISBLANK(Values!$F63),"",Values!Q63)</f>
        <v/>
      </c>
      <c r="R64" s="28" t="str">
        <f>IF(ISBLANK(Values!$F63),"",Values!R63)</f>
        <v/>
      </c>
      <c r="S64" s="28" t="str">
        <f>IF(ISBLANK(Values!$F63),"",Values!S63)</f>
        <v/>
      </c>
      <c r="T64" s="28" t="str">
        <f>IF(ISBLANK(Values!$F63),"",Values!T63)</f>
        <v/>
      </c>
      <c r="U64" s="28" t="str">
        <f>IF(ISBLANK(Values!$F63),"",Values!U63)</f>
        <v/>
      </c>
      <c r="W64" s="30" t="str">
        <f>IF(ISBLANK(Values!E63),"","Child")</f>
        <v/>
      </c>
      <c r="X64" s="30" t="str">
        <f>IF(ISBLANK(Values!E63),"",Values!$B$13)</f>
        <v/>
      </c>
      <c r="Y64" s="32" t="str">
        <f>IF(ISBLANK(Values!E63),"","Size-Color")</f>
        <v/>
      </c>
      <c r="Z64" s="30" t="str">
        <f>IF(ISBLANK(Values!E63),"","variation")</f>
        <v/>
      </c>
      <c r="AA64" s="2" t="str">
        <f>IF(ISBLANK(Values!E63),"",Values!$B$20)</f>
        <v/>
      </c>
      <c r="AI64" s="35"/>
      <c r="AJ64" s="33"/>
      <c r="AT64" s="28"/>
      <c r="DY64"/>
      <c r="FO64" s="28"/>
    </row>
    <row r="65" spans="1:171" ht="17" x14ac:dyDescent="0.2">
      <c r="A65" s="2" t="str">
        <f>IF(ISBLANK(Values!E64),"",IF(Values!$B$37="EU","computercomponent","computer"))</f>
        <v/>
      </c>
      <c r="B65" s="34" t="str">
        <f>IF(ISBLANK(Values!E64),"",Values!F64)</f>
        <v/>
      </c>
      <c r="C65" s="30" t="str">
        <f>IF(ISBLANK(Values!E64),"","TellusRem")</f>
        <v/>
      </c>
      <c r="D65" s="29" t="str">
        <f>IF(ISBLANK(Values!E64),"",Values!E64)</f>
        <v/>
      </c>
      <c r="E65" s="2" t="str">
        <f>IF(ISBLANK(Values!E64),"","EAN")</f>
        <v/>
      </c>
      <c r="F65" s="28" t="str">
        <f>IF(ISBLANK(Values!E64),"",IF(Values!J64, SUBSTITUTE(Values!$B$1, "{language}", Values!H64) &amp; " " &amp;Values!$B$3, SUBSTITUTE(Values!$B$2, "{language}", Values!$H64) &amp; " " &amp;Values!$B$3))</f>
        <v/>
      </c>
      <c r="G65" s="30" t="str">
        <f>IF(ISBLANK(Values!E64),"","TellusRem")</f>
        <v/>
      </c>
      <c r="H65" s="2" t="str">
        <f>IF(ISBLANK(Values!E64),"",Values!$B$16)</f>
        <v/>
      </c>
      <c r="I65" s="2" t="str">
        <f>IF(ISBLANK(Values!E64),"","4730574031")</f>
        <v/>
      </c>
      <c r="J65" s="32" t="str">
        <f>IF(ISBLANK(Values!E64),"",Values!F64 )</f>
        <v/>
      </c>
      <c r="K65" s="28" t="str">
        <f>IF(ISBLANK(Values!E64),"",IF(Values!J64, Values!$B$4, Values!$B$5))</f>
        <v/>
      </c>
      <c r="L65" s="28" t="str">
        <f>IF(ISBLANK(Values!E64),"",IF($CO65="DEFAULT", Values!$B$18, ""))</f>
        <v/>
      </c>
      <c r="M65" s="28" t="str">
        <f>IF(ISBLANK(Values!E64),"",Values!$M64)</f>
        <v/>
      </c>
      <c r="N65" s="28" t="str">
        <f>IF(ISBLANK(Values!$F64),"",Values!N64)</f>
        <v/>
      </c>
      <c r="O65" s="28" t="str">
        <f>IF(ISBLANK(Values!$F64),"",Values!O64)</f>
        <v/>
      </c>
      <c r="P65" s="28" t="str">
        <f>IF(ISBLANK(Values!$F64),"",Values!P64)</f>
        <v/>
      </c>
      <c r="Q65" s="28" t="str">
        <f>IF(ISBLANK(Values!$F64),"",Values!Q64)</f>
        <v/>
      </c>
      <c r="R65" s="28" t="str">
        <f>IF(ISBLANK(Values!$F64),"",Values!R64)</f>
        <v/>
      </c>
      <c r="S65" s="28" t="str">
        <f>IF(ISBLANK(Values!$F64),"",Values!S64)</f>
        <v/>
      </c>
      <c r="T65" s="28" t="str">
        <f>IF(ISBLANK(Values!$F64),"",Values!T64)</f>
        <v/>
      </c>
      <c r="U65" s="28" t="str">
        <f>IF(ISBLANK(Values!$F64),"",Values!U64)</f>
        <v/>
      </c>
      <c r="W65" s="30" t="str">
        <f>IF(ISBLANK(Values!E64),"","Child")</f>
        <v/>
      </c>
      <c r="X65" s="30" t="str">
        <f>IF(ISBLANK(Values!E64),"",Values!$B$13)</f>
        <v/>
      </c>
      <c r="Y65" s="32" t="str">
        <f>IF(ISBLANK(Values!E64),"","Size-Color")</f>
        <v/>
      </c>
      <c r="Z65" s="30" t="str">
        <f>IF(ISBLANK(Values!E64),"","variation")</f>
        <v/>
      </c>
      <c r="AA65" s="2" t="str">
        <f>IF(ISBLANK(Values!E64),"",Values!$B$20)</f>
        <v/>
      </c>
      <c r="AI65" s="35"/>
      <c r="AJ65" s="33"/>
      <c r="AT65" s="28"/>
      <c r="DY65"/>
      <c r="FO65" s="28"/>
    </row>
    <row r="66" spans="1:171" ht="17" x14ac:dyDescent="0.2">
      <c r="A66" s="2" t="str">
        <f>IF(ISBLANK(Values!E65),"",IF(Values!$B$37="EU","computercomponent","computer"))</f>
        <v/>
      </c>
      <c r="B66" s="34" t="str">
        <f>IF(ISBLANK(Values!E65),"",Values!F65)</f>
        <v/>
      </c>
      <c r="C66" s="30" t="str">
        <f>IF(ISBLANK(Values!E65),"","TellusRem")</f>
        <v/>
      </c>
      <c r="D66" s="29" t="str">
        <f>IF(ISBLANK(Values!E65),"",Values!E65)</f>
        <v/>
      </c>
      <c r="E66" s="2" t="str">
        <f>IF(ISBLANK(Values!E65),"","EAN")</f>
        <v/>
      </c>
      <c r="F66" s="28" t="str">
        <f>IF(ISBLANK(Values!E65),"",IF(Values!J65, SUBSTITUTE(Values!$B$1, "{language}", Values!H65) &amp; " " &amp;Values!$B$3, SUBSTITUTE(Values!$B$2, "{language}", Values!$H65) &amp; " " &amp;Values!$B$3))</f>
        <v/>
      </c>
      <c r="G66" s="30" t="str">
        <f>IF(ISBLANK(Values!E65),"","TellusRem")</f>
        <v/>
      </c>
      <c r="H66" s="2" t="str">
        <f>IF(ISBLANK(Values!E65),"",Values!$B$16)</f>
        <v/>
      </c>
      <c r="I66" s="2" t="str">
        <f>IF(ISBLANK(Values!E65),"","4730574031")</f>
        <v/>
      </c>
      <c r="J66" s="32" t="str">
        <f>IF(ISBLANK(Values!E65),"",Values!F65 )</f>
        <v/>
      </c>
      <c r="K66" s="28" t="str">
        <f>IF(ISBLANK(Values!E65),"",IF(Values!J65, Values!$B$4, Values!$B$5))</f>
        <v/>
      </c>
      <c r="L66" s="28" t="str">
        <f>IF(ISBLANK(Values!E65),"",IF($CO66="DEFAULT", Values!$B$18, ""))</f>
        <v/>
      </c>
      <c r="M66" s="28" t="str">
        <f>IF(ISBLANK(Values!E65),"",Values!$M65)</f>
        <v/>
      </c>
      <c r="N66" s="28" t="str">
        <f>IF(ISBLANK(Values!$F65),"",Values!N65)</f>
        <v/>
      </c>
      <c r="O66" s="28" t="str">
        <f>IF(ISBLANK(Values!$F65),"",Values!O65)</f>
        <v/>
      </c>
      <c r="P66" s="28" t="str">
        <f>IF(ISBLANK(Values!$F65),"",Values!P65)</f>
        <v/>
      </c>
      <c r="Q66" s="28" t="str">
        <f>IF(ISBLANK(Values!$F65),"",Values!Q65)</f>
        <v/>
      </c>
      <c r="R66" s="28" t="str">
        <f>IF(ISBLANK(Values!$F65),"",Values!R65)</f>
        <v/>
      </c>
      <c r="S66" s="28" t="str">
        <f>IF(ISBLANK(Values!$F65),"",Values!S65)</f>
        <v/>
      </c>
      <c r="T66" s="28" t="str">
        <f>IF(ISBLANK(Values!$F65),"",Values!T65)</f>
        <v/>
      </c>
      <c r="U66" s="28" t="str">
        <f>IF(ISBLANK(Values!$F65),"",Values!U65)</f>
        <v/>
      </c>
      <c r="W66" s="30" t="str">
        <f>IF(ISBLANK(Values!E65),"","Child")</f>
        <v/>
      </c>
      <c r="X66" s="30" t="str">
        <f>IF(ISBLANK(Values!E65),"",Values!$B$13)</f>
        <v/>
      </c>
      <c r="Y66" s="32" t="str">
        <f>IF(ISBLANK(Values!E65),"","Size-Color")</f>
        <v/>
      </c>
      <c r="Z66" s="30" t="str">
        <f>IF(ISBLANK(Values!E65),"","variation")</f>
        <v/>
      </c>
      <c r="AA66" s="2" t="str">
        <f>IF(ISBLANK(Values!E65),"",Values!$B$20)</f>
        <v/>
      </c>
      <c r="AI66" s="35"/>
      <c r="AJ66" s="33"/>
      <c r="AT66" s="28"/>
      <c r="DY66"/>
      <c r="FO66" s="28"/>
    </row>
    <row r="67" spans="1:171" ht="17" x14ac:dyDescent="0.2">
      <c r="A67" s="2" t="str">
        <f>IF(ISBLANK(Values!E66),"",IF(Values!$B$37="EU","computercomponent","computer"))</f>
        <v/>
      </c>
      <c r="B67" s="34" t="str">
        <f>IF(ISBLANK(Values!E66),"",Values!F66)</f>
        <v/>
      </c>
      <c r="C67" s="30" t="str">
        <f>IF(ISBLANK(Values!E66),"","TellusRem")</f>
        <v/>
      </c>
      <c r="D67" s="29" t="str">
        <f>IF(ISBLANK(Values!E66),"",Values!E66)</f>
        <v/>
      </c>
      <c r="E67" s="2" t="str">
        <f>IF(ISBLANK(Values!E66),"","EAN")</f>
        <v/>
      </c>
      <c r="F67" s="28" t="str">
        <f>IF(ISBLANK(Values!E66),"",IF(Values!J66, SUBSTITUTE(Values!$B$1, "{language}", Values!H66) &amp; " " &amp;Values!$B$3, SUBSTITUTE(Values!$B$2, "{language}", Values!$H66) &amp; " " &amp;Values!$B$3))</f>
        <v/>
      </c>
      <c r="G67" s="30" t="str">
        <f>IF(ISBLANK(Values!E66),"","TellusRem")</f>
        <v/>
      </c>
      <c r="H67" s="2" t="str">
        <f>IF(ISBLANK(Values!E66),"",Values!$B$16)</f>
        <v/>
      </c>
      <c r="I67" s="2" t="str">
        <f>IF(ISBLANK(Values!E66),"","4730574031")</f>
        <v/>
      </c>
      <c r="J67" s="32" t="str">
        <f>IF(ISBLANK(Values!E66),"",Values!F66 )</f>
        <v/>
      </c>
      <c r="K67" s="28" t="str">
        <f>IF(ISBLANK(Values!E66),"",IF(Values!J66, Values!$B$4, Values!$B$5))</f>
        <v/>
      </c>
      <c r="L67" s="28" t="str">
        <f>IF(ISBLANK(Values!E66),"",IF($CO67="DEFAULT", Values!$B$18, ""))</f>
        <v/>
      </c>
      <c r="M67" s="28" t="str">
        <f>IF(ISBLANK(Values!E66),"",Values!$M66)</f>
        <v/>
      </c>
      <c r="N67" s="28" t="str">
        <f>IF(ISBLANK(Values!$F66),"",Values!N66)</f>
        <v/>
      </c>
      <c r="O67" s="28" t="str">
        <f>IF(ISBLANK(Values!$F66),"",Values!O66)</f>
        <v/>
      </c>
      <c r="P67" s="28" t="str">
        <f>IF(ISBLANK(Values!$F66),"",Values!P66)</f>
        <v/>
      </c>
      <c r="Q67" s="28" t="str">
        <f>IF(ISBLANK(Values!$F66),"",Values!Q66)</f>
        <v/>
      </c>
      <c r="R67" s="28" t="str">
        <f>IF(ISBLANK(Values!$F66),"",Values!R66)</f>
        <v/>
      </c>
      <c r="S67" s="28" t="str">
        <f>IF(ISBLANK(Values!$F66),"",Values!S66)</f>
        <v/>
      </c>
      <c r="T67" s="28" t="str">
        <f>IF(ISBLANK(Values!$F66),"",Values!T66)</f>
        <v/>
      </c>
      <c r="U67" s="28" t="str">
        <f>IF(ISBLANK(Values!$F66),"",Values!U66)</f>
        <v/>
      </c>
      <c r="W67" s="30" t="str">
        <f>IF(ISBLANK(Values!E66),"","Child")</f>
        <v/>
      </c>
      <c r="X67" s="30" t="str">
        <f>IF(ISBLANK(Values!E66),"",Values!$B$13)</f>
        <v/>
      </c>
      <c r="Y67" s="32" t="str">
        <f>IF(ISBLANK(Values!E66),"","Size-Color")</f>
        <v/>
      </c>
      <c r="Z67" s="30" t="str">
        <f>IF(ISBLANK(Values!E66),"","variation")</f>
        <v/>
      </c>
      <c r="AA67" s="2" t="str">
        <f>IF(ISBLANK(Values!E66),"",Values!$B$20)</f>
        <v/>
      </c>
      <c r="AI67" s="35"/>
      <c r="AJ67" s="33"/>
      <c r="AT67" s="28"/>
      <c r="DY67"/>
      <c r="FO67" s="28"/>
    </row>
    <row r="68" spans="1:171" ht="17" x14ac:dyDescent="0.2">
      <c r="A68" s="2" t="str">
        <f>IF(ISBLANK(Values!E67),"",IF(Values!$B$37="EU","computercomponent","computer"))</f>
        <v/>
      </c>
      <c r="B68" s="34" t="str">
        <f>IF(ISBLANK(Values!E67),"",Values!F67)</f>
        <v/>
      </c>
      <c r="C68" s="30" t="str">
        <f>IF(ISBLANK(Values!E67),"","TellusRem")</f>
        <v/>
      </c>
      <c r="D68" s="29" t="str">
        <f>IF(ISBLANK(Values!E67),"",Values!E67)</f>
        <v/>
      </c>
      <c r="E68" s="2" t="str">
        <f>IF(ISBLANK(Values!E67),"","EAN")</f>
        <v/>
      </c>
      <c r="F68" s="28" t="str">
        <f>IF(ISBLANK(Values!E67),"",IF(Values!J67, SUBSTITUTE(Values!$B$1, "{language}", Values!H67) &amp; " " &amp;Values!$B$3, SUBSTITUTE(Values!$B$2, "{language}", Values!$H67) &amp; " " &amp;Values!$B$3))</f>
        <v/>
      </c>
      <c r="G68" s="30" t="str">
        <f>IF(ISBLANK(Values!E67),"","TellusRem")</f>
        <v/>
      </c>
      <c r="H68" s="2" t="str">
        <f>IF(ISBLANK(Values!E67),"",Values!$B$16)</f>
        <v/>
      </c>
      <c r="I68" s="2" t="str">
        <f>IF(ISBLANK(Values!E67),"","4730574031")</f>
        <v/>
      </c>
      <c r="J68" s="32" t="str">
        <f>IF(ISBLANK(Values!E67),"",Values!F67 )</f>
        <v/>
      </c>
      <c r="K68" s="28" t="str">
        <f>IF(ISBLANK(Values!E67),"",IF(Values!J67, Values!$B$4, Values!$B$5))</f>
        <v/>
      </c>
      <c r="L68" s="28" t="str">
        <f>IF(ISBLANK(Values!E67),"",IF($CO68="DEFAULT", Values!$B$18, ""))</f>
        <v/>
      </c>
      <c r="M68" s="28" t="str">
        <f>IF(ISBLANK(Values!E67),"",Values!$M67)</f>
        <v/>
      </c>
      <c r="N68" s="28" t="str">
        <f>IF(ISBLANK(Values!$F67),"",Values!N67)</f>
        <v/>
      </c>
      <c r="O68" s="28" t="str">
        <f>IF(ISBLANK(Values!$F67),"",Values!O67)</f>
        <v/>
      </c>
      <c r="P68" s="28" t="str">
        <f>IF(ISBLANK(Values!$F67),"",Values!P67)</f>
        <v/>
      </c>
      <c r="Q68" s="28" t="str">
        <f>IF(ISBLANK(Values!$F67),"",Values!Q67)</f>
        <v/>
      </c>
      <c r="R68" s="28" t="str">
        <f>IF(ISBLANK(Values!$F67),"",Values!R67)</f>
        <v/>
      </c>
      <c r="S68" s="28" t="str">
        <f>IF(ISBLANK(Values!$F67),"",Values!S67)</f>
        <v/>
      </c>
      <c r="T68" s="28" t="str">
        <f>IF(ISBLANK(Values!$F67),"",Values!T67)</f>
        <v/>
      </c>
      <c r="U68" s="28" t="str">
        <f>IF(ISBLANK(Values!$F67),"",Values!U67)</f>
        <v/>
      </c>
      <c r="W68" s="30" t="str">
        <f>IF(ISBLANK(Values!E67),"","Child")</f>
        <v/>
      </c>
      <c r="X68" s="30" t="str">
        <f>IF(ISBLANK(Values!E67),"",Values!$B$13)</f>
        <v/>
      </c>
      <c r="Y68" s="32" t="str">
        <f>IF(ISBLANK(Values!E67),"","Size-Color")</f>
        <v/>
      </c>
      <c r="Z68" s="30" t="str">
        <f>IF(ISBLANK(Values!E67),"","variation")</f>
        <v/>
      </c>
      <c r="AA68" s="2" t="str">
        <f>IF(ISBLANK(Values!E67),"",Values!$B$20)</f>
        <v/>
      </c>
      <c r="AI68" s="35"/>
      <c r="AJ68" s="33"/>
      <c r="AT68" s="28"/>
      <c r="DY68"/>
      <c r="FO68" s="28"/>
    </row>
    <row r="69" spans="1:171" ht="17" x14ac:dyDescent="0.2">
      <c r="A69" s="2" t="str">
        <f>IF(ISBLANK(Values!E68),"",IF(Values!$B$37="EU","computercomponent","computer"))</f>
        <v/>
      </c>
      <c r="B69" s="34" t="str">
        <f>IF(ISBLANK(Values!E68),"",Values!F68)</f>
        <v/>
      </c>
      <c r="C69" s="30" t="str">
        <f>IF(ISBLANK(Values!E68),"","TellusRem")</f>
        <v/>
      </c>
      <c r="D69" s="29" t="str">
        <f>IF(ISBLANK(Values!E68),"",Values!E68)</f>
        <v/>
      </c>
      <c r="E69" s="2" t="str">
        <f>IF(ISBLANK(Values!E68),"","EAN")</f>
        <v/>
      </c>
      <c r="F69" s="28" t="str">
        <f>IF(ISBLANK(Values!E68),"",IF(Values!J68, SUBSTITUTE(Values!$B$1, "{language}", Values!H68) &amp; " " &amp;Values!$B$3, SUBSTITUTE(Values!$B$2, "{language}", Values!$H68) &amp; " " &amp;Values!$B$3))</f>
        <v/>
      </c>
      <c r="G69" s="30" t="str">
        <f>IF(ISBLANK(Values!E68),"","TellusRem")</f>
        <v/>
      </c>
      <c r="H69" s="2" t="str">
        <f>IF(ISBLANK(Values!E68),"",Values!$B$16)</f>
        <v/>
      </c>
      <c r="I69" s="2" t="str">
        <f>IF(ISBLANK(Values!E68),"","4730574031")</f>
        <v/>
      </c>
      <c r="J69" s="32" t="str">
        <f>IF(ISBLANK(Values!E68),"",Values!F68 )</f>
        <v/>
      </c>
      <c r="K69" s="28" t="str">
        <f>IF(ISBLANK(Values!E68),"",IF(Values!J68, Values!$B$4, Values!$B$5))</f>
        <v/>
      </c>
      <c r="L69" s="28" t="str">
        <f>IF(ISBLANK(Values!E68),"",IF($CO69="DEFAULT", Values!$B$18, ""))</f>
        <v/>
      </c>
      <c r="M69" s="28" t="str">
        <f>IF(ISBLANK(Values!E68),"",Values!$M68)</f>
        <v/>
      </c>
      <c r="N69" s="28" t="str">
        <f>IF(ISBLANK(Values!$F68),"",Values!N68)</f>
        <v/>
      </c>
      <c r="O69" s="28" t="str">
        <f>IF(ISBLANK(Values!$F68),"",Values!O68)</f>
        <v/>
      </c>
      <c r="P69" s="28" t="str">
        <f>IF(ISBLANK(Values!$F68),"",Values!P68)</f>
        <v/>
      </c>
      <c r="Q69" s="28" t="str">
        <f>IF(ISBLANK(Values!$F68),"",Values!Q68)</f>
        <v/>
      </c>
      <c r="R69" s="28" t="str">
        <f>IF(ISBLANK(Values!$F68),"",Values!R68)</f>
        <v/>
      </c>
      <c r="S69" s="28" t="str">
        <f>IF(ISBLANK(Values!$F68),"",Values!S68)</f>
        <v/>
      </c>
      <c r="T69" s="28" t="str">
        <f>IF(ISBLANK(Values!$F68),"",Values!T68)</f>
        <v/>
      </c>
      <c r="U69" s="28" t="str">
        <f>IF(ISBLANK(Values!$F68),"",Values!U68)</f>
        <v/>
      </c>
      <c r="W69" s="30" t="str">
        <f>IF(ISBLANK(Values!E68),"","Child")</f>
        <v/>
      </c>
      <c r="X69" s="30" t="str">
        <f>IF(ISBLANK(Values!E68),"",Values!$B$13)</f>
        <v/>
      </c>
      <c r="Y69" s="32" t="str">
        <f>IF(ISBLANK(Values!E68),"","Size-Color")</f>
        <v/>
      </c>
      <c r="Z69" s="30" t="str">
        <f>IF(ISBLANK(Values!E68),"","variation")</f>
        <v/>
      </c>
      <c r="AA69" s="2" t="str">
        <f>IF(ISBLANK(Values!E68),"",Values!$B$20)</f>
        <v/>
      </c>
      <c r="AI69" s="35"/>
      <c r="AJ69" s="33"/>
      <c r="AT69" s="28"/>
      <c r="DY69"/>
      <c r="FO69" s="28"/>
    </row>
    <row r="70" spans="1:171" ht="17" x14ac:dyDescent="0.2">
      <c r="A70" s="2" t="str">
        <f>IF(ISBLANK(Values!E69),"",IF(Values!$B$37="EU","computercomponent","computer"))</f>
        <v/>
      </c>
      <c r="B70" s="34" t="str">
        <f>IF(ISBLANK(Values!E69),"",Values!F69)</f>
        <v/>
      </c>
      <c r="C70" s="30" t="str">
        <f>IF(ISBLANK(Values!E69),"","TellusRem")</f>
        <v/>
      </c>
      <c r="D70" s="29" t="str">
        <f>IF(ISBLANK(Values!E69),"",Values!E69)</f>
        <v/>
      </c>
      <c r="E70" s="2" t="str">
        <f>IF(ISBLANK(Values!E69),"","EAN")</f>
        <v/>
      </c>
      <c r="F70" s="28" t="str">
        <f>IF(ISBLANK(Values!E69),"",IF(Values!J69, SUBSTITUTE(Values!$B$1, "{language}", Values!H69) &amp; " " &amp;Values!$B$3, SUBSTITUTE(Values!$B$2, "{language}", Values!$H69) &amp; " " &amp;Values!$B$3))</f>
        <v/>
      </c>
      <c r="G70" s="30" t="str">
        <f>IF(ISBLANK(Values!E69),"","TellusRem")</f>
        <v/>
      </c>
      <c r="H70" s="2" t="str">
        <f>IF(ISBLANK(Values!E69),"",Values!$B$16)</f>
        <v/>
      </c>
      <c r="I70" s="2" t="str">
        <f>IF(ISBLANK(Values!E69),"","4730574031")</f>
        <v/>
      </c>
      <c r="J70" s="32" t="str">
        <f>IF(ISBLANK(Values!E69),"",Values!F69 )</f>
        <v/>
      </c>
      <c r="K70" s="28" t="str">
        <f>IF(ISBLANK(Values!E69),"",IF(Values!J69, Values!$B$4, Values!$B$5))</f>
        <v/>
      </c>
      <c r="L70" s="28" t="str">
        <f>IF(ISBLANK(Values!E69),"",IF($CO70="DEFAULT", Values!$B$18, ""))</f>
        <v/>
      </c>
      <c r="M70" s="28" t="str">
        <f>IF(ISBLANK(Values!E69),"",Values!$M69)</f>
        <v/>
      </c>
      <c r="N70" s="28" t="str">
        <f>IF(ISBLANK(Values!$F69),"",Values!N69)</f>
        <v/>
      </c>
      <c r="O70" s="28" t="str">
        <f>IF(ISBLANK(Values!$F69),"",Values!O69)</f>
        <v/>
      </c>
      <c r="P70" s="28" t="str">
        <f>IF(ISBLANK(Values!$F69),"",Values!P69)</f>
        <v/>
      </c>
      <c r="Q70" s="28" t="str">
        <f>IF(ISBLANK(Values!$F69),"",Values!Q69)</f>
        <v/>
      </c>
      <c r="R70" s="28" t="str">
        <f>IF(ISBLANK(Values!$F69),"",Values!R69)</f>
        <v/>
      </c>
      <c r="S70" s="28" t="str">
        <f>IF(ISBLANK(Values!$F69),"",Values!S69)</f>
        <v/>
      </c>
      <c r="T70" s="28" t="str">
        <f>IF(ISBLANK(Values!$F69),"",Values!T69)</f>
        <v/>
      </c>
      <c r="U70" s="28" t="str">
        <f>IF(ISBLANK(Values!$F69),"",Values!U69)</f>
        <v/>
      </c>
      <c r="W70" s="30" t="str">
        <f>IF(ISBLANK(Values!E69),"","Child")</f>
        <v/>
      </c>
      <c r="X70" s="30" t="str">
        <f>IF(ISBLANK(Values!E69),"",Values!$B$13)</f>
        <v/>
      </c>
      <c r="Y70" s="32" t="str">
        <f>IF(ISBLANK(Values!E69),"","Size-Color")</f>
        <v/>
      </c>
      <c r="Z70" s="30" t="str">
        <f>IF(ISBLANK(Values!E69),"","variation")</f>
        <v/>
      </c>
      <c r="AA70" s="2" t="str">
        <f>IF(ISBLANK(Values!E69),"",Values!$B$20)</f>
        <v/>
      </c>
      <c r="AI70" s="35"/>
      <c r="AJ70" s="33"/>
      <c r="AT70" s="28"/>
      <c r="DY70"/>
      <c r="FO70" s="28"/>
    </row>
    <row r="71" spans="1:171" ht="17" x14ac:dyDescent="0.2">
      <c r="A71" s="2" t="str">
        <f>IF(ISBLANK(Values!E70),"",IF(Values!$B$37="EU","computercomponent","computer"))</f>
        <v/>
      </c>
      <c r="B71" s="34" t="str">
        <f>IF(ISBLANK(Values!E70),"",Values!F70)</f>
        <v/>
      </c>
      <c r="C71" s="30" t="str">
        <f>IF(ISBLANK(Values!E70),"","TellusRem")</f>
        <v/>
      </c>
      <c r="D71" s="29" t="str">
        <f>IF(ISBLANK(Values!E70),"",Values!E70)</f>
        <v/>
      </c>
      <c r="E71" s="2" t="str">
        <f>IF(ISBLANK(Values!E70),"","EAN")</f>
        <v/>
      </c>
      <c r="F71" s="28" t="str">
        <f>IF(ISBLANK(Values!E70),"",IF(Values!J70, SUBSTITUTE(Values!$B$1, "{language}", Values!H70) &amp; " " &amp;Values!$B$3, SUBSTITUTE(Values!$B$2, "{language}", Values!$H70) &amp; " " &amp;Values!$B$3))</f>
        <v/>
      </c>
      <c r="G71" s="30" t="str">
        <f>IF(ISBLANK(Values!E70),"","TellusRem")</f>
        <v/>
      </c>
      <c r="H71" s="2" t="str">
        <f>IF(ISBLANK(Values!E70),"",Values!$B$16)</f>
        <v/>
      </c>
      <c r="I71" s="2" t="str">
        <f>IF(ISBLANK(Values!E70),"","4730574031")</f>
        <v/>
      </c>
      <c r="J71" s="32" t="str">
        <f>IF(ISBLANK(Values!E70),"",Values!F70 )</f>
        <v/>
      </c>
      <c r="K71" s="28" t="str">
        <f>IF(ISBLANK(Values!E70),"",IF(Values!J70, Values!$B$4, Values!$B$5))</f>
        <v/>
      </c>
      <c r="L71" s="28" t="str">
        <f>IF(ISBLANK(Values!E70),"",IF($CO71="DEFAULT", Values!$B$18, ""))</f>
        <v/>
      </c>
      <c r="M71" s="28" t="str">
        <f>IF(ISBLANK(Values!E70),"",Values!$M70)</f>
        <v/>
      </c>
      <c r="N71" s="28" t="str">
        <f>IF(ISBLANK(Values!$F70),"",Values!N70)</f>
        <v/>
      </c>
      <c r="O71" s="28" t="str">
        <f>IF(ISBLANK(Values!$F70),"",Values!O70)</f>
        <v/>
      </c>
      <c r="P71" s="28" t="str">
        <f>IF(ISBLANK(Values!$F70),"",Values!P70)</f>
        <v/>
      </c>
      <c r="Q71" s="28" t="str">
        <f>IF(ISBLANK(Values!$F70),"",Values!Q70)</f>
        <v/>
      </c>
      <c r="R71" s="28" t="str">
        <f>IF(ISBLANK(Values!$F70),"",Values!R70)</f>
        <v/>
      </c>
      <c r="S71" s="28" t="str">
        <f>IF(ISBLANK(Values!$F70),"",Values!S70)</f>
        <v/>
      </c>
      <c r="T71" s="28" t="str">
        <f>IF(ISBLANK(Values!$F70),"",Values!T70)</f>
        <v/>
      </c>
      <c r="U71" s="28" t="str">
        <f>IF(ISBLANK(Values!$F70),"",Values!U70)</f>
        <v/>
      </c>
      <c r="W71" s="30" t="str">
        <f>IF(ISBLANK(Values!E70),"","Child")</f>
        <v/>
      </c>
      <c r="X71" s="30" t="str">
        <f>IF(ISBLANK(Values!E70),"",Values!$B$13)</f>
        <v/>
      </c>
      <c r="Y71" s="32" t="str">
        <f>IF(ISBLANK(Values!E70),"","Size-Color")</f>
        <v/>
      </c>
      <c r="Z71" s="30" t="str">
        <f>IF(ISBLANK(Values!E70),"","variation")</f>
        <v/>
      </c>
      <c r="AA71" s="2" t="str">
        <f>IF(ISBLANK(Values!E70),"",Values!$B$20)</f>
        <v/>
      </c>
      <c r="AI71" s="35"/>
      <c r="AJ71" s="33"/>
      <c r="AT71" s="28"/>
      <c r="DY71"/>
      <c r="FO71" s="28"/>
    </row>
    <row r="72" spans="1:171" ht="17" x14ac:dyDescent="0.2">
      <c r="A72" s="2" t="str">
        <f>IF(ISBLANK(Values!E71),"",IF(Values!$B$37="EU","computercomponent","computer"))</f>
        <v/>
      </c>
      <c r="B72" s="34" t="str">
        <f>IF(ISBLANK(Values!E71),"",Values!F71)</f>
        <v/>
      </c>
      <c r="C72" s="30" t="str">
        <f>IF(ISBLANK(Values!E71),"","TellusRem")</f>
        <v/>
      </c>
      <c r="D72" s="29" t="str">
        <f>IF(ISBLANK(Values!E71),"",Values!E71)</f>
        <v/>
      </c>
      <c r="E72" s="2" t="str">
        <f>IF(ISBLANK(Values!E71),"","EAN")</f>
        <v/>
      </c>
      <c r="F72" s="28" t="str">
        <f>IF(ISBLANK(Values!E71),"",IF(Values!J71, SUBSTITUTE(Values!$B$1, "{language}", Values!H71) &amp; " " &amp;Values!$B$3, SUBSTITUTE(Values!$B$2, "{language}", Values!$H71) &amp; " " &amp;Values!$B$3))</f>
        <v/>
      </c>
      <c r="G72" s="30" t="str">
        <f>IF(ISBLANK(Values!E71),"","TellusRem")</f>
        <v/>
      </c>
      <c r="H72" s="2" t="str">
        <f>IF(ISBLANK(Values!E71),"",Values!$B$16)</f>
        <v/>
      </c>
      <c r="I72" s="2" t="str">
        <f>IF(ISBLANK(Values!E71),"","4730574031")</f>
        <v/>
      </c>
      <c r="J72" s="32" t="str">
        <f>IF(ISBLANK(Values!E71),"",Values!F71 )</f>
        <v/>
      </c>
      <c r="K72" s="28" t="str">
        <f>IF(ISBLANK(Values!E71),"",IF(Values!J71, Values!$B$4, Values!$B$5))</f>
        <v/>
      </c>
      <c r="L72" s="28" t="str">
        <f>IF(ISBLANK(Values!E71),"",IF($CO72="DEFAULT", Values!$B$18, ""))</f>
        <v/>
      </c>
      <c r="M72" s="28" t="str">
        <f>IF(ISBLANK(Values!E71),"",Values!$M71)</f>
        <v/>
      </c>
      <c r="N72" s="28" t="str">
        <f>IF(ISBLANK(Values!$F71),"",Values!N71)</f>
        <v/>
      </c>
      <c r="O72" s="28" t="str">
        <f>IF(ISBLANK(Values!$F71),"",Values!O71)</f>
        <v/>
      </c>
      <c r="P72" s="28" t="str">
        <f>IF(ISBLANK(Values!$F71),"",Values!P71)</f>
        <v/>
      </c>
      <c r="Q72" s="28" t="str">
        <f>IF(ISBLANK(Values!$F71),"",Values!Q71)</f>
        <v/>
      </c>
      <c r="R72" s="28" t="str">
        <f>IF(ISBLANK(Values!$F71),"",Values!R71)</f>
        <v/>
      </c>
      <c r="S72" s="28" t="str">
        <f>IF(ISBLANK(Values!$F71),"",Values!S71)</f>
        <v/>
      </c>
      <c r="T72" s="28" t="str">
        <f>IF(ISBLANK(Values!$F71),"",Values!T71)</f>
        <v/>
      </c>
      <c r="U72" s="28" t="str">
        <f>IF(ISBLANK(Values!$F71),"",Values!U71)</f>
        <v/>
      </c>
      <c r="W72" s="30" t="str">
        <f>IF(ISBLANK(Values!E71),"","Child")</f>
        <v/>
      </c>
      <c r="X72" s="30" t="str">
        <f>IF(ISBLANK(Values!E71),"",Values!$B$13)</f>
        <v/>
      </c>
      <c r="Y72" s="32" t="str">
        <f>IF(ISBLANK(Values!E71),"","Size-Color")</f>
        <v/>
      </c>
      <c r="Z72" s="30" t="str">
        <f>IF(ISBLANK(Values!E71),"","variation")</f>
        <v/>
      </c>
      <c r="AA72" s="2" t="str">
        <f>IF(ISBLANK(Values!E71),"",Values!$B$20)</f>
        <v/>
      </c>
      <c r="AI72" s="35"/>
      <c r="AJ72" s="33"/>
      <c r="AT72" s="28"/>
      <c r="DY72"/>
      <c r="FO72" s="28"/>
    </row>
    <row r="73" spans="1:171" ht="17" x14ac:dyDescent="0.2">
      <c r="A73" s="2" t="str">
        <f>IF(ISBLANK(Values!E72),"",IF(Values!$B$37="EU","computercomponent","computer"))</f>
        <v/>
      </c>
      <c r="B73" s="34" t="str">
        <f>IF(ISBLANK(Values!E72),"",Values!F72)</f>
        <v/>
      </c>
      <c r="C73" s="30" t="str">
        <f>IF(ISBLANK(Values!E72),"","TellusRem")</f>
        <v/>
      </c>
      <c r="D73" s="29" t="str">
        <f>IF(ISBLANK(Values!E72),"",Values!E72)</f>
        <v/>
      </c>
      <c r="E73" s="2" t="str">
        <f>IF(ISBLANK(Values!E72),"","EAN")</f>
        <v/>
      </c>
      <c r="F73" s="28" t="str">
        <f>IF(ISBLANK(Values!E72),"",IF(Values!J72, SUBSTITUTE(Values!$B$1, "{language}", Values!H72) &amp; " " &amp;Values!$B$3, SUBSTITUTE(Values!$B$2, "{language}", Values!$H72) &amp; " " &amp;Values!$B$3))</f>
        <v/>
      </c>
      <c r="G73" s="30" t="str">
        <f>IF(ISBLANK(Values!E72),"","TellusRem")</f>
        <v/>
      </c>
      <c r="H73" s="2" t="str">
        <f>IF(ISBLANK(Values!E72),"",Values!$B$16)</f>
        <v/>
      </c>
      <c r="I73" s="2" t="str">
        <f>IF(ISBLANK(Values!E72),"","4730574031")</f>
        <v/>
      </c>
      <c r="J73" s="32" t="str">
        <f>IF(ISBLANK(Values!E72),"",Values!F72 )</f>
        <v/>
      </c>
      <c r="K73" s="28" t="str">
        <f>IF(ISBLANK(Values!E72),"",IF(Values!J72, Values!$B$4, Values!$B$5))</f>
        <v/>
      </c>
      <c r="L73" s="28" t="str">
        <f>IF(ISBLANK(Values!E72),"",IF($CO73="DEFAULT", Values!$B$18, ""))</f>
        <v/>
      </c>
      <c r="M73" s="28" t="str">
        <f>IF(ISBLANK(Values!E72),"",Values!$M72)</f>
        <v/>
      </c>
      <c r="N73" s="28" t="str">
        <f>IF(ISBLANK(Values!$F72),"",Values!N72)</f>
        <v/>
      </c>
      <c r="O73" s="28" t="str">
        <f>IF(ISBLANK(Values!$F72),"",Values!O72)</f>
        <v/>
      </c>
      <c r="P73" s="28" t="str">
        <f>IF(ISBLANK(Values!$F72),"",Values!P72)</f>
        <v/>
      </c>
      <c r="Q73" s="28" t="str">
        <f>IF(ISBLANK(Values!$F72),"",Values!Q72)</f>
        <v/>
      </c>
      <c r="R73" s="28" t="str">
        <f>IF(ISBLANK(Values!$F72),"",Values!R72)</f>
        <v/>
      </c>
      <c r="S73" s="28" t="str">
        <f>IF(ISBLANK(Values!$F72),"",Values!S72)</f>
        <v/>
      </c>
      <c r="T73" s="28" t="str">
        <f>IF(ISBLANK(Values!$F72),"",Values!T72)</f>
        <v/>
      </c>
      <c r="U73" s="28" t="str">
        <f>IF(ISBLANK(Values!$F72),"",Values!U72)</f>
        <v/>
      </c>
      <c r="W73" s="30" t="str">
        <f>IF(ISBLANK(Values!E72),"","Child")</f>
        <v/>
      </c>
      <c r="X73" s="30" t="str">
        <f>IF(ISBLANK(Values!E72),"",Values!$B$13)</f>
        <v/>
      </c>
      <c r="Y73" s="32" t="str">
        <f>IF(ISBLANK(Values!E72),"","Size-Color")</f>
        <v/>
      </c>
      <c r="Z73" s="30" t="str">
        <f>IF(ISBLANK(Values!E72),"","variation")</f>
        <v/>
      </c>
      <c r="AA73" s="2" t="str">
        <f>IF(ISBLANK(Values!E72),"",Values!$B$20)</f>
        <v/>
      </c>
      <c r="AI73" s="35"/>
      <c r="AJ73" s="33"/>
      <c r="AT73" s="28"/>
      <c r="DY73"/>
      <c r="FO73" s="28"/>
    </row>
    <row r="74" spans="1:171" ht="17" x14ac:dyDescent="0.2">
      <c r="A74" s="2" t="str">
        <f>IF(ISBLANK(Values!E73),"",IF(Values!$B$37="EU","computercomponent","computer"))</f>
        <v/>
      </c>
      <c r="B74" s="34" t="str">
        <f>IF(ISBLANK(Values!E73),"",Values!F73)</f>
        <v/>
      </c>
      <c r="C74" s="30" t="str">
        <f>IF(ISBLANK(Values!E73),"","TellusRem")</f>
        <v/>
      </c>
      <c r="D74" s="29" t="str">
        <f>IF(ISBLANK(Values!E73),"",Values!E73)</f>
        <v/>
      </c>
      <c r="E74" s="2" t="str">
        <f>IF(ISBLANK(Values!E73),"","EAN")</f>
        <v/>
      </c>
      <c r="F74" s="28" t="str">
        <f>IF(ISBLANK(Values!E73),"",IF(Values!J73, SUBSTITUTE(Values!$B$1, "{language}", Values!H73) &amp; " " &amp;Values!$B$3, SUBSTITUTE(Values!$B$2, "{language}", Values!$H73) &amp; " " &amp;Values!$B$3))</f>
        <v/>
      </c>
      <c r="G74" s="30" t="str">
        <f>IF(ISBLANK(Values!E73),"","TellusRem")</f>
        <v/>
      </c>
      <c r="H74" s="2" t="str">
        <f>IF(ISBLANK(Values!E73),"",Values!$B$16)</f>
        <v/>
      </c>
      <c r="I74" s="2" t="str">
        <f>IF(ISBLANK(Values!E73),"","4730574031")</f>
        <v/>
      </c>
      <c r="J74" s="32" t="str">
        <f>IF(ISBLANK(Values!E73),"",Values!F73 )</f>
        <v/>
      </c>
      <c r="K74" s="28" t="str">
        <f>IF(ISBLANK(Values!E73),"",IF(Values!J73, Values!$B$4, Values!$B$5))</f>
        <v/>
      </c>
      <c r="L74" s="28" t="str">
        <f>IF(ISBLANK(Values!E73),"",IF($CO74="DEFAULT", Values!$B$18, ""))</f>
        <v/>
      </c>
      <c r="M74" s="28" t="str">
        <f>IF(ISBLANK(Values!E73),"",Values!$M73)</f>
        <v/>
      </c>
      <c r="N74" s="28" t="str">
        <f>IF(ISBLANK(Values!$F73),"",Values!N73)</f>
        <v/>
      </c>
      <c r="O74" s="28" t="str">
        <f>IF(ISBLANK(Values!$F73),"",Values!O73)</f>
        <v/>
      </c>
      <c r="P74" s="28" t="str">
        <f>IF(ISBLANK(Values!$F73),"",Values!P73)</f>
        <v/>
      </c>
      <c r="Q74" s="28" t="str">
        <f>IF(ISBLANK(Values!$F73),"",Values!Q73)</f>
        <v/>
      </c>
      <c r="R74" s="28" t="str">
        <f>IF(ISBLANK(Values!$F73),"",Values!R73)</f>
        <v/>
      </c>
      <c r="S74" s="28" t="str">
        <f>IF(ISBLANK(Values!$F73),"",Values!S73)</f>
        <v/>
      </c>
      <c r="T74" s="28" t="str">
        <f>IF(ISBLANK(Values!$F73),"",Values!T73)</f>
        <v/>
      </c>
      <c r="U74" s="28" t="str">
        <f>IF(ISBLANK(Values!$F73),"",Values!U73)</f>
        <v/>
      </c>
      <c r="W74" s="30" t="str">
        <f>IF(ISBLANK(Values!E73),"","Child")</f>
        <v/>
      </c>
      <c r="X74" s="30" t="str">
        <f>IF(ISBLANK(Values!E73),"",Values!$B$13)</f>
        <v/>
      </c>
      <c r="Y74" s="32" t="str">
        <f>IF(ISBLANK(Values!E73),"","Size-Color")</f>
        <v/>
      </c>
      <c r="Z74" s="30" t="str">
        <f>IF(ISBLANK(Values!E73),"","variation")</f>
        <v/>
      </c>
      <c r="AA74" s="2" t="str">
        <f>IF(ISBLANK(Values!E73),"",Values!$B$20)</f>
        <v/>
      </c>
      <c r="AI74" s="35"/>
      <c r="AJ74" s="33"/>
      <c r="AT74" s="28"/>
      <c r="DY74"/>
      <c r="FO74" s="28"/>
    </row>
    <row r="75" spans="1:171" ht="17" x14ac:dyDescent="0.2">
      <c r="A75" s="2" t="str">
        <f>IF(ISBLANK(Values!E74),"",IF(Values!$B$37="EU","computercomponent","computer"))</f>
        <v/>
      </c>
      <c r="B75" s="34" t="str">
        <f>IF(ISBLANK(Values!E74),"",Values!F74)</f>
        <v/>
      </c>
      <c r="C75" s="30" t="str">
        <f>IF(ISBLANK(Values!E74),"","TellusRem")</f>
        <v/>
      </c>
      <c r="D75" s="29" t="str">
        <f>IF(ISBLANK(Values!E74),"",Values!E74)</f>
        <v/>
      </c>
      <c r="E75" s="2" t="str">
        <f>IF(ISBLANK(Values!E74),"","EAN")</f>
        <v/>
      </c>
      <c r="F75" s="28" t="str">
        <f>IF(ISBLANK(Values!E74),"",IF(Values!J74, SUBSTITUTE(Values!$B$1, "{language}", Values!H74) &amp; " " &amp;Values!$B$3, SUBSTITUTE(Values!$B$2, "{language}", Values!$H74) &amp; " " &amp;Values!$B$3))</f>
        <v/>
      </c>
      <c r="G75" s="30" t="str">
        <f>IF(ISBLANK(Values!E74),"","TellusRem")</f>
        <v/>
      </c>
      <c r="H75" s="2" t="str">
        <f>IF(ISBLANK(Values!E74),"",Values!$B$16)</f>
        <v/>
      </c>
      <c r="I75" s="2" t="str">
        <f>IF(ISBLANK(Values!E74),"","4730574031")</f>
        <v/>
      </c>
      <c r="J75" s="32" t="str">
        <f>IF(ISBLANK(Values!E74),"",Values!F74 )</f>
        <v/>
      </c>
      <c r="K75" s="28" t="str">
        <f>IF(ISBLANK(Values!E74),"",IF(Values!J74, Values!$B$4, Values!$B$5))</f>
        <v/>
      </c>
      <c r="L75" s="28" t="str">
        <f>IF(ISBLANK(Values!E74),"",IF($CO75="DEFAULT", Values!$B$18, ""))</f>
        <v/>
      </c>
      <c r="M75" s="28" t="str">
        <f>IF(ISBLANK(Values!E74),"",Values!$M74)</f>
        <v/>
      </c>
      <c r="N75" s="28" t="str">
        <f>IF(ISBLANK(Values!$F74),"",Values!N74)</f>
        <v/>
      </c>
      <c r="O75" s="28" t="str">
        <f>IF(ISBLANK(Values!$F74),"",Values!O74)</f>
        <v/>
      </c>
      <c r="P75" s="28" t="str">
        <f>IF(ISBLANK(Values!$F74),"",Values!P74)</f>
        <v/>
      </c>
      <c r="Q75" s="28" t="str">
        <f>IF(ISBLANK(Values!$F74),"",Values!Q74)</f>
        <v/>
      </c>
      <c r="R75" s="28" t="str">
        <f>IF(ISBLANK(Values!$F74),"",Values!R74)</f>
        <v/>
      </c>
      <c r="S75" s="28" t="str">
        <f>IF(ISBLANK(Values!$F74),"",Values!S74)</f>
        <v/>
      </c>
      <c r="T75" s="28" t="str">
        <f>IF(ISBLANK(Values!$F74),"",Values!T74)</f>
        <v/>
      </c>
      <c r="U75" s="28" t="str">
        <f>IF(ISBLANK(Values!$F74),"",Values!U74)</f>
        <v/>
      </c>
      <c r="W75" s="30" t="str">
        <f>IF(ISBLANK(Values!E74),"","Child")</f>
        <v/>
      </c>
      <c r="X75" s="30" t="str">
        <f>IF(ISBLANK(Values!E74),"",Values!$B$13)</f>
        <v/>
      </c>
      <c r="Y75" s="32" t="str">
        <f>IF(ISBLANK(Values!E74),"","Size-Color")</f>
        <v/>
      </c>
      <c r="Z75" s="30" t="str">
        <f>IF(ISBLANK(Values!E74),"","variation")</f>
        <v/>
      </c>
      <c r="AA75" s="2" t="str">
        <f>IF(ISBLANK(Values!E74),"",Values!$B$20)</f>
        <v/>
      </c>
      <c r="AI75" s="35"/>
      <c r="AJ75" s="33"/>
      <c r="AT75" s="28"/>
      <c r="DY75"/>
      <c r="FO75" s="28"/>
    </row>
    <row r="76" spans="1:171" ht="17" x14ac:dyDescent="0.2">
      <c r="A76" s="2" t="str">
        <f>IF(ISBLANK(Values!E75),"",IF(Values!$B$37="EU","computercomponent","computer"))</f>
        <v/>
      </c>
      <c r="B76" s="34" t="str">
        <f>IF(ISBLANK(Values!E75),"",Values!F75)</f>
        <v/>
      </c>
      <c r="C76" s="30" t="str">
        <f>IF(ISBLANK(Values!E75),"","TellusRem")</f>
        <v/>
      </c>
      <c r="D76" s="29" t="str">
        <f>IF(ISBLANK(Values!E75),"",Values!E75)</f>
        <v/>
      </c>
      <c r="E76" s="2" t="str">
        <f>IF(ISBLANK(Values!E75),"","EAN")</f>
        <v/>
      </c>
      <c r="F76" s="28" t="str">
        <f>IF(ISBLANK(Values!E75),"",IF(Values!J75, SUBSTITUTE(Values!$B$1, "{language}", Values!H75) &amp; " " &amp;Values!$B$3, SUBSTITUTE(Values!$B$2, "{language}", Values!$H75) &amp; " " &amp;Values!$B$3))</f>
        <v/>
      </c>
      <c r="G76" s="30" t="str">
        <f>IF(ISBLANK(Values!E75),"","TellusRem")</f>
        <v/>
      </c>
      <c r="H76" s="2" t="str">
        <f>IF(ISBLANK(Values!E75),"",Values!$B$16)</f>
        <v/>
      </c>
      <c r="I76" s="2" t="str">
        <f>IF(ISBLANK(Values!E75),"","4730574031")</f>
        <v/>
      </c>
      <c r="J76" s="32" t="str">
        <f>IF(ISBLANK(Values!E75),"",Values!F75 )</f>
        <v/>
      </c>
      <c r="K76" s="28" t="str">
        <f>IF(ISBLANK(Values!E75),"",IF(Values!J75, Values!$B$4, Values!$B$5))</f>
        <v/>
      </c>
      <c r="L76" s="28" t="str">
        <f>IF(ISBLANK(Values!E75),"",IF($CO76="DEFAULT", Values!$B$18, ""))</f>
        <v/>
      </c>
      <c r="M76" s="28" t="str">
        <f>IF(ISBLANK(Values!E75),"",Values!$M75)</f>
        <v/>
      </c>
      <c r="N76" s="28" t="str">
        <f>IF(ISBLANK(Values!$F75),"",Values!N75)</f>
        <v/>
      </c>
      <c r="O76" s="28" t="str">
        <f>IF(ISBLANK(Values!$F75),"",Values!O75)</f>
        <v/>
      </c>
      <c r="P76" s="28" t="str">
        <f>IF(ISBLANK(Values!$F75),"",Values!P75)</f>
        <v/>
      </c>
      <c r="Q76" s="28" t="str">
        <f>IF(ISBLANK(Values!$F75),"",Values!Q75)</f>
        <v/>
      </c>
      <c r="R76" s="28" t="str">
        <f>IF(ISBLANK(Values!$F75),"",Values!R75)</f>
        <v/>
      </c>
      <c r="S76" s="28" t="str">
        <f>IF(ISBLANK(Values!$F75),"",Values!S75)</f>
        <v/>
      </c>
      <c r="T76" s="28" t="str">
        <f>IF(ISBLANK(Values!$F75),"",Values!T75)</f>
        <v/>
      </c>
      <c r="U76" s="28" t="str">
        <f>IF(ISBLANK(Values!$F75),"",Values!U75)</f>
        <v/>
      </c>
      <c r="W76" s="30" t="str">
        <f>IF(ISBLANK(Values!E75),"","Child")</f>
        <v/>
      </c>
      <c r="X76" s="30" t="str">
        <f>IF(ISBLANK(Values!E75),"",Values!$B$13)</f>
        <v/>
      </c>
      <c r="Y76" s="32" t="str">
        <f>IF(ISBLANK(Values!E75),"","Size-Color")</f>
        <v/>
      </c>
      <c r="Z76" s="30" t="str">
        <f>IF(ISBLANK(Values!E75),"","variation")</f>
        <v/>
      </c>
      <c r="AA76" s="2" t="str">
        <f>IF(ISBLANK(Values!E75),"",Values!$B$20)</f>
        <v/>
      </c>
      <c r="AI76" s="35"/>
      <c r="AJ76" s="33"/>
      <c r="AT76" s="28"/>
      <c r="DY76"/>
      <c r="FO76" s="28"/>
    </row>
    <row r="77" spans="1:171" ht="17" x14ac:dyDescent="0.2">
      <c r="A77" s="2" t="str">
        <f>IF(ISBLANK(Values!E76),"",IF(Values!$B$37="EU","computercomponent","computer"))</f>
        <v/>
      </c>
      <c r="B77" s="34" t="str">
        <f>IF(ISBLANK(Values!E76),"",Values!F76)</f>
        <v/>
      </c>
      <c r="C77" s="30" t="str">
        <f>IF(ISBLANK(Values!E76),"","TellusRem")</f>
        <v/>
      </c>
      <c r="D77" s="29" t="str">
        <f>IF(ISBLANK(Values!E76),"",Values!E76)</f>
        <v/>
      </c>
      <c r="E77" s="2" t="str">
        <f>IF(ISBLANK(Values!E76),"","EAN")</f>
        <v/>
      </c>
      <c r="F77" s="28" t="str">
        <f>IF(ISBLANK(Values!E76),"",IF(Values!J76, SUBSTITUTE(Values!$B$1, "{language}", Values!H76) &amp; " " &amp;Values!$B$3, SUBSTITUTE(Values!$B$2, "{language}", Values!$H76) &amp; " " &amp;Values!$B$3))</f>
        <v/>
      </c>
      <c r="G77" s="30" t="str">
        <f>IF(ISBLANK(Values!E76),"","TellusRem")</f>
        <v/>
      </c>
      <c r="H77" s="2" t="str">
        <f>IF(ISBLANK(Values!E76),"",Values!$B$16)</f>
        <v/>
      </c>
      <c r="I77" s="2" t="str">
        <f>IF(ISBLANK(Values!E76),"","4730574031")</f>
        <v/>
      </c>
      <c r="J77" s="32" t="str">
        <f>IF(ISBLANK(Values!E76),"",Values!F76 )</f>
        <v/>
      </c>
      <c r="K77" s="28" t="str">
        <f>IF(ISBLANK(Values!E76),"",IF(Values!J76, Values!$B$4, Values!$B$5))</f>
        <v/>
      </c>
      <c r="L77" s="28" t="str">
        <f>IF(ISBLANK(Values!E76),"",IF($CO77="DEFAULT", Values!$B$18, ""))</f>
        <v/>
      </c>
      <c r="M77" s="28" t="str">
        <f>IF(ISBLANK(Values!E76),"",Values!$M76)</f>
        <v/>
      </c>
      <c r="N77" s="28" t="str">
        <f>IF(ISBLANK(Values!$F76),"",Values!N76)</f>
        <v/>
      </c>
      <c r="O77" s="28" t="str">
        <f>IF(ISBLANK(Values!$F76),"",Values!O76)</f>
        <v/>
      </c>
      <c r="P77" s="28" t="str">
        <f>IF(ISBLANK(Values!$F76),"",Values!P76)</f>
        <v/>
      </c>
      <c r="Q77" s="28" t="str">
        <f>IF(ISBLANK(Values!$F76),"",Values!Q76)</f>
        <v/>
      </c>
      <c r="R77" s="28" t="str">
        <f>IF(ISBLANK(Values!$F76),"",Values!R76)</f>
        <v/>
      </c>
      <c r="S77" s="28" t="str">
        <f>IF(ISBLANK(Values!$F76),"",Values!S76)</f>
        <v/>
      </c>
      <c r="T77" s="28" t="str">
        <f>IF(ISBLANK(Values!$F76),"",Values!T76)</f>
        <v/>
      </c>
      <c r="U77" s="28" t="str">
        <f>IF(ISBLANK(Values!$F76),"",Values!U76)</f>
        <v/>
      </c>
      <c r="W77" s="30" t="str">
        <f>IF(ISBLANK(Values!E76),"","Child")</f>
        <v/>
      </c>
      <c r="X77" s="30" t="str">
        <f>IF(ISBLANK(Values!E76),"",Values!$B$13)</f>
        <v/>
      </c>
      <c r="Y77" s="32" t="str">
        <f>IF(ISBLANK(Values!E76),"","Size-Color")</f>
        <v/>
      </c>
      <c r="Z77" s="30" t="str">
        <f>IF(ISBLANK(Values!E76),"","variation")</f>
        <v/>
      </c>
      <c r="AA77" s="2" t="str">
        <f>IF(ISBLANK(Values!E76),"",Values!$B$20)</f>
        <v/>
      </c>
      <c r="AI77" s="35"/>
      <c r="AJ77" s="33"/>
      <c r="AT77" s="28"/>
      <c r="DY77"/>
      <c r="FO77" s="28"/>
    </row>
    <row r="78" spans="1:171" ht="17" x14ac:dyDescent="0.2">
      <c r="A78" s="2" t="str">
        <f>IF(ISBLANK(Values!E77),"",IF(Values!$B$37="EU","computercomponent","computer"))</f>
        <v/>
      </c>
      <c r="B78" s="34" t="str">
        <f>IF(ISBLANK(Values!E77),"",Values!F77)</f>
        <v/>
      </c>
      <c r="C78" s="30" t="str">
        <f>IF(ISBLANK(Values!E77),"","TellusRem")</f>
        <v/>
      </c>
      <c r="D78" s="29" t="str">
        <f>IF(ISBLANK(Values!E77),"",Values!E77)</f>
        <v/>
      </c>
      <c r="E78" s="2" t="str">
        <f>IF(ISBLANK(Values!E77),"","EAN")</f>
        <v/>
      </c>
      <c r="F78" s="28" t="str">
        <f>IF(ISBLANK(Values!E77),"",IF(Values!J77, SUBSTITUTE(Values!$B$1, "{language}", Values!H77) &amp; " " &amp;Values!$B$3, SUBSTITUTE(Values!$B$2, "{language}", Values!$H77) &amp; " " &amp;Values!$B$3))</f>
        <v/>
      </c>
      <c r="G78" s="30" t="str">
        <f>IF(ISBLANK(Values!E77),"","TellusRem")</f>
        <v/>
      </c>
      <c r="H78" s="2" t="str">
        <f>IF(ISBLANK(Values!E77),"",Values!$B$16)</f>
        <v/>
      </c>
      <c r="I78" s="2" t="str">
        <f>IF(ISBLANK(Values!E77),"","4730574031")</f>
        <v/>
      </c>
      <c r="J78" s="32" t="str">
        <f>IF(ISBLANK(Values!E77),"",Values!F77 )</f>
        <v/>
      </c>
      <c r="K78" s="28" t="str">
        <f>IF(ISBLANK(Values!E77),"",IF(Values!J77, Values!$B$4, Values!$B$5))</f>
        <v/>
      </c>
      <c r="L78" s="28" t="str">
        <f>IF(ISBLANK(Values!E77),"",IF($CO78="DEFAULT", Values!$B$18, ""))</f>
        <v/>
      </c>
      <c r="M78" s="28" t="str">
        <f>IF(ISBLANK(Values!E77),"",Values!$M77)</f>
        <v/>
      </c>
      <c r="N78" s="28" t="str">
        <f>IF(ISBLANK(Values!$F77),"",Values!N77)</f>
        <v/>
      </c>
      <c r="O78" s="28" t="str">
        <f>IF(ISBLANK(Values!$F77),"",Values!O77)</f>
        <v/>
      </c>
      <c r="P78" s="28" t="str">
        <f>IF(ISBLANK(Values!$F77),"",Values!P77)</f>
        <v/>
      </c>
      <c r="Q78" s="28" t="str">
        <f>IF(ISBLANK(Values!$F77),"",Values!Q77)</f>
        <v/>
      </c>
      <c r="R78" s="28" t="str">
        <f>IF(ISBLANK(Values!$F77),"",Values!R77)</f>
        <v/>
      </c>
      <c r="S78" s="28" t="str">
        <f>IF(ISBLANK(Values!$F77),"",Values!S77)</f>
        <v/>
      </c>
      <c r="T78" s="28" t="str">
        <f>IF(ISBLANK(Values!$F77),"",Values!T77)</f>
        <v/>
      </c>
      <c r="U78" s="28" t="str">
        <f>IF(ISBLANK(Values!$F77),"",Values!U77)</f>
        <v/>
      </c>
      <c r="W78" s="30" t="str">
        <f>IF(ISBLANK(Values!E77),"","Child")</f>
        <v/>
      </c>
      <c r="X78" s="30" t="str">
        <f>IF(ISBLANK(Values!E77),"",Values!$B$13)</f>
        <v/>
      </c>
      <c r="Y78" s="32" t="str">
        <f>IF(ISBLANK(Values!E77),"","Size-Color")</f>
        <v/>
      </c>
      <c r="Z78" s="30" t="str">
        <f>IF(ISBLANK(Values!E77),"","variation")</f>
        <v/>
      </c>
      <c r="AA78" s="2" t="str">
        <f>IF(ISBLANK(Values!E77),"",Values!$B$20)</f>
        <v/>
      </c>
      <c r="AI78" s="35"/>
      <c r="AJ78" s="33"/>
      <c r="AT78" s="28"/>
      <c r="DY78"/>
      <c r="FO78" s="28"/>
    </row>
    <row r="79" spans="1:171" ht="17" x14ac:dyDescent="0.2">
      <c r="A79" s="2" t="str">
        <f>IF(ISBLANK(Values!E78),"",IF(Values!$B$37="EU","computercomponent","computer"))</f>
        <v/>
      </c>
      <c r="B79" s="34" t="str">
        <f>IF(ISBLANK(Values!E78),"",Values!F78)</f>
        <v/>
      </c>
      <c r="C79" s="30" t="str">
        <f>IF(ISBLANK(Values!E78),"","TellusRem")</f>
        <v/>
      </c>
      <c r="D79" s="29" t="str">
        <f>IF(ISBLANK(Values!E78),"",Values!E78)</f>
        <v/>
      </c>
      <c r="E79" s="2" t="str">
        <f>IF(ISBLANK(Values!E78),"","EAN")</f>
        <v/>
      </c>
      <c r="F79" s="28" t="str">
        <f>IF(ISBLANK(Values!E78),"",IF(Values!J78, SUBSTITUTE(Values!$B$1, "{language}", Values!H78) &amp; " " &amp;Values!$B$3, SUBSTITUTE(Values!$B$2, "{language}", Values!$H78) &amp; " " &amp;Values!$B$3))</f>
        <v/>
      </c>
      <c r="G79" s="30" t="str">
        <f>IF(ISBLANK(Values!E78),"","TellusRem")</f>
        <v/>
      </c>
      <c r="H79" s="2" t="str">
        <f>IF(ISBLANK(Values!E78),"",Values!$B$16)</f>
        <v/>
      </c>
      <c r="I79" s="2" t="str">
        <f>IF(ISBLANK(Values!E78),"","4730574031")</f>
        <v/>
      </c>
      <c r="J79" s="32" t="str">
        <f>IF(ISBLANK(Values!E78),"",Values!F78 )</f>
        <v/>
      </c>
      <c r="K79" s="28" t="str">
        <f>IF(ISBLANK(Values!E78),"",IF(Values!J78, Values!$B$4, Values!$B$5))</f>
        <v/>
      </c>
      <c r="L79" s="28" t="str">
        <f>IF(ISBLANK(Values!E78),"",IF($CO79="DEFAULT", Values!$B$18, ""))</f>
        <v/>
      </c>
      <c r="M79" s="28" t="str">
        <f>IF(ISBLANK(Values!E78),"",Values!$M78)</f>
        <v/>
      </c>
      <c r="N79" s="28" t="str">
        <f>IF(ISBLANK(Values!$F78),"",Values!N78)</f>
        <v/>
      </c>
      <c r="O79" s="28" t="str">
        <f>IF(ISBLANK(Values!$F78),"",Values!O78)</f>
        <v/>
      </c>
      <c r="P79" s="28" t="str">
        <f>IF(ISBLANK(Values!$F78),"",Values!P78)</f>
        <v/>
      </c>
      <c r="Q79" s="28" t="str">
        <f>IF(ISBLANK(Values!$F78),"",Values!Q78)</f>
        <v/>
      </c>
      <c r="R79" s="28" t="str">
        <f>IF(ISBLANK(Values!$F78),"",Values!R78)</f>
        <v/>
      </c>
      <c r="S79" s="28" t="str">
        <f>IF(ISBLANK(Values!$F78),"",Values!S78)</f>
        <v/>
      </c>
      <c r="T79" s="28" t="str">
        <f>IF(ISBLANK(Values!$F78),"",Values!T78)</f>
        <v/>
      </c>
      <c r="U79" s="28" t="str">
        <f>IF(ISBLANK(Values!$F78),"",Values!U78)</f>
        <v/>
      </c>
      <c r="W79" s="30" t="str">
        <f>IF(ISBLANK(Values!E78),"","Child")</f>
        <v/>
      </c>
      <c r="X79" s="30" t="str">
        <f>IF(ISBLANK(Values!E78),"",Values!$B$13)</f>
        <v/>
      </c>
      <c r="Y79" s="32" t="str">
        <f>IF(ISBLANK(Values!E78),"","Size-Color")</f>
        <v/>
      </c>
      <c r="Z79" s="30" t="str">
        <f>IF(ISBLANK(Values!E78),"","variation")</f>
        <v/>
      </c>
      <c r="AA79" s="2" t="str">
        <f>IF(ISBLANK(Values!E78),"",Values!$B$20)</f>
        <v/>
      </c>
      <c r="AI79" s="35"/>
      <c r="AJ79" s="33"/>
      <c r="AT79" s="28"/>
      <c r="DY79"/>
      <c r="FO79" s="28"/>
    </row>
    <row r="80" spans="1:171" ht="17" x14ac:dyDescent="0.2">
      <c r="A80" s="2" t="str">
        <f>IF(ISBLANK(Values!E79),"",IF(Values!$B$37="EU","computercomponent","computer"))</f>
        <v/>
      </c>
      <c r="B80" s="34" t="str">
        <f>IF(ISBLANK(Values!E79),"",Values!F79)</f>
        <v/>
      </c>
      <c r="C80" s="30" t="str">
        <f>IF(ISBLANK(Values!E79),"","TellusRem")</f>
        <v/>
      </c>
      <c r="D80" s="29" t="str">
        <f>IF(ISBLANK(Values!E79),"",Values!E79)</f>
        <v/>
      </c>
      <c r="E80" s="2" t="str">
        <f>IF(ISBLANK(Values!E79),"","EAN")</f>
        <v/>
      </c>
      <c r="F80" s="28" t="str">
        <f>IF(ISBLANK(Values!E79),"",IF(Values!J79, SUBSTITUTE(Values!$B$1, "{language}", Values!H79) &amp; " " &amp;Values!$B$3, SUBSTITUTE(Values!$B$2, "{language}", Values!$H79) &amp; " " &amp;Values!$B$3))</f>
        <v/>
      </c>
      <c r="G80" s="30" t="str">
        <f>IF(ISBLANK(Values!E79),"","TellusRem")</f>
        <v/>
      </c>
      <c r="H80" s="2" t="str">
        <f>IF(ISBLANK(Values!E79),"",Values!$B$16)</f>
        <v/>
      </c>
      <c r="I80" s="2" t="str">
        <f>IF(ISBLANK(Values!E79),"","4730574031")</f>
        <v/>
      </c>
      <c r="J80" s="32" t="str">
        <f>IF(ISBLANK(Values!E79),"",Values!F79 )</f>
        <v/>
      </c>
      <c r="K80" s="28" t="str">
        <f>IF(ISBLANK(Values!E79),"",IF(Values!J79, Values!$B$4, Values!$B$5))</f>
        <v/>
      </c>
      <c r="L80" s="28" t="str">
        <f>IF(ISBLANK(Values!E79),"",IF($CO80="DEFAULT", Values!$B$18, ""))</f>
        <v/>
      </c>
      <c r="M80" s="28" t="str">
        <f>IF(ISBLANK(Values!E79),"",Values!$M79)</f>
        <v/>
      </c>
      <c r="N80" s="28" t="str">
        <f>IF(ISBLANK(Values!$F79),"",Values!N79)</f>
        <v/>
      </c>
      <c r="O80" s="28" t="str">
        <f>IF(ISBLANK(Values!$F79),"",Values!O79)</f>
        <v/>
      </c>
      <c r="P80" s="28" t="str">
        <f>IF(ISBLANK(Values!$F79),"",Values!P79)</f>
        <v/>
      </c>
      <c r="Q80" s="28" t="str">
        <f>IF(ISBLANK(Values!$F79),"",Values!Q79)</f>
        <v/>
      </c>
      <c r="R80" s="28" t="str">
        <f>IF(ISBLANK(Values!$F79),"",Values!R79)</f>
        <v/>
      </c>
      <c r="S80" s="28" t="str">
        <f>IF(ISBLANK(Values!$F79),"",Values!S79)</f>
        <v/>
      </c>
      <c r="T80" s="28" t="str">
        <f>IF(ISBLANK(Values!$F79),"",Values!T79)</f>
        <v/>
      </c>
      <c r="U80" s="28" t="str">
        <f>IF(ISBLANK(Values!$F79),"",Values!U79)</f>
        <v/>
      </c>
      <c r="W80" s="30" t="str">
        <f>IF(ISBLANK(Values!E79),"","Child")</f>
        <v/>
      </c>
      <c r="X80" s="30" t="str">
        <f>IF(ISBLANK(Values!E79),"",Values!$B$13)</f>
        <v/>
      </c>
      <c r="Y80" s="32" t="str">
        <f>IF(ISBLANK(Values!E79),"","Size-Color")</f>
        <v/>
      </c>
      <c r="Z80" s="30" t="str">
        <f>IF(ISBLANK(Values!E79),"","variation")</f>
        <v/>
      </c>
      <c r="AA80" s="2" t="str">
        <f>IF(ISBLANK(Values!E79),"",Values!$B$20)</f>
        <v/>
      </c>
      <c r="AI80" s="35"/>
      <c r="AJ80" s="33"/>
      <c r="AT80" s="28"/>
      <c r="DY80"/>
      <c r="FO80" s="28"/>
    </row>
    <row r="81" spans="1:171" ht="17" x14ac:dyDescent="0.2">
      <c r="A81" s="2" t="str">
        <f>IF(ISBLANK(Values!E80),"",IF(Values!$B$37="EU","computercomponent","computer"))</f>
        <v/>
      </c>
      <c r="B81" s="34" t="str">
        <f>IF(ISBLANK(Values!E80),"",Values!F80)</f>
        <v/>
      </c>
      <c r="C81" s="30" t="str">
        <f>IF(ISBLANK(Values!E80),"","TellusRem")</f>
        <v/>
      </c>
      <c r="D81" s="29" t="str">
        <f>IF(ISBLANK(Values!E80),"",Values!E80)</f>
        <v/>
      </c>
      <c r="E81" s="2" t="str">
        <f>IF(ISBLANK(Values!E80),"","EAN")</f>
        <v/>
      </c>
      <c r="F81" s="28" t="str">
        <f>IF(ISBLANK(Values!E80),"",IF(Values!J80, SUBSTITUTE(Values!$B$1, "{language}", Values!H80) &amp; " " &amp;Values!$B$3, SUBSTITUTE(Values!$B$2, "{language}", Values!$H80) &amp; " " &amp;Values!$B$3))</f>
        <v/>
      </c>
      <c r="G81" s="30" t="str">
        <f>IF(ISBLANK(Values!E80),"","TellusRem")</f>
        <v/>
      </c>
      <c r="H81" s="2" t="str">
        <f>IF(ISBLANK(Values!E80),"",Values!$B$16)</f>
        <v/>
      </c>
      <c r="I81" s="2" t="str">
        <f>IF(ISBLANK(Values!E80),"","4730574031")</f>
        <v/>
      </c>
      <c r="J81" s="32" t="str">
        <f>IF(ISBLANK(Values!E80),"",Values!F80 )</f>
        <v/>
      </c>
      <c r="K81" s="28" t="str">
        <f>IF(ISBLANK(Values!E80),"",IF(Values!J80, Values!$B$4, Values!$B$5))</f>
        <v/>
      </c>
      <c r="L81" s="28" t="str">
        <f>IF(ISBLANK(Values!E80),"",IF($CO81="DEFAULT", Values!$B$18, ""))</f>
        <v/>
      </c>
      <c r="M81" s="28" t="str">
        <f>IF(ISBLANK(Values!E80),"",Values!$M80)</f>
        <v/>
      </c>
      <c r="N81" s="28" t="str">
        <f>IF(ISBLANK(Values!$F80),"",Values!N80)</f>
        <v/>
      </c>
      <c r="O81" s="28" t="str">
        <f>IF(ISBLANK(Values!$F80),"",Values!O80)</f>
        <v/>
      </c>
      <c r="P81" s="28" t="str">
        <f>IF(ISBLANK(Values!$F80),"",Values!P80)</f>
        <v/>
      </c>
      <c r="Q81" s="28" t="str">
        <f>IF(ISBLANK(Values!$F80),"",Values!Q80)</f>
        <v/>
      </c>
      <c r="R81" s="28" t="str">
        <f>IF(ISBLANK(Values!$F80),"",Values!R80)</f>
        <v/>
      </c>
      <c r="S81" s="28" t="str">
        <f>IF(ISBLANK(Values!$F80),"",Values!S80)</f>
        <v/>
      </c>
      <c r="T81" s="28" t="str">
        <f>IF(ISBLANK(Values!$F80),"",Values!T80)</f>
        <v/>
      </c>
      <c r="U81" s="28" t="str">
        <f>IF(ISBLANK(Values!$F80),"",Values!U80)</f>
        <v/>
      </c>
      <c r="W81" s="30" t="str">
        <f>IF(ISBLANK(Values!E80),"","Child")</f>
        <v/>
      </c>
      <c r="X81" s="30" t="str">
        <f>IF(ISBLANK(Values!E80),"",Values!$B$13)</f>
        <v/>
      </c>
      <c r="Y81" s="32" t="str">
        <f>IF(ISBLANK(Values!E80),"","Size-Color")</f>
        <v/>
      </c>
      <c r="Z81" s="30" t="str">
        <f>IF(ISBLANK(Values!E80),"","variation")</f>
        <v/>
      </c>
      <c r="AA81" s="2" t="str">
        <f>IF(ISBLANK(Values!E80),"",Values!$B$20)</f>
        <v/>
      </c>
      <c r="AI81" s="35"/>
      <c r="AJ81" s="33"/>
      <c r="AT81" s="28"/>
      <c r="DY81"/>
      <c r="FO81" s="28"/>
    </row>
    <row r="82" spans="1:171" ht="17" x14ac:dyDescent="0.2">
      <c r="A82" s="2" t="str">
        <f>IF(ISBLANK(Values!E81),"",IF(Values!$B$37="EU","computercomponent","computer"))</f>
        <v/>
      </c>
      <c r="B82" s="34" t="str">
        <f>IF(ISBLANK(Values!E81),"",Values!F81)</f>
        <v/>
      </c>
      <c r="C82" s="30" t="str">
        <f>IF(ISBLANK(Values!E81),"","TellusRem")</f>
        <v/>
      </c>
      <c r="D82" s="29" t="str">
        <f>IF(ISBLANK(Values!E81),"",Values!E81)</f>
        <v/>
      </c>
      <c r="E82" s="2" t="str">
        <f>IF(ISBLANK(Values!E81),"","EAN")</f>
        <v/>
      </c>
      <c r="F82" s="28" t="str">
        <f>IF(ISBLANK(Values!E81),"",IF(Values!J81, SUBSTITUTE(Values!$B$1, "{language}", Values!H81) &amp; " " &amp;Values!$B$3, SUBSTITUTE(Values!$B$2, "{language}", Values!$H81) &amp; " " &amp;Values!$B$3))</f>
        <v/>
      </c>
      <c r="G82" s="30" t="str">
        <f>IF(ISBLANK(Values!E81),"","TellusRem")</f>
        <v/>
      </c>
      <c r="H82" s="2" t="str">
        <f>IF(ISBLANK(Values!E81),"",Values!$B$16)</f>
        <v/>
      </c>
      <c r="I82" s="2" t="str">
        <f>IF(ISBLANK(Values!E81),"","4730574031")</f>
        <v/>
      </c>
      <c r="J82" s="32" t="str">
        <f>IF(ISBLANK(Values!E81),"",Values!F81 )</f>
        <v/>
      </c>
      <c r="K82" s="28" t="str">
        <f>IF(ISBLANK(Values!E81),"",IF(Values!J81, Values!$B$4, Values!$B$5))</f>
        <v/>
      </c>
      <c r="L82" s="28" t="str">
        <f>IF(ISBLANK(Values!E81),"",IF($CO82="DEFAULT", Values!$B$18, ""))</f>
        <v/>
      </c>
      <c r="M82" s="28" t="str">
        <f>IF(ISBLANK(Values!E81),"",Values!$M81)</f>
        <v/>
      </c>
      <c r="N82" s="28" t="str">
        <f>IF(ISBLANK(Values!$F81),"",Values!N81)</f>
        <v/>
      </c>
      <c r="O82" s="28" t="str">
        <f>IF(ISBLANK(Values!$F81),"",Values!O81)</f>
        <v/>
      </c>
      <c r="P82" s="28" t="str">
        <f>IF(ISBLANK(Values!$F81),"",Values!P81)</f>
        <v/>
      </c>
      <c r="Q82" s="28" t="str">
        <f>IF(ISBLANK(Values!$F81),"",Values!Q81)</f>
        <v/>
      </c>
      <c r="R82" s="28" t="str">
        <f>IF(ISBLANK(Values!$F81),"",Values!R81)</f>
        <v/>
      </c>
      <c r="S82" s="28" t="str">
        <f>IF(ISBLANK(Values!$F81),"",Values!S81)</f>
        <v/>
      </c>
      <c r="T82" s="28" t="str">
        <f>IF(ISBLANK(Values!$F81),"",Values!T81)</f>
        <v/>
      </c>
      <c r="U82" s="28" t="str">
        <f>IF(ISBLANK(Values!$F81),"",Values!U81)</f>
        <v/>
      </c>
      <c r="W82" s="30" t="str">
        <f>IF(ISBLANK(Values!E81),"","Child")</f>
        <v/>
      </c>
      <c r="X82" s="30" t="str">
        <f>IF(ISBLANK(Values!E81),"",Values!$B$13)</f>
        <v/>
      </c>
      <c r="Y82" s="32" t="str">
        <f>IF(ISBLANK(Values!E81),"","Size-Color")</f>
        <v/>
      </c>
      <c r="Z82" s="30" t="str">
        <f>IF(ISBLANK(Values!E81),"","variation")</f>
        <v/>
      </c>
      <c r="AA82" s="2" t="str">
        <f>IF(ISBLANK(Values!E81),"",Values!$B$20)</f>
        <v/>
      </c>
      <c r="AI82" s="35"/>
      <c r="AJ82" s="33"/>
      <c r="AT82" s="28"/>
      <c r="DY82"/>
      <c r="FO82" s="28"/>
    </row>
    <row r="83" spans="1:171" ht="17" x14ac:dyDescent="0.2">
      <c r="A83" s="2" t="str">
        <f>IF(ISBLANK(Values!E82),"",IF(Values!$B$37="EU","computercomponent","computer"))</f>
        <v/>
      </c>
      <c r="B83" s="34" t="str">
        <f>IF(ISBLANK(Values!E82),"",Values!F82)</f>
        <v/>
      </c>
      <c r="C83" s="30" t="str">
        <f>IF(ISBLANK(Values!E82),"","TellusRem")</f>
        <v/>
      </c>
      <c r="D83" s="29" t="str">
        <f>IF(ISBLANK(Values!E82),"",Values!E82)</f>
        <v/>
      </c>
      <c r="E83" s="2" t="str">
        <f>IF(ISBLANK(Values!E82),"","EAN")</f>
        <v/>
      </c>
      <c r="F83" s="28" t="str">
        <f>IF(ISBLANK(Values!E82),"",IF(Values!J82, SUBSTITUTE(Values!$B$1, "{language}", Values!H82) &amp; " " &amp;Values!$B$3, SUBSTITUTE(Values!$B$2, "{language}", Values!$H82) &amp; " " &amp;Values!$B$3))</f>
        <v/>
      </c>
      <c r="G83" s="30" t="str">
        <f>IF(ISBLANK(Values!E82),"","TellusRem")</f>
        <v/>
      </c>
      <c r="H83" s="2" t="str">
        <f>IF(ISBLANK(Values!E82),"",Values!$B$16)</f>
        <v/>
      </c>
      <c r="I83" s="2" t="str">
        <f>IF(ISBLANK(Values!E82),"","4730574031")</f>
        <v/>
      </c>
      <c r="J83" s="32" t="str">
        <f>IF(ISBLANK(Values!E82),"",Values!F82 )</f>
        <v/>
      </c>
      <c r="K83" s="28" t="str">
        <f>IF(ISBLANK(Values!E82),"",IF(Values!J82, Values!$B$4, Values!$B$5))</f>
        <v/>
      </c>
      <c r="L83" s="28" t="str">
        <f>IF(ISBLANK(Values!E82),"",IF($CO83="DEFAULT", Values!$B$18, ""))</f>
        <v/>
      </c>
      <c r="M83" s="28" t="str">
        <f>IF(ISBLANK(Values!E82),"",Values!$M82)</f>
        <v/>
      </c>
      <c r="N83" s="28" t="str">
        <f>IF(ISBLANK(Values!$F82),"",Values!N82)</f>
        <v/>
      </c>
      <c r="O83" s="28" t="str">
        <f>IF(ISBLANK(Values!$F82),"",Values!O82)</f>
        <v/>
      </c>
      <c r="P83" s="28" t="str">
        <f>IF(ISBLANK(Values!$F82),"",Values!P82)</f>
        <v/>
      </c>
      <c r="Q83" s="28" t="str">
        <f>IF(ISBLANK(Values!$F82),"",Values!Q82)</f>
        <v/>
      </c>
      <c r="R83" s="28" t="str">
        <f>IF(ISBLANK(Values!$F82),"",Values!R82)</f>
        <v/>
      </c>
      <c r="S83" s="28" t="str">
        <f>IF(ISBLANK(Values!$F82),"",Values!S82)</f>
        <v/>
      </c>
      <c r="T83" s="28" t="str">
        <f>IF(ISBLANK(Values!$F82),"",Values!T82)</f>
        <v/>
      </c>
      <c r="U83" s="28" t="str">
        <f>IF(ISBLANK(Values!$F82),"",Values!U82)</f>
        <v/>
      </c>
      <c r="W83" s="30" t="str">
        <f>IF(ISBLANK(Values!E82),"","Child")</f>
        <v/>
      </c>
      <c r="X83" s="30" t="str">
        <f>IF(ISBLANK(Values!E82),"",Values!$B$13)</f>
        <v/>
      </c>
      <c r="Y83" s="32" t="str">
        <f>IF(ISBLANK(Values!E82),"","Size-Color")</f>
        <v/>
      </c>
      <c r="Z83" s="30" t="str">
        <f>IF(ISBLANK(Values!E82),"","variation")</f>
        <v/>
      </c>
      <c r="AA83" s="2" t="str">
        <f>IF(ISBLANK(Values!E82),"",Values!$B$20)</f>
        <v/>
      </c>
      <c r="AI83" s="35"/>
      <c r="AJ83" s="33"/>
      <c r="AT83" s="28"/>
      <c r="FO83" s="28"/>
    </row>
    <row r="84" spans="1:171" ht="17" x14ac:dyDescent="0.2">
      <c r="A84" s="2" t="str">
        <f>IF(ISBLANK(Values!E83),"",IF(Values!$B$37="EU","computercomponent","computer"))</f>
        <v/>
      </c>
      <c r="B84" s="34" t="str">
        <f>IF(ISBLANK(Values!E83),"",Values!F83)</f>
        <v/>
      </c>
      <c r="C84" s="30" t="str">
        <f>IF(ISBLANK(Values!E83),"","TellusRem")</f>
        <v/>
      </c>
      <c r="D84" s="29" t="str">
        <f>IF(ISBLANK(Values!E83),"",Values!E83)</f>
        <v/>
      </c>
      <c r="E84" s="2" t="str">
        <f>IF(ISBLANK(Values!E83),"","EAN")</f>
        <v/>
      </c>
      <c r="F84" s="28" t="str">
        <f>IF(ISBLANK(Values!E83),"",IF(Values!J83, SUBSTITUTE(Values!$B$1, "{language}", Values!H83) &amp; " " &amp;Values!$B$3, SUBSTITUTE(Values!$B$2, "{language}", Values!$H83) &amp; " " &amp;Values!$B$3))</f>
        <v/>
      </c>
      <c r="G84" s="30" t="str">
        <f>IF(ISBLANK(Values!E83),"","TellusRem")</f>
        <v/>
      </c>
      <c r="H84" s="2" t="str">
        <f>IF(ISBLANK(Values!E83),"",Values!$B$16)</f>
        <v/>
      </c>
      <c r="I84" s="2" t="str">
        <f>IF(ISBLANK(Values!E83),"","4730574031")</f>
        <v/>
      </c>
      <c r="J84" s="32" t="str">
        <f>IF(ISBLANK(Values!E83),"",Values!F83 )</f>
        <v/>
      </c>
      <c r="K84" s="28" t="str">
        <f>IF(ISBLANK(Values!E83),"",IF(Values!J83, Values!$B$4, Values!$B$5))</f>
        <v/>
      </c>
      <c r="L84" s="28" t="str">
        <f>IF(ISBLANK(Values!E83),"",IF($CO84="DEFAULT", Values!$B$18, ""))</f>
        <v/>
      </c>
      <c r="M84" s="28" t="str">
        <f>IF(ISBLANK(Values!E83),"",Values!$M83)</f>
        <v/>
      </c>
      <c r="N84" s="28" t="str">
        <f>IF(ISBLANK(Values!$F83),"",Values!N83)</f>
        <v/>
      </c>
      <c r="O84" s="28" t="str">
        <f>IF(ISBLANK(Values!$F83),"",Values!O83)</f>
        <v/>
      </c>
      <c r="P84" s="28" t="str">
        <f>IF(ISBLANK(Values!$F83),"",Values!P83)</f>
        <v/>
      </c>
      <c r="Q84" s="28" t="str">
        <f>IF(ISBLANK(Values!$F83),"",Values!Q83)</f>
        <v/>
      </c>
      <c r="R84" s="28" t="str">
        <f>IF(ISBLANK(Values!$F83),"",Values!R83)</f>
        <v/>
      </c>
      <c r="S84" s="28" t="str">
        <f>IF(ISBLANK(Values!$F83),"",Values!S83)</f>
        <v/>
      </c>
      <c r="T84" s="28" t="str">
        <f>IF(ISBLANK(Values!$F83),"",Values!T83)</f>
        <v/>
      </c>
      <c r="U84" s="28" t="str">
        <f>IF(ISBLANK(Values!$F83),"",Values!U83)</f>
        <v/>
      </c>
      <c r="W84" s="30" t="str">
        <f>IF(ISBLANK(Values!E83),"","Child")</f>
        <v/>
      </c>
      <c r="X84" s="30" t="str">
        <f>IF(ISBLANK(Values!E83),"",Values!$B$13)</f>
        <v/>
      </c>
      <c r="Y84" s="32" t="str">
        <f>IF(ISBLANK(Values!E83),"","Size-Color")</f>
        <v/>
      </c>
      <c r="Z84" s="30" t="str">
        <f>IF(ISBLANK(Values!E83),"","variation")</f>
        <v/>
      </c>
      <c r="AA84" s="2" t="str">
        <f>IF(ISBLANK(Values!E83),"",Values!$B$20)</f>
        <v/>
      </c>
      <c r="AI84" s="35"/>
      <c r="AJ84" s="33"/>
      <c r="AT84" s="28"/>
      <c r="FO84" s="28"/>
    </row>
    <row r="85" spans="1:171" ht="17" x14ac:dyDescent="0.2">
      <c r="A85" s="2" t="str">
        <f>IF(ISBLANK(Values!E84),"",IF(Values!$B$37="EU","computercomponent","computer"))</f>
        <v/>
      </c>
      <c r="B85" s="34" t="str">
        <f>IF(ISBLANK(Values!E84),"",Values!F84)</f>
        <v/>
      </c>
      <c r="C85" s="30" t="str">
        <f>IF(ISBLANK(Values!E84),"","TellusRem")</f>
        <v/>
      </c>
      <c r="D85" s="29" t="str">
        <f>IF(ISBLANK(Values!E84),"",Values!E84)</f>
        <v/>
      </c>
      <c r="E85" s="2" t="str">
        <f>IF(ISBLANK(Values!E84),"","EAN")</f>
        <v/>
      </c>
      <c r="F85" s="28" t="str">
        <f>IF(ISBLANK(Values!E84),"",IF(Values!J84, SUBSTITUTE(Values!$B$1, "{language}", Values!H84) &amp; " " &amp;Values!$B$3, SUBSTITUTE(Values!$B$2, "{language}", Values!$H84) &amp; " " &amp;Values!$B$3))</f>
        <v/>
      </c>
      <c r="G85" s="30" t="str">
        <f>IF(ISBLANK(Values!E84),"","TellusRem")</f>
        <v/>
      </c>
      <c r="H85" s="2" t="str">
        <f>IF(ISBLANK(Values!E84),"",Values!$B$16)</f>
        <v/>
      </c>
      <c r="I85" s="2" t="str">
        <f>IF(ISBLANK(Values!E84),"","4730574031")</f>
        <v/>
      </c>
      <c r="J85" s="32" t="str">
        <f>IF(ISBLANK(Values!E84),"",Values!F84 )</f>
        <v/>
      </c>
      <c r="K85" s="28" t="str">
        <f>IF(ISBLANK(Values!E84),"",IF(Values!J84, Values!$B$4, Values!$B$5))</f>
        <v/>
      </c>
      <c r="L85" s="28" t="str">
        <f>IF(ISBLANK(Values!E84),"",IF($CO85="DEFAULT", Values!$B$18, ""))</f>
        <v/>
      </c>
      <c r="M85" s="28" t="str">
        <f>IF(ISBLANK(Values!E84),"",Values!$M84)</f>
        <v/>
      </c>
      <c r="N85" s="28" t="str">
        <f>IF(ISBLANK(Values!$F84),"",Values!N84)</f>
        <v/>
      </c>
      <c r="O85" s="28" t="str">
        <f>IF(ISBLANK(Values!$F84),"",Values!O84)</f>
        <v/>
      </c>
      <c r="P85" s="28" t="str">
        <f>IF(ISBLANK(Values!$F84),"",Values!P84)</f>
        <v/>
      </c>
      <c r="Q85" s="28" t="str">
        <f>IF(ISBLANK(Values!$F84),"",Values!Q84)</f>
        <v/>
      </c>
      <c r="R85" s="28" t="str">
        <f>IF(ISBLANK(Values!$F84),"",Values!R84)</f>
        <v/>
      </c>
      <c r="S85" s="28" t="str">
        <f>IF(ISBLANK(Values!$F84),"",Values!S84)</f>
        <v/>
      </c>
      <c r="T85" s="28" t="str">
        <f>IF(ISBLANK(Values!$F84),"",Values!T84)</f>
        <v/>
      </c>
      <c r="U85" s="28" t="str">
        <f>IF(ISBLANK(Values!$F84),"",Values!U84)</f>
        <v/>
      </c>
      <c r="W85" s="30" t="str">
        <f>IF(ISBLANK(Values!E84),"","Child")</f>
        <v/>
      </c>
      <c r="X85" s="30" t="str">
        <f>IF(ISBLANK(Values!E84),"",Values!$B$13)</f>
        <v/>
      </c>
      <c r="Y85" s="32" t="str">
        <f>IF(ISBLANK(Values!E84),"","Size-Color")</f>
        <v/>
      </c>
      <c r="Z85" s="30" t="str">
        <f>IF(ISBLANK(Values!E84),"","variation")</f>
        <v/>
      </c>
      <c r="AA85" s="2" t="str">
        <f>IF(ISBLANK(Values!E84),"",Values!$B$20)</f>
        <v/>
      </c>
      <c r="AI85" s="35"/>
      <c r="AJ85" s="33"/>
      <c r="AT85" s="28"/>
      <c r="FO85" s="28"/>
    </row>
    <row r="86" spans="1:171" ht="17" x14ac:dyDescent="0.2">
      <c r="A86" s="2" t="str">
        <f>IF(ISBLANK(Values!E85),"",IF(Values!$B$37="EU","computercomponent","computer"))</f>
        <v/>
      </c>
      <c r="B86" s="34" t="str">
        <f>IF(ISBLANK(Values!E85),"",Values!F85)</f>
        <v/>
      </c>
      <c r="C86" s="30" t="str">
        <f>IF(ISBLANK(Values!E85),"","TellusRem")</f>
        <v/>
      </c>
      <c r="D86" s="29" t="str">
        <f>IF(ISBLANK(Values!E85),"",Values!E85)</f>
        <v/>
      </c>
      <c r="E86" s="2" t="str">
        <f>IF(ISBLANK(Values!E85),"","EAN")</f>
        <v/>
      </c>
      <c r="F86" s="28" t="str">
        <f>IF(ISBLANK(Values!E85),"",IF(Values!J85, SUBSTITUTE(Values!$B$1, "{language}", Values!H85) &amp; " " &amp;Values!$B$3, SUBSTITUTE(Values!$B$2, "{language}", Values!$H85) &amp; " " &amp;Values!$B$3))</f>
        <v/>
      </c>
      <c r="G86" s="30" t="str">
        <f>IF(ISBLANK(Values!E85),"","TellusRem")</f>
        <v/>
      </c>
      <c r="H86" s="2" t="str">
        <f>IF(ISBLANK(Values!E85),"",Values!$B$16)</f>
        <v/>
      </c>
      <c r="I86" s="2" t="str">
        <f>IF(ISBLANK(Values!E85),"","4730574031")</f>
        <v/>
      </c>
      <c r="J86" s="32" t="str">
        <f>IF(ISBLANK(Values!E85),"",Values!F85 )</f>
        <v/>
      </c>
      <c r="K86" s="28" t="str">
        <f>IF(ISBLANK(Values!E85),"",IF(Values!J85, Values!$B$4, Values!$B$5))</f>
        <v/>
      </c>
      <c r="L86" s="28" t="str">
        <f>IF(ISBLANK(Values!E85),"",IF($CO86="DEFAULT", Values!$B$18, ""))</f>
        <v/>
      </c>
      <c r="M86" s="28" t="str">
        <f>IF(ISBLANK(Values!E85),"",Values!$M85)</f>
        <v/>
      </c>
      <c r="N86" s="28" t="str">
        <f>IF(ISBLANK(Values!$F85),"",Values!N85)</f>
        <v/>
      </c>
      <c r="O86" s="28" t="str">
        <f>IF(ISBLANK(Values!$F85),"",Values!O85)</f>
        <v/>
      </c>
      <c r="P86" s="28" t="str">
        <f>IF(ISBLANK(Values!$F85),"",Values!P85)</f>
        <v/>
      </c>
      <c r="Q86" s="28" t="str">
        <f>IF(ISBLANK(Values!$F85),"",Values!Q85)</f>
        <v/>
      </c>
      <c r="R86" s="28" t="str">
        <f>IF(ISBLANK(Values!$F85),"",Values!R85)</f>
        <v/>
      </c>
      <c r="S86" s="28" t="str">
        <f>IF(ISBLANK(Values!$F85),"",Values!S85)</f>
        <v/>
      </c>
      <c r="T86" s="28" t="str">
        <f>IF(ISBLANK(Values!$F85),"",Values!T85)</f>
        <v/>
      </c>
      <c r="U86" s="28" t="str">
        <f>IF(ISBLANK(Values!$F85),"",Values!U85)</f>
        <v/>
      </c>
      <c r="W86" s="30" t="str">
        <f>IF(ISBLANK(Values!E85),"","Child")</f>
        <v/>
      </c>
      <c r="X86" s="30" t="str">
        <f>IF(ISBLANK(Values!E85),"",Values!$B$13)</f>
        <v/>
      </c>
      <c r="Y86" s="32" t="str">
        <f>IF(ISBLANK(Values!E85),"","Size-Color")</f>
        <v/>
      </c>
      <c r="Z86" s="30" t="str">
        <f>IF(ISBLANK(Values!E85),"","variation")</f>
        <v/>
      </c>
      <c r="AA86" s="2" t="str">
        <f>IF(ISBLANK(Values!E85),"",Values!$B$20)</f>
        <v/>
      </c>
      <c r="AI86" s="35"/>
      <c r="AJ86" s="33"/>
      <c r="AT86" s="28"/>
      <c r="FO86" s="28"/>
    </row>
    <row r="87" spans="1:171" ht="17" x14ac:dyDescent="0.2">
      <c r="A87" s="2" t="str">
        <f>IF(ISBLANK(Values!E86),"",IF(Values!$B$37="EU","computercomponent","computer"))</f>
        <v/>
      </c>
      <c r="B87" s="34" t="str">
        <f>IF(ISBLANK(Values!E86),"",Values!F86)</f>
        <v/>
      </c>
      <c r="C87" s="30" t="str">
        <f>IF(ISBLANK(Values!E86),"","TellusRem")</f>
        <v/>
      </c>
      <c r="D87" s="29" t="str">
        <f>IF(ISBLANK(Values!E86),"",Values!E86)</f>
        <v/>
      </c>
      <c r="E87" s="2" t="str">
        <f>IF(ISBLANK(Values!E86),"","EAN")</f>
        <v/>
      </c>
      <c r="F87" s="28" t="str">
        <f>IF(ISBLANK(Values!E86),"",IF(Values!J86, SUBSTITUTE(Values!$B$1, "{language}", Values!H86) &amp; " " &amp;Values!$B$3, SUBSTITUTE(Values!$B$2, "{language}", Values!$H86) &amp; " " &amp;Values!$B$3))</f>
        <v/>
      </c>
      <c r="G87" s="30" t="str">
        <f>IF(ISBLANK(Values!E86),"","TellusRem")</f>
        <v/>
      </c>
      <c r="H87" s="2" t="str">
        <f>IF(ISBLANK(Values!E86),"",Values!$B$16)</f>
        <v/>
      </c>
      <c r="I87" s="2" t="str">
        <f>IF(ISBLANK(Values!E86),"","4730574031")</f>
        <v/>
      </c>
      <c r="J87" s="32" t="str">
        <f>IF(ISBLANK(Values!E86),"",Values!F86 )</f>
        <v/>
      </c>
      <c r="K87" s="28" t="str">
        <f>IF(ISBLANK(Values!E86),"",IF(Values!J86, Values!$B$4, Values!$B$5))</f>
        <v/>
      </c>
      <c r="L87" s="28" t="str">
        <f>IF(ISBLANK(Values!E86),"",IF($CO87="DEFAULT", Values!$B$18, ""))</f>
        <v/>
      </c>
      <c r="M87" s="28" t="str">
        <f>IF(ISBLANK(Values!E86),"",Values!$M86)</f>
        <v/>
      </c>
      <c r="N87" s="28" t="str">
        <f>IF(ISBLANK(Values!$F86),"",Values!N86)</f>
        <v/>
      </c>
      <c r="O87" s="28" t="str">
        <f>IF(ISBLANK(Values!$F86),"",Values!O86)</f>
        <v/>
      </c>
      <c r="P87" s="28" t="str">
        <f>IF(ISBLANK(Values!$F86),"",Values!P86)</f>
        <v/>
      </c>
      <c r="Q87" s="28" t="str">
        <f>IF(ISBLANK(Values!$F86),"",Values!Q86)</f>
        <v/>
      </c>
      <c r="R87" s="28" t="str">
        <f>IF(ISBLANK(Values!$F86),"",Values!R86)</f>
        <v/>
      </c>
      <c r="S87" s="28" t="str">
        <f>IF(ISBLANK(Values!$F86),"",Values!S86)</f>
        <v/>
      </c>
      <c r="T87" s="28" t="str">
        <f>IF(ISBLANK(Values!$F86),"",Values!T86)</f>
        <v/>
      </c>
      <c r="U87" s="28" t="str">
        <f>IF(ISBLANK(Values!$F86),"",Values!U86)</f>
        <v/>
      </c>
      <c r="W87" s="30" t="str">
        <f>IF(ISBLANK(Values!E86),"","Child")</f>
        <v/>
      </c>
      <c r="X87" s="30" t="str">
        <f>IF(ISBLANK(Values!E86),"",Values!$B$13)</f>
        <v/>
      </c>
      <c r="Y87" s="32" t="str">
        <f>IF(ISBLANK(Values!E86),"","Size-Color")</f>
        <v/>
      </c>
      <c r="Z87" s="30" t="str">
        <f>IF(ISBLANK(Values!E86),"","variation")</f>
        <v/>
      </c>
      <c r="AA87" s="2" t="str">
        <f>IF(ISBLANK(Values!E86),"",Values!$B$20)</f>
        <v/>
      </c>
      <c r="AI87" s="35"/>
      <c r="AJ87" s="33"/>
      <c r="AT87" s="28"/>
      <c r="FO87" s="28"/>
    </row>
    <row r="88" spans="1:171" ht="17" x14ac:dyDescent="0.2">
      <c r="A88" s="2" t="str">
        <f>IF(ISBLANK(Values!E87),"",IF(Values!$B$37="EU","computercomponent","computer"))</f>
        <v/>
      </c>
      <c r="B88" s="34" t="str">
        <f>IF(ISBLANK(Values!E87),"",Values!F87)</f>
        <v/>
      </c>
      <c r="C88" s="30" t="str">
        <f>IF(ISBLANK(Values!E87),"","TellusRem")</f>
        <v/>
      </c>
      <c r="D88" s="29" t="str">
        <f>IF(ISBLANK(Values!E87),"",Values!E87)</f>
        <v/>
      </c>
      <c r="E88" s="2" t="str">
        <f>IF(ISBLANK(Values!E87),"","EAN")</f>
        <v/>
      </c>
      <c r="F88" s="28" t="str">
        <f>IF(ISBLANK(Values!E87),"",IF(Values!J87, SUBSTITUTE(Values!$B$1, "{language}", Values!H87) &amp; " " &amp;Values!$B$3, SUBSTITUTE(Values!$B$2, "{language}", Values!$H87) &amp; " " &amp;Values!$B$3))</f>
        <v/>
      </c>
      <c r="G88" s="30" t="str">
        <f>IF(ISBLANK(Values!E87),"","TellusRem")</f>
        <v/>
      </c>
      <c r="H88" s="2" t="str">
        <f>IF(ISBLANK(Values!E87),"",Values!$B$16)</f>
        <v/>
      </c>
      <c r="I88" s="2" t="str">
        <f>IF(ISBLANK(Values!E87),"","4730574031")</f>
        <v/>
      </c>
      <c r="J88" s="32" t="str">
        <f>IF(ISBLANK(Values!E87),"",Values!F87 )</f>
        <v/>
      </c>
      <c r="K88" s="28" t="str">
        <f>IF(ISBLANK(Values!E87),"",IF(Values!J87, Values!$B$4, Values!$B$5))</f>
        <v/>
      </c>
      <c r="L88" s="28" t="str">
        <f>IF(ISBLANK(Values!E87),"",IF($CO88="DEFAULT", Values!$B$18, ""))</f>
        <v/>
      </c>
      <c r="M88" s="28" t="str">
        <f>IF(ISBLANK(Values!E87),"",Values!$M87)</f>
        <v/>
      </c>
      <c r="N88" s="28" t="str">
        <f>IF(ISBLANK(Values!$F87),"",Values!N87)</f>
        <v/>
      </c>
      <c r="O88" s="28" t="str">
        <f>IF(ISBLANK(Values!$F87),"",Values!O87)</f>
        <v/>
      </c>
      <c r="P88" s="28" t="str">
        <f>IF(ISBLANK(Values!$F87),"",Values!P87)</f>
        <v/>
      </c>
      <c r="Q88" s="28" t="str">
        <f>IF(ISBLANK(Values!$F87),"",Values!Q87)</f>
        <v/>
      </c>
      <c r="R88" s="28" t="str">
        <f>IF(ISBLANK(Values!$F87),"",Values!R87)</f>
        <v/>
      </c>
      <c r="S88" s="28" t="str">
        <f>IF(ISBLANK(Values!$F87),"",Values!S87)</f>
        <v/>
      </c>
      <c r="T88" s="28" t="str">
        <f>IF(ISBLANK(Values!$F87),"",Values!T87)</f>
        <v/>
      </c>
      <c r="U88" s="28" t="str">
        <f>IF(ISBLANK(Values!$F87),"",Values!U87)</f>
        <v/>
      </c>
      <c r="W88" s="30" t="str">
        <f>IF(ISBLANK(Values!E87),"","Child")</f>
        <v/>
      </c>
      <c r="X88" s="30" t="str">
        <f>IF(ISBLANK(Values!E87),"",Values!$B$13)</f>
        <v/>
      </c>
      <c r="Y88" s="32" t="str">
        <f>IF(ISBLANK(Values!E87),"","Size-Color")</f>
        <v/>
      </c>
      <c r="Z88" s="30" t="str">
        <f>IF(ISBLANK(Values!E87),"","variation")</f>
        <v/>
      </c>
      <c r="AA88" s="2" t="str">
        <f>IF(ISBLANK(Values!E87),"",Values!$B$20)</f>
        <v/>
      </c>
      <c r="AI88" s="35"/>
      <c r="AJ88" s="33"/>
      <c r="AT88" s="28"/>
      <c r="FO88" s="28"/>
    </row>
    <row r="89" spans="1:171" ht="17" x14ac:dyDescent="0.2">
      <c r="A89" s="2" t="str">
        <f>IF(ISBLANK(Values!E88),"",IF(Values!$B$37="EU","computercomponent","computer"))</f>
        <v/>
      </c>
      <c r="B89" s="34" t="str">
        <f>IF(ISBLANK(Values!E88),"",Values!F88)</f>
        <v/>
      </c>
      <c r="C89" s="30" t="str">
        <f>IF(ISBLANK(Values!E88),"","TellusRem")</f>
        <v/>
      </c>
      <c r="D89" s="29" t="str">
        <f>IF(ISBLANK(Values!E88),"",Values!E88)</f>
        <v/>
      </c>
      <c r="E89" s="2" t="str">
        <f>IF(ISBLANK(Values!E88),"","EAN")</f>
        <v/>
      </c>
      <c r="F89" s="28" t="str">
        <f>IF(ISBLANK(Values!E88),"",IF(Values!J88, SUBSTITUTE(Values!$B$1, "{language}", Values!H88) &amp; " " &amp;Values!$B$3, SUBSTITUTE(Values!$B$2, "{language}", Values!$H88) &amp; " " &amp;Values!$B$3))</f>
        <v/>
      </c>
      <c r="G89" s="30" t="str">
        <f>IF(ISBLANK(Values!E88),"","TellusRem")</f>
        <v/>
      </c>
      <c r="H89" s="2" t="str">
        <f>IF(ISBLANK(Values!E88),"",Values!$B$16)</f>
        <v/>
      </c>
      <c r="I89" s="2" t="str">
        <f>IF(ISBLANK(Values!E88),"","4730574031")</f>
        <v/>
      </c>
      <c r="J89" s="32" t="str">
        <f>IF(ISBLANK(Values!E88),"",Values!F88 )</f>
        <v/>
      </c>
      <c r="K89" s="28" t="str">
        <f>IF(ISBLANK(Values!E88),"",IF(Values!J88, Values!$B$4, Values!$B$5))</f>
        <v/>
      </c>
      <c r="L89" s="28" t="str">
        <f>IF(ISBLANK(Values!E88),"",IF($CO89="DEFAULT", Values!$B$18, ""))</f>
        <v/>
      </c>
      <c r="M89" s="28" t="str">
        <f>IF(ISBLANK(Values!E88),"",Values!$M88)</f>
        <v/>
      </c>
      <c r="N89" s="28" t="str">
        <f>IF(ISBLANK(Values!$F88),"",Values!N88)</f>
        <v/>
      </c>
      <c r="O89" s="28" t="str">
        <f>IF(ISBLANK(Values!$F88),"",Values!O88)</f>
        <v/>
      </c>
      <c r="P89" s="28" t="str">
        <f>IF(ISBLANK(Values!$F88),"",Values!P88)</f>
        <v/>
      </c>
      <c r="Q89" s="28" t="str">
        <f>IF(ISBLANK(Values!$F88),"",Values!Q88)</f>
        <v/>
      </c>
      <c r="R89" s="28" t="str">
        <f>IF(ISBLANK(Values!$F88),"",Values!R88)</f>
        <v/>
      </c>
      <c r="S89" s="28" t="str">
        <f>IF(ISBLANK(Values!$F88),"",Values!S88)</f>
        <v/>
      </c>
      <c r="T89" s="28" t="str">
        <f>IF(ISBLANK(Values!$F88),"",Values!T88)</f>
        <v/>
      </c>
      <c r="U89" s="28" t="str">
        <f>IF(ISBLANK(Values!$F88),"",Values!U88)</f>
        <v/>
      </c>
      <c r="W89" s="30" t="str">
        <f>IF(ISBLANK(Values!E88),"","Child")</f>
        <v/>
      </c>
      <c r="X89" s="30" t="str">
        <f>IF(ISBLANK(Values!E88),"",Values!$B$13)</f>
        <v/>
      </c>
      <c r="Y89" s="32" t="str">
        <f>IF(ISBLANK(Values!E88),"","Size-Color")</f>
        <v/>
      </c>
      <c r="Z89" s="30" t="str">
        <f>IF(ISBLANK(Values!E88),"","variation")</f>
        <v/>
      </c>
      <c r="AA89" s="2" t="str">
        <f>IF(ISBLANK(Values!E88),"",Values!$B$20)</f>
        <v/>
      </c>
      <c r="AI89" s="35"/>
      <c r="AJ89" s="33"/>
      <c r="AT89" s="28"/>
      <c r="FO89" s="28"/>
    </row>
    <row r="90" spans="1:171" ht="17" x14ac:dyDescent="0.2">
      <c r="A90" s="2" t="str">
        <f>IF(ISBLANK(Values!E89),"",IF(Values!$B$37="EU","computercomponent","computer"))</f>
        <v/>
      </c>
      <c r="B90" s="34" t="str">
        <f>IF(ISBLANK(Values!E89),"",Values!F89)</f>
        <v/>
      </c>
      <c r="C90" s="30" t="str">
        <f>IF(ISBLANK(Values!E89),"","TellusRem")</f>
        <v/>
      </c>
      <c r="D90" s="29" t="str">
        <f>IF(ISBLANK(Values!E89),"",Values!E89)</f>
        <v/>
      </c>
      <c r="E90" s="2" t="str">
        <f>IF(ISBLANK(Values!E89),"","EAN")</f>
        <v/>
      </c>
      <c r="F90" s="28" t="str">
        <f>IF(ISBLANK(Values!E89),"",IF(Values!J89, SUBSTITUTE(Values!$B$1, "{language}", Values!H89) &amp; " " &amp;Values!$B$3, SUBSTITUTE(Values!$B$2, "{language}", Values!$H89) &amp; " " &amp;Values!$B$3))</f>
        <v/>
      </c>
      <c r="G90" s="30" t="str">
        <f>IF(ISBLANK(Values!E89),"","TellusRem")</f>
        <v/>
      </c>
      <c r="H90" s="2" t="str">
        <f>IF(ISBLANK(Values!E89),"",Values!$B$16)</f>
        <v/>
      </c>
      <c r="I90" s="2" t="str">
        <f>IF(ISBLANK(Values!E89),"","4730574031")</f>
        <v/>
      </c>
      <c r="J90" s="32" t="str">
        <f>IF(ISBLANK(Values!E89),"",Values!F89 )</f>
        <v/>
      </c>
      <c r="K90" s="28" t="str">
        <f>IF(ISBLANK(Values!E89),"",IF(Values!J89, Values!$B$4, Values!$B$5))</f>
        <v/>
      </c>
      <c r="L90" s="28" t="str">
        <f>IF(ISBLANK(Values!E89),"",IF($CO90="DEFAULT", Values!$B$18, ""))</f>
        <v/>
      </c>
      <c r="M90" s="28" t="str">
        <f>IF(ISBLANK(Values!E89),"",Values!$M89)</f>
        <v/>
      </c>
      <c r="N90" s="28" t="str">
        <f>IF(ISBLANK(Values!$F89),"",Values!N89)</f>
        <v/>
      </c>
      <c r="O90" s="28" t="str">
        <f>IF(ISBLANK(Values!$F89),"",Values!O89)</f>
        <v/>
      </c>
      <c r="P90" s="28" t="str">
        <f>IF(ISBLANK(Values!$F89),"",Values!P89)</f>
        <v/>
      </c>
      <c r="Q90" s="28" t="str">
        <f>IF(ISBLANK(Values!$F89),"",Values!Q89)</f>
        <v/>
      </c>
      <c r="R90" s="28" t="str">
        <f>IF(ISBLANK(Values!$F89),"",Values!R89)</f>
        <v/>
      </c>
      <c r="S90" s="28" t="str">
        <f>IF(ISBLANK(Values!$F89),"",Values!S89)</f>
        <v/>
      </c>
      <c r="T90" s="28" t="str">
        <f>IF(ISBLANK(Values!$F89),"",Values!T89)</f>
        <v/>
      </c>
      <c r="U90" s="28" t="str">
        <f>IF(ISBLANK(Values!$F89),"",Values!U89)</f>
        <v/>
      </c>
      <c r="W90" s="30" t="str">
        <f>IF(ISBLANK(Values!E89),"","Child")</f>
        <v/>
      </c>
      <c r="X90" s="30" t="str">
        <f>IF(ISBLANK(Values!E89),"",Values!$B$13)</f>
        <v/>
      </c>
      <c r="Y90" s="32" t="str">
        <f>IF(ISBLANK(Values!E89),"","Size-Color")</f>
        <v/>
      </c>
      <c r="Z90" s="30" t="str">
        <f>IF(ISBLANK(Values!E89),"","variation")</f>
        <v/>
      </c>
      <c r="AA90" s="2" t="str">
        <f>IF(ISBLANK(Values!E89),"",Values!$B$20)</f>
        <v/>
      </c>
      <c r="AI90" s="35"/>
      <c r="AJ90" s="33"/>
      <c r="AT90" s="28"/>
      <c r="FO90" s="28"/>
    </row>
    <row r="91" spans="1:171" ht="17" x14ac:dyDescent="0.2">
      <c r="A91" s="2" t="str">
        <f>IF(ISBLANK(Values!E90),"",IF(Values!$B$37="EU","computercomponent","computer"))</f>
        <v/>
      </c>
      <c r="B91" s="34" t="str">
        <f>IF(ISBLANK(Values!E90),"",Values!F90)</f>
        <v/>
      </c>
      <c r="C91" s="30" t="str">
        <f>IF(ISBLANK(Values!E90),"","TellusRem")</f>
        <v/>
      </c>
      <c r="D91" s="29" t="str">
        <f>IF(ISBLANK(Values!E90),"",Values!E90)</f>
        <v/>
      </c>
      <c r="E91" s="2" t="str">
        <f>IF(ISBLANK(Values!E90),"","EAN")</f>
        <v/>
      </c>
      <c r="F91" s="28" t="str">
        <f>IF(ISBLANK(Values!E90),"",IF(Values!J90, SUBSTITUTE(Values!$B$1, "{language}", Values!H90) &amp; " " &amp;Values!$B$3, SUBSTITUTE(Values!$B$2, "{language}", Values!$H90) &amp; " " &amp;Values!$B$3))</f>
        <v/>
      </c>
      <c r="G91" s="30" t="str">
        <f>IF(ISBLANK(Values!E90),"","TellusRem")</f>
        <v/>
      </c>
      <c r="H91" s="2" t="str">
        <f>IF(ISBLANK(Values!E90),"",Values!$B$16)</f>
        <v/>
      </c>
      <c r="I91" s="2" t="str">
        <f>IF(ISBLANK(Values!E90),"","4730574031")</f>
        <v/>
      </c>
      <c r="J91" s="32" t="str">
        <f>IF(ISBLANK(Values!E90),"",Values!F90 )</f>
        <v/>
      </c>
      <c r="K91" s="28" t="str">
        <f>IF(ISBLANK(Values!E90),"",IF(Values!J90, Values!$B$4, Values!$B$5))</f>
        <v/>
      </c>
      <c r="L91" s="28" t="str">
        <f>IF(ISBLANK(Values!E90),"",IF($CO91="DEFAULT", Values!$B$18, ""))</f>
        <v/>
      </c>
      <c r="M91" s="28" t="str">
        <f>IF(ISBLANK(Values!E90),"",Values!$M90)</f>
        <v/>
      </c>
      <c r="N91" s="28" t="str">
        <f>IF(ISBLANK(Values!$F90),"",Values!N90)</f>
        <v/>
      </c>
      <c r="O91" s="28" t="str">
        <f>IF(ISBLANK(Values!$F90),"",Values!O90)</f>
        <v/>
      </c>
      <c r="P91" s="28" t="str">
        <f>IF(ISBLANK(Values!$F90),"",Values!P90)</f>
        <v/>
      </c>
      <c r="Q91" s="28" t="str">
        <f>IF(ISBLANK(Values!$F90),"",Values!Q90)</f>
        <v/>
      </c>
      <c r="R91" s="28" t="str">
        <f>IF(ISBLANK(Values!$F90),"",Values!R90)</f>
        <v/>
      </c>
      <c r="S91" s="28" t="str">
        <f>IF(ISBLANK(Values!$F90),"",Values!S90)</f>
        <v/>
      </c>
      <c r="T91" s="28" t="str">
        <f>IF(ISBLANK(Values!$F90),"",Values!T90)</f>
        <v/>
      </c>
      <c r="U91" s="28" t="str">
        <f>IF(ISBLANK(Values!$F90),"",Values!U90)</f>
        <v/>
      </c>
      <c r="W91" s="30" t="str">
        <f>IF(ISBLANK(Values!E90),"","Child")</f>
        <v/>
      </c>
      <c r="X91" s="30" t="str">
        <f>IF(ISBLANK(Values!E90),"",Values!$B$13)</f>
        <v/>
      </c>
      <c r="Y91" s="32" t="str">
        <f>IF(ISBLANK(Values!E90),"","Size-Color")</f>
        <v/>
      </c>
      <c r="Z91" s="30" t="str">
        <f>IF(ISBLANK(Values!E90),"","variation")</f>
        <v/>
      </c>
      <c r="AA91" s="2" t="str">
        <f>IF(ISBLANK(Values!E90),"",Values!$B$20)</f>
        <v/>
      </c>
      <c r="AI91" s="35"/>
      <c r="AJ91" s="33"/>
      <c r="AT91" s="28"/>
      <c r="FO91" s="28"/>
    </row>
    <row r="92" spans="1:171" ht="17" x14ac:dyDescent="0.2">
      <c r="A92" s="2" t="str">
        <f>IF(ISBLANK(Values!E91),"",IF(Values!$B$37="EU","computercomponent","computer"))</f>
        <v/>
      </c>
      <c r="B92" s="34" t="str">
        <f>IF(ISBLANK(Values!E91),"",Values!F91)</f>
        <v/>
      </c>
      <c r="C92" s="30" t="str">
        <f>IF(ISBLANK(Values!E91),"","TellusRem")</f>
        <v/>
      </c>
      <c r="D92" s="29" t="str">
        <f>IF(ISBLANK(Values!E91),"",Values!E91)</f>
        <v/>
      </c>
      <c r="E92" s="2" t="str">
        <f>IF(ISBLANK(Values!E91),"","EAN")</f>
        <v/>
      </c>
      <c r="F92" s="28" t="str">
        <f>IF(ISBLANK(Values!E91),"",IF(Values!J91, SUBSTITUTE(Values!$B$1, "{language}", Values!H91) &amp; " " &amp;Values!$B$3, SUBSTITUTE(Values!$B$2, "{language}", Values!$H91) &amp; " " &amp;Values!$B$3))</f>
        <v/>
      </c>
      <c r="G92" s="30" t="str">
        <f>IF(ISBLANK(Values!E91),"","TellusRem")</f>
        <v/>
      </c>
      <c r="H92" s="2" t="str">
        <f>IF(ISBLANK(Values!E91),"",Values!$B$16)</f>
        <v/>
      </c>
      <c r="I92" s="2" t="str">
        <f>IF(ISBLANK(Values!E91),"","4730574031")</f>
        <v/>
      </c>
      <c r="J92" s="32" t="str">
        <f>IF(ISBLANK(Values!E91),"",Values!F91 )</f>
        <v/>
      </c>
      <c r="K92" s="28" t="str">
        <f>IF(ISBLANK(Values!E91),"",IF(Values!J91, Values!$B$4, Values!$B$5))</f>
        <v/>
      </c>
      <c r="L92" s="28" t="str">
        <f>IF(ISBLANK(Values!E91),"",IF($CO92="DEFAULT", Values!$B$18, ""))</f>
        <v/>
      </c>
      <c r="M92" s="28" t="str">
        <f>IF(ISBLANK(Values!E91),"",Values!$M91)</f>
        <v/>
      </c>
      <c r="N92" s="28" t="str">
        <f>IF(ISBLANK(Values!$F91),"",Values!N91)</f>
        <v/>
      </c>
      <c r="O92" s="28" t="str">
        <f>IF(ISBLANK(Values!$F91),"",Values!O91)</f>
        <v/>
      </c>
      <c r="P92" s="28" t="str">
        <f>IF(ISBLANK(Values!$F91),"",Values!P91)</f>
        <v/>
      </c>
      <c r="Q92" s="28" t="str">
        <f>IF(ISBLANK(Values!$F91),"",Values!Q91)</f>
        <v/>
      </c>
      <c r="R92" s="28" t="str">
        <f>IF(ISBLANK(Values!$F91),"",Values!R91)</f>
        <v/>
      </c>
      <c r="S92" s="28" t="str">
        <f>IF(ISBLANK(Values!$F91),"",Values!S91)</f>
        <v/>
      </c>
      <c r="T92" s="28" t="str">
        <f>IF(ISBLANK(Values!$F91),"",Values!T91)</f>
        <v/>
      </c>
      <c r="U92" s="28" t="str">
        <f>IF(ISBLANK(Values!$F91),"",Values!U91)</f>
        <v/>
      </c>
      <c r="W92" s="30" t="str">
        <f>IF(ISBLANK(Values!E91),"","Child")</f>
        <v/>
      </c>
      <c r="X92" s="30" t="str">
        <f>IF(ISBLANK(Values!E91),"",Values!$B$13)</f>
        <v/>
      </c>
      <c r="Y92" s="32" t="str">
        <f>IF(ISBLANK(Values!E91),"","Size-Color")</f>
        <v/>
      </c>
      <c r="Z92" s="30" t="str">
        <f>IF(ISBLANK(Values!E91),"","variation")</f>
        <v/>
      </c>
      <c r="AA92" s="2" t="str">
        <f>IF(ISBLANK(Values!E91),"",Values!$B$20)</f>
        <v/>
      </c>
      <c r="AI92" s="35"/>
      <c r="AJ92" s="33"/>
      <c r="AT92" s="28"/>
      <c r="FO92" s="28"/>
    </row>
    <row r="93" spans="1:171" ht="17" x14ac:dyDescent="0.2">
      <c r="A93" s="2" t="str">
        <f>IF(ISBLANK(Values!E92),"",IF(Values!$B$37="EU","computercomponent","computer"))</f>
        <v/>
      </c>
      <c r="B93" s="34" t="str">
        <f>IF(ISBLANK(Values!E92),"",Values!F92)</f>
        <v/>
      </c>
      <c r="C93" s="30" t="str">
        <f>IF(ISBLANK(Values!E92),"","TellusRem")</f>
        <v/>
      </c>
      <c r="D93" s="29" t="str">
        <f>IF(ISBLANK(Values!E92),"",Values!E92)</f>
        <v/>
      </c>
      <c r="E93" s="2" t="str">
        <f>IF(ISBLANK(Values!E92),"","EAN")</f>
        <v/>
      </c>
      <c r="F93" s="28" t="str">
        <f>IF(ISBLANK(Values!E92),"",IF(Values!J92, SUBSTITUTE(Values!$B$1, "{language}", Values!H92) &amp; " " &amp;Values!$B$3, SUBSTITUTE(Values!$B$2, "{language}", Values!$H92) &amp; " " &amp;Values!$B$3))</f>
        <v/>
      </c>
      <c r="G93" s="30" t="str">
        <f>IF(ISBLANK(Values!E92),"","TellusRem")</f>
        <v/>
      </c>
      <c r="H93" s="2" t="str">
        <f>IF(ISBLANK(Values!E92),"",Values!$B$16)</f>
        <v/>
      </c>
      <c r="I93" s="2" t="str">
        <f>IF(ISBLANK(Values!E92),"","4730574031")</f>
        <v/>
      </c>
      <c r="J93" s="32" t="str">
        <f>IF(ISBLANK(Values!E92),"",Values!F92 )</f>
        <v/>
      </c>
      <c r="K93" s="28" t="str">
        <f>IF(ISBLANK(Values!E92),"",IF(Values!J92, Values!$B$4, Values!$B$5))</f>
        <v/>
      </c>
      <c r="L93" s="28" t="str">
        <f>IF(ISBLANK(Values!E92),"",IF($CO93="DEFAULT", Values!$B$18, ""))</f>
        <v/>
      </c>
      <c r="M93" s="28" t="str">
        <f>IF(ISBLANK(Values!E92),"",Values!$M92)</f>
        <v/>
      </c>
      <c r="N93" s="28" t="str">
        <f>IF(ISBLANK(Values!$F92),"",Values!N92)</f>
        <v/>
      </c>
      <c r="O93" s="28" t="str">
        <f>IF(ISBLANK(Values!$F92),"",Values!O92)</f>
        <v/>
      </c>
      <c r="P93" s="28" t="str">
        <f>IF(ISBLANK(Values!$F92),"",Values!P92)</f>
        <v/>
      </c>
      <c r="Q93" s="28" t="str">
        <f>IF(ISBLANK(Values!$F92),"",Values!Q92)</f>
        <v/>
      </c>
      <c r="R93" s="28" t="str">
        <f>IF(ISBLANK(Values!$F92),"",Values!R92)</f>
        <v/>
      </c>
      <c r="S93" s="28" t="str">
        <f>IF(ISBLANK(Values!$F92),"",Values!S92)</f>
        <v/>
      </c>
      <c r="T93" s="28" t="str">
        <f>IF(ISBLANK(Values!$F92),"",Values!T92)</f>
        <v/>
      </c>
      <c r="U93" s="28" t="str">
        <f>IF(ISBLANK(Values!$F92),"",Values!U92)</f>
        <v/>
      </c>
      <c r="W93" s="30" t="str">
        <f>IF(ISBLANK(Values!E92),"","Child")</f>
        <v/>
      </c>
      <c r="X93" s="30" t="str">
        <f>IF(ISBLANK(Values!E92),"",Values!$B$13)</f>
        <v/>
      </c>
      <c r="Y93" s="32" t="str">
        <f>IF(ISBLANK(Values!E92),"","Size-Color")</f>
        <v/>
      </c>
      <c r="Z93" s="30" t="str">
        <f>IF(ISBLANK(Values!E92),"","variation")</f>
        <v/>
      </c>
      <c r="AA93" s="2" t="str">
        <f>IF(ISBLANK(Values!E92),"",Values!$B$20)</f>
        <v/>
      </c>
      <c r="AI93" s="35"/>
      <c r="AJ93" s="33"/>
      <c r="AT93" s="28"/>
      <c r="FO93" s="28"/>
    </row>
    <row r="94" spans="1:171" ht="17" x14ac:dyDescent="0.2">
      <c r="A94" s="2" t="str">
        <f>IF(ISBLANK(Values!E93),"",IF(Values!$B$37="EU","computercomponent","computer"))</f>
        <v/>
      </c>
      <c r="B94" s="34" t="str">
        <f>IF(ISBLANK(Values!E93),"",Values!F93)</f>
        <v/>
      </c>
      <c r="C94" s="30" t="str">
        <f>IF(ISBLANK(Values!E93),"","TellusRem")</f>
        <v/>
      </c>
      <c r="D94" s="29" t="str">
        <f>IF(ISBLANK(Values!E93),"",Values!E93)</f>
        <v/>
      </c>
      <c r="E94" s="2" t="str">
        <f>IF(ISBLANK(Values!E93),"","EAN")</f>
        <v/>
      </c>
      <c r="F94" s="28" t="str">
        <f>IF(ISBLANK(Values!E93),"",IF(Values!J93, SUBSTITUTE(Values!$B$1, "{language}", Values!H93) &amp; " " &amp;Values!$B$3, SUBSTITUTE(Values!$B$2, "{language}", Values!$H93) &amp; " " &amp;Values!$B$3))</f>
        <v/>
      </c>
      <c r="G94" s="30" t="str">
        <f>IF(ISBLANK(Values!E93),"","TellusRem")</f>
        <v/>
      </c>
      <c r="H94" s="2" t="str">
        <f>IF(ISBLANK(Values!E93),"",Values!$B$16)</f>
        <v/>
      </c>
      <c r="I94" s="2" t="str">
        <f>IF(ISBLANK(Values!E93),"","4730574031")</f>
        <v/>
      </c>
      <c r="J94" s="32" t="str">
        <f>IF(ISBLANK(Values!E93),"",Values!F93 )</f>
        <v/>
      </c>
      <c r="K94" s="28" t="str">
        <f>IF(ISBLANK(Values!E93),"",IF(Values!J93, Values!$B$4, Values!$B$5))</f>
        <v/>
      </c>
      <c r="L94" s="28" t="str">
        <f>IF(ISBLANK(Values!E93),"",IF($CO94="DEFAULT", Values!$B$18, ""))</f>
        <v/>
      </c>
      <c r="M94" s="28" t="str">
        <f>IF(ISBLANK(Values!E93),"",Values!$M93)</f>
        <v/>
      </c>
      <c r="N94" s="28" t="str">
        <f>IF(ISBLANK(Values!$F93),"",Values!N93)</f>
        <v/>
      </c>
      <c r="O94" s="28" t="str">
        <f>IF(ISBLANK(Values!$F93),"",Values!O93)</f>
        <v/>
      </c>
      <c r="P94" s="28" t="str">
        <f>IF(ISBLANK(Values!$F93),"",Values!P93)</f>
        <v/>
      </c>
      <c r="Q94" s="28" t="str">
        <f>IF(ISBLANK(Values!$F93),"",Values!Q93)</f>
        <v/>
      </c>
      <c r="R94" s="28" t="str">
        <f>IF(ISBLANK(Values!$F93),"",Values!R93)</f>
        <v/>
      </c>
      <c r="S94" s="28" t="str">
        <f>IF(ISBLANK(Values!$F93),"",Values!S93)</f>
        <v/>
      </c>
      <c r="T94" s="28" t="str">
        <f>IF(ISBLANK(Values!$F93),"",Values!T93)</f>
        <v/>
      </c>
      <c r="U94" s="28" t="str">
        <f>IF(ISBLANK(Values!$F93),"",Values!U93)</f>
        <v/>
      </c>
      <c r="W94" s="30" t="str">
        <f>IF(ISBLANK(Values!E93),"","Child")</f>
        <v/>
      </c>
      <c r="X94" s="30" t="str">
        <f>IF(ISBLANK(Values!E93),"",Values!$B$13)</f>
        <v/>
      </c>
      <c r="Y94" s="32" t="str">
        <f>IF(ISBLANK(Values!E93),"","Size-Color")</f>
        <v/>
      </c>
      <c r="Z94" s="30" t="str">
        <f>IF(ISBLANK(Values!E93),"","variation")</f>
        <v/>
      </c>
      <c r="AA94" s="2" t="str">
        <f>IF(ISBLANK(Values!E93),"",Values!$B$20)</f>
        <v/>
      </c>
      <c r="AI94" s="35"/>
      <c r="AJ94" s="33"/>
      <c r="AT94" s="28"/>
      <c r="FO94" s="28"/>
    </row>
    <row r="95" spans="1:171" ht="17" x14ac:dyDescent="0.2">
      <c r="A95" s="2" t="str">
        <f>IF(ISBLANK(Values!E94),"",IF(Values!$B$37="EU","computercomponent","computer"))</f>
        <v/>
      </c>
      <c r="B95" s="34" t="str">
        <f>IF(ISBLANK(Values!E94),"",Values!F94)</f>
        <v/>
      </c>
      <c r="C95" s="30" t="str">
        <f>IF(ISBLANK(Values!E94),"","TellusRem")</f>
        <v/>
      </c>
      <c r="D95" s="29" t="str">
        <f>IF(ISBLANK(Values!E94),"",Values!E94)</f>
        <v/>
      </c>
      <c r="E95" s="2" t="str">
        <f>IF(ISBLANK(Values!E94),"","EAN")</f>
        <v/>
      </c>
      <c r="F95" s="28" t="str">
        <f>IF(ISBLANK(Values!E94),"",IF(Values!J94, SUBSTITUTE(Values!$B$1, "{language}", Values!H94) &amp; " " &amp;Values!$B$3, SUBSTITUTE(Values!$B$2, "{language}", Values!$H94) &amp; " " &amp;Values!$B$3))</f>
        <v/>
      </c>
      <c r="G95" s="30" t="str">
        <f>IF(ISBLANK(Values!E94),"","TellusRem")</f>
        <v/>
      </c>
      <c r="H95" s="2" t="str">
        <f>IF(ISBLANK(Values!E94),"",Values!$B$16)</f>
        <v/>
      </c>
      <c r="I95" s="2" t="str">
        <f>IF(ISBLANK(Values!E94),"","4730574031")</f>
        <v/>
      </c>
      <c r="J95" s="32" t="str">
        <f>IF(ISBLANK(Values!E94),"",Values!F94 )</f>
        <v/>
      </c>
      <c r="K95" s="28" t="str">
        <f>IF(ISBLANK(Values!E94),"",IF(Values!J94, Values!$B$4, Values!$B$5))</f>
        <v/>
      </c>
      <c r="L95" s="28" t="str">
        <f>IF(ISBLANK(Values!E94),"",IF($CO95="DEFAULT", Values!$B$18, ""))</f>
        <v/>
      </c>
      <c r="M95" s="28" t="str">
        <f>IF(ISBLANK(Values!E94),"",Values!$M94)</f>
        <v/>
      </c>
      <c r="N95" s="28" t="str">
        <f>IF(ISBLANK(Values!$F94),"",Values!N94)</f>
        <v/>
      </c>
      <c r="O95" s="28" t="str">
        <f>IF(ISBLANK(Values!$F94),"",Values!O94)</f>
        <v/>
      </c>
      <c r="P95" s="28" t="str">
        <f>IF(ISBLANK(Values!$F94),"",Values!P94)</f>
        <v/>
      </c>
      <c r="Q95" s="28" t="str">
        <f>IF(ISBLANK(Values!$F94),"",Values!Q94)</f>
        <v/>
      </c>
      <c r="R95" s="28" t="str">
        <f>IF(ISBLANK(Values!$F94),"",Values!R94)</f>
        <v/>
      </c>
      <c r="S95" s="28" t="str">
        <f>IF(ISBLANK(Values!$F94),"",Values!S94)</f>
        <v/>
      </c>
      <c r="T95" s="28" t="str">
        <f>IF(ISBLANK(Values!$F94),"",Values!T94)</f>
        <v/>
      </c>
      <c r="U95" s="28" t="str">
        <f>IF(ISBLANK(Values!$F94),"",Values!U94)</f>
        <v/>
      </c>
      <c r="W95" s="30" t="str">
        <f>IF(ISBLANK(Values!E94),"","Child")</f>
        <v/>
      </c>
      <c r="X95" s="30" t="str">
        <f>IF(ISBLANK(Values!E94),"",Values!$B$13)</f>
        <v/>
      </c>
      <c r="Y95" s="32" t="str">
        <f>IF(ISBLANK(Values!E94),"","Size-Color")</f>
        <v/>
      </c>
      <c r="Z95" s="30" t="str">
        <f>IF(ISBLANK(Values!E94),"","variation")</f>
        <v/>
      </c>
      <c r="AA95" s="2" t="str">
        <f>IF(ISBLANK(Values!E94),"",Values!$B$20)</f>
        <v/>
      </c>
      <c r="AI95" s="35"/>
      <c r="AJ95" s="33"/>
      <c r="AT95" s="28"/>
      <c r="FO95" s="28"/>
    </row>
    <row r="96" spans="1:171" ht="17" x14ac:dyDescent="0.2">
      <c r="A96" s="2" t="str">
        <f>IF(ISBLANK(Values!E95),"",IF(Values!$B$37="EU","computercomponent","computer"))</f>
        <v/>
      </c>
      <c r="B96" s="34" t="str">
        <f>IF(ISBLANK(Values!E95),"",Values!F95)</f>
        <v/>
      </c>
      <c r="C96" s="30" t="str">
        <f>IF(ISBLANK(Values!E95),"","TellusRem")</f>
        <v/>
      </c>
      <c r="D96" s="29" t="str">
        <f>IF(ISBLANK(Values!E95),"",Values!E95)</f>
        <v/>
      </c>
      <c r="E96" s="2" t="str">
        <f>IF(ISBLANK(Values!E95),"","EAN")</f>
        <v/>
      </c>
      <c r="F96" s="28" t="str">
        <f>IF(ISBLANK(Values!E95),"",IF(Values!J95, SUBSTITUTE(Values!$B$1, "{language}", Values!H95) &amp; " " &amp;Values!$B$3, SUBSTITUTE(Values!$B$2, "{language}", Values!$H95) &amp; " " &amp;Values!$B$3))</f>
        <v/>
      </c>
      <c r="G96" s="30" t="str">
        <f>IF(ISBLANK(Values!E95),"","TellusRem")</f>
        <v/>
      </c>
      <c r="H96" s="2" t="str">
        <f>IF(ISBLANK(Values!E95),"",Values!$B$16)</f>
        <v/>
      </c>
      <c r="I96" s="2" t="str">
        <f>IF(ISBLANK(Values!E95),"","4730574031")</f>
        <v/>
      </c>
      <c r="J96" s="32" t="str">
        <f>IF(ISBLANK(Values!E95),"",Values!F95 )</f>
        <v/>
      </c>
      <c r="K96" s="28" t="str">
        <f>IF(ISBLANK(Values!E95),"",IF(Values!J95, Values!$B$4, Values!$B$5))</f>
        <v/>
      </c>
      <c r="L96" s="28" t="str">
        <f>IF(ISBLANK(Values!E95),"",IF($CO96="DEFAULT", Values!$B$18, ""))</f>
        <v/>
      </c>
      <c r="M96" s="28" t="str">
        <f>IF(ISBLANK(Values!E95),"",Values!$M95)</f>
        <v/>
      </c>
      <c r="N96" s="28" t="str">
        <f>IF(ISBLANK(Values!$F95),"",Values!N95)</f>
        <v/>
      </c>
      <c r="O96" s="28" t="str">
        <f>IF(ISBLANK(Values!$F95),"",Values!O95)</f>
        <v/>
      </c>
      <c r="P96" s="28" t="str">
        <f>IF(ISBLANK(Values!$F95),"",Values!P95)</f>
        <v/>
      </c>
      <c r="Q96" s="28" t="str">
        <f>IF(ISBLANK(Values!$F95),"",Values!Q95)</f>
        <v/>
      </c>
      <c r="R96" s="28" t="str">
        <f>IF(ISBLANK(Values!$F95),"",Values!R95)</f>
        <v/>
      </c>
      <c r="S96" s="28" t="str">
        <f>IF(ISBLANK(Values!$F95),"",Values!S95)</f>
        <v/>
      </c>
      <c r="T96" s="28" t="str">
        <f>IF(ISBLANK(Values!$F95),"",Values!T95)</f>
        <v/>
      </c>
      <c r="U96" s="28" t="str">
        <f>IF(ISBLANK(Values!$F95),"",Values!U95)</f>
        <v/>
      </c>
      <c r="W96" s="30" t="str">
        <f>IF(ISBLANK(Values!E95),"","Child")</f>
        <v/>
      </c>
      <c r="X96" s="30" t="str">
        <f>IF(ISBLANK(Values!E95),"",Values!$B$13)</f>
        <v/>
      </c>
      <c r="Y96" s="32" t="str">
        <f>IF(ISBLANK(Values!E95),"","Size-Color")</f>
        <v/>
      </c>
      <c r="Z96" s="30" t="str">
        <f>IF(ISBLANK(Values!E95),"","variation")</f>
        <v/>
      </c>
      <c r="AA96" s="2" t="str">
        <f>IF(ISBLANK(Values!E95),"",Values!$B$20)</f>
        <v/>
      </c>
      <c r="AI96" s="35"/>
      <c r="AJ96" s="33"/>
      <c r="AT96" s="28"/>
      <c r="FO96" s="28"/>
    </row>
    <row r="97" spans="1:171" ht="17" x14ac:dyDescent="0.2">
      <c r="A97" s="2" t="str">
        <f>IF(ISBLANK(Values!E96),"",IF(Values!$B$37="EU","computercomponent","computer"))</f>
        <v/>
      </c>
      <c r="B97" s="34" t="str">
        <f>IF(ISBLANK(Values!E96),"",Values!F96)</f>
        <v/>
      </c>
      <c r="C97" s="30" t="str">
        <f>IF(ISBLANK(Values!E96),"","TellusRem")</f>
        <v/>
      </c>
      <c r="D97" s="29" t="str">
        <f>IF(ISBLANK(Values!E96),"",Values!E96)</f>
        <v/>
      </c>
      <c r="E97" s="2" t="str">
        <f>IF(ISBLANK(Values!E96),"","EAN")</f>
        <v/>
      </c>
      <c r="F97" s="28" t="str">
        <f>IF(ISBLANK(Values!E96),"",IF(Values!J96, SUBSTITUTE(Values!$B$1, "{language}", Values!H96) &amp; " " &amp;Values!$B$3, SUBSTITUTE(Values!$B$2, "{language}", Values!$H96) &amp; " " &amp;Values!$B$3))</f>
        <v/>
      </c>
      <c r="G97" s="30" t="str">
        <f>IF(ISBLANK(Values!E96),"","TellusRem")</f>
        <v/>
      </c>
      <c r="H97" s="2" t="str">
        <f>IF(ISBLANK(Values!E96),"",Values!$B$16)</f>
        <v/>
      </c>
      <c r="I97" s="2" t="str">
        <f>IF(ISBLANK(Values!E96),"","4730574031")</f>
        <v/>
      </c>
      <c r="J97" s="32" t="str">
        <f>IF(ISBLANK(Values!E96),"",Values!F96 )</f>
        <v/>
      </c>
      <c r="K97" s="28" t="str">
        <f>IF(ISBLANK(Values!E96),"",IF(Values!J96, Values!$B$4, Values!$B$5))</f>
        <v/>
      </c>
      <c r="L97" s="28" t="str">
        <f>IF(ISBLANK(Values!E96),"",IF($CO97="DEFAULT", Values!$B$18, ""))</f>
        <v/>
      </c>
      <c r="M97" s="28" t="str">
        <f>IF(ISBLANK(Values!E96),"",Values!$M96)</f>
        <v/>
      </c>
      <c r="N97" s="28" t="str">
        <f>IF(ISBLANK(Values!$F96),"",Values!N96)</f>
        <v/>
      </c>
      <c r="O97" s="28" t="str">
        <f>IF(ISBLANK(Values!$F96),"",Values!O96)</f>
        <v/>
      </c>
      <c r="P97" s="28" t="str">
        <f>IF(ISBLANK(Values!$F96),"",Values!P96)</f>
        <v/>
      </c>
      <c r="Q97" s="28" t="str">
        <f>IF(ISBLANK(Values!$F96),"",Values!Q96)</f>
        <v/>
      </c>
      <c r="R97" s="28" t="str">
        <f>IF(ISBLANK(Values!$F96),"",Values!R96)</f>
        <v/>
      </c>
      <c r="S97" s="28" t="str">
        <f>IF(ISBLANK(Values!$F96),"",Values!S96)</f>
        <v/>
      </c>
      <c r="T97" s="28" t="str">
        <f>IF(ISBLANK(Values!$F96),"",Values!T96)</f>
        <v/>
      </c>
      <c r="U97" s="28" t="str">
        <f>IF(ISBLANK(Values!$F96),"",Values!U96)</f>
        <v/>
      </c>
      <c r="W97" s="30" t="str">
        <f>IF(ISBLANK(Values!E96),"","Child")</f>
        <v/>
      </c>
      <c r="X97" s="30" t="str">
        <f>IF(ISBLANK(Values!E96),"",Values!$B$13)</f>
        <v/>
      </c>
      <c r="Y97" s="32" t="str">
        <f>IF(ISBLANK(Values!E96),"","Size-Color")</f>
        <v/>
      </c>
      <c r="Z97" s="30" t="str">
        <f>IF(ISBLANK(Values!E96),"","variation")</f>
        <v/>
      </c>
      <c r="AA97" s="2" t="str">
        <f>IF(ISBLANK(Values!E96),"",Values!$B$20)</f>
        <v/>
      </c>
      <c r="AI97" s="35"/>
      <c r="AJ97" s="33"/>
      <c r="AT97" s="28"/>
      <c r="FO97" s="28"/>
    </row>
    <row r="98" spans="1:171" ht="17" x14ac:dyDescent="0.2">
      <c r="A98" s="2" t="str">
        <f>IF(ISBLANK(Values!E97),"",IF(Values!$B$37="EU","computercomponent","computer"))</f>
        <v/>
      </c>
      <c r="B98" s="34" t="str">
        <f>IF(ISBLANK(Values!E97),"",Values!F97)</f>
        <v/>
      </c>
      <c r="C98" s="30" t="str">
        <f>IF(ISBLANK(Values!E97),"","TellusRem")</f>
        <v/>
      </c>
      <c r="D98" s="29" t="str">
        <f>IF(ISBLANK(Values!E97),"",Values!E97)</f>
        <v/>
      </c>
      <c r="E98" s="2" t="str">
        <f>IF(ISBLANK(Values!E97),"","EAN")</f>
        <v/>
      </c>
      <c r="F98" s="28" t="str">
        <f>IF(ISBLANK(Values!E97),"",IF(Values!J97, SUBSTITUTE(Values!$B$1, "{language}", Values!H97) &amp; " " &amp;Values!$B$3, SUBSTITUTE(Values!$B$2, "{language}", Values!$H97) &amp; " " &amp;Values!$B$3))</f>
        <v/>
      </c>
      <c r="G98" s="30" t="str">
        <f>IF(ISBLANK(Values!E97),"","TellusRem")</f>
        <v/>
      </c>
      <c r="H98" s="2" t="str">
        <f>IF(ISBLANK(Values!E97),"",Values!$B$16)</f>
        <v/>
      </c>
      <c r="I98" s="2" t="str">
        <f>IF(ISBLANK(Values!E97),"","4730574031")</f>
        <v/>
      </c>
      <c r="J98" s="32" t="str">
        <f>IF(ISBLANK(Values!E97),"",Values!F97 )</f>
        <v/>
      </c>
      <c r="K98" s="28" t="str">
        <f>IF(ISBLANK(Values!E97),"",IF(Values!J97, Values!$B$4, Values!$B$5))</f>
        <v/>
      </c>
      <c r="L98" s="28" t="str">
        <f>IF(ISBLANK(Values!E97),"",IF($CO98="DEFAULT", Values!$B$18, ""))</f>
        <v/>
      </c>
      <c r="M98" s="28" t="str">
        <f>IF(ISBLANK(Values!E97),"",Values!$M97)</f>
        <v/>
      </c>
      <c r="N98" s="28" t="str">
        <f>IF(ISBLANK(Values!$F97),"",Values!N97)</f>
        <v/>
      </c>
      <c r="O98" s="28" t="str">
        <f>IF(ISBLANK(Values!$F97),"",Values!O97)</f>
        <v/>
      </c>
      <c r="P98" s="28" t="str">
        <f>IF(ISBLANK(Values!$F97),"",Values!P97)</f>
        <v/>
      </c>
      <c r="Q98" s="28" t="str">
        <f>IF(ISBLANK(Values!$F97),"",Values!Q97)</f>
        <v/>
      </c>
      <c r="R98" s="28" t="str">
        <f>IF(ISBLANK(Values!$F97),"",Values!R97)</f>
        <v/>
      </c>
      <c r="S98" s="28" t="str">
        <f>IF(ISBLANK(Values!$F97),"",Values!S97)</f>
        <v/>
      </c>
      <c r="T98" s="28" t="str">
        <f>IF(ISBLANK(Values!$F97),"",Values!T97)</f>
        <v/>
      </c>
      <c r="U98" s="28" t="str">
        <f>IF(ISBLANK(Values!$F97),"",Values!U97)</f>
        <v/>
      </c>
      <c r="W98" s="30" t="str">
        <f>IF(ISBLANK(Values!E97),"","Child")</f>
        <v/>
      </c>
      <c r="X98" s="30" t="str">
        <f>IF(ISBLANK(Values!E97),"",Values!$B$13)</f>
        <v/>
      </c>
      <c r="Y98" s="32" t="str">
        <f>IF(ISBLANK(Values!E97),"","Size-Color")</f>
        <v/>
      </c>
      <c r="Z98" s="30" t="str">
        <f>IF(ISBLANK(Values!E97),"","variation")</f>
        <v/>
      </c>
      <c r="AA98" s="2" t="str">
        <f>IF(ISBLANK(Values!E97),"",Values!$B$20)</f>
        <v/>
      </c>
      <c r="AI98" s="35"/>
      <c r="AJ98" s="33"/>
      <c r="AT98" s="28"/>
      <c r="FO98" s="28"/>
    </row>
    <row r="99" spans="1:171" ht="17" x14ac:dyDescent="0.2">
      <c r="A99" s="2" t="str">
        <f>IF(ISBLANK(Values!E98),"",IF(Values!$B$37="EU","computercomponent","computer"))</f>
        <v/>
      </c>
      <c r="B99" s="34" t="str">
        <f>IF(ISBLANK(Values!E98),"",Values!F98)</f>
        <v/>
      </c>
      <c r="C99" s="30" t="str">
        <f>IF(ISBLANK(Values!E98),"","TellusRem")</f>
        <v/>
      </c>
      <c r="D99" s="29" t="str">
        <f>IF(ISBLANK(Values!E98),"",Values!E98)</f>
        <v/>
      </c>
      <c r="E99" s="2" t="str">
        <f>IF(ISBLANK(Values!E98),"","EAN")</f>
        <v/>
      </c>
      <c r="F99" s="28" t="str">
        <f>IF(ISBLANK(Values!E98),"",IF(Values!J98, SUBSTITUTE(Values!$B$1, "{language}", Values!H98) &amp; " " &amp;Values!$B$3, SUBSTITUTE(Values!$B$2, "{language}", Values!$H98) &amp; " " &amp;Values!$B$3))</f>
        <v/>
      </c>
      <c r="G99" s="30" t="str">
        <f>IF(ISBLANK(Values!E98),"","TellusRem")</f>
        <v/>
      </c>
      <c r="H99" s="2" t="str">
        <f>IF(ISBLANK(Values!E98),"",Values!$B$16)</f>
        <v/>
      </c>
      <c r="I99" s="2" t="str">
        <f>IF(ISBLANK(Values!E98),"","4730574031")</f>
        <v/>
      </c>
      <c r="J99" s="32" t="str">
        <f>IF(ISBLANK(Values!E98),"",Values!F98 )</f>
        <v/>
      </c>
      <c r="K99" s="28" t="str">
        <f>IF(ISBLANK(Values!E98),"",IF(Values!J98, Values!$B$4, Values!$B$5))</f>
        <v/>
      </c>
      <c r="L99" s="28" t="str">
        <f>IF(ISBLANK(Values!E98),"",IF($CO99="DEFAULT", Values!$B$18, ""))</f>
        <v/>
      </c>
      <c r="M99" s="28" t="str">
        <f>IF(ISBLANK(Values!E98),"",Values!$M98)</f>
        <v/>
      </c>
      <c r="N99" s="28" t="str">
        <f>IF(ISBLANK(Values!$F98),"",Values!N98)</f>
        <v/>
      </c>
      <c r="O99" s="28" t="str">
        <f>IF(ISBLANK(Values!$F98),"",Values!O98)</f>
        <v/>
      </c>
      <c r="P99" s="28" t="str">
        <f>IF(ISBLANK(Values!$F98),"",Values!P98)</f>
        <v/>
      </c>
      <c r="Q99" s="28" t="str">
        <f>IF(ISBLANK(Values!$F98),"",Values!Q98)</f>
        <v/>
      </c>
      <c r="R99" s="28" t="str">
        <f>IF(ISBLANK(Values!$F98),"",Values!R98)</f>
        <v/>
      </c>
      <c r="S99" s="28" t="str">
        <f>IF(ISBLANK(Values!$F98),"",Values!S98)</f>
        <v/>
      </c>
      <c r="T99" s="28" t="str">
        <f>IF(ISBLANK(Values!$F98),"",Values!T98)</f>
        <v/>
      </c>
      <c r="U99" s="28" t="str">
        <f>IF(ISBLANK(Values!$F98),"",Values!U98)</f>
        <v/>
      </c>
      <c r="W99" s="30" t="str">
        <f>IF(ISBLANK(Values!E98),"","Child")</f>
        <v/>
      </c>
      <c r="X99" s="30" t="str">
        <f>IF(ISBLANK(Values!E98),"",Values!$B$13)</f>
        <v/>
      </c>
      <c r="Y99" s="32" t="str">
        <f>IF(ISBLANK(Values!E98),"","Size-Color")</f>
        <v/>
      </c>
      <c r="Z99" s="30" t="str">
        <f>IF(ISBLANK(Values!E98),"","variation")</f>
        <v/>
      </c>
      <c r="AA99" s="2" t="str">
        <f>IF(ISBLANK(Values!E98),"",Values!$B$20)</f>
        <v/>
      </c>
      <c r="AI99" s="35"/>
      <c r="AJ99" s="33"/>
      <c r="AT99" s="28"/>
      <c r="FO99" s="28"/>
    </row>
    <row r="100" spans="1:171" ht="17" x14ac:dyDescent="0.2">
      <c r="A100" s="2" t="str">
        <f>IF(ISBLANK(Values!E99),"",IF(Values!$B$37="EU","computercomponent","computer"))</f>
        <v/>
      </c>
      <c r="B100" s="34" t="str">
        <f>IF(ISBLANK(Values!E99),"",Values!F99)</f>
        <v/>
      </c>
      <c r="C100" s="30" t="str">
        <f>IF(ISBLANK(Values!E99),"","TellusRem")</f>
        <v/>
      </c>
      <c r="D100" s="29" t="str">
        <f>IF(ISBLANK(Values!E99),"",Values!E99)</f>
        <v/>
      </c>
      <c r="E100" s="2" t="str">
        <f>IF(ISBLANK(Values!E99),"","EAN")</f>
        <v/>
      </c>
      <c r="F100" s="28" t="str">
        <f>IF(ISBLANK(Values!E99),"",IF(Values!J99, SUBSTITUTE(Values!$B$1, "{language}", Values!H99) &amp; " " &amp;Values!$B$3, SUBSTITUTE(Values!$B$2, "{language}", Values!$H99) &amp; " " &amp;Values!$B$3))</f>
        <v/>
      </c>
      <c r="G100" s="30" t="str">
        <f>IF(ISBLANK(Values!E99),"","TellusRem")</f>
        <v/>
      </c>
      <c r="H100" s="2" t="str">
        <f>IF(ISBLANK(Values!E99),"",Values!$B$16)</f>
        <v/>
      </c>
      <c r="I100" s="2" t="str">
        <f>IF(ISBLANK(Values!E99),"","4730574031")</f>
        <v/>
      </c>
      <c r="J100" s="32" t="str">
        <f>IF(ISBLANK(Values!E99),"",Values!F99 )</f>
        <v/>
      </c>
      <c r="K100" s="28" t="str">
        <f>IF(ISBLANK(Values!E99),"",IF(Values!J99, Values!$B$4, Values!$B$5))</f>
        <v/>
      </c>
      <c r="L100" s="28" t="str">
        <f>IF(ISBLANK(Values!E99),"",Values!$B$18)</f>
        <v/>
      </c>
      <c r="M100" s="28" t="str">
        <f>IF(ISBLANK(Values!E99),"",Values!$M99)</f>
        <v/>
      </c>
      <c r="N100" s="28" t="str">
        <f>IF(ISBLANK(Values!$F99),"",Values!N99)</f>
        <v/>
      </c>
      <c r="O100" s="28" t="str">
        <f>IF(ISBLANK(Values!$F99),"",Values!O99)</f>
        <v/>
      </c>
      <c r="P100" s="28" t="str">
        <f>IF(ISBLANK(Values!$F99),"",Values!P99)</f>
        <v/>
      </c>
      <c r="Q100" s="28" t="str">
        <f>IF(ISBLANK(Values!$F99),"",Values!Q99)</f>
        <v/>
      </c>
      <c r="R100" s="28" t="str">
        <f>IF(ISBLANK(Values!$F99),"",Values!R99)</f>
        <v/>
      </c>
      <c r="S100" s="28" t="str">
        <f>IF(ISBLANK(Values!$F99),"",Values!S99)</f>
        <v/>
      </c>
      <c r="T100" s="28" t="str">
        <f>IF(ISBLANK(Values!$F99),"",Values!T99)</f>
        <v/>
      </c>
      <c r="U100" s="28" t="str">
        <f>IF(ISBLANK(Values!$F99),"",Values!U99)</f>
        <v/>
      </c>
      <c r="W100" s="30" t="str">
        <f>IF(ISBLANK(Values!E99),"","Child")</f>
        <v/>
      </c>
      <c r="X100" s="30" t="str">
        <f>IF(ISBLANK(Values!E99),"",Values!$B$13)</f>
        <v/>
      </c>
      <c r="Y100" s="32" t="str">
        <f>IF(ISBLANK(Values!E99),"","Size-Color")</f>
        <v/>
      </c>
      <c r="Z100" s="30" t="str">
        <f>IF(ISBLANK(Values!E99),"","variation")</f>
        <v/>
      </c>
      <c r="AA100" s="2" t="str">
        <f>IF(ISBLANK(Values!E99),"",Values!$B$20)</f>
        <v/>
      </c>
      <c r="AI100" s="35"/>
      <c r="AJ100" s="33"/>
      <c r="AT100" s="28"/>
      <c r="FO100" s="28"/>
    </row>
    <row r="101" spans="1:171" ht="17" x14ac:dyDescent="0.2">
      <c r="A101" s="2" t="str">
        <f>IF(ISBLANK(Values!E100),"",IF(Values!$B$37="EU","computercomponent","computer"))</f>
        <v/>
      </c>
      <c r="B101" s="34" t="str">
        <f>IF(ISBLANK(Values!E100),"",Values!F100)</f>
        <v/>
      </c>
      <c r="C101" s="30" t="str">
        <f>IF(ISBLANK(Values!E100),"","TellusRem")</f>
        <v/>
      </c>
      <c r="D101" s="29" t="str">
        <f>IF(ISBLANK(Values!E100),"",Values!E100)</f>
        <v/>
      </c>
      <c r="E101" s="2" t="str">
        <f>IF(ISBLANK(Values!E100),"","EAN")</f>
        <v/>
      </c>
      <c r="F101" s="28" t="str">
        <f>IF(ISBLANK(Values!E100),"",IF(Values!J100, SUBSTITUTE(Values!$B$1, "{language}", Values!H100) &amp; " " &amp;Values!$B$3, SUBSTITUTE(Values!$B$2, "{language}", Values!$H100) &amp; " " &amp;Values!$B$3))</f>
        <v/>
      </c>
      <c r="G101" s="30" t="str">
        <f>IF(ISBLANK(Values!E100),"","TellusRem")</f>
        <v/>
      </c>
      <c r="H101" s="2" t="str">
        <f>IF(ISBLANK(Values!E100),"",Values!$B$16)</f>
        <v/>
      </c>
      <c r="I101" s="2" t="str">
        <f>IF(ISBLANK(Values!E100),"","4730574031")</f>
        <v/>
      </c>
      <c r="J101" s="32" t="str">
        <f>IF(ISBLANK(Values!E100),"",Values!F100 )</f>
        <v/>
      </c>
      <c r="K101" s="28" t="str">
        <f>IF(ISBLANK(Values!E100),"",IF(Values!J100, Values!$B$4, Values!$B$5))</f>
        <v/>
      </c>
      <c r="L101" s="28" t="str">
        <f>IF(ISBLANK(Values!E100),"",Values!$B$18)</f>
        <v/>
      </c>
      <c r="M101" s="28" t="str">
        <f>IF(ISBLANK(Values!E100),"",Values!$M100)</f>
        <v/>
      </c>
      <c r="N101" s="28" t="str">
        <f>IF(ISBLANK(Values!$F100),"",Values!N100)</f>
        <v/>
      </c>
      <c r="O101" s="28" t="str">
        <f>IF(ISBLANK(Values!$F100),"",Values!O100)</f>
        <v/>
      </c>
      <c r="P101" s="28" t="str">
        <f>IF(ISBLANK(Values!$F100),"",Values!P100)</f>
        <v/>
      </c>
      <c r="Q101" s="28" t="str">
        <f>IF(ISBLANK(Values!$F100),"",Values!Q100)</f>
        <v/>
      </c>
      <c r="R101" s="28" t="str">
        <f>IF(ISBLANK(Values!$F100),"",Values!R100)</f>
        <v/>
      </c>
      <c r="S101" s="28" t="str">
        <f>IF(ISBLANK(Values!$F100),"",Values!S100)</f>
        <v/>
      </c>
      <c r="T101" s="28" t="str">
        <f>IF(ISBLANK(Values!$F100),"",Values!T100)</f>
        <v/>
      </c>
      <c r="U101" s="28" t="str">
        <f>IF(ISBLANK(Values!$F100),"",Values!U100)</f>
        <v/>
      </c>
      <c r="W101" s="30" t="str">
        <f>IF(ISBLANK(Values!E100),"","Child")</f>
        <v/>
      </c>
      <c r="X101" s="30" t="str">
        <f>IF(ISBLANK(Values!E100),"",Values!$B$13)</f>
        <v/>
      </c>
      <c r="Y101" s="32" t="str">
        <f>IF(ISBLANK(Values!E100),"","Size-Color")</f>
        <v/>
      </c>
      <c r="Z101" s="30" t="str">
        <f>IF(ISBLANK(Values!E100),"","variation")</f>
        <v/>
      </c>
      <c r="AA101" s="2" t="str">
        <f>IF(ISBLANK(Values!E100),"",Values!$B$20)</f>
        <v/>
      </c>
      <c r="AI101" s="35"/>
      <c r="AJ101" s="33"/>
      <c r="AT101" s="28"/>
      <c r="FO101" s="28"/>
    </row>
    <row r="102" spans="1:171" ht="17" x14ac:dyDescent="0.2">
      <c r="A102" s="2" t="str">
        <f>IF(ISBLANK(Values!E101),"",IF(Values!$B$37="EU","computercomponent","computer"))</f>
        <v/>
      </c>
      <c r="B102" s="34" t="str">
        <f>IF(ISBLANK(Values!E101),"",Values!F101)</f>
        <v/>
      </c>
      <c r="C102" s="30" t="str">
        <f>IF(ISBLANK(Values!E101),"","TellusRem")</f>
        <v/>
      </c>
      <c r="D102" s="29" t="str">
        <f>IF(ISBLANK(Values!E101),"",Values!E101)</f>
        <v/>
      </c>
      <c r="E102" s="2" t="str">
        <f>IF(ISBLANK(Values!E101),"","EAN")</f>
        <v/>
      </c>
      <c r="F102" s="28" t="str">
        <f>IF(ISBLANK(Values!E101),"",IF(Values!J101, SUBSTITUTE(Values!$B$1, "{language}", Values!H101) &amp; " " &amp;Values!$B$3, SUBSTITUTE(Values!$B$2, "{language}", Values!$H101) &amp; " " &amp;Values!$B$3))</f>
        <v/>
      </c>
      <c r="G102" s="30" t="str">
        <f>IF(ISBLANK(Values!E101),"","TellusRem")</f>
        <v/>
      </c>
      <c r="H102" s="2" t="str">
        <f>IF(ISBLANK(Values!E101),"",Values!$B$16)</f>
        <v/>
      </c>
      <c r="I102" s="2" t="str">
        <f>IF(ISBLANK(Values!E101),"","4730574031")</f>
        <v/>
      </c>
      <c r="J102" s="32" t="str">
        <f>IF(ISBLANK(Values!E101),"",Values!F101 )</f>
        <v/>
      </c>
      <c r="K102" s="28" t="str">
        <f>IF(ISBLANK(Values!E101),"",IF(Values!J101, Values!$B$4, Values!$B$5))</f>
        <v/>
      </c>
      <c r="L102" s="28" t="str">
        <f>IF(ISBLANK(Values!E101),"",Values!$B$18)</f>
        <v/>
      </c>
      <c r="M102" s="28" t="str">
        <f>IF(ISBLANK(Values!E101),"",Values!$M101)</f>
        <v/>
      </c>
      <c r="N102" s="28" t="str">
        <f>IF(ISBLANK(Values!$F101),"",Values!N101)</f>
        <v/>
      </c>
      <c r="O102" s="28" t="str">
        <f>IF(ISBLANK(Values!$F101),"",Values!O101)</f>
        <v/>
      </c>
      <c r="P102" s="28" t="str">
        <f>IF(ISBLANK(Values!$F101),"",Values!P101)</f>
        <v/>
      </c>
      <c r="Q102" s="28" t="str">
        <f>IF(ISBLANK(Values!$F101),"",Values!Q101)</f>
        <v/>
      </c>
      <c r="R102" s="28" t="str">
        <f>IF(ISBLANK(Values!$F101),"",Values!R101)</f>
        <v/>
      </c>
      <c r="S102" s="28" t="str">
        <f>IF(ISBLANK(Values!$F101),"",Values!S101)</f>
        <v/>
      </c>
      <c r="T102" s="28" t="str">
        <f>IF(ISBLANK(Values!$F101),"",Values!T101)</f>
        <v/>
      </c>
      <c r="U102" s="28" t="str">
        <f>IF(ISBLANK(Values!$F101),"",Values!U101)</f>
        <v/>
      </c>
      <c r="W102" s="30" t="str">
        <f>IF(ISBLANK(Values!E101),"","Child")</f>
        <v/>
      </c>
      <c r="X102" s="30" t="str">
        <f>IF(ISBLANK(Values!E101),"",Values!$B$13)</f>
        <v/>
      </c>
      <c r="Y102" s="32" t="str">
        <f>IF(ISBLANK(Values!E101),"","Size-Color")</f>
        <v/>
      </c>
      <c r="Z102" s="30" t="str">
        <f>IF(ISBLANK(Values!E101),"","variation")</f>
        <v/>
      </c>
      <c r="AA102" s="2" t="str">
        <f>IF(ISBLANK(Values!E101),"",Values!$B$20)</f>
        <v/>
      </c>
      <c r="AI102" s="35"/>
      <c r="AJ102" s="33"/>
      <c r="AT102" s="28"/>
      <c r="FO102" s="28"/>
    </row>
    <row r="103" spans="1:171" ht="17" x14ac:dyDescent="0.2">
      <c r="A103" s="2" t="str">
        <f>IF(ISBLANK(Values!E102),"",IF(Values!$B$37="EU","computercomponent","computer"))</f>
        <v/>
      </c>
      <c r="B103" s="34" t="str">
        <f>IF(ISBLANK(Values!E102),"",Values!F102)</f>
        <v/>
      </c>
      <c r="C103" s="30" t="str">
        <f>IF(ISBLANK(Values!E102),"","TellusRem")</f>
        <v/>
      </c>
      <c r="D103" s="29" t="str">
        <f>IF(ISBLANK(Values!E102),"",Values!E102)</f>
        <v/>
      </c>
      <c r="E103" s="2" t="str">
        <f>IF(ISBLANK(Values!E102),"","EAN")</f>
        <v/>
      </c>
      <c r="F103" s="28" t="str">
        <f>IF(ISBLANK(Values!E102),"",IF(Values!J102, SUBSTITUTE(Values!$B$1, "{language}", Values!H102) &amp; " " &amp;Values!$B$3, SUBSTITUTE(Values!$B$2, "{language}", Values!$H102) &amp; " " &amp;Values!$B$3))</f>
        <v/>
      </c>
      <c r="G103" s="30" t="str">
        <f>IF(ISBLANK(Values!E102),"","TellusRem")</f>
        <v/>
      </c>
      <c r="H103" s="2" t="str">
        <f>IF(ISBLANK(Values!E102),"",Values!$B$16)</f>
        <v/>
      </c>
      <c r="I103" s="2" t="str">
        <f>IF(ISBLANK(Values!E102),"","4730574031")</f>
        <v/>
      </c>
      <c r="J103" s="32" t="str">
        <f>IF(ISBLANK(Values!E102),"",Values!F102 )</f>
        <v/>
      </c>
      <c r="K103" s="28" t="str">
        <f>IF(ISBLANK(Values!E102),"",IF(Values!J102, Values!$B$4, Values!$B$5))</f>
        <v/>
      </c>
      <c r="L103" s="28" t="str">
        <f>IF(ISBLANK(Values!E102),"",Values!$B$18)</f>
        <v/>
      </c>
      <c r="M103" s="28" t="str">
        <f>IF(ISBLANK(Values!E102),"",Values!$M102)</f>
        <v/>
      </c>
      <c r="N103" s="28" t="str">
        <f>IF(ISBLANK(Values!$F102),"",Values!N102)</f>
        <v/>
      </c>
      <c r="O103" s="28" t="str">
        <f>IF(ISBLANK(Values!$F102),"",Values!O102)</f>
        <v/>
      </c>
      <c r="P103" s="28" t="str">
        <f>IF(ISBLANK(Values!$F102),"",Values!P102)</f>
        <v/>
      </c>
      <c r="Q103" s="28" t="str">
        <f>IF(ISBLANK(Values!$F102),"",Values!Q102)</f>
        <v/>
      </c>
      <c r="R103" s="28" t="str">
        <f>IF(ISBLANK(Values!$F102),"",Values!R102)</f>
        <v/>
      </c>
      <c r="S103" s="28" t="str">
        <f>IF(ISBLANK(Values!$F102),"",Values!S102)</f>
        <v/>
      </c>
      <c r="T103" s="28" t="str">
        <f>IF(ISBLANK(Values!$F102),"",Values!T102)</f>
        <v/>
      </c>
      <c r="U103" s="28" t="str">
        <f>IF(ISBLANK(Values!$F102),"",Values!U102)</f>
        <v/>
      </c>
      <c r="W103" s="30" t="str">
        <f>IF(ISBLANK(Values!E102),"","Child")</f>
        <v/>
      </c>
      <c r="X103" s="30" t="str">
        <f>IF(ISBLANK(Values!E102),"",Values!$B$13)</f>
        <v/>
      </c>
      <c r="Y103" s="32" t="str">
        <f>IF(ISBLANK(Values!E102),"","Size-Color")</f>
        <v/>
      </c>
      <c r="Z103" s="30" t="str">
        <f>IF(ISBLANK(Values!E102),"","variation")</f>
        <v/>
      </c>
      <c r="AA103" s="2" t="str">
        <f>IF(ISBLANK(Values!E102),"",Values!$B$20)</f>
        <v/>
      </c>
      <c r="AI103" s="35"/>
      <c r="AJ103" s="33"/>
      <c r="AT103" s="28"/>
      <c r="FO103" s="28"/>
    </row>
    <row r="104" spans="1:171" ht="17" x14ac:dyDescent="0.2">
      <c r="A104" s="2" t="str">
        <f>IF(ISBLANK(Values!E103),"",IF(Values!$B$37="EU","computercomponent","computer"))</f>
        <v/>
      </c>
      <c r="B104" s="34" t="str">
        <f>IF(ISBLANK(Values!E103),"",Values!F103)</f>
        <v/>
      </c>
      <c r="C104" s="30" t="str">
        <f>IF(ISBLANK(Values!E103),"","TellusRem")</f>
        <v/>
      </c>
      <c r="D104" s="29" t="str">
        <f>IF(ISBLANK(Values!E103),"",Values!E103)</f>
        <v/>
      </c>
      <c r="E104" s="2" t="str">
        <f>IF(ISBLANK(Values!E103),"","EAN")</f>
        <v/>
      </c>
      <c r="F104" s="28" t="str">
        <f>IF(ISBLANK(Values!E103),"",IF(Values!J103, SUBSTITUTE(Values!$B$1, "{language}", Values!H103) &amp; " " &amp;Values!$B$3, SUBSTITUTE(Values!$B$2, "{language}", Values!$H103) &amp; " " &amp;Values!$B$3))</f>
        <v/>
      </c>
      <c r="G104" s="30" t="str">
        <f>IF(ISBLANK(Values!E103),"","TellusRem")</f>
        <v/>
      </c>
      <c r="H104" s="2" t="str">
        <f>IF(ISBLANK(Values!E103),"",Values!$B$16)</f>
        <v/>
      </c>
      <c r="I104" s="2" t="str">
        <f>IF(ISBLANK(Values!E103),"","4730574031")</f>
        <v/>
      </c>
      <c r="J104" s="32" t="str">
        <f>IF(ISBLANK(Values!E103),"",Values!F103 )</f>
        <v/>
      </c>
      <c r="K104" s="28" t="str">
        <f>IF(ISBLANK(Values!E103),"",IF(Values!J103, Values!$B$4, Values!$B$5))</f>
        <v/>
      </c>
      <c r="L104" s="28" t="str">
        <f>IF(ISBLANK(Values!E103),"",Values!$B$18)</f>
        <v/>
      </c>
      <c r="M104" s="28" t="str">
        <f>IF(ISBLANK(Values!E103),"",Values!$M103)</f>
        <v/>
      </c>
      <c r="N104" s="28" t="str">
        <f>IF(ISBLANK(Values!$F103),"",Values!N103)</f>
        <v/>
      </c>
      <c r="O104" s="28" t="str">
        <f>IF(ISBLANK(Values!$F103),"",Values!O103)</f>
        <v/>
      </c>
      <c r="P104" s="28" t="str">
        <f>IF(ISBLANK(Values!$F103),"",Values!P103)</f>
        <v/>
      </c>
      <c r="Q104" s="28" t="str">
        <f>IF(ISBLANK(Values!$F103),"",Values!Q103)</f>
        <v/>
      </c>
      <c r="R104" s="28" t="str">
        <f>IF(ISBLANK(Values!$F103),"",Values!R103)</f>
        <v/>
      </c>
      <c r="S104" s="28" t="str">
        <f>IF(ISBLANK(Values!$F103),"",Values!S103)</f>
        <v/>
      </c>
      <c r="T104" s="28" t="str">
        <f>IF(ISBLANK(Values!$F103),"",Values!T103)</f>
        <v/>
      </c>
      <c r="U104" s="28" t="str">
        <f>IF(ISBLANK(Values!$F103),"",Values!U103)</f>
        <v/>
      </c>
      <c r="W104" s="30" t="str">
        <f>IF(ISBLANK(Values!E103),"","Child")</f>
        <v/>
      </c>
      <c r="X104" s="30" t="str">
        <f>IF(ISBLANK(Values!E103),"",Values!$B$13)</f>
        <v/>
      </c>
      <c r="Y104" s="32" t="str">
        <f>IF(ISBLANK(Values!E103),"","Size-Color")</f>
        <v/>
      </c>
      <c r="Z104" s="30" t="str">
        <f>IF(ISBLANK(Values!E103),"","variation")</f>
        <v/>
      </c>
      <c r="AA104" s="2" t="str">
        <f>IF(ISBLANK(Values!E103),"",Values!$B$20)</f>
        <v/>
      </c>
      <c r="AI104" s="35"/>
      <c r="AJ104" s="33"/>
      <c r="AT104" s="28"/>
      <c r="FO104" s="28"/>
    </row>
    <row r="105" spans="1:171" ht="17" x14ac:dyDescent="0.2">
      <c r="A105" s="2" t="str">
        <f>IF(ISBLANK(Values!E104),"",IF(Values!$B$37="EU","computercomponent","computer"))</f>
        <v/>
      </c>
      <c r="B105" s="34" t="str">
        <f>IF(ISBLANK(Values!E104),"",Values!F104)</f>
        <v/>
      </c>
      <c r="C105" s="30" t="str">
        <f>IF(ISBLANK(Values!E104),"","TellusRem")</f>
        <v/>
      </c>
      <c r="D105" s="29" t="str">
        <f>IF(ISBLANK(Values!E104),"",Values!E104)</f>
        <v/>
      </c>
      <c r="E105" s="2" t="str">
        <f>IF(ISBLANK(Values!E104),"","EAN")</f>
        <v/>
      </c>
      <c r="F105" s="28" t="str">
        <f>IF(ISBLANK(Values!E104),"",IF(Values!J104, SUBSTITUTE(Values!$B$1, "{language}", Values!H104) &amp; " " &amp;Values!$B$3, SUBSTITUTE(Values!$B$2, "{language}", Values!$H104) &amp; " " &amp;Values!$B$3))</f>
        <v/>
      </c>
      <c r="G105" s="30" t="str">
        <f>IF(ISBLANK(Values!E104),"","TellusRem")</f>
        <v/>
      </c>
      <c r="H105" s="2" t="str">
        <f>IF(ISBLANK(Values!E104),"",Values!$B$16)</f>
        <v/>
      </c>
      <c r="I105" s="2" t="str">
        <f>IF(ISBLANK(Values!E104),"","4730574031")</f>
        <v/>
      </c>
      <c r="J105" s="32" t="str">
        <f>IF(ISBLANK(Values!E104),"",Values!F104 )</f>
        <v/>
      </c>
      <c r="K105" s="28" t="str">
        <f>IF(ISBLANK(Values!E104),"",IF(Values!J104, Values!$B$4, Values!$B$5))</f>
        <v/>
      </c>
      <c r="L105" s="28" t="str">
        <f>IF(ISBLANK(Values!E104),"",Values!$B$18)</f>
        <v/>
      </c>
      <c r="M105" s="28" t="str">
        <f>IF(ISBLANK(Values!E104),"",Values!$M104)</f>
        <v/>
      </c>
      <c r="N105" s="28" t="str">
        <f>IF(ISBLANK(Values!$F104),"",Values!N104)</f>
        <v/>
      </c>
      <c r="O105" s="28" t="str">
        <f>IF(ISBLANK(Values!$F104),"",Values!O104)</f>
        <v/>
      </c>
      <c r="P105" s="28" t="str">
        <f>IF(ISBLANK(Values!$F104),"",Values!P104)</f>
        <v/>
      </c>
      <c r="Q105" s="28" t="str">
        <f>IF(ISBLANK(Values!$F104),"",Values!Q104)</f>
        <v/>
      </c>
      <c r="R105" s="28" t="str">
        <f>IF(ISBLANK(Values!$F104),"",Values!R104)</f>
        <v/>
      </c>
      <c r="S105" s="28" t="str">
        <f>IF(ISBLANK(Values!$F104),"",Values!S104)</f>
        <v/>
      </c>
      <c r="T105" s="28" t="str">
        <f>IF(ISBLANK(Values!$F104),"",Values!T104)</f>
        <v/>
      </c>
      <c r="U105" s="28" t="str">
        <f>IF(ISBLANK(Values!$F104),"",Values!U104)</f>
        <v/>
      </c>
      <c r="W105" s="30" t="str">
        <f>IF(ISBLANK(Values!E104),"","Child")</f>
        <v/>
      </c>
      <c r="X105" s="30" t="str">
        <f>IF(ISBLANK(Values!E104),"",Values!$B$13)</f>
        <v/>
      </c>
      <c r="Y105" s="32" t="str">
        <f>IF(ISBLANK(Values!E104),"","Size-Color")</f>
        <v/>
      </c>
      <c r="Z105" s="30" t="str">
        <f>IF(ISBLANK(Values!E104),"","variation")</f>
        <v/>
      </c>
      <c r="AA105" s="2" t="str">
        <f>IF(ISBLANK(Values!E104),"",Values!$B$20)</f>
        <v/>
      </c>
      <c r="AI105" s="35"/>
      <c r="AJ105" s="33"/>
      <c r="AT105" s="28"/>
      <c r="FO105" s="28"/>
    </row>
    <row r="106" spans="1:171" ht="17" x14ac:dyDescent="0.2">
      <c r="A106" s="2" t="str">
        <f>IF(ISBLANK(Values!E105),"",IF(Values!$B$37="EU","computercomponent","computer"))</f>
        <v/>
      </c>
      <c r="B106" s="34" t="str">
        <f>IF(ISBLANK(Values!E105),"",Values!F105)</f>
        <v/>
      </c>
      <c r="C106" s="30" t="str">
        <f>IF(ISBLANK(Values!E105),"","TellusRem")</f>
        <v/>
      </c>
      <c r="D106" s="29" t="str">
        <f>IF(ISBLANK(Values!E105),"",Values!E105)</f>
        <v/>
      </c>
      <c r="E106" s="2" t="str">
        <f>IF(ISBLANK(Values!E105),"","EAN")</f>
        <v/>
      </c>
      <c r="F106" s="28" t="str">
        <f>IF(ISBLANK(Values!E105),"",IF(Values!J105, SUBSTITUTE(Values!$B$1, "{language}", Values!H105) &amp; " " &amp;Values!$B$3, SUBSTITUTE(Values!$B$2, "{language}", Values!$H105) &amp; " " &amp;Values!$B$3))</f>
        <v/>
      </c>
      <c r="G106" s="30" t="str">
        <f>IF(ISBLANK(Values!E105),"","TellusRem")</f>
        <v/>
      </c>
      <c r="H106" s="2" t="str">
        <f>IF(ISBLANK(Values!E105),"",Values!$B$16)</f>
        <v/>
      </c>
      <c r="I106" s="2" t="str">
        <f>IF(ISBLANK(Values!E105),"","4730574031")</f>
        <v/>
      </c>
      <c r="J106" s="32" t="str">
        <f>IF(ISBLANK(Values!E105),"",Values!F105 )</f>
        <v/>
      </c>
      <c r="K106" s="28" t="str">
        <f>IF(ISBLANK(Values!E105),"",IF(Values!J105, Values!$B$4, Values!$B$5))</f>
        <v/>
      </c>
      <c r="L106" s="28" t="str">
        <f>IF(ISBLANK(Values!E105),"",Values!$B$18)</f>
        <v/>
      </c>
      <c r="M106" s="28" t="str">
        <f>IF(ISBLANK(Values!E105),"",Values!$M105)</f>
        <v/>
      </c>
      <c r="N106" s="28" t="str">
        <f>IF(ISBLANK(Values!$F105),"",Values!N105)</f>
        <v/>
      </c>
      <c r="O106" s="28" t="str">
        <f>IF(ISBLANK(Values!$F105),"",Values!O105)</f>
        <v/>
      </c>
      <c r="P106" s="28" t="str">
        <f>IF(ISBLANK(Values!$F105),"",Values!P105)</f>
        <v/>
      </c>
      <c r="Q106" s="28" t="str">
        <f>IF(ISBLANK(Values!$F105),"",Values!Q105)</f>
        <v/>
      </c>
      <c r="R106" s="28" t="str">
        <f>IF(ISBLANK(Values!$F105),"",Values!R105)</f>
        <v/>
      </c>
      <c r="S106" s="28" t="str">
        <f>IF(ISBLANK(Values!$F105),"",Values!S105)</f>
        <v/>
      </c>
      <c r="T106" s="28" t="str">
        <f>IF(ISBLANK(Values!$F105),"",Values!T105)</f>
        <v/>
      </c>
      <c r="U106" s="28" t="str">
        <f>IF(ISBLANK(Values!$F105),"",Values!U105)</f>
        <v/>
      </c>
      <c r="W106" s="30" t="str">
        <f>IF(ISBLANK(Values!E105),"","Child")</f>
        <v/>
      </c>
      <c r="X106" s="30" t="str">
        <f>IF(ISBLANK(Values!E105),"",Values!$B$13)</f>
        <v/>
      </c>
      <c r="Y106" s="32" t="str">
        <f>IF(ISBLANK(Values!E105),"","Size-Color")</f>
        <v/>
      </c>
      <c r="Z106" s="30" t="str">
        <f>IF(ISBLANK(Values!E105),"","variation")</f>
        <v/>
      </c>
      <c r="AA106" s="2" t="str">
        <f>IF(ISBLANK(Values!E105),"",Values!$B$20)</f>
        <v/>
      </c>
      <c r="AI106" s="35"/>
      <c r="AJ106" s="33"/>
      <c r="AT106" s="28"/>
      <c r="FO106" s="28"/>
    </row>
    <row r="107" spans="1:171" ht="17" x14ac:dyDescent="0.2">
      <c r="A107" s="2" t="str">
        <f>IF(ISBLANK(Values!E106),"",IF(Values!$B$37="EU","computercomponent","computer"))</f>
        <v/>
      </c>
      <c r="B107" s="34" t="str">
        <f>IF(ISBLANK(Values!E106),"",Values!F106)</f>
        <v/>
      </c>
      <c r="C107" s="30" t="str">
        <f>IF(ISBLANK(Values!E106),"","TellusRem")</f>
        <v/>
      </c>
      <c r="D107" s="29" t="str">
        <f>IF(ISBLANK(Values!E106),"",Values!E106)</f>
        <v/>
      </c>
      <c r="E107" s="2" t="str">
        <f>IF(ISBLANK(Values!E106),"","EAN")</f>
        <v/>
      </c>
      <c r="F107" s="28" t="str">
        <f>IF(ISBLANK(Values!E106),"",IF(Values!J106, SUBSTITUTE(Values!$B$1, "{language}", Values!H106) &amp; " " &amp;Values!$B$3, SUBSTITUTE(Values!$B$2, "{language}", Values!$H106) &amp; " " &amp;Values!$B$3))</f>
        <v/>
      </c>
      <c r="G107" s="30" t="str">
        <f>IF(ISBLANK(Values!E106),"","TellusRem")</f>
        <v/>
      </c>
      <c r="H107" s="2" t="str">
        <f>IF(ISBLANK(Values!E106),"",Values!$B$16)</f>
        <v/>
      </c>
      <c r="I107" s="2" t="str">
        <f>IF(ISBLANK(Values!E106),"","4730574031")</f>
        <v/>
      </c>
      <c r="J107" s="32" t="str">
        <f>IF(ISBLANK(Values!E106),"",Values!F106 )</f>
        <v/>
      </c>
      <c r="K107" s="28" t="str">
        <f>IF(ISBLANK(Values!E106),"",IF(Values!J106, Values!$B$4, Values!$B$5))</f>
        <v/>
      </c>
      <c r="L107" s="28" t="str">
        <f>IF(ISBLANK(Values!E106),"",Values!$B$18)</f>
        <v/>
      </c>
      <c r="M107" s="28" t="str">
        <f>IF(ISBLANK(Values!E106),"",Values!$M106)</f>
        <v/>
      </c>
      <c r="N107" s="28" t="str">
        <f>IF(ISBLANK(Values!$F106),"",Values!N106)</f>
        <v/>
      </c>
      <c r="O107" s="28" t="str">
        <f>IF(ISBLANK(Values!$F106),"",Values!O106)</f>
        <v/>
      </c>
      <c r="P107" s="28" t="str">
        <f>IF(ISBLANK(Values!$F106),"",Values!P106)</f>
        <v/>
      </c>
      <c r="Q107" s="28" t="str">
        <f>IF(ISBLANK(Values!$F106),"",Values!Q106)</f>
        <v/>
      </c>
      <c r="R107" s="28" t="str">
        <f>IF(ISBLANK(Values!$F106),"",Values!R106)</f>
        <v/>
      </c>
      <c r="S107" s="28" t="str">
        <f>IF(ISBLANK(Values!$F106),"",Values!S106)</f>
        <v/>
      </c>
      <c r="T107" s="28" t="str">
        <f>IF(ISBLANK(Values!$F106),"",Values!T106)</f>
        <v/>
      </c>
      <c r="U107" s="28" t="str">
        <f>IF(ISBLANK(Values!$F106),"",Values!U106)</f>
        <v/>
      </c>
      <c r="W107" s="30" t="str">
        <f>IF(ISBLANK(Values!E106),"","Child")</f>
        <v/>
      </c>
      <c r="X107" s="30" t="str">
        <f>IF(ISBLANK(Values!E106),"",Values!$B$13)</f>
        <v/>
      </c>
      <c r="Y107" s="32" t="str">
        <f>IF(ISBLANK(Values!E106),"","Size-Color")</f>
        <v/>
      </c>
      <c r="Z107" s="30" t="str">
        <f>IF(ISBLANK(Values!E106),"","variation")</f>
        <v/>
      </c>
      <c r="AA107" s="2" t="str">
        <f>IF(ISBLANK(Values!E106),"",Values!$B$20)</f>
        <v/>
      </c>
      <c r="AI107" s="35"/>
      <c r="AJ107" s="33"/>
      <c r="AT107" s="28"/>
      <c r="FO107" s="28"/>
    </row>
    <row r="108" spans="1:171" ht="17" x14ac:dyDescent="0.2">
      <c r="A108" s="2" t="str">
        <f>IF(ISBLANK(Values!E107),"",IF(Values!$B$37="EU","computercomponent","computer"))</f>
        <v/>
      </c>
      <c r="B108" s="34" t="str">
        <f>IF(ISBLANK(Values!E107),"",Values!F107)</f>
        <v/>
      </c>
      <c r="C108" s="30" t="str">
        <f>IF(ISBLANK(Values!E107),"","TellusRem")</f>
        <v/>
      </c>
      <c r="D108" s="29" t="str">
        <f>IF(ISBLANK(Values!E107),"",Values!E107)</f>
        <v/>
      </c>
      <c r="E108" s="2" t="str">
        <f>IF(ISBLANK(Values!E107),"","EAN")</f>
        <v/>
      </c>
      <c r="F108" s="28" t="str">
        <f>IF(ISBLANK(Values!E107),"",IF(Values!J107, SUBSTITUTE(Values!$B$1, "{language}", Values!H107) &amp; " " &amp;Values!$B$3, SUBSTITUTE(Values!$B$2, "{language}", Values!$H107) &amp; " " &amp;Values!$B$3))</f>
        <v/>
      </c>
      <c r="G108" s="30" t="str">
        <f>IF(ISBLANK(Values!E107),"","TellusRem")</f>
        <v/>
      </c>
      <c r="H108" s="2" t="str">
        <f>IF(ISBLANK(Values!E107),"",Values!$B$16)</f>
        <v/>
      </c>
      <c r="I108" s="2" t="str">
        <f>IF(ISBLANK(Values!E107),"","4730574031")</f>
        <v/>
      </c>
      <c r="J108" s="32" t="str">
        <f>IF(ISBLANK(Values!E107),"",Values!F107 )</f>
        <v/>
      </c>
      <c r="K108" s="28" t="str">
        <f>IF(ISBLANK(Values!E107),"",IF(Values!J107, Values!$B$4, Values!$B$5))</f>
        <v/>
      </c>
      <c r="L108" s="28" t="str">
        <f>IF(ISBLANK(Values!E107),"",Values!$B$18)</f>
        <v/>
      </c>
      <c r="M108" s="28" t="str">
        <f>IF(ISBLANK(Values!E107),"",Values!$M107)</f>
        <v/>
      </c>
      <c r="N108" s="28" t="str">
        <f>IF(ISBLANK(Values!$F107),"",Values!N107)</f>
        <v/>
      </c>
      <c r="O108" s="28" t="str">
        <f>IF(ISBLANK(Values!$F107),"",Values!O107)</f>
        <v/>
      </c>
      <c r="P108" s="28" t="str">
        <f>IF(ISBLANK(Values!$F107),"",Values!P107)</f>
        <v/>
      </c>
      <c r="Q108" s="28" t="str">
        <f>IF(ISBLANK(Values!$F107),"",Values!Q107)</f>
        <v/>
      </c>
      <c r="R108" s="28" t="str">
        <f>IF(ISBLANK(Values!$F107),"",Values!R107)</f>
        <v/>
      </c>
      <c r="S108" s="28" t="str">
        <f>IF(ISBLANK(Values!$F107),"",Values!S107)</f>
        <v/>
      </c>
      <c r="T108" s="28" t="str">
        <f>IF(ISBLANK(Values!$F107),"",Values!T107)</f>
        <v/>
      </c>
      <c r="U108" s="28" t="str">
        <f>IF(ISBLANK(Values!$F107),"",Values!U107)</f>
        <v/>
      </c>
      <c r="W108" s="30" t="str">
        <f>IF(ISBLANK(Values!E107),"","Child")</f>
        <v/>
      </c>
      <c r="X108" s="30" t="str">
        <f>IF(ISBLANK(Values!E107),"",Values!$B$13)</f>
        <v/>
      </c>
      <c r="Y108" s="32" t="str">
        <f>IF(ISBLANK(Values!E107),"","Size-Color")</f>
        <v/>
      </c>
      <c r="Z108" s="30" t="str">
        <f>IF(ISBLANK(Values!E107),"","variation")</f>
        <v/>
      </c>
      <c r="AA108" s="2" t="str">
        <f>IF(ISBLANK(Values!E107),"",Values!$B$20)</f>
        <v/>
      </c>
      <c r="AI108" s="35"/>
      <c r="AJ108" s="33"/>
      <c r="AT108" s="28"/>
      <c r="FO108" s="28"/>
    </row>
    <row r="109" spans="1:171" ht="17" x14ac:dyDescent="0.2">
      <c r="A109" s="2" t="str">
        <f>IF(ISBLANK(Values!E108),"",IF(Values!$B$37="EU","computercomponent","computer"))</f>
        <v/>
      </c>
      <c r="B109" s="34" t="str">
        <f>IF(ISBLANK(Values!E108),"",Values!F108)</f>
        <v/>
      </c>
      <c r="C109" s="30" t="str">
        <f>IF(ISBLANK(Values!E108),"","TellusRem")</f>
        <v/>
      </c>
      <c r="D109" s="29" t="str">
        <f>IF(ISBLANK(Values!E108),"",Values!E108)</f>
        <v/>
      </c>
      <c r="E109" s="2" t="str">
        <f>IF(ISBLANK(Values!E108),"","EAN")</f>
        <v/>
      </c>
      <c r="F109" s="28" t="str">
        <f>IF(ISBLANK(Values!E108),"",IF(Values!J108, SUBSTITUTE(Values!$B$1, "{language}", Values!H108) &amp; " " &amp;Values!$B$3, SUBSTITUTE(Values!$B$2, "{language}", Values!$H108) &amp; " " &amp;Values!$B$3))</f>
        <v/>
      </c>
      <c r="G109" s="30" t="str">
        <f>IF(ISBLANK(Values!E108),"","TellusRem")</f>
        <v/>
      </c>
      <c r="H109" s="2" t="str">
        <f>IF(ISBLANK(Values!E108),"",Values!$B$16)</f>
        <v/>
      </c>
      <c r="I109" s="2" t="str">
        <f>IF(ISBLANK(Values!E108),"","4730574031")</f>
        <v/>
      </c>
      <c r="J109" s="32" t="str">
        <f>IF(ISBLANK(Values!E108),"",Values!F108 )</f>
        <v/>
      </c>
      <c r="K109" s="28" t="str">
        <f>IF(ISBLANK(Values!E108),"",IF(Values!J108, Values!$B$4, Values!$B$5))</f>
        <v/>
      </c>
      <c r="L109" s="28" t="str">
        <f>IF(ISBLANK(Values!E108),"",Values!$B$18)</f>
        <v/>
      </c>
      <c r="M109" s="28" t="str">
        <f>IF(ISBLANK(Values!E108),"",Values!$M108)</f>
        <v/>
      </c>
      <c r="N109" s="28" t="str">
        <f>IF(ISBLANK(Values!$F108),"",Values!N108)</f>
        <v/>
      </c>
      <c r="O109" s="28" t="str">
        <f>IF(ISBLANK(Values!$F108),"",Values!O108)</f>
        <v/>
      </c>
      <c r="P109" s="28" t="str">
        <f>IF(ISBLANK(Values!$F108),"",Values!P108)</f>
        <v/>
      </c>
      <c r="Q109" s="28" t="str">
        <f>IF(ISBLANK(Values!$F108),"",Values!Q108)</f>
        <v/>
      </c>
      <c r="R109" s="28" t="str">
        <f>IF(ISBLANK(Values!$F108),"",Values!R108)</f>
        <v/>
      </c>
      <c r="S109" s="28" t="str">
        <f>IF(ISBLANK(Values!$F108),"",Values!S108)</f>
        <v/>
      </c>
      <c r="T109" s="28" t="str">
        <f>IF(ISBLANK(Values!$F108),"",Values!T108)</f>
        <v/>
      </c>
      <c r="U109" s="28" t="str">
        <f>IF(ISBLANK(Values!$F108),"",Values!U108)</f>
        <v/>
      </c>
      <c r="W109" s="30" t="str">
        <f>IF(ISBLANK(Values!E108),"","Child")</f>
        <v/>
      </c>
      <c r="X109" s="30" t="str">
        <f>IF(ISBLANK(Values!E108),"",Values!$B$13)</f>
        <v/>
      </c>
      <c r="Y109" s="32" t="str">
        <f>IF(ISBLANK(Values!E108),"","Size-Color")</f>
        <v/>
      </c>
      <c r="Z109" s="30" t="str">
        <f>IF(ISBLANK(Values!E108),"","variation")</f>
        <v/>
      </c>
      <c r="AA109" s="2" t="str">
        <f>IF(ISBLANK(Values!E108),"",Values!$B$20)</f>
        <v/>
      </c>
      <c r="AI109" s="35"/>
      <c r="AJ109" s="33"/>
      <c r="AT109" s="28"/>
      <c r="FO109" s="28"/>
    </row>
    <row r="110" spans="1:171" ht="17" x14ac:dyDescent="0.2">
      <c r="A110" s="2" t="str">
        <f>IF(ISBLANK(Values!E109),"",IF(Values!$B$37="EU","computercomponent","computer"))</f>
        <v/>
      </c>
      <c r="B110" s="34" t="str">
        <f>IF(ISBLANK(Values!E109),"",Values!F109)</f>
        <v/>
      </c>
      <c r="C110" s="30" t="str">
        <f>IF(ISBLANK(Values!E109),"","TellusRem")</f>
        <v/>
      </c>
      <c r="D110" s="29" t="str">
        <f>IF(ISBLANK(Values!E109),"",Values!E109)</f>
        <v/>
      </c>
      <c r="E110" s="2" t="str">
        <f>IF(ISBLANK(Values!E109),"","EAN")</f>
        <v/>
      </c>
      <c r="F110" s="28" t="str">
        <f>IF(ISBLANK(Values!E109),"",IF(Values!J109, SUBSTITUTE(Values!$B$1, "{language}", Values!H109) &amp; " " &amp;Values!$B$3, SUBSTITUTE(Values!$B$2, "{language}", Values!$H109) &amp; " " &amp;Values!$B$3))</f>
        <v/>
      </c>
      <c r="G110" s="30" t="str">
        <f>IF(ISBLANK(Values!E109),"","TellusRem")</f>
        <v/>
      </c>
      <c r="H110" s="2" t="str">
        <f>IF(ISBLANK(Values!E109),"",Values!$B$16)</f>
        <v/>
      </c>
      <c r="I110" s="2" t="str">
        <f>IF(ISBLANK(Values!E109),"","4730574031")</f>
        <v/>
      </c>
      <c r="J110" s="32" t="str">
        <f>IF(ISBLANK(Values!E109),"",Values!F109 )</f>
        <v/>
      </c>
      <c r="K110" s="28" t="str">
        <f>IF(ISBLANK(Values!E109),"",IF(Values!J109, Values!$B$4, Values!$B$5))</f>
        <v/>
      </c>
      <c r="L110" s="28" t="str">
        <f>IF(ISBLANK(Values!E109),"",Values!$B$18)</f>
        <v/>
      </c>
      <c r="M110" s="28" t="str">
        <f>IF(ISBLANK(Values!E109),"",Values!$M109)</f>
        <v/>
      </c>
      <c r="N110" s="28" t="str">
        <f>IF(ISBLANK(Values!$F109),"",Values!N109)</f>
        <v/>
      </c>
      <c r="O110" s="28" t="str">
        <f>IF(ISBLANK(Values!$F109),"",Values!O109)</f>
        <v/>
      </c>
      <c r="P110" s="28" t="str">
        <f>IF(ISBLANK(Values!$F109),"",Values!P109)</f>
        <v/>
      </c>
      <c r="Q110" s="28" t="str">
        <f>IF(ISBLANK(Values!$F109),"",Values!Q109)</f>
        <v/>
      </c>
      <c r="R110" s="28" t="str">
        <f>IF(ISBLANK(Values!$F109),"",Values!R109)</f>
        <v/>
      </c>
      <c r="S110" s="28" t="str">
        <f>IF(ISBLANK(Values!$F109),"",Values!S109)</f>
        <v/>
      </c>
      <c r="T110" s="28" t="str">
        <f>IF(ISBLANK(Values!$F109),"",Values!T109)</f>
        <v/>
      </c>
      <c r="U110" s="28" t="str">
        <f>IF(ISBLANK(Values!$F109),"",Values!U109)</f>
        <v/>
      </c>
      <c r="W110" s="30" t="str">
        <f>IF(ISBLANK(Values!E109),"","Child")</f>
        <v/>
      </c>
      <c r="X110" s="30" t="str">
        <f>IF(ISBLANK(Values!E109),"",Values!$B$13)</f>
        <v/>
      </c>
      <c r="Y110" s="32" t="str">
        <f>IF(ISBLANK(Values!E109),"","Size-Color")</f>
        <v/>
      </c>
      <c r="Z110" s="30" t="str">
        <f>IF(ISBLANK(Values!E109),"","variation")</f>
        <v/>
      </c>
      <c r="AA110" s="2" t="str">
        <f>IF(ISBLANK(Values!E109),"",Values!$B$20)</f>
        <v/>
      </c>
      <c r="AI110" s="35"/>
      <c r="AJ110" s="33"/>
      <c r="AT110" s="28"/>
      <c r="FO110" s="28"/>
    </row>
    <row r="111" spans="1:171" ht="17" x14ac:dyDescent="0.2">
      <c r="A111" s="2" t="str">
        <f>IF(ISBLANK(Values!E110),"",IF(Values!$B$37="EU","computercomponent","computer"))</f>
        <v/>
      </c>
      <c r="B111" s="34" t="str">
        <f>IF(ISBLANK(Values!E110),"",Values!F110)</f>
        <v/>
      </c>
      <c r="C111" s="30" t="str">
        <f>IF(ISBLANK(Values!E110),"","TellusRem")</f>
        <v/>
      </c>
      <c r="D111" s="29" t="str">
        <f>IF(ISBLANK(Values!E110),"",Values!E110)</f>
        <v/>
      </c>
      <c r="E111" s="2" t="str">
        <f>IF(ISBLANK(Values!E110),"","EAN")</f>
        <v/>
      </c>
      <c r="F111" s="28" t="str">
        <f>IF(ISBLANK(Values!E110),"",IF(Values!J110, SUBSTITUTE(Values!$B$1, "{language}", Values!H110) &amp; " " &amp;Values!$B$3, SUBSTITUTE(Values!$B$2, "{language}", Values!$H110) &amp; " " &amp;Values!$B$3))</f>
        <v/>
      </c>
      <c r="G111" s="30" t="str">
        <f>IF(ISBLANK(Values!E110),"","TellusRem")</f>
        <v/>
      </c>
      <c r="H111" s="2" t="str">
        <f>IF(ISBLANK(Values!E110),"",Values!$B$16)</f>
        <v/>
      </c>
      <c r="I111" s="2" t="str">
        <f>IF(ISBLANK(Values!E110),"","4730574031")</f>
        <v/>
      </c>
      <c r="J111" s="32" t="str">
        <f>IF(ISBLANK(Values!E110),"",Values!F110 )</f>
        <v/>
      </c>
      <c r="K111" s="28" t="str">
        <f>IF(ISBLANK(Values!E110),"",IF(Values!J110, Values!$B$4, Values!$B$5))</f>
        <v/>
      </c>
      <c r="L111" s="28" t="str">
        <f>IF(ISBLANK(Values!E110),"",Values!$B$18)</f>
        <v/>
      </c>
      <c r="M111" s="28" t="str">
        <f>IF(ISBLANK(Values!E110),"",Values!$M110)</f>
        <v/>
      </c>
      <c r="N111" s="28" t="str">
        <f>IF(ISBLANK(Values!$F110),"",Values!N110)</f>
        <v/>
      </c>
      <c r="O111" s="28" t="str">
        <f>IF(ISBLANK(Values!$F110),"",Values!O110)</f>
        <v/>
      </c>
      <c r="P111" s="28" t="str">
        <f>IF(ISBLANK(Values!$F110),"",Values!P110)</f>
        <v/>
      </c>
      <c r="Q111" s="28" t="str">
        <f>IF(ISBLANK(Values!$F110),"",Values!Q110)</f>
        <v/>
      </c>
      <c r="R111" s="28" t="str">
        <f>IF(ISBLANK(Values!$F110),"",Values!R110)</f>
        <v/>
      </c>
      <c r="S111" s="28" t="str">
        <f>IF(ISBLANK(Values!$F110),"",Values!S110)</f>
        <v/>
      </c>
      <c r="T111" s="28" t="str">
        <f>IF(ISBLANK(Values!$F110),"",Values!T110)</f>
        <v/>
      </c>
      <c r="U111" s="28" t="str">
        <f>IF(ISBLANK(Values!$F110),"",Values!U110)</f>
        <v/>
      </c>
      <c r="W111" s="30" t="str">
        <f>IF(ISBLANK(Values!E110),"","Child")</f>
        <v/>
      </c>
      <c r="X111" s="30" t="str">
        <f>IF(ISBLANK(Values!E110),"",Values!$B$13)</f>
        <v/>
      </c>
      <c r="Y111" s="32" t="str">
        <f>IF(ISBLANK(Values!E110),"","Size-Color")</f>
        <v/>
      </c>
      <c r="Z111" s="30" t="str">
        <f>IF(ISBLANK(Values!E110),"","variation")</f>
        <v/>
      </c>
      <c r="AA111" s="2" t="str">
        <f>IF(ISBLANK(Values!E110),"",Values!$B$20)</f>
        <v/>
      </c>
      <c r="AI111" s="35"/>
      <c r="AJ111" s="33"/>
      <c r="AT111" s="28"/>
      <c r="FO111" s="28"/>
    </row>
    <row r="112" spans="1:171" ht="17" x14ac:dyDescent="0.2">
      <c r="A112" s="2" t="str">
        <f>IF(ISBLANK(Values!E111),"",IF(Values!$B$37="EU","computercomponent","computer"))</f>
        <v/>
      </c>
      <c r="B112" s="34" t="str">
        <f>IF(ISBLANK(Values!E111),"",Values!F111)</f>
        <v/>
      </c>
      <c r="C112" s="30" t="str">
        <f>IF(ISBLANK(Values!E111),"","TellusRem")</f>
        <v/>
      </c>
      <c r="D112" s="29" t="str">
        <f>IF(ISBLANK(Values!E111),"",Values!E111)</f>
        <v/>
      </c>
      <c r="E112" s="2" t="str">
        <f>IF(ISBLANK(Values!E111),"","EAN")</f>
        <v/>
      </c>
      <c r="F112" s="28" t="str">
        <f>IF(ISBLANK(Values!E111),"",IF(Values!J111, SUBSTITUTE(Values!$B$1, "{language}", Values!H111) &amp; " " &amp;Values!$B$3, SUBSTITUTE(Values!$B$2, "{language}", Values!$H111) &amp; " " &amp;Values!$B$3))</f>
        <v/>
      </c>
      <c r="G112" s="30" t="str">
        <f>IF(ISBLANK(Values!E111),"","TellusRem")</f>
        <v/>
      </c>
      <c r="H112" s="2" t="str">
        <f>IF(ISBLANK(Values!E111),"",Values!$B$16)</f>
        <v/>
      </c>
      <c r="I112" s="2" t="str">
        <f>IF(ISBLANK(Values!E111),"","4730574031")</f>
        <v/>
      </c>
      <c r="J112" s="32" t="str">
        <f>IF(ISBLANK(Values!E111),"",Values!F111 )</f>
        <v/>
      </c>
      <c r="K112" s="28" t="str">
        <f>IF(ISBLANK(Values!E111),"",IF(Values!J111, Values!$B$4, Values!$B$5))</f>
        <v/>
      </c>
      <c r="L112" s="28" t="str">
        <f>IF(ISBLANK(Values!E111),"",Values!$B$18)</f>
        <v/>
      </c>
      <c r="M112" s="28" t="str">
        <f>IF(ISBLANK(Values!E111),"",Values!$M111)</f>
        <v/>
      </c>
      <c r="N112" s="28" t="str">
        <f>IF(ISBLANK(Values!$F111),"",Values!N111)</f>
        <v/>
      </c>
      <c r="O112" s="28" t="str">
        <f>IF(ISBLANK(Values!$F111),"",Values!O111)</f>
        <v/>
      </c>
      <c r="P112" s="28" t="str">
        <f>IF(ISBLANK(Values!$F111),"",Values!P111)</f>
        <v/>
      </c>
      <c r="Q112" s="28" t="str">
        <f>IF(ISBLANK(Values!$F111),"",Values!Q111)</f>
        <v/>
      </c>
      <c r="R112" s="28" t="str">
        <f>IF(ISBLANK(Values!$F111),"",Values!R111)</f>
        <v/>
      </c>
      <c r="S112" s="28" t="str">
        <f>IF(ISBLANK(Values!$F111),"",Values!S111)</f>
        <v/>
      </c>
      <c r="T112" s="28" t="str">
        <f>IF(ISBLANK(Values!$F111),"",Values!T111)</f>
        <v/>
      </c>
      <c r="U112" s="28" t="str">
        <f>IF(ISBLANK(Values!$F111),"",Values!U111)</f>
        <v/>
      </c>
      <c r="W112" s="30" t="str">
        <f>IF(ISBLANK(Values!E111),"","Child")</f>
        <v/>
      </c>
      <c r="X112" s="30" t="str">
        <f>IF(ISBLANK(Values!E111),"",Values!$B$13)</f>
        <v/>
      </c>
      <c r="Y112" s="32" t="str">
        <f>IF(ISBLANK(Values!E111),"","Size-Color")</f>
        <v/>
      </c>
      <c r="Z112" s="30" t="str">
        <f>IF(ISBLANK(Values!E111),"","variation")</f>
        <v/>
      </c>
      <c r="AA112" s="2" t="str">
        <f>IF(ISBLANK(Values!E111),"",Values!$B$20)</f>
        <v/>
      </c>
      <c r="AI112" s="35"/>
      <c r="AJ112" s="33"/>
      <c r="AT112" s="28"/>
      <c r="FO112" s="28"/>
    </row>
    <row r="113" spans="1:171" ht="17" x14ac:dyDescent="0.2">
      <c r="A113" s="2" t="str">
        <f>IF(ISBLANK(Values!E112),"",IF(Values!$B$37="EU","computercomponent","computer"))</f>
        <v/>
      </c>
      <c r="B113" s="34" t="str">
        <f>IF(ISBLANK(Values!E112),"",Values!F112)</f>
        <v/>
      </c>
      <c r="C113" s="30" t="str">
        <f>IF(ISBLANK(Values!E112),"","TellusRem")</f>
        <v/>
      </c>
      <c r="D113" s="29" t="str">
        <f>IF(ISBLANK(Values!E112),"",Values!E112)</f>
        <v/>
      </c>
      <c r="E113" s="2" t="str">
        <f>IF(ISBLANK(Values!E112),"","EAN")</f>
        <v/>
      </c>
      <c r="F113" s="28" t="str">
        <f>IF(ISBLANK(Values!E112),"",IF(Values!J112, SUBSTITUTE(Values!$B$1, "{language}", Values!H112) &amp; " " &amp;Values!$B$3, SUBSTITUTE(Values!$B$2, "{language}", Values!$H112) &amp; " " &amp;Values!$B$3))</f>
        <v/>
      </c>
      <c r="G113" s="30" t="str">
        <f>IF(ISBLANK(Values!E112),"","TellusRem")</f>
        <v/>
      </c>
      <c r="H113" s="2" t="str">
        <f>IF(ISBLANK(Values!E112),"",Values!$B$16)</f>
        <v/>
      </c>
      <c r="I113" s="2" t="str">
        <f>IF(ISBLANK(Values!E112),"","4730574031")</f>
        <v/>
      </c>
      <c r="J113" s="32" t="str">
        <f>IF(ISBLANK(Values!E112),"",Values!F112 )</f>
        <v/>
      </c>
      <c r="K113" s="28" t="str">
        <f>IF(ISBLANK(Values!E112),"",IF(Values!J112, Values!$B$4, Values!$B$5))</f>
        <v/>
      </c>
      <c r="L113" s="28" t="str">
        <f>IF(ISBLANK(Values!E112),"",Values!$B$18)</f>
        <v/>
      </c>
      <c r="M113" s="28" t="str">
        <f>IF(ISBLANK(Values!E112),"",Values!$M112)</f>
        <v/>
      </c>
      <c r="N113" s="28" t="str">
        <f>IF(ISBLANK(Values!$F112),"",Values!N112)</f>
        <v/>
      </c>
      <c r="O113" s="28" t="str">
        <f>IF(ISBLANK(Values!$F112),"",Values!O112)</f>
        <v/>
      </c>
      <c r="P113" s="28" t="str">
        <f>IF(ISBLANK(Values!$F112),"",Values!P112)</f>
        <v/>
      </c>
      <c r="Q113" s="28" t="str">
        <f>IF(ISBLANK(Values!$F112),"",Values!Q112)</f>
        <v/>
      </c>
      <c r="R113" s="28" t="str">
        <f>IF(ISBLANK(Values!$F112),"",Values!R112)</f>
        <v/>
      </c>
      <c r="S113" s="28" t="str">
        <f>IF(ISBLANK(Values!$F112),"",Values!S112)</f>
        <v/>
      </c>
      <c r="T113" s="28" t="str">
        <f>IF(ISBLANK(Values!$F112),"",Values!T112)</f>
        <v/>
      </c>
      <c r="U113" s="28" t="str">
        <f>IF(ISBLANK(Values!$F112),"",Values!U112)</f>
        <v/>
      </c>
      <c r="W113" s="30" t="str">
        <f>IF(ISBLANK(Values!E112),"","Child")</f>
        <v/>
      </c>
      <c r="X113" s="30" t="str">
        <f>IF(ISBLANK(Values!E112),"",Values!$B$13)</f>
        <v/>
      </c>
      <c r="Y113" s="32" t="str">
        <f>IF(ISBLANK(Values!E112),"","Size-Color")</f>
        <v/>
      </c>
      <c r="Z113" s="30" t="str">
        <f>IF(ISBLANK(Values!E112),"","variation")</f>
        <v/>
      </c>
      <c r="AA113" s="2" t="str">
        <f>IF(ISBLANK(Values!E112),"",Values!$B$20)</f>
        <v/>
      </c>
      <c r="AI113" s="35"/>
      <c r="AJ113" s="33"/>
      <c r="AT113" s="28"/>
      <c r="FO113" s="28"/>
    </row>
    <row r="114" spans="1:171" ht="17" x14ac:dyDescent="0.2">
      <c r="A114" s="2" t="str">
        <f>IF(ISBLANK(Values!E113),"",IF(Values!$B$37="EU","computercomponent","computer"))</f>
        <v/>
      </c>
      <c r="B114" s="34" t="str">
        <f>IF(ISBLANK(Values!E113),"",Values!F113)</f>
        <v/>
      </c>
      <c r="C114" s="30" t="str">
        <f>IF(ISBLANK(Values!E113),"","TellusRem")</f>
        <v/>
      </c>
      <c r="D114" s="29" t="str">
        <f>IF(ISBLANK(Values!E113),"",Values!E113)</f>
        <v/>
      </c>
      <c r="E114" s="2" t="str">
        <f>IF(ISBLANK(Values!E113),"","EAN")</f>
        <v/>
      </c>
      <c r="F114" s="28" t="str">
        <f>IF(ISBLANK(Values!E113),"",IF(Values!J113, SUBSTITUTE(Values!$B$1, "{language}", Values!H113) &amp; " " &amp;Values!$B$3, SUBSTITUTE(Values!$B$2, "{language}", Values!$H113) &amp; " " &amp;Values!$B$3))</f>
        <v/>
      </c>
      <c r="G114" s="30" t="str">
        <f>IF(ISBLANK(Values!E113),"","TellusRem")</f>
        <v/>
      </c>
      <c r="H114" s="2" t="str">
        <f>IF(ISBLANK(Values!E113),"",Values!$B$16)</f>
        <v/>
      </c>
      <c r="I114" s="2" t="str">
        <f>IF(ISBLANK(Values!E113),"","4730574031")</f>
        <v/>
      </c>
      <c r="J114" s="32" t="str">
        <f>IF(ISBLANK(Values!E113),"",Values!F113 )</f>
        <v/>
      </c>
      <c r="K114" s="28" t="str">
        <f>IF(ISBLANK(Values!E113),"",IF(Values!J113, Values!$B$4, Values!$B$5))</f>
        <v/>
      </c>
      <c r="L114" s="28" t="str">
        <f>IF(ISBLANK(Values!E113),"",Values!$B$18)</f>
        <v/>
      </c>
      <c r="M114" s="28" t="str">
        <f>IF(ISBLANK(Values!E113),"",Values!$M113)</f>
        <v/>
      </c>
      <c r="N114" s="28" t="str">
        <f>IF(ISBLANK(Values!$F113),"",Values!N113)</f>
        <v/>
      </c>
      <c r="O114" s="28" t="str">
        <f>IF(ISBLANK(Values!$F113),"",Values!O113)</f>
        <v/>
      </c>
      <c r="P114" s="28" t="str">
        <f>IF(ISBLANK(Values!$F113),"",Values!P113)</f>
        <v/>
      </c>
      <c r="Q114" s="28" t="str">
        <f>IF(ISBLANK(Values!$F113),"",Values!Q113)</f>
        <v/>
      </c>
      <c r="R114" s="28" t="str">
        <f>IF(ISBLANK(Values!$F113),"",Values!R113)</f>
        <v/>
      </c>
      <c r="S114" s="28" t="str">
        <f>IF(ISBLANK(Values!$F113),"",Values!S113)</f>
        <v/>
      </c>
      <c r="T114" s="28" t="str">
        <f>IF(ISBLANK(Values!$F113),"",Values!T113)</f>
        <v/>
      </c>
      <c r="U114" s="28" t="str">
        <f>IF(ISBLANK(Values!$F113),"",Values!U113)</f>
        <v/>
      </c>
      <c r="W114" s="30" t="str">
        <f>IF(ISBLANK(Values!E113),"","Child")</f>
        <v/>
      </c>
      <c r="X114" s="30" t="str">
        <f>IF(ISBLANK(Values!E113),"",Values!$B$13)</f>
        <v/>
      </c>
      <c r="Y114" s="32" t="str">
        <f>IF(ISBLANK(Values!E113),"","Size-Color")</f>
        <v/>
      </c>
      <c r="Z114" s="30" t="str">
        <f>IF(ISBLANK(Values!E113),"","variation")</f>
        <v/>
      </c>
      <c r="AA114" s="2" t="str">
        <f>IF(ISBLANK(Values!E113),"",Values!$B$20)</f>
        <v/>
      </c>
      <c r="AI114" s="35"/>
      <c r="AJ114" s="33"/>
      <c r="AT114" s="28"/>
      <c r="FO114" s="28"/>
    </row>
    <row r="115" spans="1:171" ht="17" x14ac:dyDescent="0.2">
      <c r="A115" s="2" t="str">
        <f>IF(ISBLANK(Values!E114),"",IF(Values!$B$37="EU","computercomponent","computer"))</f>
        <v/>
      </c>
      <c r="B115" s="34" t="str">
        <f>IF(ISBLANK(Values!E114),"",Values!F114)</f>
        <v/>
      </c>
      <c r="C115" s="30" t="str">
        <f>IF(ISBLANK(Values!E114),"","TellusRem")</f>
        <v/>
      </c>
      <c r="D115" s="29" t="str">
        <f>IF(ISBLANK(Values!E114),"",Values!E114)</f>
        <v/>
      </c>
      <c r="E115" s="2" t="str">
        <f>IF(ISBLANK(Values!E114),"","EAN")</f>
        <v/>
      </c>
      <c r="F115" s="28" t="str">
        <f>IF(ISBLANK(Values!E114),"",IF(Values!J114, SUBSTITUTE(Values!$B$1, "{language}", Values!H114) &amp; " " &amp;Values!$B$3, SUBSTITUTE(Values!$B$2, "{language}", Values!$H114) &amp; " " &amp;Values!$B$3))</f>
        <v/>
      </c>
      <c r="G115" s="30" t="str">
        <f>IF(ISBLANK(Values!E114),"","TellusRem")</f>
        <v/>
      </c>
      <c r="H115" s="2" t="str">
        <f>IF(ISBLANK(Values!E114),"",Values!$B$16)</f>
        <v/>
      </c>
      <c r="I115" s="2" t="str">
        <f>IF(ISBLANK(Values!E114),"","4730574031")</f>
        <v/>
      </c>
      <c r="J115" s="32" t="str">
        <f>IF(ISBLANK(Values!E114),"",Values!F114 )</f>
        <v/>
      </c>
      <c r="K115" s="28" t="str">
        <f>IF(ISBLANK(Values!E114),"",IF(Values!J114, Values!$B$4, Values!$B$5))</f>
        <v/>
      </c>
      <c r="L115" s="28" t="str">
        <f>IF(ISBLANK(Values!E114),"",Values!$B$18)</f>
        <v/>
      </c>
      <c r="M115" s="28" t="str">
        <f>IF(ISBLANK(Values!E114),"",Values!$M114)</f>
        <v/>
      </c>
      <c r="N115" s="28" t="str">
        <f>IF(ISBLANK(Values!$F114),"",Values!N114)</f>
        <v/>
      </c>
      <c r="O115" s="28" t="str">
        <f>IF(ISBLANK(Values!$F114),"",Values!O114)</f>
        <v/>
      </c>
      <c r="P115" s="28" t="str">
        <f>IF(ISBLANK(Values!$F114),"",Values!P114)</f>
        <v/>
      </c>
      <c r="Q115" s="28" t="str">
        <f>IF(ISBLANK(Values!$F114),"",Values!Q114)</f>
        <v/>
      </c>
      <c r="R115" s="28" t="str">
        <f>IF(ISBLANK(Values!$F114),"",Values!R114)</f>
        <v/>
      </c>
      <c r="S115" s="28" t="str">
        <f>IF(ISBLANK(Values!$F114),"",Values!S114)</f>
        <v/>
      </c>
      <c r="T115" s="28" t="str">
        <f>IF(ISBLANK(Values!$F114),"",Values!T114)</f>
        <v/>
      </c>
      <c r="U115" s="28" t="str">
        <f>IF(ISBLANK(Values!$F114),"",Values!U114)</f>
        <v/>
      </c>
      <c r="W115" s="30" t="str">
        <f>IF(ISBLANK(Values!E114),"","Child")</f>
        <v/>
      </c>
      <c r="X115" s="30" t="str">
        <f>IF(ISBLANK(Values!E114),"",Values!$B$13)</f>
        <v/>
      </c>
      <c r="Y115" s="32" t="str">
        <f>IF(ISBLANK(Values!E114),"","Size-Color")</f>
        <v/>
      </c>
      <c r="Z115" s="30" t="str">
        <f>IF(ISBLANK(Values!E114),"","variation")</f>
        <v/>
      </c>
      <c r="AA115" s="2" t="str">
        <f>IF(ISBLANK(Values!E114),"",Values!$B$20)</f>
        <v/>
      </c>
      <c r="AI115" s="35"/>
      <c r="AJ115" s="33"/>
      <c r="AT115" s="28"/>
      <c r="FO115" s="28"/>
    </row>
    <row r="116" spans="1:171" ht="17" x14ac:dyDescent="0.2">
      <c r="A116" s="2" t="str">
        <f>IF(ISBLANK(Values!E115),"",IF(Values!$B$37="EU","computercomponent","computer"))</f>
        <v/>
      </c>
      <c r="B116" s="34" t="str">
        <f>IF(ISBLANK(Values!E115),"",Values!F115)</f>
        <v/>
      </c>
      <c r="C116" s="30" t="str">
        <f>IF(ISBLANK(Values!E115),"","TellusRem")</f>
        <v/>
      </c>
      <c r="D116" s="29" t="str">
        <f>IF(ISBLANK(Values!E115),"",Values!E115)</f>
        <v/>
      </c>
      <c r="E116" s="2" t="str">
        <f>IF(ISBLANK(Values!E115),"","EAN")</f>
        <v/>
      </c>
      <c r="F116" s="28" t="str">
        <f>IF(ISBLANK(Values!E115),"",IF(Values!J115, SUBSTITUTE(Values!$B$1, "{language}", Values!H115) &amp; " " &amp;Values!$B$3, SUBSTITUTE(Values!$B$2, "{language}", Values!$H115) &amp; " " &amp;Values!$B$3))</f>
        <v/>
      </c>
      <c r="G116" s="30" t="str">
        <f>IF(ISBLANK(Values!E115),"","TellusRem")</f>
        <v/>
      </c>
      <c r="H116" s="2" t="str">
        <f>IF(ISBLANK(Values!E115),"",Values!$B$16)</f>
        <v/>
      </c>
      <c r="I116" s="2" t="str">
        <f>IF(ISBLANK(Values!E115),"","4730574031")</f>
        <v/>
      </c>
      <c r="J116" s="32" t="str">
        <f>IF(ISBLANK(Values!E115),"",Values!F115 )</f>
        <v/>
      </c>
      <c r="K116" s="28" t="str">
        <f>IF(ISBLANK(Values!E115),"",IF(Values!J115, Values!$B$4, Values!$B$5))</f>
        <v/>
      </c>
      <c r="L116" s="28" t="str">
        <f>IF(ISBLANK(Values!E115),"",Values!$B$18)</f>
        <v/>
      </c>
      <c r="M116" s="28" t="str">
        <f>IF(ISBLANK(Values!E115),"",Values!$M115)</f>
        <v/>
      </c>
      <c r="N116" s="28" t="str">
        <f>IF(ISBLANK(Values!$F115),"",Values!N115)</f>
        <v/>
      </c>
      <c r="O116" s="28" t="str">
        <f>IF(ISBLANK(Values!$F115),"",Values!O115)</f>
        <v/>
      </c>
      <c r="P116" s="28" t="str">
        <f>IF(ISBLANK(Values!$F115),"",Values!P115)</f>
        <v/>
      </c>
      <c r="Q116" s="28" t="str">
        <f>IF(ISBLANK(Values!$F115),"",Values!Q115)</f>
        <v/>
      </c>
      <c r="R116" s="28" t="str">
        <f>IF(ISBLANK(Values!$F115),"",Values!R115)</f>
        <v/>
      </c>
      <c r="S116" s="28" t="str">
        <f>IF(ISBLANK(Values!$F115),"",Values!S115)</f>
        <v/>
      </c>
      <c r="T116" s="28" t="str">
        <f>IF(ISBLANK(Values!$F115),"",Values!T115)</f>
        <v/>
      </c>
      <c r="U116" s="28" t="str">
        <f>IF(ISBLANK(Values!$F115),"",Values!U115)</f>
        <v/>
      </c>
      <c r="W116" s="30" t="str">
        <f>IF(ISBLANK(Values!E115),"","Child")</f>
        <v/>
      </c>
      <c r="X116" s="30" t="str">
        <f>IF(ISBLANK(Values!E115),"",Values!$B$13)</f>
        <v/>
      </c>
      <c r="Y116" s="32" t="str">
        <f>IF(ISBLANK(Values!E115),"","Size-Color")</f>
        <v/>
      </c>
      <c r="Z116" s="30" t="str">
        <f>IF(ISBLANK(Values!E115),"","variation")</f>
        <v/>
      </c>
      <c r="AA116" s="2" t="str">
        <f>IF(ISBLANK(Values!E115),"",Values!$B$20)</f>
        <v/>
      </c>
      <c r="AI116" s="35"/>
      <c r="AJ116" s="33"/>
      <c r="AT116" s="28"/>
      <c r="FO116" s="28"/>
    </row>
    <row r="117" spans="1:171" ht="17" x14ac:dyDescent="0.2">
      <c r="A117" s="2" t="str">
        <f>IF(ISBLANK(Values!E116),"",IF(Values!$B$37="EU","computercomponent","computer"))</f>
        <v/>
      </c>
      <c r="B117" s="34" t="str">
        <f>IF(ISBLANK(Values!E116),"",Values!F116)</f>
        <v/>
      </c>
      <c r="C117" s="30" t="str">
        <f>IF(ISBLANK(Values!E116),"","TellusRem")</f>
        <v/>
      </c>
      <c r="D117" s="29" t="str">
        <f>IF(ISBLANK(Values!E116),"",Values!E116)</f>
        <v/>
      </c>
      <c r="E117" s="2" t="str">
        <f>IF(ISBLANK(Values!E116),"","EAN")</f>
        <v/>
      </c>
      <c r="F117" s="28" t="str">
        <f>IF(ISBLANK(Values!E116),"",IF(Values!J116, SUBSTITUTE(Values!$B$1, "{language}", Values!H116) &amp; " " &amp;Values!$B$3, SUBSTITUTE(Values!$B$2, "{language}", Values!$H116) &amp; " " &amp;Values!$B$3))</f>
        <v/>
      </c>
      <c r="G117" s="30" t="str">
        <f>IF(ISBLANK(Values!E116),"","TellusRem")</f>
        <v/>
      </c>
      <c r="H117" s="2" t="str">
        <f>IF(ISBLANK(Values!E116),"",Values!$B$16)</f>
        <v/>
      </c>
      <c r="I117" s="2" t="str">
        <f>IF(ISBLANK(Values!E116),"","4730574031")</f>
        <v/>
      </c>
      <c r="J117" s="32" t="str">
        <f>IF(ISBLANK(Values!E116),"",Values!F116 )</f>
        <v/>
      </c>
      <c r="K117" s="28" t="str">
        <f>IF(ISBLANK(Values!E116),"",IF(Values!J116, Values!$B$4, Values!$B$5))</f>
        <v/>
      </c>
      <c r="L117" s="28" t="str">
        <f>IF(ISBLANK(Values!E116),"",Values!$B$18)</f>
        <v/>
      </c>
      <c r="M117" s="28" t="str">
        <f>IF(ISBLANK(Values!E116),"",Values!$M116)</f>
        <v/>
      </c>
      <c r="N117" s="28" t="str">
        <f>IF(ISBLANK(Values!$F116),"",Values!N116)</f>
        <v/>
      </c>
      <c r="O117" s="28" t="str">
        <f>IF(ISBLANK(Values!$F116),"",Values!O116)</f>
        <v/>
      </c>
      <c r="P117" s="28" t="str">
        <f>IF(ISBLANK(Values!$F116),"",Values!P116)</f>
        <v/>
      </c>
      <c r="Q117" s="28" t="str">
        <f>IF(ISBLANK(Values!$F116),"",Values!Q116)</f>
        <v/>
      </c>
      <c r="R117" s="28" t="str">
        <f>IF(ISBLANK(Values!$F116),"",Values!R116)</f>
        <v/>
      </c>
      <c r="S117" s="28" t="str">
        <f>IF(ISBLANK(Values!$F116),"",Values!S116)</f>
        <v/>
      </c>
      <c r="T117" s="28" t="str">
        <f>IF(ISBLANK(Values!$F116),"",Values!T116)</f>
        <v/>
      </c>
      <c r="U117" s="28" t="str">
        <f>IF(ISBLANK(Values!$F116),"",Values!U116)</f>
        <v/>
      </c>
      <c r="W117" s="30" t="str">
        <f>IF(ISBLANK(Values!E116),"","Child")</f>
        <v/>
      </c>
      <c r="X117" s="30" t="str">
        <f>IF(ISBLANK(Values!E116),"",Values!$B$13)</f>
        <v/>
      </c>
      <c r="Y117" s="32" t="str">
        <f>IF(ISBLANK(Values!E116),"","Size-Color")</f>
        <v/>
      </c>
      <c r="Z117" s="30" t="str">
        <f>IF(ISBLANK(Values!E116),"","variation")</f>
        <v/>
      </c>
      <c r="AA117" s="2" t="str">
        <f>IF(ISBLANK(Values!E116),"",Values!$B$20)</f>
        <v/>
      </c>
      <c r="AI117" s="35"/>
      <c r="AJ117" s="33"/>
      <c r="AT117" s="28"/>
      <c r="FO117" s="28"/>
    </row>
    <row r="118" spans="1:171" ht="17" x14ac:dyDescent="0.2">
      <c r="A118" s="2" t="str">
        <f>IF(ISBLANK(Values!E117),"",IF(Values!$B$37="EU","computercomponent","computer"))</f>
        <v/>
      </c>
      <c r="B118" s="34" t="str">
        <f>IF(ISBLANK(Values!E117),"",Values!F117)</f>
        <v/>
      </c>
      <c r="C118" s="30" t="str">
        <f>IF(ISBLANK(Values!E117),"","TellusRem")</f>
        <v/>
      </c>
      <c r="D118" s="29" t="str">
        <f>IF(ISBLANK(Values!E117),"",Values!E117)</f>
        <v/>
      </c>
      <c r="E118" s="2" t="str">
        <f>IF(ISBLANK(Values!E117),"","EAN")</f>
        <v/>
      </c>
      <c r="F118" s="28" t="str">
        <f>IF(ISBLANK(Values!E117),"",IF(Values!J117, SUBSTITUTE(Values!$B$1, "{language}", Values!H117) &amp; " " &amp;Values!$B$3, SUBSTITUTE(Values!$B$2, "{language}", Values!$H117) &amp; " " &amp;Values!$B$3))</f>
        <v/>
      </c>
      <c r="G118" s="30" t="str">
        <f>IF(ISBLANK(Values!E117),"","TellusRem")</f>
        <v/>
      </c>
      <c r="H118" s="2" t="str">
        <f>IF(ISBLANK(Values!E117),"",Values!$B$16)</f>
        <v/>
      </c>
      <c r="I118" s="2" t="str">
        <f>IF(ISBLANK(Values!E117),"","4730574031")</f>
        <v/>
      </c>
      <c r="J118" s="32" t="str">
        <f>IF(ISBLANK(Values!E117),"",Values!F117 )</f>
        <v/>
      </c>
      <c r="K118" s="28" t="str">
        <f>IF(ISBLANK(Values!E117),"",IF(Values!J117, Values!$B$4, Values!$B$5))</f>
        <v/>
      </c>
      <c r="L118" s="28" t="str">
        <f>IF(ISBLANK(Values!E117),"",Values!$B$18)</f>
        <v/>
      </c>
      <c r="M118" s="28" t="str">
        <f>IF(ISBLANK(Values!E117),"",Values!$M117)</f>
        <v/>
      </c>
      <c r="N118" s="28" t="str">
        <f>IF(ISBLANK(Values!$F117),"",Values!N117)</f>
        <v/>
      </c>
      <c r="O118" s="28" t="str">
        <f>IF(ISBLANK(Values!$F117),"",Values!O117)</f>
        <v/>
      </c>
      <c r="P118" s="28" t="str">
        <f>IF(ISBLANK(Values!$F117),"",Values!P117)</f>
        <v/>
      </c>
      <c r="Q118" s="28" t="str">
        <f>IF(ISBLANK(Values!$F117),"",Values!Q117)</f>
        <v/>
      </c>
      <c r="R118" s="28" t="str">
        <f>IF(ISBLANK(Values!$F117),"",Values!R117)</f>
        <v/>
      </c>
      <c r="S118" s="28" t="str">
        <f>IF(ISBLANK(Values!$F117),"",Values!S117)</f>
        <v/>
      </c>
      <c r="T118" s="28" t="str">
        <f>IF(ISBLANK(Values!$F117),"",Values!T117)</f>
        <v/>
      </c>
      <c r="U118" s="28" t="str">
        <f>IF(ISBLANK(Values!$F117),"",Values!U117)</f>
        <v/>
      </c>
      <c r="W118" s="30" t="str">
        <f>IF(ISBLANK(Values!E117),"","Child")</f>
        <v/>
      </c>
      <c r="X118" s="30" t="str">
        <f>IF(ISBLANK(Values!E117),"",Values!$B$13)</f>
        <v/>
      </c>
      <c r="Y118" s="32" t="str">
        <f>IF(ISBLANK(Values!E117),"","Size-Color")</f>
        <v/>
      </c>
      <c r="Z118" s="30" t="str">
        <f>IF(ISBLANK(Values!E117),"","variation")</f>
        <v/>
      </c>
      <c r="AA118" s="2" t="str">
        <f>IF(ISBLANK(Values!E117),"",Values!$B$20)</f>
        <v/>
      </c>
      <c r="AI118" s="35"/>
      <c r="AJ118" s="33"/>
      <c r="AT118" s="28"/>
      <c r="FO118" s="28"/>
    </row>
    <row r="119" spans="1:171" ht="17" x14ac:dyDescent="0.2">
      <c r="A119" s="2" t="str">
        <f>IF(ISBLANK(Values!E118),"",IF(Values!$B$37="EU","computercomponent","computer"))</f>
        <v/>
      </c>
      <c r="B119" s="34" t="str">
        <f>IF(ISBLANK(Values!E118),"",Values!F118)</f>
        <v/>
      </c>
      <c r="C119" s="30" t="str">
        <f>IF(ISBLANK(Values!E118),"","TellusRem")</f>
        <v/>
      </c>
      <c r="D119" s="29" t="str">
        <f>IF(ISBLANK(Values!E118),"",Values!E118)</f>
        <v/>
      </c>
      <c r="E119" s="2" t="str">
        <f>IF(ISBLANK(Values!E118),"","EAN")</f>
        <v/>
      </c>
      <c r="F119" s="28" t="str">
        <f>IF(ISBLANK(Values!E118),"",IF(Values!J118, SUBSTITUTE(Values!$B$1, "{language}", Values!H118) &amp; " " &amp;Values!$B$3, SUBSTITUTE(Values!$B$2, "{language}", Values!$H118) &amp; " " &amp;Values!$B$3))</f>
        <v/>
      </c>
      <c r="G119" s="30" t="str">
        <f>IF(ISBLANK(Values!E118),"","TellusRem")</f>
        <v/>
      </c>
      <c r="H119" s="2" t="str">
        <f>IF(ISBLANK(Values!E118),"",Values!$B$16)</f>
        <v/>
      </c>
      <c r="I119" s="2" t="str">
        <f>IF(ISBLANK(Values!E118),"","4730574031")</f>
        <v/>
      </c>
      <c r="J119" s="32" t="str">
        <f>IF(ISBLANK(Values!E118),"",Values!F118 )</f>
        <v/>
      </c>
      <c r="K119" s="28" t="str">
        <f>IF(ISBLANK(Values!E118),"",IF(Values!J118, Values!$B$4, Values!$B$5))</f>
        <v/>
      </c>
      <c r="L119" s="28" t="str">
        <f>IF(ISBLANK(Values!E118),"",Values!$B$18)</f>
        <v/>
      </c>
      <c r="M119" s="28" t="str">
        <f>IF(ISBLANK(Values!E118),"",Values!$M118)</f>
        <v/>
      </c>
      <c r="N119" s="28" t="str">
        <f>IF(ISBLANK(Values!$F118),"",Values!N118)</f>
        <v/>
      </c>
      <c r="O119" s="28" t="str">
        <f>IF(ISBLANK(Values!$F118),"",Values!O118)</f>
        <v/>
      </c>
      <c r="P119" s="28" t="str">
        <f>IF(ISBLANK(Values!$F118),"",Values!P118)</f>
        <v/>
      </c>
      <c r="Q119" s="28" t="str">
        <f>IF(ISBLANK(Values!$F118),"",Values!Q118)</f>
        <v/>
      </c>
      <c r="R119" s="28" t="str">
        <f>IF(ISBLANK(Values!$F118),"",Values!R118)</f>
        <v/>
      </c>
      <c r="S119" s="28" t="str">
        <f>IF(ISBLANK(Values!$F118),"",Values!S118)</f>
        <v/>
      </c>
      <c r="T119" s="28" t="str">
        <f>IF(ISBLANK(Values!$F118),"",Values!T118)</f>
        <v/>
      </c>
      <c r="U119" s="28" t="str">
        <f>IF(ISBLANK(Values!$F118),"",Values!U118)</f>
        <v/>
      </c>
      <c r="W119" s="30" t="str">
        <f>IF(ISBLANK(Values!E118),"","Child")</f>
        <v/>
      </c>
      <c r="X119" s="30" t="str">
        <f>IF(ISBLANK(Values!E118),"",Values!$B$13)</f>
        <v/>
      </c>
      <c r="Y119" s="32" t="str">
        <f>IF(ISBLANK(Values!E118),"","Size-Color")</f>
        <v/>
      </c>
      <c r="Z119" s="30" t="str">
        <f>IF(ISBLANK(Values!E118),"","variation")</f>
        <v/>
      </c>
      <c r="AA119" s="2" t="str">
        <f>IF(ISBLANK(Values!E118),"",Values!$B$20)</f>
        <v/>
      </c>
      <c r="AI119" s="35"/>
      <c r="AJ119" s="33"/>
      <c r="AT119" s="28"/>
      <c r="FO119" s="28"/>
    </row>
    <row r="120" spans="1:171" ht="17" x14ac:dyDescent="0.2">
      <c r="A120" s="2" t="str">
        <f>IF(ISBLANK(Values!E119),"",IF(Values!$B$37="EU","computercomponent","computer"))</f>
        <v/>
      </c>
      <c r="B120" s="34" t="str">
        <f>IF(ISBLANK(Values!E119),"",Values!F119)</f>
        <v/>
      </c>
      <c r="C120" s="30" t="str">
        <f>IF(ISBLANK(Values!E119),"","TellusRem")</f>
        <v/>
      </c>
      <c r="D120" s="29" t="str">
        <f>IF(ISBLANK(Values!E119),"",Values!E119)</f>
        <v/>
      </c>
      <c r="E120" s="2" t="str">
        <f>IF(ISBLANK(Values!E119),"","EAN")</f>
        <v/>
      </c>
      <c r="F120" s="28" t="str">
        <f>IF(ISBLANK(Values!E119),"",IF(Values!J119, SUBSTITUTE(Values!$B$1, "{language}", Values!H119) &amp; " " &amp;Values!$B$3, SUBSTITUTE(Values!$B$2, "{language}", Values!$H119) &amp; " " &amp;Values!$B$3))</f>
        <v/>
      </c>
      <c r="G120" s="30" t="str">
        <f>IF(ISBLANK(Values!E119),"","TellusRem")</f>
        <v/>
      </c>
      <c r="H120" s="2" t="str">
        <f>IF(ISBLANK(Values!E119),"",Values!$B$16)</f>
        <v/>
      </c>
      <c r="I120" s="2" t="str">
        <f>IF(ISBLANK(Values!E119),"","4730574031")</f>
        <v/>
      </c>
      <c r="J120" s="32" t="str">
        <f>IF(ISBLANK(Values!E119),"",Values!F119 )</f>
        <v/>
      </c>
      <c r="K120" s="28" t="str">
        <f>IF(ISBLANK(Values!E119),"",IF(Values!J119, Values!$B$4, Values!$B$5))</f>
        <v/>
      </c>
      <c r="L120" s="28" t="str">
        <f>IF(ISBLANK(Values!E119),"",Values!$B$18)</f>
        <v/>
      </c>
      <c r="M120" s="28" t="str">
        <f>IF(ISBLANK(Values!E119),"",Values!$M119)</f>
        <v/>
      </c>
      <c r="N120" s="28" t="str">
        <f>IF(ISBLANK(Values!$F119),"",Values!N119)</f>
        <v/>
      </c>
      <c r="O120" s="28" t="str">
        <f>IF(ISBLANK(Values!$F119),"",Values!O119)</f>
        <v/>
      </c>
      <c r="P120" s="28" t="str">
        <f>IF(ISBLANK(Values!$F119),"",Values!P119)</f>
        <v/>
      </c>
      <c r="Q120" s="28" t="str">
        <f>IF(ISBLANK(Values!$F119),"",Values!Q119)</f>
        <v/>
      </c>
      <c r="R120" s="28" t="str">
        <f>IF(ISBLANK(Values!$F119),"",Values!R119)</f>
        <v/>
      </c>
      <c r="S120" s="28" t="str">
        <f>IF(ISBLANK(Values!$F119),"",Values!S119)</f>
        <v/>
      </c>
      <c r="T120" s="28" t="str">
        <f>IF(ISBLANK(Values!$F119),"",Values!T119)</f>
        <v/>
      </c>
      <c r="U120" s="28" t="str">
        <f>IF(ISBLANK(Values!$F119),"",Values!U119)</f>
        <v/>
      </c>
      <c r="W120" s="30" t="str">
        <f>IF(ISBLANK(Values!E119),"","Child")</f>
        <v/>
      </c>
      <c r="X120" s="30" t="str">
        <f>IF(ISBLANK(Values!E119),"",Values!$B$13)</f>
        <v/>
      </c>
      <c r="Y120" s="32" t="str">
        <f>IF(ISBLANK(Values!E119),"","Size-Color")</f>
        <v/>
      </c>
      <c r="Z120" s="30" t="str">
        <f>IF(ISBLANK(Values!E119),"","variation")</f>
        <v/>
      </c>
      <c r="AA120" s="2" t="str">
        <f>IF(ISBLANK(Values!E119),"",Values!$B$20)</f>
        <v/>
      </c>
      <c r="AI120" s="35"/>
      <c r="AJ120" s="33"/>
      <c r="AT120" s="28"/>
      <c r="FO120" s="28"/>
    </row>
    <row r="121" spans="1:171" ht="17" x14ac:dyDescent="0.2">
      <c r="A121" s="2" t="str">
        <f>IF(ISBLANK(Values!E120),"",IF(Values!$B$37="EU","computercomponent","computer"))</f>
        <v/>
      </c>
      <c r="B121" s="34" t="str">
        <f>IF(ISBLANK(Values!E120),"",Values!F120)</f>
        <v/>
      </c>
      <c r="C121" s="30" t="str">
        <f>IF(ISBLANK(Values!E120),"","TellusRem")</f>
        <v/>
      </c>
      <c r="D121" s="29" t="str">
        <f>IF(ISBLANK(Values!E120),"",Values!E120)</f>
        <v/>
      </c>
      <c r="E121" s="2" t="str">
        <f>IF(ISBLANK(Values!E120),"","EAN")</f>
        <v/>
      </c>
      <c r="F121" s="28" t="str">
        <f>IF(ISBLANK(Values!E120),"",IF(Values!J120, SUBSTITUTE(Values!$B$1, "{language}", Values!H120) &amp; " " &amp;Values!$B$3, SUBSTITUTE(Values!$B$2, "{language}", Values!$H120) &amp; " " &amp;Values!$B$3))</f>
        <v/>
      </c>
      <c r="G121" s="30" t="str">
        <f>IF(ISBLANK(Values!E120),"","TellusRem")</f>
        <v/>
      </c>
      <c r="H121" s="2" t="str">
        <f>IF(ISBLANK(Values!E120),"",Values!$B$16)</f>
        <v/>
      </c>
      <c r="I121" s="2" t="str">
        <f>IF(ISBLANK(Values!E120),"","4730574031")</f>
        <v/>
      </c>
      <c r="J121" s="32" t="str">
        <f>IF(ISBLANK(Values!E120),"",Values!F120 )</f>
        <v/>
      </c>
      <c r="K121" s="28" t="str">
        <f>IF(ISBLANK(Values!E120),"",IF(Values!J120, Values!$B$4, Values!$B$5))</f>
        <v/>
      </c>
      <c r="L121" s="28" t="str">
        <f>IF(ISBLANK(Values!E120),"",Values!$B$18)</f>
        <v/>
      </c>
      <c r="M121" s="28" t="str">
        <f>IF(ISBLANK(Values!E120),"",Values!$M120)</f>
        <v/>
      </c>
      <c r="N121" s="28" t="str">
        <f>IF(ISBLANK(Values!$F120),"",Values!N120)</f>
        <v/>
      </c>
      <c r="O121" s="28" t="str">
        <f>IF(ISBLANK(Values!$F120),"",Values!O120)</f>
        <v/>
      </c>
      <c r="P121" s="28" t="str">
        <f>IF(ISBLANK(Values!$F120),"",Values!P120)</f>
        <v/>
      </c>
      <c r="Q121" s="28" t="str">
        <f>IF(ISBLANK(Values!$F120),"",Values!Q120)</f>
        <v/>
      </c>
      <c r="R121" s="28" t="str">
        <f>IF(ISBLANK(Values!$F120),"",Values!R120)</f>
        <v/>
      </c>
      <c r="S121" s="28" t="str">
        <f>IF(ISBLANK(Values!$F120),"",Values!S120)</f>
        <v/>
      </c>
      <c r="T121" s="28" t="str">
        <f>IF(ISBLANK(Values!$F120),"",Values!T120)</f>
        <v/>
      </c>
      <c r="U121" s="28" t="str">
        <f>IF(ISBLANK(Values!$F120),"",Values!U120)</f>
        <v/>
      </c>
      <c r="W121" s="30" t="str">
        <f>IF(ISBLANK(Values!E120),"","Child")</f>
        <v/>
      </c>
      <c r="X121" s="30" t="str">
        <f>IF(ISBLANK(Values!E120),"",Values!$B$13)</f>
        <v/>
      </c>
      <c r="Y121" s="32" t="str">
        <f>IF(ISBLANK(Values!E120),"","Size-Color")</f>
        <v/>
      </c>
      <c r="Z121" s="30" t="str">
        <f>IF(ISBLANK(Values!E120),"","variation")</f>
        <v/>
      </c>
      <c r="AA121" s="2" t="str">
        <f>IF(ISBLANK(Values!E120),"",Values!$B$20)</f>
        <v/>
      </c>
      <c r="AI121" s="35"/>
      <c r="AJ121" s="33"/>
      <c r="AT121" s="28"/>
      <c r="FO121" s="28"/>
    </row>
    <row r="122" spans="1:171" ht="17" x14ac:dyDescent="0.2">
      <c r="A122" s="2" t="str">
        <f>IF(ISBLANK(Values!E121),"",IF(Values!$B$37="EU","computercomponent","computer"))</f>
        <v/>
      </c>
      <c r="B122" s="34" t="str">
        <f>IF(ISBLANK(Values!E121),"",Values!F121)</f>
        <v/>
      </c>
      <c r="C122" s="30" t="str">
        <f>IF(ISBLANK(Values!E121),"","TellusRem")</f>
        <v/>
      </c>
      <c r="D122" s="29" t="str">
        <f>IF(ISBLANK(Values!E121),"",Values!E121)</f>
        <v/>
      </c>
      <c r="E122" s="2" t="str">
        <f>IF(ISBLANK(Values!E121),"","EAN")</f>
        <v/>
      </c>
      <c r="F122" s="28" t="str">
        <f>IF(ISBLANK(Values!E121),"",IF(Values!J121, SUBSTITUTE(Values!$B$1, "{language}", Values!H121) &amp; " " &amp;Values!$B$3, SUBSTITUTE(Values!$B$2, "{language}", Values!$H121) &amp; " " &amp;Values!$B$3))</f>
        <v/>
      </c>
      <c r="G122" s="30" t="str">
        <f>IF(ISBLANK(Values!E121),"","TellusRem")</f>
        <v/>
      </c>
      <c r="H122" s="2" t="str">
        <f>IF(ISBLANK(Values!E121),"",Values!$B$16)</f>
        <v/>
      </c>
      <c r="I122" s="2" t="str">
        <f>IF(ISBLANK(Values!E121),"","4730574031")</f>
        <v/>
      </c>
      <c r="J122" s="32" t="str">
        <f>IF(ISBLANK(Values!E121),"",Values!F121 )</f>
        <v/>
      </c>
      <c r="K122" s="28" t="str">
        <f>IF(ISBLANK(Values!E121),"",IF(Values!J121, Values!$B$4, Values!$B$5))</f>
        <v/>
      </c>
      <c r="L122" s="28" t="str">
        <f>IF(ISBLANK(Values!E121),"",Values!$B$18)</f>
        <v/>
      </c>
      <c r="M122" s="28" t="str">
        <f>IF(ISBLANK(Values!E121),"",Values!$M121)</f>
        <v/>
      </c>
      <c r="N122" s="28" t="str">
        <f>IF(ISBLANK(Values!$F121),"",Values!N121)</f>
        <v/>
      </c>
      <c r="O122" s="28" t="str">
        <f>IF(ISBLANK(Values!$F121),"",Values!O121)</f>
        <v/>
      </c>
      <c r="P122" s="28" t="str">
        <f>IF(ISBLANK(Values!$F121),"",Values!P121)</f>
        <v/>
      </c>
      <c r="Q122" s="28" t="str">
        <f>IF(ISBLANK(Values!$F121),"",Values!Q121)</f>
        <v/>
      </c>
      <c r="R122" s="28" t="str">
        <f>IF(ISBLANK(Values!$F121),"",Values!R121)</f>
        <v/>
      </c>
      <c r="S122" s="28" t="str">
        <f>IF(ISBLANK(Values!$F121),"",Values!S121)</f>
        <v/>
      </c>
      <c r="T122" s="28" t="str">
        <f>IF(ISBLANK(Values!$F121),"",Values!T121)</f>
        <v/>
      </c>
      <c r="U122" s="28" t="str">
        <f>IF(ISBLANK(Values!$F121),"",Values!U121)</f>
        <v/>
      </c>
      <c r="W122" s="30" t="str">
        <f>IF(ISBLANK(Values!E121),"","Child")</f>
        <v/>
      </c>
      <c r="X122" s="30" t="str">
        <f>IF(ISBLANK(Values!E121),"",Values!$B$13)</f>
        <v/>
      </c>
      <c r="Y122" s="32" t="str">
        <f>IF(ISBLANK(Values!E121),"","Size-Color")</f>
        <v/>
      </c>
      <c r="Z122" s="30" t="str">
        <f>IF(ISBLANK(Values!E121),"","variation")</f>
        <v/>
      </c>
      <c r="AA122" s="2" t="str">
        <f>IF(ISBLANK(Values!E121),"",Values!$B$20)</f>
        <v/>
      </c>
      <c r="AI122" s="35"/>
      <c r="AJ122" s="33"/>
      <c r="AT122" s="28"/>
      <c r="FO122" s="28"/>
    </row>
    <row r="123" spans="1:171" ht="17" x14ac:dyDescent="0.2">
      <c r="A123" s="2" t="str">
        <f>IF(ISBLANK(Values!E122),"",IF(Values!$B$37="EU","computercomponent","computer"))</f>
        <v/>
      </c>
      <c r="B123" s="34" t="str">
        <f>IF(ISBLANK(Values!E122),"",Values!F122)</f>
        <v/>
      </c>
      <c r="C123" s="30" t="str">
        <f>IF(ISBLANK(Values!E122),"","TellusRem")</f>
        <v/>
      </c>
      <c r="D123" s="29" t="str">
        <f>IF(ISBLANK(Values!E122),"",Values!E122)</f>
        <v/>
      </c>
      <c r="E123" s="2" t="str">
        <f>IF(ISBLANK(Values!E122),"","EAN")</f>
        <v/>
      </c>
      <c r="F123" s="28" t="str">
        <f>IF(ISBLANK(Values!E122),"",IF(Values!J122, SUBSTITUTE(Values!$B$1, "{language}", Values!H122) &amp; " " &amp;Values!$B$3, SUBSTITUTE(Values!$B$2, "{language}", Values!$H122) &amp; " " &amp;Values!$B$3))</f>
        <v/>
      </c>
      <c r="G123" s="30" t="str">
        <f>IF(ISBLANK(Values!E122),"","TellusRem")</f>
        <v/>
      </c>
      <c r="H123" s="2" t="str">
        <f>IF(ISBLANK(Values!E122),"",Values!$B$16)</f>
        <v/>
      </c>
      <c r="I123" s="2" t="str">
        <f>IF(ISBLANK(Values!E122),"","4730574031")</f>
        <v/>
      </c>
      <c r="J123" s="32" t="str">
        <f>IF(ISBLANK(Values!E122),"",Values!F122 )</f>
        <v/>
      </c>
      <c r="K123" s="28" t="str">
        <f>IF(ISBLANK(Values!E122),"",IF(Values!J122, Values!$B$4, Values!$B$5))</f>
        <v/>
      </c>
      <c r="L123" s="28" t="str">
        <f>IF(ISBLANK(Values!E122),"",Values!$B$18)</f>
        <v/>
      </c>
      <c r="M123" s="28" t="str">
        <f>IF(ISBLANK(Values!E122),"",Values!$M122)</f>
        <v/>
      </c>
      <c r="N123" s="28" t="str">
        <f>IF(ISBLANK([1]Values!F122),"",[1]Values!$N122)</f>
        <v/>
      </c>
      <c r="O123" s="2" t="str">
        <f>IF(ISBLANK([1]Values!$F122),"",[1]Values!O122)</f>
        <v/>
      </c>
      <c r="P123" s="2" t="str">
        <f>IF(ISBLANK([1]Values!$F122),"",[1]Values!P122)</f>
        <v/>
      </c>
      <c r="Q123" s="2" t="str">
        <f>IF(ISBLANK([1]Values!$F122),"",[1]Values!Q122)</f>
        <v/>
      </c>
      <c r="R123" s="2" t="str">
        <f>IF(ISBLANK([1]Values!$F122),"",[1]Values!R122)</f>
        <v/>
      </c>
      <c r="S123" s="2" t="str">
        <f>IF(ISBLANK([1]Values!$F122),"",[1]Values!S122)</f>
        <v/>
      </c>
      <c r="T123" s="2" t="str">
        <f>IF(ISBLANK([1]Values!$F122),"",[1]Values!T122)</f>
        <v/>
      </c>
      <c r="U123" s="2" t="str">
        <f>IF(ISBLANK([1]Values!$F122),"",[1]Values!U122)</f>
        <v/>
      </c>
      <c r="W123" s="30" t="str">
        <f>IF(ISBLANK(Values!E122),"","Child")</f>
        <v/>
      </c>
      <c r="X123" s="30" t="str">
        <f>IF(ISBLANK(Values!E122),"",Values!$B$13)</f>
        <v/>
      </c>
      <c r="Y123" s="32" t="str">
        <f>IF(ISBLANK(Values!E122),"","Size-Color")</f>
        <v/>
      </c>
      <c r="Z123" s="30" t="str">
        <f>IF(ISBLANK(Values!E122),"","variation")</f>
        <v/>
      </c>
      <c r="AA123" s="2" t="str">
        <f>IF(ISBLANK(Values!E122),"",Values!$B$20)</f>
        <v/>
      </c>
      <c r="AI123" s="35"/>
      <c r="AJ123" s="33"/>
      <c r="AT123" s="28"/>
      <c r="FO123" s="28"/>
    </row>
    <row r="124" spans="1:171" ht="17" x14ac:dyDescent="0.2">
      <c r="A124" s="2" t="str">
        <f>IF(ISBLANK(Values!E123),"",IF(Values!$B$37="EU","computercomponent","computer"))</f>
        <v/>
      </c>
      <c r="B124" s="34" t="str">
        <f>IF(ISBLANK(Values!E123),"",Values!F123)</f>
        <v/>
      </c>
      <c r="C124" s="30" t="str">
        <f>IF(ISBLANK(Values!E123),"","TellusRem")</f>
        <v/>
      </c>
      <c r="D124" s="29" t="str">
        <f>IF(ISBLANK(Values!E123),"",Values!E123)</f>
        <v/>
      </c>
      <c r="E124" s="2" t="str">
        <f>IF(ISBLANK(Values!E123),"","EAN")</f>
        <v/>
      </c>
      <c r="F124" s="28" t="str">
        <f>IF(ISBLANK(Values!E123),"",IF(Values!J123, SUBSTITUTE(Values!$B$1, "{language}", Values!H123) &amp; " " &amp;Values!$B$3, SUBSTITUTE(Values!$B$2, "{language}", Values!$H123) &amp; " " &amp;Values!$B$3))</f>
        <v/>
      </c>
      <c r="G124" s="30" t="str">
        <f>IF(ISBLANK(Values!E123),"","TellusRem")</f>
        <v/>
      </c>
      <c r="H124" s="2" t="str">
        <f>IF(ISBLANK(Values!E123),"",Values!$B$16)</f>
        <v/>
      </c>
      <c r="I124" s="2" t="str">
        <f>IF(ISBLANK(Values!E123),"","4730574031")</f>
        <v/>
      </c>
      <c r="J124" s="32" t="str">
        <f>IF(ISBLANK(Values!E123),"",Values!F123 )</f>
        <v/>
      </c>
      <c r="K124" s="28" t="str">
        <f>IF(ISBLANK(Values!E123),"",IF(Values!J123, Values!$B$4, Values!$B$5))</f>
        <v/>
      </c>
      <c r="L124" s="28" t="str">
        <f>IF(ISBLANK(Values!E123),"",Values!$B$18)</f>
        <v/>
      </c>
      <c r="M124" s="28" t="str">
        <f>IF(ISBLANK(Values!E123),"",Values!$M123)</f>
        <v/>
      </c>
      <c r="N124" s="28" t="str">
        <f>IF(ISBLANK([1]Values!F123),"",[1]Values!$N123)</f>
        <v/>
      </c>
      <c r="O124" s="2" t="str">
        <f>IF(ISBLANK([1]Values!$F123),"",[1]Values!O123)</f>
        <v/>
      </c>
      <c r="P124" s="2" t="str">
        <f>IF(ISBLANK([1]Values!$F123),"",[1]Values!P123)</f>
        <v/>
      </c>
      <c r="Q124" s="2" t="str">
        <f>IF(ISBLANK([1]Values!$F123),"",[1]Values!Q123)</f>
        <v/>
      </c>
      <c r="R124" s="2" t="str">
        <f>IF(ISBLANK([1]Values!$F123),"",[1]Values!R123)</f>
        <v/>
      </c>
      <c r="S124" s="2" t="str">
        <f>IF(ISBLANK([1]Values!$F123),"",[1]Values!S123)</f>
        <v/>
      </c>
      <c r="T124" s="2" t="str">
        <f>IF(ISBLANK([1]Values!$F123),"",[1]Values!T123)</f>
        <v/>
      </c>
      <c r="U124" s="2" t="str">
        <f>IF(ISBLANK([1]Values!$F123),"",[1]Values!U123)</f>
        <v/>
      </c>
      <c r="W124" s="30" t="str">
        <f>IF(ISBLANK(Values!E123),"","Child")</f>
        <v/>
      </c>
      <c r="X124" s="30" t="str">
        <f>IF(ISBLANK(Values!E123),"",Values!$B$13)</f>
        <v/>
      </c>
      <c r="Y124" s="32" t="str">
        <f>IF(ISBLANK(Values!E123),"","Size-Color")</f>
        <v/>
      </c>
      <c r="Z124" s="30" t="str">
        <f>IF(ISBLANK(Values!E123),"","variation")</f>
        <v/>
      </c>
      <c r="AA124" s="2" t="str">
        <f>IF(ISBLANK(Values!E123),"",Values!$B$20)</f>
        <v/>
      </c>
      <c r="AI124" s="35"/>
      <c r="AJ124" s="33"/>
      <c r="AT124" s="28"/>
      <c r="FO124" s="28"/>
    </row>
    <row r="125" spans="1:171" ht="17" x14ac:dyDescent="0.2">
      <c r="A125" s="2" t="str">
        <f>IF(ISBLANK(Values!E124),"",IF(Values!$B$37="EU","computercomponent","computer"))</f>
        <v/>
      </c>
      <c r="B125" s="34" t="str">
        <f>IF(ISBLANK(Values!E124),"",Values!F124)</f>
        <v/>
      </c>
      <c r="C125" s="30" t="str">
        <f>IF(ISBLANK(Values!E124),"","TellusRem")</f>
        <v/>
      </c>
      <c r="D125" s="29" t="str">
        <f>IF(ISBLANK(Values!E124),"",Values!E124)</f>
        <v/>
      </c>
      <c r="E125" s="2" t="str">
        <f>IF(ISBLANK(Values!E124),"","EAN")</f>
        <v/>
      </c>
      <c r="F125" s="28" t="str">
        <f>IF(ISBLANK(Values!E124),"",IF(Values!J124, SUBSTITUTE(Values!$B$1, "{language}", Values!H124) &amp; " " &amp;Values!$B$3, SUBSTITUTE(Values!$B$2, "{language}", Values!$H124) &amp; " " &amp;Values!$B$3))</f>
        <v/>
      </c>
      <c r="G125" s="30" t="str">
        <f>IF(ISBLANK(Values!E124),"","TellusRem")</f>
        <v/>
      </c>
      <c r="H125" s="2" t="str">
        <f>IF(ISBLANK(Values!E124),"",Values!$B$16)</f>
        <v/>
      </c>
      <c r="I125" s="2" t="str">
        <f>IF(ISBLANK(Values!E124),"","4730574031")</f>
        <v/>
      </c>
      <c r="J125" s="32" t="str">
        <f>IF(ISBLANK(Values!E124),"",Values!F124 )</f>
        <v/>
      </c>
      <c r="K125" s="28" t="str">
        <f>IF(ISBLANK(Values!E124),"",IF(Values!J124, Values!$B$4, Values!$B$5))</f>
        <v/>
      </c>
      <c r="L125" s="28" t="str">
        <f>IF(ISBLANK(Values!E124),"",Values!$B$18)</f>
        <v/>
      </c>
      <c r="M125" s="28" t="str">
        <f>IF(ISBLANK(Values!E124),"",Values!$M124)</f>
        <v/>
      </c>
      <c r="N125" s="28" t="str">
        <f>IF(ISBLANK([1]Values!F124),"",[1]Values!$N124)</f>
        <v/>
      </c>
      <c r="O125" s="2" t="str">
        <f>IF(ISBLANK([1]Values!$F124),"",[1]Values!O124)</f>
        <v/>
      </c>
      <c r="P125" s="2" t="str">
        <f>IF(ISBLANK([1]Values!$F124),"",[1]Values!P124)</f>
        <v/>
      </c>
      <c r="Q125" s="2" t="str">
        <f>IF(ISBLANK([1]Values!$F124),"",[1]Values!Q124)</f>
        <v/>
      </c>
      <c r="R125" s="2" t="str">
        <f>IF(ISBLANK([1]Values!$F124),"",[1]Values!R124)</f>
        <v/>
      </c>
      <c r="S125" s="2" t="str">
        <f>IF(ISBLANK([1]Values!$F124),"",[1]Values!S124)</f>
        <v/>
      </c>
      <c r="T125" s="2" t="str">
        <f>IF(ISBLANK([1]Values!$F124),"",[1]Values!T124)</f>
        <v/>
      </c>
      <c r="U125" s="2" t="str">
        <f>IF(ISBLANK([1]Values!$F124),"",[1]Values!U124)</f>
        <v/>
      </c>
      <c r="W125" s="30" t="str">
        <f>IF(ISBLANK(Values!E124),"","Child")</f>
        <v/>
      </c>
      <c r="X125" s="30" t="str">
        <f>IF(ISBLANK(Values!E124),"",Values!$B$13)</f>
        <v/>
      </c>
      <c r="Y125" s="32" t="str">
        <f>IF(ISBLANK(Values!E124),"","Size-Color")</f>
        <v/>
      </c>
      <c r="Z125" s="30" t="str">
        <f>IF(ISBLANK(Values!E124),"","variation")</f>
        <v/>
      </c>
      <c r="AA125" s="2" t="str">
        <f>IF(ISBLANK(Values!E124),"",Values!$B$20)</f>
        <v/>
      </c>
      <c r="AI125" s="35"/>
      <c r="AJ125" s="33"/>
      <c r="AT125" s="28"/>
      <c r="FO125" s="28"/>
    </row>
    <row r="126" spans="1:171" ht="17" x14ac:dyDescent="0.2">
      <c r="A126" s="2" t="str">
        <f>IF(ISBLANK(Values!E125),"",IF(Values!$B$37="EU","computercomponent","computer"))</f>
        <v/>
      </c>
      <c r="B126" s="34" t="str">
        <f>IF(ISBLANK(Values!E125),"",Values!F125)</f>
        <v/>
      </c>
      <c r="C126" s="30" t="str">
        <f>IF(ISBLANK(Values!E125),"","TellusRem")</f>
        <v/>
      </c>
      <c r="D126" s="29" t="str">
        <f>IF(ISBLANK(Values!E125),"",Values!E125)</f>
        <v/>
      </c>
      <c r="E126" s="2" t="str">
        <f>IF(ISBLANK(Values!E125),"","EAN")</f>
        <v/>
      </c>
      <c r="F126" s="28" t="str">
        <f>IF(ISBLANK(Values!E125),"",IF(Values!J125, SUBSTITUTE(Values!$B$1, "{language}", Values!H125) &amp; " " &amp;Values!$B$3, SUBSTITUTE(Values!$B$2, "{language}", Values!$H125) &amp; " " &amp;Values!$B$3))</f>
        <v/>
      </c>
      <c r="G126" s="30" t="str">
        <f>IF(ISBLANK(Values!E125),"","TellusRem")</f>
        <v/>
      </c>
      <c r="H126" s="2" t="str">
        <f>IF(ISBLANK(Values!E125),"",Values!$B$16)</f>
        <v/>
      </c>
      <c r="I126" s="2" t="str">
        <f>IF(ISBLANK(Values!E125),"","4730574031")</f>
        <v/>
      </c>
      <c r="J126" s="32" t="str">
        <f>IF(ISBLANK(Values!E125),"",Values!F125 )</f>
        <v/>
      </c>
      <c r="K126" s="28" t="str">
        <f>IF(ISBLANK(Values!E125),"",IF(Values!J125, Values!$B$4, Values!$B$5))</f>
        <v/>
      </c>
      <c r="L126" s="28" t="str">
        <f>IF(ISBLANK(Values!E125),"",Values!$B$18)</f>
        <v/>
      </c>
      <c r="M126" s="28" t="str">
        <f>IF(ISBLANK(Values!E125),"",Values!$M125)</f>
        <v/>
      </c>
      <c r="N126" s="28" t="str">
        <f>IF(ISBLANK([1]Values!F125),"",[1]Values!$N125)</f>
        <v/>
      </c>
      <c r="O126" s="2" t="str">
        <f>IF(ISBLANK([1]Values!$F125),"",[1]Values!O125)</f>
        <v/>
      </c>
      <c r="P126" s="2" t="str">
        <f>IF(ISBLANK([1]Values!$F125),"",[1]Values!P125)</f>
        <v/>
      </c>
      <c r="Q126" s="2" t="str">
        <f>IF(ISBLANK([1]Values!$F125),"",[1]Values!Q125)</f>
        <v/>
      </c>
      <c r="R126" s="2" t="str">
        <f>IF(ISBLANK([1]Values!$F125),"",[1]Values!R125)</f>
        <v/>
      </c>
      <c r="S126" s="2" t="str">
        <f>IF(ISBLANK([1]Values!$F125),"",[1]Values!S125)</f>
        <v/>
      </c>
      <c r="T126" s="2" t="str">
        <f>IF(ISBLANK([1]Values!$F125),"",[1]Values!T125)</f>
        <v/>
      </c>
      <c r="U126" s="2" t="str">
        <f>IF(ISBLANK([1]Values!$F125),"",[1]Values!U125)</f>
        <v/>
      </c>
      <c r="W126" s="30" t="str">
        <f>IF(ISBLANK(Values!E125),"","Child")</f>
        <v/>
      </c>
      <c r="X126" s="30" t="str">
        <f>IF(ISBLANK(Values!E125),"",Values!$B$13)</f>
        <v/>
      </c>
      <c r="Y126" s="32" t="str">
        <f>IF(ISBLANK(Values!E125),"","Size-Color")</f>
        <v/>
      </c>
      <c r="Z126" s="30" t="str">
        <f>IF(ISBLANK(Values!E125),"","variation")</f>
        <v/>
      </c>
      <c r="AA126" s="2" t="str">
        <f>IF(ISBLANK(Values!E125),"",Values!$B$20)</f>
        <v/>
      </c>
      <c r="AI126" s="35"/>
      <c r="AJ126" s="33"/>
      <c r="AT126" s="28"/>
      <c r="FO126" s="28"/>
    </row>
    <row r="127" spans="1:171" ht="17" x14ac:dyDescent="0.2">
      <c r="A127" s="2" t="str">
        <f>IF(ISBLANK(Values!E126),"",IF(Values!$B$37="EU","computercomponent","computer"))</f>
        <v/>
      </c>
      <c r="B127" s="34" t="str">
        <f>IF(ISBLANK(Values!E126),"",Values!F126)</f>
        <v/>
      </c>
      <c r="C127" s="30" t="str">
        <f>IF(ISBLANK(Values!E126),"","TellusRem")</f>
        <v/>
      </c>
      <c r="D127" s="29" t="str">
        <f>IF(ISBLANK(Values!E126),"",Values!E126)</f>
        <v/>
      </c>
      <c r="E127" s="2" t="str">
        <f>IF(ISBLANK(Values!E126),"","EAN")</f>
        <v/>
      </c>
      <c r="F127" s="28" t="str">
        <f>IF(ISBLANK(Values!E126),"",IF(Values!J126, SUBSTITUTE(Values!$B$1, "{language}", Values!H126) &amp; " " &amp;Values!$B$3, SUBSTITUTE(Values!$B$2, "{language}", Values!$H126) &amp; " " &amp;Values!$B$3))</f>
        <v/>
      </c>
      <c r="G127" s="30" t="str">
        <f>IF(ISBLANK(Values!E126),"","TellusRem")</f>
        <v/>
      </c>
      <c r="H127" s="2" t="str">
        <f>IF(ISBLANK(Values!E126),"",Values!$B$16)</f>
        <v/>
      </c>
      <c r="I127" s="2" t="str">
        <f>IF(ISBLANK(Values!E126),"","4730574031")</f>
        <v/>
      </c>
      <c r="J127" s="32" t="str">
        <f>IF(ISBLANK(Values!E126),"",Values!F126 )</f>
        <v/>
      </c>
      <c r="K127" s="28" t="str">
        <f>IF(ISBLANK(Values!E126),"",IF(Values!J126, Values!$B$4, Values!$B$5))</f>
        <v/>
      </c>
      <c r="L127" s="28" t="str">
        <f>IF(ISBLANK(Values!E126),"",Values!$B$18)</f>
        <v/>
      </c>
      <c r="M127" s="28" t="str">
        <f>IF(ISBLANK(Values!E126),"",Values!$M126)</f>
        <v/>
      </c>
      <c r="N127" s="28" t="str">
        <f>IF(ISBLANK([1]Values!F126),"",[1]Values!$N126)</f>
        <v/>
      </c>
      <c r="O127" s="2" t="str">
        <f>IF(ISBLANK([1]Values!$F126),"",[1]Values!O126)</f>
        <v/>
      </c>
      <c r="P127" s="2" t="str">
        <f>IF(ISBLANK([1]Values!$F126),"",[1]Values!P126)</f>
        <v/>
      </c>
      <c r="Q127" s="2" t="str">
        <f>IF(ISBLANK([1]Values!$F126),"",[1]Values!Q126)</f>
        <v/>
      </c>
      <c r="R127" s="2" t="str">
        <f>IF(ISBLANK([1]Values!$F126),"",[1]Values!R126)</f>
        <v/>
      </c>
      <c r="S127" s="2" t="str">
        <f>IF(ISBLANK([1]Values!$F126),"",[1]Values!S126)</f>
        <v/>
      </c>
      <c r="T127" s="2" t="str">
        <f>IF(ISBLANK([1]Values!$F126),"",[1]Values!T126)</f>
        <v/>
      </c>
      <c r="U127" s="2" t="str">
        <f>IF(ISBLANK([1]Values!$F126),"",[1]Values!U126)</f>
        <v/>
      </c>
      <c r="W127" s="30" t="str">
        <f>IF(ISBLANK(Values!E126),"","Child")</f>
        <v/>
      </c>
      <c r="X127" s="30" t="str">
        <f>IF(ISBLANK(Values!E126),"",Values!$B$13)</f>
        <v/>
      </c>
      <c r="Y127" s="32" t="str">
        <f>IF(ISBLANK(Values!E126),"","Size-Color")</f>
        <v/>
      </c>
      <c r="Z127" s="30" t="str">
        <f>IF(ISBLANK(Values!E126),"","variation")</f>
        <v/>
      </c>
      <c r="AA127" s="2" t="str">
        <f>IF(ISBLANK(Values!E126),"",Values!$B$20)</f>
        <v/>
      </c>
      <c r="AI127" s="35"/>
      <c r="AJ127" s="33"/>
      <c r="AT127" s="28"/>
      <c r="FO127" s="28"/>
    </row>
    <row r="128" spans="1:171" ht="17" x14ac:dyDescent="0.2">
      <c r="A128" s="2" t="str">
        <f>IF(ISBLANK(Values!E127),"",IF(Values!$B$37="EU","computercomponent","computer"))</f>
        <v/>
      </c>
      <c r="B128" s="34" t="str">
        <f>IF(ISBLANK(Values!E127),"",Values!F127)</f>
        <v/>
      </c>
      <c r="C128" s="30" t="str">
        <f>IF(ISBLANK(Values!E127),"","TellusRem")</f>
        <v/>
      </c>
      <c r="D128" s="29" t="str">
        <f>IF(ISBLANK(Values!E127),"",Values!E127)</f>
        <v/>
      </c>
      <c r="E128" s="2" t="str">
        <f>IF(ISBLANK(Values!E127),"","EAN")</f>
        <v/>
      </c>
      <c r="F128" s="28" t="str">
        <f>IF(ISBLANK(Values!E127),"",IF(Values!J127, SUBSTITUTE(Values!$B$1, "{language}", Values!H127) &amp; " " &amp;Values!$B$3, SUBSTITUTE(Values!$B$2, "{language}", Values!$H127) &amp; " " &amp;Values!$B$3))</f>
        <v/>
      </c>
      <c r="G128" s="30" t="str">
        <f>IF(ISBLANK(Values!E127),"","TellusRem")</f>
        <v/>
      </c>
      <c r="H128" s="2" t="str">
        <f>IF(ISBLANK(Values!E127),"",Values!$B$16)</f>
        <v/>
      </c>
      <c r="I128" s="2" t="str">
        <f>IF(ISBLANK(Values!E127),"","4730574031")</f>
        <v/>
      </c>
      <c r="J128" s="32" t="str">
        <f>IF(ISBLANK(Values!E127),"",Values!F127 )</f>
        <v/>
      </c>
      <c r="K128" s="28" t="str">
        <f>IF(ISBLANK(Values!E127),"",IF(Values!J127, Values!$B$4, Values!$B$5))</f>
        <v/>
      </c>
      <c r="L128" s="28" t="str">
        <f>IF(ISBLANK(Values!E127),"",Values!$B$18)</f>
        <v/>
      </c>
      <c r="M128" s="28" t="str">
        <f>IF(ISBLANK(Values!E127),"",Values!$M127)</f>
        <v/>
      </c>
      <c r="N128" s="28" t="str">
        <f>IF(ISBLANK([1]Values!F127),"",[1]Values!$N127)</f>
        <v/>
      </c>
      <c r="O128" s="2" t="str">
        <f>IF(ISBLANK([1]Values!$F127),"",[1]Values!O127)</f>
        <v/>
      </c>
      <c r="P128" s="2" t="str">
        <f>IF(ISBLANK([1]Values!$F127),"",[1]Values!P127)</f>
        <v/>
      </c>
      <c r="Q128" s="2" t="str">
        <f>IF(ISBLANK([1]Values!$F127),"",[1]Values!Q127)</f>
        <v/>
      </c>
      <c r="R128" s="2" t="str">
        <f>IF(ISBLANK([1]Values!$F127),"",[1]Values!R127)</f>
        <v/>
      </c>
      <c r="S128" s="2" t="str">
        <f>IF(ISBLANK([1]Values!$F127),"",[1]Values!S127)</f>
        <v/>
      </c>
      <c r="T128" s="2" t="str">
        <f>IF(ISBLANK([1]Values!$F127),"",[1]Values!T127)</f>
        <v/>
      </c>
      <c r="U128" s="2" t="str">
        <f>IF(ISBLANK([1]Values!$F127),"",[1]Values!U127)</f>
        <v/>
      </c>
      <c r="W128" s="30" t="str">
        <f>IF(ISBLANK(Values!E127),"","Child")</f>
        <v/>
      </c>
      <c r="X128" s="30" t="str">
        <f>IF(ISBLANK(Values!E127),"",Values!$B$13)</f>
        <v/>
      </c>
      <c r="Y128" s="32" t="str">
        <f>IF(ISBLANK(Values!E127),"","Size-Color")</f>
        <v/>
      </c>
      <c r="Z128" s="30" t="str">
        <f>IF(ISBLANK(Values!E127),"","variation")</f>
        <v/>
      </c>
      <c r="AA128" s="2" t="str">
        <f>IF(ISBLANK(Values!E127),"",Values!$B$20)</f>
        <v/>
      </c>
      <c r="AI128" s="35"/>
      <c r="AJ128" s="33"/>
      <c r="AT128" s="28"/>
      <c r="FO128" s="28"/>
    </row>
    <row r="129" spans="1:171" ht="17" x14ac:dyDescent="0.2">
      <c r="A129" s="2" t="str">
        <f>IF(ISBLANK(Values!E128),"",IF(Values!$B$37="EU","computercomponent","computer"))</f>
        <v/>
      </c>
      <c r="B129" s="34" t="str">
        <f>IF(ISBLANK(Values!E128),"",Values!F128)</f>
        <v/>
      </c>
      <c r="C129" s="30" t="str">
        <f>IF(ISBLANK(Values!E128),"","TellusRem")</f>
        <v/>
      </c>
      <c r="D129" s="29" t="str">
        <f>IF(ISBLANK(Values!E128),"",Values!E128)</f>
        <v/>
      </c>
      <c r="E129" s="2" t="str">
        <f>IF(ISBLANK(Values!E128),"","EAN")</f>
        <v/>
      </c>
      <c r="F129" s="28" t="str">
        <f>IF(ISBLANK(Values!E128),"",IF(Values!J128, SUBSTITUTE(Values!$B$1, "{language}", Values!H128) &amp; " " &amp;Values!$B$3, SUBSTITUTE(Values!$B$2, "{language}", Values!$H128) &amp; " " &amp;Values!$B$3))</f>
        <v/>
      </c>
      <c r="G129" s="30" t="str">
        <f>IF(ISBLANK(Values!E128),"","TellusRem")</f>
        <v/>
      </c>
      <c r="H129" s="2" t="str">
        <f>IF(ISBLANK(Values!E128),"",Values!$B$16)</f>
        <v/>
      </c>
      <c r="I129" s="2" t="str">
        <f>IF(ISBLANK(Values!E128),"","4730574031")</f>
        <v/>
      </c>
      <c r="J129" s="32" t="str">
        <f>IF(ISBLANK(Values!E128),"",Values!F128 )</f>
        <v/>
      </c>
      <c r="K129" s="28" t="str">
        <f>IF(ISBLANK(Values!E128),"",IF(Values!J128, Values!$B$4, Values!$B$5))</f>
        <v/>
      </c>
      <c r="L129" s="28" t="str">
        <f>IF(ISBLANK(Values!E128),"",Values!$B$18)</f>
        <v/>
      </c>
      <c r="M129" s="28" t="str">
        <f>IF(ISBLANK(Values!E128),"",Values!$M128)</f>
        <v/>
      </c>
      <c r="N129" s="28" t="str">
        <f>IF(ISBLANK([1]Values!F128),"",[1]Values!$N128)</f>
        <v/>
      </c>
      <c r="O129" s="2" t="str">
        <f>IF(ISBLANK([1]Values!$F128),"",[1]Values!O128)</f>
        <v/>
      </c>
      <c r="P129" s="2" t="str">
        <f>IF(ISBLANK([1]Values!$F128),"",[1]Values!P128)</f>
        <v/>
      </c>
      <c r="Q129" s="2" t="str">
        <f>IF(ISBLANK([1]Values!$F128),"",[1]Values!Q128)</f>
        <v/>
      </c>
      <c r="R129" s="2" t="str">
        <f>IF(ISBLANK([1]Values!$F128),"",[1]Values!R128)</f>
        <v/>
      </c>
      <c r="S129" s="2" t="str">
        <f>IF(ISBLANK([1]Values!$F128),"",[1]Values!S128)</f>
        <v/>
      </c>
      <c r="T129" s="2" t="str">
        <f>IF(ISBLANK([1]Values!$F128),"",[1]Values!T128)</f>
        <v/>
      </c>
      <c r="U129" s="2" t="str">
        <f>IF(ISBLANK([1]Values!$F128),"",[1]Values!U128)</f>
        <v/>
      </c>
      <c r="W129" s="30" t="str">
        <f>IF(ISBLANK(Values!E128),"","Child")</f>
        <v/>
      </c>
      <c r="X129" s="30" t="str">
        <f>IF(ISBLANK(Values!E128),"",Values!$B$13)</f>
        <v/>
      </c>
      <c r="Y129" s="32" t="str">
        <f>IF(ISBLANK(Values!E128),"","Size-Color")</f>
        <v/>
      </c>
      <c r="Z129" s="30" t="str">
        <f>IF(ISBLANK(Values!E128),"","variation")</f>
        <v/>
      </c>
      <c r="AA129" s="2" t="str">
        <f>IF(ISBLANK(Values!E128),"",Values!$B$20)</f>
        <v/>
      </c>
      <c r="AI129" s="35"/>
      <c r="AJ129" s="33"/>
      <c r="AT129" s="28"/>
      <c r="FO129" s="28"/>
    </row>
    <row r="130" spans="1:171" ht="17" x14ac:dyDescent="0.2">
      <c r="A130" s="2" t="str">
        <f>IF(ISBLANK(Values!E129),"",IF(Values!$B$37="EU","computercomponent","computer"))</f>
        <v/>
      </c>
      <c r="B130" s="34" t="str">
        <f>IF(ISBLANK(Values!E129),"",Values!F129)</f>
        <v/>
      </c>
      <c r="C130" s="30" t="str">
        <f>IF(ISBLANK(Values!E129),"","TellusRem")</f>
        <v/>
      </c>
      <c r="D130" s="29" t="str">
        <f>IF(ISBLANK(Values!E129),"",Values!E129)</f>
        <v/>
      </c>
      <c r="E130" s="2" t="str">
        <f>IF(ISBLANK(Values!E129),"","EAN")</f>
        <v/>
      </c>
      <c r="F130" s="28" t="str">
        <f>IF(ISBLANK(Values!E129),"",IF(Values!J129, SUBSTITUTE(Values!$B$1, "{language}", Values!H129) &amp; " " &amp;Values!$B$3, SUBSTITUTE(Values!$B$2, "{language}", Values!$H129) &amp; " " &amp;Values!$B$3))</f>
        <v/>
      </c>
      <c r="G130" s="30" t="str">
        <f>IF(ISBLANK(Values!E129),"","TellusRem")</f>
        <v/>
      </c>
      <c r="H130" s="2" t="str">
        <f>IF(ISBLANK(Values!E129),"",Values!$B$16)</f>
        <v/>
      </c>
      <c r="I130" s="2" t="str">
        <f>IF(ISBLANK(Values!E129),"","4730574031")</f>
        <v/>
      </c>
      <c r="J130" s="32" t="str">
        <f>IF(ISBLANK(Values!E129),"",Values!F129 )</f>
        <v/>
      </c>
      <c r="K130" s="28" t="str">
        <f>IF(ISBLANK(Values!E129),"",IF(Values!J129, Values!$B$4, Values!$B$5))</f>
        <v/>
      </c>
      <c r="L130" s="28" t="str">
        <f>IF(ISBLANK(Values!E129),"",Values!$B$18)</f>
        <v/>
      </c>
      <c r="M130" s="28" t="str">
        <f>IF(ISBLANK(Values!E129),"",Values!$M129)</f>
        <v/>
      </c>
      <c r="N130" s="28" t="str">
        <f>IF(ISBLANK([1]Values!F129),"",[1]Values!$N129)</f>
        <v/>
      </c>
      <c r="O130" s="2" t="str">
        <f>IF(ISBLANK([1]Values!$F129),"",[1]Values!O129)</f>
        <v/>
      </c>
      <c r="P130" s="2" t="str">
        <f>IF(ISBLANK([1]Values!$F129),"",[1]Values!P129)</f>
        <v/>
      </c>
      <c r="Q130" s="2" t="str">
        <f>IF(ISBLANK([1]Values!$F129),"",[1]Values!Q129)</f>
        <v/>
      </c>
      <c r="R130" s="2" t="str">
        <f>IF(ISBLANK([1]Values!$F129),"",[1]Values!R129)</f>
        <v/>
      </c>
      <c r="S130" s="2" t="str">
        <f>IF(ISBLANK([1]Values!$F129),"",[1]Values!S129)</f>
        <v/>
      </c>
      <c r="T130" s="2" t="str">
        <f>IF(ISBLANK([1]Values!$F129),"",[1]Values!T129)</f>
        <v/>
      </c>
      <c r="U130" s="2" t="str">
        <f>IF(ISBLANK([1]Values!$F129),"",[1]Values!U129)</f>
        <v/>
      </c>
      <c r="W130" s="30" t="str">
        <f>IF(ISBLANK(Values!E129),"","Child")</f>
        <v/>
      </c>
      <c r="X130" s="30" t="str">
        <f>IF(ISBLANK(Values!E129),"",Values!$B$13)</f>
        <v/>
      </c>
      <c r="Y130" s="32" t="str">
        <f>IF(ISBLANK(Values!E129),"","Size-Color")</f>
        <v/>
      </c>
      <c r="Z130" s="30" t="str">
        <f>IF(ISBLANK(Values!E129),"","variation")</f>
        <v/>
      </c>
      <c r="AA130" s="2" t="str">
        <f>IF(ISBLANK(Values!E129),"",Values!$B$20)</f>
        <v/>
      </c>
      <c r="AI130" s="35"/>
      <c r="AJ130" s="33"/>
      <c r="AT130" s="28"/>
      <c r="FO130" s="28"/>
    </row>
    <row r="131" spans="1:171" ht="17" x14ac:dyDescent="0.2">
      <c r="A131" s="2" t="str">
        <f>IF(ISBLANK(Values!E130),"",IF(Values!$B$37="EU","computercomponent","computer"))</f>
        <v/>
      </c>
      <c r="B131" s="34" t="str">
        <f>IF(ISBLANK(Values!E130),"",Values!F130)</f>
        <v/>
      </c>
      <c r="C131" s="30" t="str">
        <f>IF(ISBLANK(Values!E130),"","TellusRem")</f>
        <v/>
      </c>
      <c r="D131" s="29" t="str">
        <f>IF(ISBLANK(Values!E130),"",Values!E130)</f>
        <v/>
      </c>
      <c r="E131" s="2" t="str">
        <f>IF(ISBLANK(Values!E130),"","EAN")</f>
        <v/>
      </c>
      <c r="F131" s="28" t="str">
        <f>IF(ISBLANK(Values!E130),"",IF(Values!J130, SUBSTITUTE(Values!$B$1, "{language}", Values!H130) &amp; " " &amp;Values!$B$3, SUBSTITUTE(Values!$B$2, "{language}", Values!$H130) &amp; " " &amp;Values!$B$3))</f>
        <v/>
      </c>
      <c r="G131" s="30" t="str">
        <f>IF(ISBLANK(Values!E130),"","TellusRem")</f>
        <v/>
      </c>
      <c r="H131" s="2" t="str">
        <f>IF(ISBLANK(Values!E130),"",Values!$B$16)</f>
        <v/>
      </c>
      <c r="I131" s="2" t="str">
        <f>IF(ISBLANK(Values!E130),"","4730574031")</f>
        <v/>
      </c>
      <c r="J131" s="32" t="str">
        <f>IF(ISBLANK(Values!E130),"",Values!F130 )</f>
        <v/>
      </c>
      <c r="K131" s="28" t="str">
        <f>IF(ISBLANK(Values!E130),"",IF(Values!J130, Values!$B$4, Values!$B$5))</f>
        <v/>
      </c>
      <c r="L131" s="28" t="str">
        <f>IF(ISBLANK(Values!E130),"",Values!$B$18)</f>
        <v/>
      </c>
      <c r="M131" s="28" t="str">
        <f>IF(ISBLANK(Values!E130),"",Values!$M130)</f>
        <v/>
      </c>
      <c r="N131" s="28" t="str">
        <f>IF(ISBLANK([1]Values!F130),"",[1]Values!$N130)</f>
        <v/>
      </c>
      <c r="O131" s="2" t="str">
        <f>IF(ISBLANK([1]Values!$F130),"",[1]Values!O130)</f>
        <v/>
      </c>
      <c r="P131" s="2" t="str">
        <f>IF(ISBLANK([1]Values!$F130),"",[1]Values!P130)</f>
        <v/>
      </c>
      <c r="Q131" s="2" t="str">
        <f>IF(ISBLANK([1]Values!$F130),"",[1]Values!Q130)</f>
        <v/>
      </c>
      <c r="R131" s="2" t="str">
        <f>IF(ISBLANK([1]Values!$F130),"",[1]Values!R130)</f>
        <v/>
      </c>
      <c r="S131" s="2" t="str">
        <f>IF(ISBLANK([1]Values!$F130),"",[1]Values!S130)</f>
        <v/>
      </c>
      <c r="T131" s="2" t="str">
        <f>IF(ISBLANK([1]Values!$F130),"",[1]Values!T130)</f>
        <v/>
      </c>
      <c r="U131" s="2" t="str">
        <f>IF(ISBLANK([1]Values!$F130),"",[1]Values!U130)</f>
        <v/>
      </c>
      <c r="W131" s="30" t="str">
        <f>IF(ISBLANK(Values!E130),"","Child")</f>
        <v/>
      </c>
      <c r="X131" s="30" t="str">
        <f>IF(ISBLANK(Values!E130),"",Values!$B$13)</f>
        <v/>
      </c>
      <c r="Y131" s="32" t="str">
        <f>IF(ISBLANK(Values!E130),"","Size-Color")</f>
        <v/>
      </c>
      <c r="Z131" s="30" t="str">
        <f>IF(ISBLANK(Values!E130),"","variation")</f>
        <v/>
      </c>
      <c r="AA131" s="2" t="str">
        <f>IF(ISBLANK(Values!E130),"",Values!$B$20)</f>
        <v/>
      </c>
      <c r="AI131" s="35"/>
      <c r="AJ131" s="33"/>
      <c r="AT131" s="28"/>
      <c r="FO131" s="28"/>
    </row>
    <row r="132" spans="1:171" ht="17" x14ac:dyDescent="0.2">
      <c r="A132" s="2" t="str">
        <f>IF(ISBLANK(Values!E131),"",IF(Values!$B$37="EU","computercomponent","computer"))</f>
        <v/>
      </c>
      <c r="B132" s="34" t="str">
        <f>IF(ISBLANK(Values!E131),"",Values!F131)</f>
        <v/>
      </c>
      <c r="C132" s="30" t="str">
        <f>IF(ISBLANK(Values!E131),"","TellusRem")</f>
        <v/>
      </c>
      <c r="D132" s="29" t="str">
        <f>IF(ISBLANK(Values!E131),"",Values!E131)</f>
        <v/>
      </c>
      <c r="E132" s="2" t="str">
        <f>IF(ISBLANK(Values!E131),"","EAN")</f>
        <v/>
      </c>
      <c r="F132" s="28" t="str">
        <f>IF(ISBLANK(Values!E131),"",IF(Values!J131, SUBSTITUTE(Values!$B$1, "{language}", Values!H131) &amp; " " &amp;Values!$B$3, SUBSTITUTE(Values!$B$2, "{language}", Values!$H131) &amp; " " &amp;Values!$B$3))</f>
        <v/>
      </c>
      <c r="G132" s="30" t="str">
        <f>IF(ISBLANK(Values!E131),"","TellusRem")</f>
        <v/>
      </c>
      <c r="H132" s="2" t="str">
        <f>IF(ISBLANK(Values!E131),"",Values!$B$16)</f>
        <v/>
      </c>
      <c r="I132" s="2" t="str">
        <f>IF(ISBLANK(Values!E131),"","4730574031")</f>
        <v/>
      </c>
      <c r="J132" s="32" t="str">
        <f>IF(ISBLANK(Values!E131),"",Values!F131 )</f>
        <v/>
      </c>
      <c r="K132" s="28" t="str">
        <f>IF(ISBLANK(Values!E131),"",IF(Values!J131, Values!$B$4, Values!$B$5))</f>
        <v/>
      </c>
      <c r="L132" s="28" t="str">
        <f>IF(ISBLANK(Values!E131),"",Values!$B$18)</f>
        <v/>
      </c>
      <c r="M132" s="28" t="str">
        <f>IF(ISBLANK(Values!E131),"",Values!$M131)</f>
        <v/>
      </c>
      <c r="N132" s="28" t="str">
        <f>IF(ISBLANK(Values!F131),"",Values!$N131)</f>
        <v/>
      </c>
      <c r="O132" s="2" t="str">
        <f>IF(ISBLANK(Values!F131),"",Values!$O131)</f>
        <v/>
      </c>
      <c r="W132" s="30" t="str">
        <f>IF(ISBLANK(Values!E131),"","Child")</f>
        <v/>
      </c>
      <c r="X132" s="30" t="str">
        <f>IF(ISBLANK(Values!E131),"",Values!$B$13)</f>
        <v/>
      </c>
      <c r="Y132" s="32" t="str">
        <f>IF(ISBLANK(Values!E131),"","Size-Color")</f>
        <v/>
      </c>
      <c r="Z132" s="30" t="str">
        <f>IF(ISBLANK(Values!E131),"","variation")</f>
        <v/>
      </c>
      <c r="AA132" s="2" t="str">
        <f>IF(ISBLANK(Values!E131),"",Values!$B$20)</f>
        <v/>
      </c>
      <c r="AI132" s="35"/>
      <c r="AJ132" s="33"/>
      <c r="AT132" s="28"/>
      <c r="FO132" s="28"/>
    </row>
    <row r="133" spans="1:171" ht="17" x14ac:dyDescent="0.2">
      <c r="A133" s="2" t="str">
        <f>IF(ISBLANK(Values!E132),"",IF(Values!$B$37="EU","computercomponent","computer"))</f>
        <v/>
      </c>
      <c r="B133" s="34" t="str">
        <f>IF(ISBLANK(Values!E132),"",Values!F132)</f>
        <v/>
      </c>
      <c r="C133" s="30" t="str">
        <f>IF(ISBLANK(Values!E132),"","TellusRem")</f>
        <v/>
      </c>
      <c r="D133" s="29" t="str">
        <f>IF(ISBLANK(Values!E132),"",Values!E132)</f>
        <v/>
      </c>
      <c r="E133" s="2" t="str">
        <f>IF(ISBLANK(Values!E132),"","EAN")</f>
        <v/>
      </c>
      <c r="F133" s="28" t="str">
        <f>IF(ISBLANK(Values!E132),"",IF(Values!J132, SUBSTITUTE(Values!$B$1, "{language}", Values!H132) &amp; " " &amp;Values!$B$3, SUBSTITUTE(Values!$B$2, "{language}", Values!$H132) &amp; " " &amp;Values!$B$3))</f>
        <v/>
      </c>
      <c r="G133" s="30" t="str">
        <f>IF(ISBLANK(Values!E132),"","TellusRem")</f>
        <v/>
      </c>
      <c r="H133" s="2" t="str">
        <f>IF(ISBLANK(Values!E132),"",Values!$B$16)</f>
        <v/>
      </c>
      <c r="I133" s="2" t="str">
        <f>IF(ISBLANK(Values!E132),"","4730574031")</f>
        <v/>
      </c>
      <c r="J133" s="32" t="str">
        <f>IF(ISBLANK(Values!E132),"",Values!F132 )</f>
        <v/>
      </c>
      <c r="K133" s="28" t="str">
        <f>IF(ISBLANK(Values!E132),"",IF(Values!J132, Values!$B$4, Values!$B$5))</f>
        <v/>
      </c>
      <c r="L133" s="28" t="str">
        <f>IF(ISBLANK(Values!E132),"",Values!$B$18)</f>
        <v/>
      </c>
      <c r="M133" s="28" t="str">
        <f>IF(ISBLANK(Values!E132),"",Values!$M132)</f>
        <v/>
      </c>
      <c r="N133" s="28" t="str">
        <f>IF(ISBLANK(Values!F132),"",Values!$N132)</f>
        <v/>
      </c>
      <c r="O133" s="2" t="str">
        <f>IF(ISBLANK(Values!F132),"",Values!$O132)</f>
        <v/>
      </c>
      <c r="W133" s="30" t="str">
        <f>IF(ISBLANK(Values!E132),"","Child")</f>
        <v/>
      </c>
      <c r="X133" s="30" t="str">
        <f>IF(ISBLANK(Values!E132),"",Values!$B$13)</f>
        <v/>
      </c>
      <c r="Y133" s="32" t="str">
        <f>IF(ISBLANK(Values!E132),"","Size-Color")</f>
        <v/>
      </c>
      <c r="Z133" s="30" t="str">
        <f>IF(ISBLANK(Values!E132),"","variation")</f>
        <v/>
      </c>
      <c r="AA133" s="2" t="str">
        <f>IF(ISBLANK(Values!E132),"",Values!$B$20)</f>
        <v/>
      </c>
      <c r="AI133" s="35"/>
      <c r="AJ133" s="33"/>
      <c r="AT133" s="28"/>
      <c r="FO133" s="28"/>
    </row>
    <row r="134" spans="1:171" ht="17" x14ac:dyDescent="0.2">
      <c r="A134" s="2" t="str">
        <f>IF(ISBLANK(Values!E133),"",IF(Values!$B$37="EU","computercomponent","computer"))</f>
        <v/>
      </c>
      <c r="B134" s="34" t="str">
        <f>IF(ISBLANK(Values!E133),"",Values!F133)</f>
        <v/>
      </c>
      <c r="C134" s="30" t="str">
        <f>IF(ISBLANK(Values!E133),"","TellusRem")</f>
        <v/>
      </c>
      <c r="D134" s="29" t="str">
        <f>IF(ISBLANK(Values!E133),"",Values!E133)</f>
        <v/>
      </c>
      <c r="E134" s="2" t="str">
        <f>IF(ISBLANK(Values!E133),"","EAN")</f>
        <v/>
      </c>
      <c r="F134" s="28" t="str">
        <f>IF(ISBLANK(Values!E133),"",IF(Values!J133, SUBSTITUTE(Values!$B$1, "{language}", Values!H133) &amp; " " &amp;Values!$B$3, SUBSTITUTE(Values!$B$2, "{language}", Values!$H133) &amp; " " &amp;Values!$B$3))</f>
        <v/>
      </c>
      <c r="G134" s="30" t="str">
        <f>IF(ISBLANK(Values!E133),"","TellusRem")</f>
        <v/>
      </c>
      <c r="H134" s="2" t="str">
        <f>IF(ISBLANK(Values!E133),"",Values!$B$16)</f>
        <v/>
      </c>
      <c r="I134" s="2" t="str">
        <f>IF(ISBLANK(Values!E133),"","4730574031")</f>
        <v/>
      </c>
      <c r="J134" s="32" t="str">
        <f>IF(ISBLANK(Values!E133),"",Values!F133 )</f>
        <v/>
      </c>
      <c r="K134" s="28" t="str">
        <f>IF(ISBLANK(Values!E133),"",IF(Values!J133, Values!$B$4, Values!$B$5))</f>
        <v/>
      </c>
      <c r="L134" s="28" t="str">
        <f>IF(ISBLANK(Values!E133),"",Values!$B$18)</f>
        <v/>
      </c>
      <c r="M134" s="28" t="str">
        <f>IF(ISBLANK(Values!E133),"",Values!$M133)</f>
        <v/>
      </c>
      <c r="N134" s="28" t="str">
        <f>IF(ISBLANK(Values!F133),"",Values!$N133)</f>
        <v/>
      </c>
      <c r="O134" s="2" t="str">
        <f>IF(ISBLANK(Values!F133),"",Values!$O133)</f>
        <v/>
      </c>
      <c r="W134" s="30" t="str">
        <f>IF(ISBLANK(Values!E133),"","Child")</f>
        <v/>
      </c>
      <c r="X134" s="30" t="str">
        <f>IF(ISBLANK(Values!E133),"",Values!$B$13)</f>
        <v/>
      </c>
      <c r="Y134" s="32" t="str">
        <f>IF(ISBLANK(Values!E133),"","Size-Color")</f>
        <v/>
      </c>
      <c r="Z134" s="30" t="str">
        <f>IF(ISBLANK(Values!E133),"","variation")</f>
        <v/>
      </c>
      <c r="AA134" s="2" t="str">
        <f>IF(ISBLANK(Values!E133),"",Values!$B$20)</f>
        <v/>
      </c>
      <c r="AI134" s="35"/>
      <c r="AJ134" s="33"/>
      <c r="AT134" s="28"/>
      <c r="FO134" s="28"/>
    </row>
    <row r="135" spans="1:171" ht="17" x14ac:dyDescent="0.2">
      <c r="A135" s="2" t="str">
        <f>IF(ISBLANK(Values!E134),"",IF(Values!$B$37="EU","computercomponent","computer"))</f>
        <v/>
      </c>
      <c r="B135" s="34" t="str">
        <f>IF(ISBLANK(Values!E134),"",Values!F134)</f>
        <v/>
      </c>
      <c r="C135" s="30" t="str">
        <f>IF(ISBLANK(Values!E134),"","TellusRem")</f>
        <v/>
      </c>
      <c r="D135" s="29" t="str">
        <f>IF(ISBLANK(Values!E134),"",Values!E134)</f>
        <v/>
      </c>
      <c r="E135" s="2" t="str">
        <f>IF(ISBLANK(Values!E134),"","EAN")</f>
        <v/>
      </c>
      <c r="F135" s="28" t="str">
        <f>IF(ISBLANK(Values!E134),"",IF(Values!J134, SUBSTITUTE(Values!$B$1, "{language}", Values!H134) &amp; " " &amp;Values!$B$3, SUBSTITUTE(Values!$B$2, "{language}", Values!$H134) &amp; " " &amp;Values!$B$3))</f>
        <v/>
      </c>
      <c r="G135" s="30" t="str">
        <f>IF(ISBLANK(Values!E134),"","TellusRem")</f>
        <v/>
      </c>
      <c r="H135" s="2" t="str">
        <f>IF(ISBLANK(Values!E134),"",Values!$B$16)</f>
        <v/>
      </c>
      <c r="I135" s="2" t="str">
        <f>IF(ISBLANK(Values!E134),"","4730574031")</f>
        <v/>
      </c>
      <c r="J135" s="32" t="str">
        <f>IF(ISBLANK(Values!E134),"",Values!F134 )</f>
        <v/>
      </c>
      <c r="K135" s="28" t="str">
        <f>IF(ISBLANK(Values!E134),"",IF(Values!J134, Values!$B$4, Values!$B$5))</f>
        <v/>
      </c>
      <c r="L135" s="28" t="str">
        <f>IF(ISBLANK(Values!E134),"",Values!$B$18)</f>
        <v/>
      </c>
      <c r="M135" s="28" t="str">
        <f>IF(ISBLANK(Values!E134),"",Values!$M134)</f>
        <v/>
      </c>
      <c r="N135" s="28" t="str">
        <f>IF(ISBLANK(Values!F134),"",Values!$N134)</f>
        <v/>
      </c>
      <c r="O135" s="2" t="str">
        <f>IF(ISBLANK(Values!F134),"",Values!$O134)</f>
        <v/>
      </c>
      <c r="W135" s="30" t="str">
        <f>IF(ISBLANK(Values!E134),"","Child")</f>
        <v/>
      </c>
      <c r="X135" s="30" t="str">
        <f>IF(ISBLANK(Values!E134),"",Values!$B$13)</f>
        <v/>
      </c>
      <c r="Y135" s="32" t="str">
        <f>IF(ISBLANK(Values!E134),"","Size-Color")</f>
        <v/>
      </c>
      <c r="Z135" s="30" t="str">
        <f>IF(ISBLANK(Values!E134),"","variation")</f>
        <v/>
      </c>
      <c r="AA135" s="2" t="str">
        <f>IF(ISBLANK(Values!E134),"",Values!$B$20)</f>
        <v/>
      </c>
      <c r="AI135" s="35"/>
      <c r="AJ135" s="33"/>
      <c r="AT135" s="28"/>
      <c r="FO135" s="28"/>
    </row>
    <row r="136" spans="1:171" ht="17" x14ac:dyDescent="0.2">
      <c r="A136" s="2" t="str">
        <f>IF(ISBLANK(Values!E135),"",IF(Values!$B$37="EU","computercomponent","computer"))</f>
        <v/>
      </c>
      <c r="B136" s="34" t="str">
        <f>IF(ISBLANK(Values!E135),"",Values!F135)</f>
        <v/>
      </c>
      <c r="C136" s="30" t="str">
        <f>IF(ISBLANK(Values!E135),"","TellusRem")</f>
        <v/>
      </c>
      <c r="D136" s="29" t="str">
        <f>IF(ISBLANK(Values!E135),"",Values!E135)</f>
        <v/>
      </c>
      <c r="E136" s="2" t="str">
        <f>IF(ISBLANK(Values!E135),"","EAN")</f>
        <v/>
      </c>
      <c r="F136" s="28" t="str">
        <f>IF(ISBLANK(Values!E135),"",IF(Values!J135, SUBSTITUTE(Values!$B$1, "{language}", Values!H135) &amp; " " &amp;Values!$B$3, SUBSTITUTE(Values!$B$2, "{language}", Values!$H135) &amp; " " &amp;Values!$B$3))</f>
        <v/>
      </c>
      <c r="G136" s="30" t="str">
        <f>IF(ISBLANK(Values!E135),"","TellusRem")</f>
        <v/>
      </c>
      <c r="H136" s="2" t="str">
        <f>IF(ISBLANK(Values!E135),"",Values!$B$16)</f>
        <v/>
      </c>
      <c r="I136" s="2" t="str">
        <f>IF(ISBLANK(Values!E135),"","4730574031")</f>
        <v/>
      </c>
      <c r="J136" s="32" t="str">
        <f>IF(ISBLANK(Values!E135),"",Values!F135 )</f>
        <v/>
      </c>
      <c r="K136" s="28" t="str">
        <f>IF(ISBLANK(Values!E135),"",IF(Values!J135, Values!$B$4, Values!$B$5))</f>
        <v/>
      </c>
      <c r="L136" s="28" t="str">
        <f>IF(ISBLANK(Values!E135),"",Values!$B$18)</f>
        <v/>
      </c>
      <c r="M136" s="28" t="str">
        <f>IF(ISBLANK(Values!E135),"",Values!$M135)</f>
        <v/>
      </c>
      <c r="N136" s="28" t="str">
        <f>IF(ISBLANK(Values!F135),"",Values!$N135)</f>
        <v/>
      </c>
      <c r="O136" s="2" t="str">
        <f>IF(ISBLANK(Values!F135),"",Values!$O135)</f>
        <v/>
      </c>
      <c r="W136" s="30" t="str">
        <f>IF(ISBLANK(Values!E135),"","Child")</f>
        <v/>
      </c>
      <c r="X136" s="30" t="str">
        <f>IF(ISBLANK(Values!E135),"",Values!$B$13)</f>
        <v/>
      </c>
      <c r="Y136" s="32" t="str">
        <f>IF(ISBLANK(Values!E135),"","Size-Color")</f>
        <v/>
      </c>
      <c r="Z136" s="30" t="str">
        <f>IF(ISBLANK(Values!E135),"","variation")</f>
        <v/>
      </c>
      <c r="AA136" s="2" t="str">
        <f>IF(ISBLANK(Values!E135),"",Values!$B$20)</f>
        <v/>
      </c>
      <c r="AI136" s="35"/>
      <c r="AJ136" s="33"/>
      <c r="AT136" s="28"/>
      <c r="FO136" s="28"/>
    </row>
    <row r="137" spans="1:171" ht="17" x14ac:dyDescent="0.2">
      <c r="A137" s="2" t="str">
        <f>IF(ISBLANK(Values!E136),"",IF(Values!$B$37="EU","computercomponent","computer"))</f>
        <v/>
      </c>
      <c r="B137" s="34" t="str">
        <f>IF(ISBLANK(Values!E136),"",Values!F136)</f>
        <v/>
      </c>
      <c r="C137" s="30" t="str">
        <f>IF(ISBLANK(Values!E136),"","TellusRem")</f>
        <v/>
      </c>
      <c r="D137" s="29" t="str">
        <f>IF(ISBLANK(Values!E136),"",Values!E136)</f>
        <v/>
      </c>
      <c r="E137" s="2" t="str">
        <f>IF(ISBLANK(Values!E136),"","EAN")</f>
        <v/>
      </c>
      <c r="F137" s="28" t="str">
        <f>IF(ISBLANK(Values!E136),"",IF(Values!J136, SUBSTITUTE(Values!$B$1, "{language}", Values!H136) &amp; " " &amp;Values!$B$3, SUBSTITUTE(Values!$B$2, "{language}", Values!$H136) &amp; " " &amp;Values!$B$3))</f>
        <v/>
      </c>
      <c r="G137" s="30" t="str">
        <f>IF(ISBLANK(Values!E136),"","TellusRem")</f>
        <v/>
      </c>
      <c r="H137" s="2" t="str">
        <f>IF(ISBLANK(Values!E136),"",Values!$B$16)</f>
        <v/>
      </c>
      <c r="I137" s="2" t="str">
        <f>IF(ISBLANK(Values!E136),"","4730574031")</f>
        <v/>
      </c>
      <c r="J137" s="32" t="str">
        <f>IF(ISBLANK(Values!E136),"",Values!F136 )</f>
        <v/>
      </c>
      <c r="K137" s="28" t="str">
        <f>IF(ISBLANK(Values!E136),"",IF(Values!J136, Values!$B$4, Values!$B$5))</f>
        <v/>
      </c>
      <c r="L137" s="28" t="str">
        <f>IF(ISBLANK(Values!E136),"",Values!$B$18)</f>
        <v/>
      </c>
      <c r="M137" s="28" t="str">
        <f>IF(ISBLANK(Values!E136),"",Values!$M136)</f>
        <v/>
      </c>
      <c r="N137" s="28" t="str">
        <f>IF(ISBLANK(Values!F136),"",Values!$N136)</f>
        <v/>
      </c>
      <c r="O137" s="2" t="str">
        <f>IF(ISBLANK(Values!F136),"",Values!$O136)</f>
        <v/>
      </c>
      <c r="W137" s="30" t="str">
        <f>IF(ISBLANK(Values!E136),"","Child")</f>
        <v/>
      </c>
      <c r="X137" s="30" t="str">
        <f>IF(ISBLANK(Values!E136),"",Values!$B$13)</f>
        <v/>
      </c>
      <c r="Y137" s="32" t="str">
        <f>IF(ISBLANK(Values!E136),"","Size-Color")</f>
        <v/>
      </c>
      <c r="Z137" s="30" t="str">
        <f>IF(ISBLANK(Values!E136),"","variation")</f>
        <v/>
      </c>
      <c r="AA137" s="2" t="str">
        <f>IF(ISBLANK(Values!E136),"",Values!$B$20)</f>
        <v/>
      </c>
      <c r="AI137" s="35"/>
      <c r="AJ137" s="33"/>
      <c r="AT137" s="28"/>
      <c r="FO137" s="28"/>
    </row>
    <row r="138" spans="1:171" ht="17" x14ac:dyDescent="0.2">
      <c r="A138" s="2" t="str">
        <f>IF(ISBLANK(Values!E137),"",IF(Values!$B$37="EU","computercomponent","computer"))</f>
        <v/>
      </c>
      <c r="B138" s="34" t="str">
        <f>IF(ISBLANK(Values!E137),"",Values!F137)</f>
        <v/>
      </c>
      <c r="C138" s="30" t="str">
        <f>IF(ISBLANK(Values!E137),"","TellusRem")</f>
        <v/>
      </c>
      <c r="D138" s="29" t="str">
        <f>IF(ISBLANK(Values!E137),"",Values!E137)</f>
        <v/>
      </c>
      <c r="E138" s="2" t="str">
        <f>IF(ISBLANK(Values!E137),"","EAN")</f>
        <v/>
      </c>
      <c r="F138" s="28" t="str">
        <f>IF(ISBLANK(Values!E137),"",IF(Values!J137, SUBSTITUTE(Values!$B$1, "{language}", Values!H137) &amp; " " &amp;Values!$B$3, SUBSTITUTE(Values!$B$2, "{language}", Values!$H137) &amp; " " &amp;Values!$B$3))</f>
        <v/>
      </c>
      <c r="G138" s="30" t="str">
        <f>IF(ISBLANK(Values!E137),"","TellusRem")</f>
        <v/>
      </c>
      <c r="H138" s="2" t="str">
        <f>IF(ISBLANK(Values!E137),"",Values!$B$16)</f>
        <v/>
      </c>
      <c r="I138" s="2" t="str">
        <f>IF(ISBLANK(Values!E137),"","4730574031")</f>
        <v/>
      </c>
      <c r="J138" s="32" t="str">
        <f>IF(ISBLANK(Values!E137),"",Values!F137 )</f>
        <v/>
      </c>
      <c r="K138" s="28" t="str">
        <f>IF(ISBLANK(Values!E137),"",IF(Values!J137, Values!$B$4, Values!$B$5))</f>
        <v/>
      </c>
      <c r="L138" s="28" t="str">
        <f>IF(ISBLANK(Values!E137),"",Values!$B$18)</f>
        <v/>
      </c>
      <c r="M138" s="28" t="str">
        <f>IF(ISBLANK(Values!E137),"",Values!$M137)</f>
        <v/>
      </c>
      <c r="N138" s="28" t="str">
        <f>IF(ISBLANK(Values!F137),"",Values!$N137)</f>
        <v/>
      </c>
      <c r="O138" s="2" t="str">
        <f>IF(ISBLANK(Values!F137),"",Values!$O137)</f>
        <v/>
      </c>
      <c r="W138" s="30" t="str">
        <f>IF(ISBLANK(Values!E137),"","Child")</f>
        <v/>
      </c>
      <c r="X138" s="30" t="str">
        <f>IF(ISBLANK(Values!E137),"",Values!$B$13)</f>
        <v/>
      </c>
      <c r="Y138" s="32" t="str">
        <f>IF(ISBLANK(Values!E137),"","Size-Color")</f>
        <v/>
      </c>
      <c r="Z138" s="30" t="str">
        <f>IF(ISBLANK(Values!E137),"","variation")</f>
        <v/>
      </c>
      <c r="AA138" s="2" t="str">
        <f>IF(ISBLANK(Values!E137),"",Values!$B$20)</f>
        <v/>
      </c>
      <c r="AI138" s="35"/>
      <c r="AJ138" s="33"/>
      <c r="AT138" s="28"/>
      <c r="FO138" s="28"/>
    </row>
    <row r="139" spans="1:171" ht="17" x14ac:dyDescent="0.2">
      <c r="A139" s="2" t="str">
        <f>IF(ISBLANK(Values!E138),"",IF(Values!$B$37="EU","computercomponent","computer"))</f>
        <v/>
      </c>
      <c r="B139" s="34" t="str">
        <f>IF(ISBLANK(Values!E138),"",Values!F138)</f>
        <v/>
      </c>
      <c r="C139" s="30" t="str">
        <f>IF(ISBLANK(Values!E138),"","TellusRem")</f>
        <v/>
      </c>
      <c r="D139" s="29" t="str">
        <f>IF(ISBLANK(Values!E138),"",Values!E138)</f>
        <v/>
      </c>
      <c r="E139" s="2" t="str">
        <f>IF(ISBLANK(Values!E138),"","EAN")</f>
        <v/>
      </c>
      <c r="F139" s="28" t="str">
        <f>IF(ISBLANK(Values!E138),"",IF(Values!J138, SUBSTITUTE(Values!$B$1, "{language}", Values!H138) &amp; " " &amp;Values!$B$3, SUBSTITUTE(Values!$B$2, "{language}", Values!$H138) &amp; " " &amp;Values!$B$3))</f>
        <v/>
      </c>
      <c r="G139" s="30" t="str">
        <f>IF(ISBLANK(Values!E138),"","TellusRem")</f>
        <v/>
      </c>
      <c r="H139" s="2" t="str">
        <f>IF(ISBLANK(Values!E138),"",Values!$B$16)</f>
        <v/>
      </c>
      <c r="I139" s="2" t="str">
        <f>IF(ISBLANK(Values!E138),"","4730574031")</f>
        <v/>
      </c>
      <c r="J139" s="32" t="str">
        <f>IF(ISBLANK(Values!E138),"",Values!F138 )</f>
        <v/>
      </c>
      <c r="K139" s="28" t="str">
        <f>IF(ISBLANK(Values!E138),"",IF(Values!J138, Values!$B$4, Values!$B$5))</f>
        <v/>
      </c>
      <c r="L139" s="28" t="str">
        <f>IF(ISBLANK(Values!E138),"",Values!$B$18)</f>
        <v/>
      </c>
      <c r="M139" s="28" t="str">
        <f>IF(ISBLANK(Values!E138),"",Values!$M138)</f>
        <v/>
      </c>
      <c r="N139" s="28" t="str">
        <f>IF(ISBLANK(Values!F138),"",Values!$N138)</f>
        <v/>
      </c>
      <c r="O139" s="2" t="str">
        <f>IF(ISBLANK(Values!F138),"",Values!$O138)</f>
        <v/>
      </c>
      <c r="W139" s="30" t="str">
        <f>IF(ISBLANK(Values!E138),"","Child")</f>
        <v/>
      </c>
      <c r="X139" s="30" t="str">
        <f>IF(ISBLANK(Values!E138),"",Values!$B$13)</f>
        <v/>
      </c>
      <c r="Y139" s="32" t="str">
        <f>IF(ISBLANK(Values!E138),"","Size-Color")</f>
        <v/>
      </c>
      <c r="Z139" s="30" t="str">
        <f>IF(ISBLANK(Values!E138),"","variation")</f>
        <v/>
      </c>
      <c r="AA139" s="2" t="str">
        <f>IF(ISBLANK(Values!E138),"",Values!$B$20)</f>
        <v/>
      </c>
      <c r="AI139" s="35"/>
      <c r="AJ139" s="33"/>
      <c r="AT139" s="28"/>
      <c r="FO139" s="28"/>
    </row>
    <row r="140" spans="1:171" ht="17" x14ac:dyDescent="0.2">
      <c r="A140" s="2" t="str">
        <f>IF(ISBLANK(Values!E139),"",IF(Values!$B$37="EU","computercomponent","computer"))</f>
        <v/>
      </c>
      <c r="B140" s="34" t="str">
        <f>IF(ISBLANK(Values!E139),"",Values!F139)</f>
        <v/>
      </c>
      <c r="C140" s="30" t="str">
        <f>IF(ISBLANK(Values!E139),"","TellusRem")</f>
        <v/>
      </c>
      <c r="D140" s="29" t="str">
        <f>IF(ISBLANK(Values!E139),"",Values!E139)</f>
        <v/>
      </c>
      <c r="E140" s="2" t="str">
        <f>IF(ISBLANK(Values!E139),"","EAN")</f>
        <v/>
      </c>
      <c r="F140" s="28" t="str">
        <f>IF(ISBLANK(Values!E139),"",IF(Values!J139, SUBSTITUTE(Values!$B$1, "{language}", Values!H139) &amp; " " &amp;Values!$B$3, SUBSTITUTE(Values!$B$2, "{language}", Values!$H139) &amp; " " &amp;Values!$B$3))</f>
        <v/>
      </c>
      <c r="G140" s="30" t="str">
        <f>IF(ISBLANK(Values!E139),"","TellusRem")</f>
        <v/>
      </c>
      <c r="H140" s="2" t="str">
        <f>IF(ISBLANK(Values!E139),"",Values!$B$16)</f>
        <v/>
      </c>
      <c r="I140" s="2" t="str">
        <f>IF(ISBLANK(Values!E139),"","4730574031")</f>
        <v/>
      </c>
      <c r="J140" s="32" t="str">
        <f>IF(ISBLANK(Values!E139),"",Values!F139 )</f>
        <v/>
      </c>
      <c r="K140" s="28" t="str">
        <f>IF(ISBLANK(Values!E139),"",IF(Values!J139, Values!$B$4, Values!$B$5))</f>
        <v/>
      </c>
      <c r="L140" s="28" t="str">
        <f>IF(ISBLANK(Values!E139),"",Values!$B$18)</f>
        <v/>
      </c>
      <c r="M140" s="28" t="str">
        <f>IF(ISBLANK(Values!E139),"",Values!$M139)</f>
        <v/>
      </c>
      <c r="N140" s="28" t="str">
        <f>IF(ISBLANK(Values!F139),"",Values!$N139)</f>
        <v/>
      </c>
      <c r="O140" s="2" t="str">
        <f>IF(ISBLANK(Values!F139),"",Values!$O139)</f>
        <v/>
      </c>
      <c r="W140" s="30" t="str">
        <f>IF(ISBLANK(Values!E139),"","Child")</f>
        <v/>
      </c>
      <c r="X140" s="30" t="str">
        <f>IF(ISBLANK(Values!E139),"",Values!$B$13)</f>
        <v/>
      </c>
      <c r="Y140" s="32" t="str">
        <f>IF(ISBLANK(Values!E139),"","Size-Color")</f>
        <v/>
      </c>
      <c r="Z140" s="30" t="str">
        <f>IF(ISBLANK(Values!E139),"","variation")</f>
        <v/>
      </c>
      <c r="AA140" s="2" t="str">
        <f>IF(ISBLANK(Values!E139),"",Values!$B$20)</f>
        <v/>
      </c>
      <c r="AI140" s="35"/>
      <c r="AJ140" s="33"/>
      <c r="AT140" s="28"/>
      <c r="FO140" s="28"/>
    </row>
    <row r="141" spans="1:171" ht="17" x14ac:dyDescent="0.2">
      <c r="A141" s="2" t="str">
        <f>IF(ISBLANK(Values!E140),"",IF(Values!$B$37="EU","computercomponent","computer"))</f>
        <v/>
      </c>
      <c r="B141" s="34" t="str">
        <f>IF(ISBLANK(Values!E140),"",Values!F140)</f>
        <v/>
      </c>
      <c r="C141" s="30" t="str">
        <f>IF(ISBLANK(Values!E140),"","TellusRem")</f>
        <v/>
      </c>
      <c r="D141" s="29" t="str">
        <f>IF(ISBLANK(Values!E140),"",Values!E140)</f>
        <v/>
      </c>
      <c r="E141" s="2" t="str">
        <f>IF(ISBLANK(Values!E140),"","EAN")</f>
        <v/>
      </c>
      <c r="F141" s="28" t="str">
        <f>IF(ISBLANK(Values!E140),"",IF(Values!J140, SUBSTITUTE(Values!$B$1, "{language}", Values!H140) &amp; " " &amp;Values!$B$3, SUBSTITUTE(Values!$B$2, "{language}", Values!$H140) &amp; " " &amp;Values!$B$3))</f>
        <v/>
      </c>
      <c r="G141" s="30" t="str">
        <f>IF(ISBLANK(Values!E140),"","TellusRem")</f>
        <v/>
      </c>
      <c r="H141" s="2" t="str">
        <f>IF(ISBLANK(Values!E140),"",Values!$B$16)</f>
        <v/>
      </c>
      <c r="I141" s="2" t="str">
        <f>IF(ISBLANK(Values!E140),"","4730574031")</f>
        <v/>
      </c>
      <c r="J141" s="32" t="str">
        <f>IF(ISBLANK(Values!E140),"",Values!F140 )</f>
        <v/>
      </c>
      <c r="K141" s="28" t="str">
        <f>IF(ISBLANK(Values!E140),"",IF(Values!J140, Values!$B$4, Values!$B$5))</f>
        <v/>
      </c>
      <c r="L141" s="28" t="str">
        <f>IF(ISBLANK(Values!E140),"",Values!$B$18)</f>
        <v/>
      </c>
      <c r="M141" s="28" t="str">
        <f>IF(ISBLANK(Values!E140),"",Values!$M140)</f>
        <v/>
      </c>
      <c r="N141" s="28" t="str">
        <f>IF(ISBLANK(Values!F140),"",Values!$N140)</f>
        <v/>
      </c>
      <c r="O141" s="2" t="str">
        <f>IF(ISBLANK(Values!F140),"",Values!$O140)</f>
        <v/>
      </c>
      <c r="W141" s="30" t="str">
        <f>IF(ISBLANK(Values!E140),"","Child")</f>
        <v/>
      </c>
      <c r="X141" s="30" t="str">
        <f>IF(ISBLANK(Values!E140),"",Values!$B$13)</f>
        <v/>
      </c>
      <c r="Y141" s="32" t="str">
        <f>IF(ISBLANK(Values!E140),"","Size-Color")</f>
        <v/>
      </c>
      <c r="Z141" s="30" t="str">
        <f>IF(ISBLANK(Values!E140),"","variation")</f>
        <v/>
      </c>
      <c r="AA141" s="2" t="str">
        <f>IF(ISBLANK(Values!E140),"",Values!$B$20)</f>
        <v/>
      </c>
      <c r="AI141" s="35"/>
      <c r="AJ141" s="33"/>
      <c r="AT141" s="28"/>
      <c r="FO141" s="28"/>
    </row>
    <row r="142" spans="1:171" ht="17" x14ac:dyDescent="0.2">
      <c r="A142" s="2" t="str">
        <f>IF(ISBLANK(Values!E141),"",IF(Values!$B$37="EU","computercomponent","computer"))</f>
        <v/>
      </c>
      <c r="B142" s="34" t="str">
        <f>IF(ISBLANK(Values!E141),"",Values!F141)</f>
        <v/>
      </c>
      <c r="C142" s="30" t="str">
        <f>IF(ISBLANK(Values!E141),"","TellusRem")</f>
        <v/>
      </c>
      <c r="D142" s="29" t="str">
        <f>IF(ISBLANK(Values!E141),"",Values!E141)</f>
        <v/>
      </c>
      <c r="E142" s="2" t="str">
        <f>IF(ISBLANK(Values!E141),"","EAN")</f>
        <v/>
      </c>
      <c r="F142" s="28" t="str">
        <f>IF(ISBLANK(Values!E141),"",IF(Values!J141, SUBSTITUTE(Values!$B$1, "{language}", Values!H141) &amp; " " &amp;Values!$B$3, SUBSTITUTE(Values!$B$2, "{language}", Values!$H141) &amp; " " &amp;Values!$B$3))</f>
        <v/>
      </c>
      <c r="G142" s="30" t="str">
        <f>IF(ISBLANK(Values!E141),"","TellusRem")</f>
        <v/>
      </c>
      <c r="H142" s="2" t="str">
        <f>IF(ISBLANK(Values!E141),"",Values!$B$16)</f>
        <v/>
      </c>
      <c r="I142" s="2" t="str">
        <f>IF(ISBLANK(Values!E141),"","4730574031")</f>
        <v/>
      </c>
      <c r="J142" s="32" t="str">
        <f>IF(ISBLANK(Values!E141),"",Values!F141 )</f>
        <v/>
      </c>
      <c r="K142" s="28" t="str">
        <f>IF(ISBLANK(Values!E141),"",IF(Values!J141, Values!$B$4, Values!$B$5))</f>
        <v/>
      </c>
      <c r="L142" s="28" t="str">
        <f>IF(ISBLANK(Values!E141),"",Values!$B$18)</f>
        <v/>
      </c>
      <c r="M142" s="28" t="str">
        <f>IF(ISBLANK(Values!E141),"",Values!$M141)</f>
        <v/>
      </c>
      <c r="N142" s="28" t="str">
        <f>IF(ISBLANK(Values!F141),"",Values!$N141)</f>
        <v/>
      </c>
      <c r="O142" s="2" t="str">
        <f>IF(ISBLANK(Values!F141),"",Values!$O141)</f>
        <v/>
      </c>
      <c r="W142" s="30" t="str">
        <f>IF(ISBLANK(Values!E141),"","Child")</f>
        <v/>
      </c>
      <c r="X142" s="30" t="str">
        <f>IF(ISBLANK(Values!E141),"",Values!$B$13)</f>
        <v/>
      </c>
      <c r="Y142" s="32" t="str">
        <f>IF(ISBLANK(Values!E141),"","Size-Color")</f>
        <v/>
      </c>
      <c r="Z142" s="30" t="str">
        <f>IF(ISBLANK(Values!E141),"","variation")</f>
        <v/>
      </c>
      <c r="AA142" s="2" t="str">
        <f>IF(ISBLANK(Values!E141),"",Values!$B$20)</f>
        <v/>
      </c>
      <c r="AI142" s="35"/>
      <c r="AJ142" s="33"/>
      <c r="AT142" s="28"/>
      <c r="FO142" s="28"/>
    </row>
    <row r="143" spans="1:171" ht="17" x14ac:dyDescent="0.2">
      <c r="A143" s="2" t="str">
        <f>IF(ISBLANK(Values!E142),"",IF(Values!$B$37="EU","computercomponent","computer"))</f>
        <v/>
      </c>
      <c r="B143" s="34" t="str">
        <f>IF(ISBLANK(Values!E142),"",Values!F142)</f>
        <v/>
      </c>
      <c r="C143" s="30" t="str">
        <f>IF(ISBLANK(Values!E142),"","TellusRem")</f>
        <v/>
      </c>
      <c r="D143" s="29" t="str">
        <f>IF(ISBLANK(Values!E142),"",Values!E142)</f>
        <v/>
      </c>
      <c r="E143" s="2" t="str">
        <f>IF(ISBLANK(Values!E142),"","EAN")</f>
        <v/>
      </c>
      <c r="F143" s="28" t="str">
        <f>IF(ISBLANK(Values!E142),"",IF(Values!J142, SUBSTITUTE(Values!$B$1, "{language}", Values!H142) &amp; " " &amp;Values!$B$3, SUBSTITUTE(Values!$B$2, "{language}", Values!$H142) &amp; " " &amp;Values!$B$3))</f>
        <v/>
      </c>
      <c r="G143" s="30" t="str">
        <f>IF(ISBLANK(Values!E142),"","TellusRem")</f>
        <v/>
      </c>
      <c r="H143" s="2" t="str">
        <f>IF(ISBLANK(Values!E142),"",Values!$B$16)</f>
        <v/>
      </c>
      <c r="I143" s="2" t="str">
        <f>IF(ISBLANK(Values!E142),"","4730574031")</f>
        <v/>
      </c>
      <c r="J143" s="32" t="str">
        <f>IF(ISBLANK(Values!E142),"",Values!F142 )</f>
        <v/>
      </c>
      <c r="K143" s="28" t="str">
        <f>IF(ISBLANK(Values!E142),"",IF(Values!J142, Values!$B$4, Values!$B$5))</f>
        <v/>
      </c>
      <c r="L143" s="28" t="str">
        <f>IF(ISBLANK(Values!E142),"",Values!$B$18)</f>
        <v/>
      </c>
      <c r="M143" s="28" t="str">
        <f>IF(ISBLANK(Values!E142),"",Values!$M142)</f>
        <v/>
      </c>
      <c r="N143" s="28" t="str">
        <f>IF(ISBLANK(Values!F142),"",Values!$N142)</f>
        <v/>
      </c>
      <c r="O143" s="2" t="str">
        <f>IF(ISBLANK(Values!F142),"",Values!$O142)</f>
        <v/>
      </c>
      <c r="W143" s="30" t="str">
        <f>IF(ISBLANK(Values!E142),"","Child")</f>
        <v/>
      </c>
      <c r="X143" s="30" t="str">
        <f>IF(ISBLANK(Values!E142),"",Values!$B$13)</f>
        <v/>
      </c>
      <c r="Y143" s="32" t="str">
        <f>IF(ISBLANK(Values!E142),"","Size-Color")</f>
        <v/>
      </c>
      <c r="Z143" s="30" t="str">
        <f>IF(ISBLANK(Values!E142),"","variation")</f>
        <v/>
      </c>
      <c r="AA143" s="2" t="str">
        <f>IF(ISBLANK(Values!E142),"",Values!$B$20)</f>
        <v/>
      </c>
      <c r="AI143" s="35"/>
      <c r="AJ143" s="33"/>
      <c r="AT143" s="28"/>
      <c r="FO143" s="28"/>
    </row>
    <row r="144" spans="1:171" ht="17" x14ac:dyDescent="0.2">
      <c r="A144" s="2" t="str">
        <f>IF(ISBLANK(Values!E143),"",IF(Values!$B$37="EU","computercomponent","computer"))</f>
        <v/>
      </c>
      <c r="B144" s="34" t="str">
        <f>IF(ISBLANK(Values!E143),"",Values!F143)</f>
        <v/>
      </c>
      <c r="C144" s="30" t="str">
        <f>IF(ISBLANK(Values!E143),"","TellusRem")</f>
        <v/>
      </c>
      <c r="D144" s="29" t="str">
        <f>IF(ISBLANK(Values!E143),"",Values!E143)</f>
        <v/>
      </c>
      <c r="E144" s="2" t="str">
        <f>IF(ISBLANK(Values!E143),"","EAN")</f>
        <v/>
      </c>
      <c r="F144" s="28" t="str">
        <f>IF(ISBLANK(Values!E143),"",IF(Values!J143, SUBSTITUTE(Values!$B$1, "{language}", Values!H143) &amp; " " &amp;Values!$B$3, SUBSTITUTE(Values!$B$2, "{language}", Values!$H143) &amp; " " &amp;Values!$B$3))</f>
        <v/>
      </c>
      <c r="G144" s="30" t="str">
        <f>IF(ISBLANK(Values!E143),"","TellusRem")</f>
        <v/>
      </c>
      <c r="H144" s="2" t="str">
        <f>IF(ISBLANK(Values!E143),"",Values!$B$16)</f>
        <v/>
      </c>
      <c r="I144" s="2" t="str">
        <f>IF(ISBLANK(Values!E143),"","4730574031")</f>
        <v/>
      </c>
      <c r="J144" s="32" t="str">
        <f>IF(ISBLANK(Values!E143),"",Values!F143 )</f>
        <v/>
      </c>
      <c r="K144" s="28" t="str">
        <f>IF(ISBLANK(Values!E143),"",IF(Values!J143, Values!$B$4, Values!$B$5))</f>
        <v/>
      </c>
      <c r="L144" s="28" t="str">
        <f>IF(ISBLANK(Values!E143),"",Values!$B$18)</f>
        <v/>
      </c>
      <c r="M144" s="28" t="str">
        <f>IF(ISBLANK(Values!E143),"",Values!$M143)</f>
        <v/>
      </c>
      <c r="N144" s="28" t="str">
        <f>IF(ISBLANK(Values!F143),"",Values!$N143)</f>
        <v/>
      </c>
      <c r="O144" s="2" t="str">
        <f>IF(ISBLANK(Values!F143),"",Values!$O143)</f>
        <v/>
      </c>
      <c r="W144" s="30" t="str">
        <f>IF(ISBLANK(Values!E143),"","Child")</f>
        <v/>
      </c>
      <c r="X144" s="30" t="str">
        <f>IF(ISBLANK(Values!E143),"",Values!$B$13)</f>
        <v/>
      </c>
      <c r="Y144" s="32" t="str">
        <f>IF(ISBLANK(Values!E143),"","Size-Color")</f>
        <v/>
      </c>
      <c r="Z144" s="30" t="str">
        <f>IF(ISBLANK(Values!E143),"","variation")</f>
        <v/>
      </c>
      <c r="AA144" s="2" t="str">
        <f>IF(ISBLANK(Values!E143),"",Values!$B$20)</f>
        <v/>
      </c>
      <c r="AI144" s="35"/>
      <c r="AJ144" s="33"/>
      <c r="AT144" s="28"/>
      <c r="FO144" s="28"/>
    </row>
    <row r="145" spans="1:171" ht="17" x14ac:dyDescent="0.2">
      <c r="A145" s="2" t="str">
        <f>IF(ISBLANK(Values!E144),"",IF(Values!$B$37="EU","computercomponent","computer"))</f>
        <v/>
      </c>
      <c r="B145" s="34" t="str">
        <f>IF(ISBLANK(Values!E144),"",Values!F144)</f>
        <v/>
      </c>
      <c r="C145" s="30" t="str">
        <f>IF(ISBLANK(Values!E144),"","TellusRem")</f>
        <v/>
      </c>
      <c r="D145" s="29" t="str">
        <f>IF(ISBLANK(Values!E144),"",Values!E144)</f>
        <v/>
      </c>
      <c r="E145" s="2" t="str">
        <f>IF(ISBLANK(Values!E144),"","EAN")</f>
        <v/>
      </c>
      <c r="F145" s="28" t="str">
        <f>IF(ISBLANK(Values!E144),"",IF(Values!J144, SUBSTITUTE(Values!$B$1, "{language}", Values!H144) &amp; " " &amp;Values!$B$3, SUBSTITUTE(Values!$B$2, "{language}", Values!$H144) &amp; " " &amp;Values!$B$3))</f>
        <v/>
      </c>
      <c r="G145" s="30" t="str">
        <f>IF(ISBLANK(Values!E144),"","TellusRem")</f>
        <v/>
      </c>
      <c r="H145" s="2" t="str">
        <f>IF(ISBLANK(Values!E144),"",Values!$B$16)</f>
        <v/>
      </c>
      <c r="I145" s="2" t="str">
        <f>IF(ISBLANK(Values!E144),"","4730574031")</f>
        <v/>
      </c>
      <c r="J145" s="32" t="str">
        <f>IF(ISBLANK(Values!E144),"",Values!F144 )</f>
        <v/>
      </c>
      <c r="K145" s="28" t="str">
        <f>IF(ISBLANK(Values!E144),"",IF(Values!J144, Values!$B$4, Values!$B$5))</f>
        <v/>
      </c>
      <c r="L145" s="28" t="str">
        <f>IF(ISBLANK(Values!E144),"",Values!$B$18)</f>
        <v/>
      </c>
      <c r="M145" s="28" t="str">
        <f>IF(ISBLANK(Values!E144),"",Values!$M144)</f>
        <v/>
      </c>
      <c r="N145" s="28" t="str">
        <f>IF(ISBLANK(Values!F144),"",Values!$N144)</f>
        <v/>
      </c>
      <c r="O145" s="2" t="str">
        <f>IF(ISBLANK(Values!F144),"",Values!$O144)</f>
        <v/>
      </c>
      <c r="W145" s="30" t="str">
        <f>IF(ISBLANK(Values!E144),"","Child")</f>
        <v/>
      </c>
      <c r="X145" s="30" t="str">
        <f>IF(ISBLANK(Values!E144),"",Values!$B$13)</f>
        <v/>
      </c>
      <c r="Y145" s="32" t="str">
        <f>IF(ISBLANK(Values!E144),"","Size-Color")</f>
        <v/>
      </c>
      <c r="Z145" s="30" t="str">
        <f>IF(ISBLANK(Values!E144),"","variation")</f>
        <v/>
      </c>
      <c r="AA145" s="2" t="str">
        <f>IF(ISBLANK(Values!E144),"",Values!$B$20)</f>
        <v/>
      </c>
      <c r="AI145" s="35"/>
      <c r="AJ145" s="33"/>
      <c r="AT145" s="28"/>
      <c r="FO145" s="28"/>
    </row>
    <row r="146" spans="1:171" ht="17" x14ac:dyDescent="0.2">
      <c r="A146" s="2" t="str">
        <f>IF(ISBLANK(Values!E145),"",IF(Values!$B$37="EU","computercomponent","computer"))</f>
        <v/>
      </c>
      <c r="B146" s="34" t="str">
        <f>IF(ISBLANK(Values!E145),"",Values!F145)</f>
        <v/>
      </c>
      <c r="C146" s="30" t="str">
        <f>IF(ISBLANK(Values!E145),"","TellusRem")</f>
        <v/>
      </c>
      <c r="D146" s="29" t="str">
        <f>IF(ISBLANK(Values!E145),"",Values!E145)</f>
        <v/>
      </c>
      <c r="E146" s="2" t="str">
        <f>IF(ISBLANK(Values!E145),"","EAN")</f>
        <v/>
      </c>
      <c r="F146" s="28" t="str">
        <f>IF(ISBLANK(Values!E145),"",IF(Values!J145, SUBSTITUTE(Values!$B$1, "{language}", Values!H145) &amp; " " &amp;Values!$B$3, SUBSTITUTE(Values!$B$2, "{language}", Values!$H145) &amp; " " &amp;Values!$B$3))</f>
        <v/>
      </c>
      <c r="G146" s="30" t="str">
        <f>IF(ISBLANK(Values!E145),"","TellusRem")</f>
        <v/>
      </c>
      <c r="H146" s="2" t="str">
        <f>IF(ISBLANK(Values!E145),"",Values!$B$16)</f>
        <v/>
      </c>
      <c r="I146" s="2" t="str">
        <f>IF(ISBLANK(Values!E145),"","4730574031")</f>
        <v/>
      </c>
      <c r="J146" s="32" t="str">
        <f>IF(ISBLANK(Values!E145),"",Values!F145 )</f>
        <v/>
      </c>
      <c r="K146" s="28" t="str">
        <f>IF(ISBLANK(Values!E145),"",IF(Values!J145, Values!$B$4, Values!$B$5))</f>
        <v/>
      </c>
      <c r="L146" s="28" t="str">
        <f>IF(ISBLANK(Values!E145),"",Values!$B$18)</f>
        <v/>
      </c>
      <c r="M146" s="28" t="str">
        <f>IF(ISBLANK(Values!E145),"",Values!$M145)</f>
        <v/>
      </c>
      <c r="N146" s="28" t="str">
        <f>IF(ISBLANK(Values!F145),"",Values!$N145)</f>
        <v/>
      </c>
      <c r="O146" s="2" t="str">
        <f>IF(ISBLANK(Values!F145),"",Values!$O145)</f>
        <v/>
      </c>
      <c r="W146" s="30" t="str">
        <f>IF(ISBLANK(Values!E145),"","Child")</f>
        <v/>
      </c>
      <c r="X146" s="30" t="str">
        <f>IF(ISBLANK(Values!E145),"",Values!$B$13)</f>
        <v/>
      </c>
      <c r="Y146" s="32" t="str">
        <f>IF(ISBLANK(Values!E145),"","Size-Color")</f>
        <v/>
      </c>
      <c r="Z146" s="30" t="str">
        <f>IF(ISBLANK(Values!E145),"","variation")</f>
        <v/>
      </c>
      <c r="AA146" s="2" t="str">
        <f>IF(ISBLANK(Values!E145),"",Values!$B$20)</f>
        <v/>
      </c>
      <c r="AI146" s="35"/>
      <c r="AJ146" s="33"/>
      <c r="AT146" s="28"/>
      <c r="FO146" s="28"/>
    </row>
    <row r="147" spans="1:171" ht="17" x14ac:dyDescent="0.2">
      <c r="A147" s="2" t="str">
        <f>IF(ISBLANK(Values!E146),"",IF(Values!$B$37="EU","computercomponent","computer"))</f>
        <v/>
      </c>
      <c r="B147" s="34" t="str">
        <f>IF(ISBLANK(Values!E146),"",Values!F146)</f>
        <v/>
      </c>
      <c r="C147" s="30" t="str">
        <f>IF(ISBLANK(Values!E146),"","TellusRem")</f>
        <v/>
      </c>
      <c r="D147" s="29" t="str">
        <f>IF(ISBLANK(Values!E146),"",Values!E146)</f>
        <v/>
      </c>
      <c r="E147" s="2" t="str">
        <f>IF(ISBLANK(Values!E146),"","EAN")</f>
        <v/>
      </c>
      <c r="F147" s="28" t="str">
        <f>IF(ISBLANK(Values!E146),"",IF(Values!J146, SUBSTITUTE(Values!$B$1, "{language}", Values!H146) &amp; " " &amp;Values!$B$3, SUBSTITUTE(Values!$B$2, "{language}", Values!$H146) &amp; " " &amp;Values!$B$3))</f>
        <v/>
      </c>
      <c r="G147" s="30" t="str">
        <f>IF(ISBLANK(Values!E146),"","TellusRem")</f>
        <v/>
      </c>
      <c r="H147" s="2" t="str">
        <f>IF(ISBLANK(Values!E146),"",Values!$B$16)</f>
        <v/>
      </c>
      <c r="I147" s="2" t="str">
        <f>IF(ISBLANK(Values!E146),"","4730574031")</f>
        <v/>
      </c>
      <c r="J147" s="32" t="str">
        <f>IF(ISBLANK(Values!E146),"",Values!F146 )</f>
        <v/>
      </c>
      <c r="K147" s="28" t="str">
        <f>IF(ISBLANK(Values!E146),"",IF(Values!J146, Values!$B$4, Values!$B$5))</f>
        <v/>
      </c>
      <c r="L147" s="28" t="str">
        <f>IF(ISBLANK(Values!E146),"",Values!$B$18)</f>
        <v/>
      </c>
      <c r="M147" s="28" t="str">
        <f>IF(ISBLANK(Values!E146),"",Values!$M146)</f>
        <v/>
      </c>
      <c r="N147" s="28" t="str">
        <f>IF(ISBLANK(Values!F146),"",Values!$N146)</f>
        <v/>
      </c>
      <c r="O147" s="2" t="str">
        <f>IF(ISBLANK(Values!F146),"",Values!$O146)</f>
        <v/>
      </c>
      <c r="W147" s="30" t="str">
        <f>IF(ISBLANK(Values!E146),"","Child")</f>
        <v/>
      </c>
      <c r="X147" s="30" t="str">
        <f>IF(ISBLANK(Values!E146),"",Values!$B$13)</f>
        <v/>
      </c>
      <c r="Y147" s="32" t="str">
        <f>IF(ISBLANK(Values!E146),"","Size-Color")</f>
        <v/>
      </c>
      <c r="Z147" s="30" t="str">
        <f>IF(ISBLANK(Values!E146),"","variation")</f>
        <v/>
      </c>
      <c r="AA147" s="2" t="str">
        <f>IF(ISBLANK(Values!E146),"",Values!$B$20)</f>
        <v/>
      </c>
      <c r="AI147" s="35"/>
      <c r="AJ147" s="33"/>
      <c r="AT147" s="28"/>
      <c r="FO147" s="28"/>
    </row>
    <row r="148" spans="1:171" ht="17" x14ac:dyDescent="0.2">
      <c r="A148" s="2" t="str">
        <f>IF(ISBLANK(Values!E147),"",IF(Values!$B$37="EU","computercomponent","computer"))</f>
        <v/>
      </c>
      <c r="B148" s="34" t="str">
        <f>IF(ISBLANK(Values!E147),"",Values!F147)</f>
        <v/>
      </c>
      <c r="C148" s="30" t="str">
        <f>IF(ISBLANK(Values!E147),"","TellusRem")</f>
        <v/>
      </c>
      <c r="D148" s="29" t="str">
        <f>IF(ISBLANK(Values!E147),"",Values!E147)</f>
        <v/>
      </c>
      <c r="E148" s="2" t="str">
        <f>IF(ISBLANK(Values!E147),"","EAN")</f>
        <v/>
      </c>
      <c r="F148" s="28" t="str">
        <f>IF(ISBLANK(Values!E147),"",IF(Values!J147, SUBSTITUTE(Values!$B$1, "{language}", Values!H147) &amp; " " &amp;Values!$B$3, SUBSTITUTE(Values!$B$2, "{language}", Values!$H147) &amp; " " &amp;Values!$B$3))</f>
        <v/>
      </c>
      <c r="G148" s="30" t="str">
        <f>IF(ISBLANK(Values!E147),"","TellusRem")</f>
        <v/>
      </c>
      <c r="H148" s="2" t="str">
        <f>IF(ISBLANK(Values!E147),"",Values!$B$16)</f>
        <v/>
      </c>
      <c r="I148" s="2" t="str">
        <f>IF(ISBLANK(Values!E147),"","4730574031")</f>
        <v/>
      </c>
      <c r="J148" s="32" t="str">
        <f>IF(ISBLANK(Values!E147),"",Values!F147 )</f>
        <v/>
      </c>
      <c r="K148" s="28" t="str">
        <f>IF(ISBLANK(Values!E147),"",IF(Values!J147, Values!$B$4, Values!$B$5))</f>
        <v/>
      </c>
      <c r="L148" s="28" t="str">
        <f>IF(ISBLANK(Values!E147),"",Values!$B$18)</f>
        <v/>
      </c>
      <c r="M148" s="28" t="str">
        <f>IF(ISBLANK(Values!E147),"",Values!$M147)</f>
        <v/>
      </c>
      <c r="N148" s="28" t="str">
        <f>IF(ISBLANK(Values!F147),"",Values!$N147)</f>
        <v/>
      </c>
      <c r="O148" s="2" t="str">
        <f>IF(ISBLANK(Values!F147),"",Values!$O147)</f>
        <v/>
      </c>
      <c r="W148" s="30" t="str">
        <f>IF(ISBLANK(Values!E147),"","Child")</f>
        <v/>
      </c>
      <c r="X148" s="30" t="str">
        <f>IF(ISBLANK(Values!E147),"",Values!$B$13)</f>
        <v/>
      </c>
      <c r="Y148" s="32" t="str">
        <f>IF(ISBLANK(Values!E147),"","Size-Color")</f>
        <v/>
      </c>
      <c r="Z148" s="30" t="str">
        <f>IF(ISBLANK(Values!E147),"","variation")</f>
        <v/>
      </c>
      <c r="AA148" s="2" t="str">
        <f>IF(ISBLANK(Values!E147),"",Values!$B$20)</f>
        <v/>
      </c>
      <c r="AI148" s="35"/>
      <c r="AJ148" s="33"/>
      <c r="AT148" s="28"/>
      <c r="FO148" s="28"/>
    </row>
    <row r="149" spans="1:171" ht="17" x14ac:dyDescent="0.2">
      <c r="A149" s="2" t="str">
        <f>IF(ISBLANK(Values!E148),"",IF(Values!$B$37="EU","computercomponent","computer"))</f>
        <v/>
      </c>
      <c r="B149" s="34" t="str">
        <f>IF(ISBLANK(Values!E148),"",Values!F148)</f>
        <v/>
      </c>
      <c r="C149" s="30" t="str">
        <f>IF(ISBLANK(Values!E148),"","TellusRem")</f>
        <v/>
      </c>
      <c r="D149" s="29" t="str">
        <f>IF(ISBLANK(Values!E148),"",Values!E148)</f>
        <v/>
      </c>
      <c r="E149" s="2" t="str">
        <f>IF(ISBLANK(Values!E148),"","EAN")</f>
        <v/>
      </c>
      <c r="F149" s="28" t="str">
        <f>IF(ISBLANK(Values!E148),"",IF(Values!J148, SUBSTITUTE(Values!$B$1, "{language}", Values!H148) &amp; " " &amp;Values!$B$3, SUBSTITUTE(Values!$B$2, "{language}", Values!$H148) &amp; " " &amp;Values!$B$3))</f>
        <v/>
      </c>
      <c r="G149" s="30" t="str">
        <f>IF(ISBLANK(Values!E148),"","TellusRem")</f>
        <v/>
      </c>
      <c r="H149" s="2" t="str">
        <f>IF(ISBLANK(Values!E148),"",Values!$B$16)</f>
        <v/>
      </c>
      <c r="I149" s="2" t="str">
        <f>IF(ISBLANK(Values!E148),"","4730574031")</f>
        <v/>
      </c>
      <c r="J149" s="32" t="str">
        <f>IF(ISBLANK(Values!E148),"",Values!F148 )</f>
        <v/>
      </c>
      <c r="K149" s="28" t="str">
        <f>IF(ISBLANK(Values!E148),"",IF(Values!J148, Values!$B$4, Values!$B$5))</f>
        <v/>
      </c>
      <c r="L149" s="28" t="str">
        <f>IF(ISBLANK(Values!E148),"",Values!$B$18)</f>
        <v/>
      </c>
      <c r="M149" s="28" t="str">
        <f>IF(ISBLANK(Values!E148),"",Values!$M148)</f>
        <v/>
      </c>
      <c r="N149" s="28" t="str">
        <f>IF(ISBLANK(Values!F148),"",Values!$N148)</f>
        <v/>
      </c>
      <c r="O149" s="2" t="str">
        <f>IF(ISBLANK(Values!F148),"",Values!$O148)</f>
        <v/>
      </c>
      <c r="W149" s="30" t="str">
        <f>IF(ISBLANK(Values!E148),"","Child")</f>
        <v/>
      </c>
      <c r="X149" s="30" t="str">
        <f>IF(ISBLANK(Values!E148),"",Values!$B$13)</f>
        <v/>
      </c>
      <c r="Y149" s="32" t="str">
        <f>IF(ISBLANK(Values!E148),"","Size-Color")</f>
        <v/>
      </c>
      <c r="Z149" s="30" t="str">
        <f>IF(ISBLANK(Values!E148),"","variation")</f>
        <v/>
      </c>
      <c r="AA149" s="2" t="str">
        <f>IF(ISBLANK(Values!E148),"",Values!$B$20)</f>
        <v/>
      </c>
      <c r="AI149" s="35"/>
      <c r="AJ149" s="33"/>
      <c r="AT149" s="28"/>
      <c r="FO149" s="28"/>
    </row>
    <row r="150" spans="1:171" ht="17" x14ac:dyDescent="0.2">
      <c r="A150" s="2" t="str">
        <f>IF(ISBLANK(Values!E149),"",IF(Values!$B$37="EU","computercomponent","computer"))</f>
        <v/>
      </c>
      <c r="B150" s="34" t="str">
        <f>IF(ISBLANK(Values!E149),"",Values!F149)</f>
        <v/>
      </c>
      <c r="C150" s="30" t="str">
        <f>IF(ISBLANK(Values!E149),"","TellusRem")</f>
        <v/>
      </c>
      <c r="D150" s="29" t="str">
        <f>IF(ISBLANK(Values!E149),"",Values!E149)</f>
        <v/>
      </c>
      <c r="E150" s="2" t="str">
        <f>IF(ISBLANK(Values!E149),"","EAN")</f>
        <v/>
      </c>
      <c r="F150" s="28" t="str">
        <f>IF(ISBLANK(Values!E149),"",IF(Values!J149, SUBSTITUTE(Values!$B$1, "{language}", Values!H149) &amp; " " &amp;Values!$B$3, SUBSTITUTE(Values!$B$2, "{language}", Values!$H149) &amp; " " &amp;Values!$B$3))</f>
        <v/>
      </c>
      <c r="G150" s="30" t="str">
        <f>IF(ISBLANK(Values!E149),"","TellusRem")</f>
        <v/>
      </c>
      <c r="H150" s="2" t="str">
        <f>IF(ISBLANK(Values!E149),"",Values!$B$16)</f>
        <v/>
      </c>
      <c r="I150" s="2" t="str">
        <f>IF(ISBLANK(Values!E149),"","4730574031")</f>
        <v/>
      </c>
      <c r="J150" s="32" t="str">
        <f>IF(ISBLANK(Values!E149),"",Values!F149 )</f>
        <v/>
      </c>
      <c r="K150" s="28" t="str">
        <f>IF(ISBLANK(Values!E149),"",IF(Values!J149, Values!$B$4, Values!$B$5))</f>
        <v/>
      </c>
      <c r="L150" s="28" t="str">
        <f>IF(ISBLANK(Values!E149),"",Values!$B$18)</f>
        <v/>
      </c>
      <c r="M150" s="28" t="str">
        <f>IF(ISBLANK(Values!E149),"",Values!$M149)</f>
        <v/>
      </c>
      <c r="N150" s="28" t="str">
        <f>IF(ISBLANK(Values!F149),"",Values!$N149)</f>
        <v/>
      </c>
      <c r="O150" s="2" t="str">
        <f>IF(ISBLANK(Values!F149),"",Values!$O149)</f>
        <v/>
      </c>
      <c r="W150" s="30" t="str">
        <f>IF(ISBLANK(Values!E149),"","Child")</f>
        <v/>
      </c>
      <c r="X150" s="30" t="str">
        <f>IF(ISBLANK(Values!E149),"",Values!$B$13)</f>
        <v/>
      </c>
      <c r="Y150" s="32" t="str">
        <f>IF(ISBLANK(Values!E149),"","Size-Color")</f>
        <v/>
      </c>
      <c r="Z150" s="30" t="str">
        <f>IF(ISBLANK(Values!E149),"","variation")</f>
        <v/>
      </c>
      <c r="AA150" s="2" t="str">
        <f>IF(ISBLANK(Values!E149),"",Values!$B$20)</f>
        <v/>
      </c>
      <c r="AI150" s="35"/>
      <c r="AJ150" s="33"/>
      <c r="AT150" s="28"/>
      <c r="FO150" s="28"/>
    </row>
    <row r="151" spans="1:171" ht="17" x14ac:dyDescent="0.2">
      <c r="A151" s="2" t="str">
        <f>IF(ISBLANK(Values!E150),"",IF(Values!$B$37="EU","computercomponent","computer"))</f>
        <v/>
      </c>
      <c r="B151" s="34" t="str">
        <f>IF(ISBLANK(Values!E150),"",Values!F150)</f>
        <v/>
      </c>
      <c r="C151" s="30" t="str">
        <f>IF(ISBLANK(Values!E150),"","TellusRem")</f>
        <v/>
      </c>
      <c r="D151" s="29" t="str">
        <f>IF(ISBLANK(Values!E150),"",Values!E150)</f>
        <v/>
      </c>
      <c r="E151" s="2" t="str">
        <f>IF(ISBLANK(Values!E150),"","EAN")</f>
        <v/>
      </c>
      <c r="F151" s="28" t="str">
        <f>IF(ISBLANK(Values!E150),"",IF(Values!J150, SUBSTITUTE(Values!$B$1, "{language}", Values!H150) &amp; " " &amp;Values!$B$3, SUBSTITUTE(Values!$B$2, "{language}", Values!$H150) &amp; " " &amp;Values!$B$3))</f>
        <v/>
      </c>
      <c r="G151" s="30" t="str">
        <f>IF(ISBLANK(Values!E150),"","TellusRem")</f>
        <v/>
      </c>
      <c r="H151" s="2" t="str">
        <f>IF(ISBLANK(Values!E150),"",Values!$B$16)</f>
        <v/>
      </c>
      <c r="I151" s="2" t="str">
        <f>IF(ISBLANK(Values!E150),"","4730574031")</f>
        <v/>
      </c>
      <c r="J151" s="32" t="str">
        <f>IF(ISBLANK(Values!E150),"",Values!F150 )</f>
        <v/>
      </c>
      <c r="K151" s="28" t="str">
        <f>IF(ISBLANK(Values!E150),"",IF(Values!J150, Values!$B$4, Values!$B$5))</f>
        <v/>
      </c>
      <c r="L151" s="28" t="str">
        <f>IF(ISBLANK(Values!E150),"",Values!$B$18)</f>
        <v/>
      </c>
      <c r="M151" s="28" t="str">
        <f>IF(ISBLANK(Values!E150),"",Values!$M150)</f>
        <v/>
      </c>
      <c r="N151" s="28" t="str">
        <f>IF(ISBLANK(Values!F150),"",Values!$N150)</f>
        <v/>
      </c>
      <c r="O151" s="2" t="str">
        <f>IF(ISBLANK(Values!F150),"",Values!$O150)</f>
        <v/>
      </c>
      <c r="W151" s="30" t="str">
        <f>IF(ISBLANK(Values!E150),"","Child")</f>
        <v/>
      </c>
      <c r="X151" s="30" t="str">
        <f>IF(ISBLANK(Values!E150),"",Values!$B$13)</f>
        <v/>
      </c>
      <c r="Y151" s="32" t="str">
        <f>IF(ISBLANK(Values!E150),"","Size-Color")</f>
        <v/>
      </c>
      <c r="Z151" s="30" t="str">
        <f>IF(ISBLANK(Values!E150),"","variation")</f>
        <v/>
      </c>
      <c r="AA151" s="2" t="str">
        <f>IF(ISBLANK(Values!E150),"",Values!$B$20)</f>
        <v/>
      </c>
      <c r="AI151" s="35"/>
      <c r="AJ151" s="33"/>
      <c r="AT151" s="28"/>
      <c r="FO151" s="28"/>
    </row>
    <row r="152" spans="1:171" ht="17" x14ac:dyDescent="0.2">
      <c r="A152" s="2" t="str">
        <f>IF(ISBLANK(Values!E151),"",IF(Values!$B$37="EU","computercomponent","computer"))</f>
        <v/>
      </c>
      <c r="B152" s="34" t="str">
        <f>IF(ISBLANK(Values!E151),"",Values!F151)</f>
        <v/>
      </c>
      <c r="C152" s="30" t="str">
        <f>IF(ISBLANK(Values!E151),"","TellusRem")</f>
        <v/>
      </c>
      <c r="D152" s="29" t="str">
        <f>IF(ISBLANK(Values!E151),"",Values!E151)</f>
        <v/>
      </c>
      <c r="E152" s="2" t="str">
        <f>IF(ISBLANK(Values!E151),"","EAN")</f>
        <v/>
      </c>
      <c r="F152" s="28" t="str">
        <f>IF(ISBLANK(Values!E151),"",IF(Values!J151, SUBSTITUTE(Values!$B$1, "{language}", Values!H151) &amp; " " &amp;Values!$B$3, SUBSTITUTE(Values!$B$2, "{language}", Values!$H151) &amp; " " &amp;Values!$B$3))</f>
        <v/>
      </c>
      <c r="G152" s="30" t="str">
        <f>IF(ISBLANK(Values!E151),"","TellusRem")</f>
        <v/>
      </c>
      <c r="H152" s="2" t="str">
        <f>IF(ISBLANK(Values!E151),"",Values!$B$16)</f>
        <v/>
      </c>
      <c r="I152" s="2" t="str">
        <f>IF(ISBLANK(Values!E151),"","4730574031")</f>
        <v/>
      </c>
      <c r="J152" s="32" t="str">
        <f>IF(ISBLANK(Values!E151),"",Values!F151 )</f>
        <v/>
      </c>
      <c r="K152" s="28" t="str">
        <f>IF(ISBLANK(Values!E151),"",IF(Values!J151, Values!$B$4, Values!$B$5))</f>
        <v/>
      </c>
      <c r="L152" s="28" t="str">
        <f>IF(ISBLANK(Values!E151),"",Values!$B$18)</f>
        <v/>
      </c>
      <c r="M152" s="28" t="str">
        <f>IF(ISBLANK(Values!E151),"",Values!$M151)</f>
        <v/>
      </c>
      <c r="N152" s="28" t="str">
        <f>IF(ISBLANK(Values!F151),"",Values!$N151)</f>
        <v/>
      </c>
      <c r="O152" s="2" t="str">
        <f>IF(ISBLANK(Values!F151),"",Values!$O151)</f>
        <v/>
      </c>
      <c r="W152" s="30" t="str">
        <f>IF(ISBLANK(Values!E151),"","Child")</f>
        <v/>
      </c>
      <c r="X152" s="30" t="str">
        <f>IF(ISBLANK(Values!E151),"",Values!$B$13)</f>
        <v/>
      </c>
      <c r="Y152" s="32" t="str">
        <f>IF(ISBLANK(Values!E151),"","Size-Color")</f>
        <v/>
      </c>
      <c r="Z152" s="30" t="str">
        <f>IF(ISBLANK(Values!E151),"","variation")</f>
        <v/>
      </c>
      <c r="AA152" s="2" t="str">
        <f>IF(ISBLANK(Values!E151),"",Values!$B$20)</f>
        <v/>
      </c>
      <c r="AI152" s="35"/>
      <c r="AJ152" s="33"/>
      <c r="AT152" s="28"/>
      <c r="FO152" s="28"/>
    </row>
    <row r="153" spans="1:171" ht="17" x14ac:dyDescent="0.2">
      <c r="A153" s="2" t="str">
        <f>IF(ISBLANK(Values!E152),"",IF(Values!$B$37="EU","computercomponent","computer"))</f>
        <v/>
      </c>
      <c r="B153" s="34" t="str">
        <f>IF(ISBLANK(Values!E152),"",Values!F152)</f>
        <v/>
      </c>
      <c r="C153" s="30" t="str">
        <f>IF(ISBLANK(Values!E152),"","TellusRem")</f>
        <v/>
      </c>
      <c r="D153" s="29" t="str">
        <f>IF(ISBLANK(Values!E152),"",Values!E152)</f>
        <v/>
      </c>
      <c r="E153" s="2" t="str">
        <f>IF(ISBLANK(Values!E152),"","EAN")</f>
        <v/>
      </c>
      <c r="F153" s="28" t="str">
        <f>IF(ISBLANK(Values!E152),"",IF(Values!J152, SUBSTITUTE(Values!$B$1, "{language}", Values!H152) &amp; " " &amp;Values!$B$3, SUBSTITUTE(Values!$B$2, "{language}", Values!$H152) &amp; " " &amp;Values!$B$3))</f>
        <v/>
      </c>
      <c r="G153" s="30" t="str">
        <f>IF(ISBLANK(Values!E152),"","TellusRem")</f>
        <v/>
      </c>
      <c r="H153" s="2" t="str">
        <f>IF(ISBLANK(Values!E152),"",Values!$B$16)</f>
        <v/>
      </c>
      <c r="I153" s="2" t="str">
        <f>IF(ISBLANK(Values!E152),"","4730574031")</f>
        <v/>
      </c>
      <c r="J153" s="32" t="str">
        <f>IF(ISBLANK(Values!E152),"",Values!F152 )</f>
        <v/>
      </c>
      <c r="K153" s="28" t="str">
        <f>IF(ISBLANK(Values!E152),"",IF(Values!J152, Values!$B$4, Values!$B$5))</f>
        <v/>
      </c>
      <c r="L153" s="28" t="str">
        <f>IF(ISBLANK(Values!E152),"",Values!$B$18)</f>
        <v/>
      </c>
      <c r="M153" s="28" t="str">
        <f>IF(ISBLANK(Values!E152),"",Values!$M152)</f>
        <v/>
      </c>
      <c r="N153" s="28" t="str">
        <f>IF(ISBLANK(Values!F152),"",Values!$N152)</f>
        <v/>
      </c>
      <c r="O153" s="2" t="str">
        <f>IF(ISBLANK(Values!F152),"",Values!$O152)</f>
        <v/>
      </c>
      <c r="W153" s="30" t="str">
        <f>IF(ISBLANK(Values!E152),"","Child")</f>
        <v/>
      </c>
      <c r="X153" s="30" t="str">
        <f>IF(ISBLANK(Values!E152),"",Values!$B$13)</f>
        <v/>
      </c>
      <c r="Y153" s="32" t="str">
        <f>IF(ISBLANK(Values!E152),"","Size-Color")</f>
        <v/>
      </c>
      <c r="Z153" s="30" t="str">
        <f>IF(ISBLANK(Values!E152),"","variation")</f>
        <v/>
      </c>
      <c r="AA153" s="2" t="str">
        <f>IF(ISBLANK(Values!E152),"",Values!$B$20)</f>
        <v/>
      </c>
      <c r="AI153" s="35"/>
      <c r="AJ153" s="33"/>
      <c r="AT153" s="28"/>
      <c r="FO153" s="28"/>
    </row>
    <row r="154" spans="1:171" ht="17" x14ac:dyDescent="0.2">
      <c r="A154" s="2" t="str">
        <f>IF(ISBLANK(Values!E153),"",IF(Values!$B$37="EU","computercomponent","computer"))</f>
        <v/>
      </c>
      <c r="B154" s="34" t="str">
        <f>IF(ISBLANK(Values!E153),"",Values!F153)</f>
        <v/>
      </c>
      <c r="C154" s="30" t="str">
        <f>IF(ISBLANK(Values!E153),"","TellusRem")</f>
        <v/>
      </c>
      <c r="D154" s="29" t="str">
        <f>IF(ISBLANK(Values!E153),"",Values!E153)</f>
        <v/>
      </c>
      <c r="E154" s="2" t="str">
        <f>IF(ISBLANK(Values!E153),"","EAN")</f>
        <v/>
      </c>
      <c r="F154" s="28" t="str">
        <f>IF(ISBLANK(Values!E153),"",IF(Values!J153, SUBSTITUTE(Values!$B$1, "{language}", Values!H153) &amp; " " &amp;Values!$B$3, SUBSTITUTE(Values!$B$2, "{language}", Values!$H153) &amp; " " &amp;Values!$B$3))</f>
        <v/>
      </c>
      <c r="G154" s="30" t="str">
        <f>IF(ISBLANK(Values!E153),"","TellusRem")</f>
        <v/>
      </c>
      <c r="H154" s="2" t="str">
        <f>IF(ISBLANK(Values!E153),"",Values!$B$16)</f>
        <v/>
      </c>
      <c r="I154" s="2" t="str">
        <f>IF(ISBLANK(Values!E153),"","4730574031")</f>
        <v/>
      </c>
      <c r="J154" s="32" t="str">
        <f>IF(ISBLANK(Values!E153),"",Values!F153 )</f>
        <v/>
      </c>
      <c r="K154" s="28" t="str">
        <f>IF(ISBLANK(Values!E153),"",IF(Values!J153, Values!$B$4, Values!$B$5))</f>
        <v/>
      </c>
      <c r="L154" s="28" t="str">
        <f>IF(ISBLANK(Values!E153),"",Values!$B$18)</f>
        <v/>
      </c>
      <c r="M154" s="28" t="str">
        <f>IF(ISBLANK(Values!E153),"",Values!$M153)</f>
        <v/>
      </c>
      <c r="N154" s="28" t="str">
        <f>IF(ISBLANK(Values!F153),"",Values!$N153)</f>
        <v/>
      </c>
      <c r="O154" s="2" t="str">
        <f>IF(ISBLANK(Values!F153),"",Values!$O153)</f>
        <v/>
      </c>
      <c r="W154" s="30" t="str">
        <f>IF(ISBLANK(Values!E153),"","Child")</f>
        <v/>
      </c>
      <c r="X154" s="30" t="str">
        <f>IF(ISBLANK(Values!E153),"",Values!$B$13)</f>
        <v/>
      </c>
      <c r="Y154" s="32" t="str">
        <f>IF(ISBLANK(Values!E153),"","Size-Color")</f>
        <v/>
      </c>
      <c r="Z154" s="30" t="str">
        <f>IF(ISBLANK(Values!E153),"","variation")</f>
        <v/>
      </c>
      <c r="AA154" s="2" t="str">
        <f>IF(ISBLANK(Values!E153),"",Values!$B$20)</f>
        <v/>
      </c>
      <c r="AI154" s="35"/>
      <c r="AJ154" s="33"/>
      <c r="AT154" s="28"/>
      <c r="FO154" s="28"/>
    </row>
    <row r="155" spans="1:171" ht="17" x14ac:dyDescent="0.2">
      <c r="A155" s="2" t="str">
        <f>IF(ISBLANK(Values!E154),"",IF(Values!$B$37="EU","computercomponent","computer"))</f>
        <v/>
      </c>
      <c r="B155" s="34" t="str">
        <f>IF(ISBLANK(Values!E154),"",Values!F154)</f>
        <v/>
      </c>
      <c r="C155" s="30" t="str">
        <f>IF(ISBLANK(Values!E154),"","TellusRem")</f>
        <v/>
      </c>
      <c r="D155" s="29" t="str">
        <f>IF(ISBLANK(Values!E154),"",Values!E154)</f>
        <v/>
      </c>
      <c r="E155" s="2" t="str">
        <f>IF(ISBLANK(Values!E154),"","EAN")</f>
        <v/>
      </c>
      <c r="F155" s="28" t="str">
        <f>IF(ISBLANK(Values!E154),"",IF(Values!J154, SUBSTITUTE(Values!$B$1, "{language}", Values!H154) &amp; " " &amp;Values!$B$3, SUBSTITUTE(Values!$B$2, "{language}", Values!$H154) &amp; " " &amp;Values!$B$3))</f>
        <v/>
      </c>
      <c r="G155" s="30" t="str">
        <f>IF(ISBLANK(Values!E154),"","TellusRem")</f>
        <v/>
      </c>
      <c r="H155" s="2" t="str">
        <f>IF(ISBLANK(Values!E154),"",Values!$B$16)</f>
        <v/>
      </c>
      <c r="I155" s="2" t="str">
        <f>IF(ISBLANK(Values!E154),"","4730574031")</f>
        <v/>
      </c>
      <c r="J155" s="32" t="str">
        <f>IF(ISBLANK(Values!E154),"",Values!F154 )</f>
        <v/>
      </c>
      <c r="K155" s="28" t="str">
        <f>IF(ISBLANK(Values!E154),"",IF(Values!J154, Values!$B$4, Values!$B$5))</f>
        <v/>
      </c>
      <c r="L155" s="28" t="str">
        <f>IF(ISBLANK(Values!E154),"",Values!$B$18)</f>
        <v/>
      </c>
      <c r="M155" s="28" t="str">
        <f>IF(ISBLANK(Values!E154),"",Values!$M154)</f>
        <v/>
      </c>
      <c r="N155" s="28" t="str">
        <f>IF(ISBLANK(Values!F154),"",Values!$N154)</f>
        <v/>
      </c>
      <c r="O155" s="2" t="str">
        <f>IF(ISBLANK(Values!F154),"",Values!$O154)</f>
        <v/>
      </c>
      <c r="W155" s="30" t="str">
        <f>IF(ISBLANK(Values!E154),"","Child")</f>
        <v/>
      </c>
      <c r="X155" s="30" t="str">
        <f>IF(ISBLANK(Values!E154),"",Values!$B$13)</f>
        <v/>
      </c>
      <c r="Y155" s="32" t="str">
        <f>IF(ISBLANK(Values!E154),"","Size-Color")</f>
        <v/>
      </c>
      <c r="Z155" s="30" t="str">
        <f>IF(ISBLANK(Values!E154),"","variation")</f>
        <v/>
      </c>
      <c r="AA155" s="2" t="str">
        <f>IF(ISBLANK(Values!E154),"",Values!$B$20)</f>
        <v/>
      </c>
      <c r="AI155" s="35"/>
      <c r="AJ155" s="33"/>
      <c r="AT155" s="28"/>
      <c r="FO155" s="28"/>
    </row>
    <row r="156" spans="1:171" ht="17" x14ac:dyDescent="0.2">
      <c r="A156" s="2" t="str">
        <f>IF(ISBLANK(Values!E155),"",IF(Values!$B$37="EU","computercomponent","computer"))</f>
        <v/>
      </c>
      <c r="B156" s="34" t="str">
        <f>IF(ISBLANK(Values!E155),"",Values!F155)</f>
        <v/>
      </c>
      <c r="C156" s="30" t="str">
        <f>IF(ISBLANK(Values!E155),"","TellusRem")</f>
        <v/>
      </c>
      <c r="D156" s="29" t="str">
        <f>IF(ISBLANK(Values!E155),"",Values!E155)</f>
        <v/>
      </c>
      <c r="E156" s="2" t="str">
        <f>IF(ISBLANK(Values!E155),"","EAN")</f>
        <v/>
      </c>
      <c r="F156" s="28" t="str">
        <f>IF(ISBLANK(Values!E155),"",IF(Values!J155, SUBSTITUTE(Values!$B$1, "{language}", Values!H155) &amp; " " &amp;Values!$B$3, SUBSTITUTE(Values!$B$2, "{language}", Values!$H155) &amp; " " &amp;Values!$B$3))</f>
        <v/>
      </c>
      <c r="G156" s="30" t="str">
        <f>IF(ISBLANK(Values!E155),"","TellusRem")</f>
        <v/>
      </c>
      <c r="H156" s="2" t="str">
        <f>IF(ISBLANK(Values!E155),"",Values!$B$16)</f>
        <v/>
      </c>
      <c r="I156" s="2" t="str">
        <f>IF(ISBLANK(Values!E155),"","4730574031")</f>
        <v/>
      </c>
      <c r="J156" s="32" t="str">
        <f>IF(ISBLANK(Values!E155),"",Values!F155 )</f>
        <v/>
      </c>
      <c r="K156" s="28" t="str">
        <f>IF(ISBLANK(Values!E155),"",IF(Values!J155, Values!$B$4, Values!$B$5))</f>
        <v/>
      </c>
      <c r="L156" s="28" t="str">
        <f>IF(ISBLANK(Values!E155),"",Values!$B$18)</f>
        <v/>
      </c>
      <c r="M156" s="28" t="str">
        <f>IF(ISBLANK(Values!E155),"",Values!$M155)</f>
        <v/>
      </c>
      <c r="N156" s="28" t="str">
        <f>IF(ISBLANK(Values!F155),"",Values!$N155)</f>
        <v/>
      </c>
      <c r="O156" s="2" t="str">
        <f>IF(ISBLANK(Values!F155),"",Values!$O155)</f>
        <v/>
      </c>
      <c r="W156" s="30" t="str">
        <f>IF(ISBLANK(Values!E155),"","Child")</f>
        <v/>
      </c>
      <c r="X156" s="30" t="str">
        <f>IF(ISBLANK(Values!E155),"",Values!$B$13)</f>
        <v/>
      </c>
      <c r="Y156" s="32" t="str">
        <f>IF(ISBLANK(Values!E155),"","Size-Color")</f>
        <v/>
      </c>
      <c r="Z156" s="30" t="str">
        <f>IF(ISBLANK(Values!E155),"","variation")</f>
        <v/>
      </c>
      <c r="AA156" s="2" t="str">
        <f>IF(ISBLANK(Values!E155),"",Values!$B$20)</f>
        <v/>
      </c>
      <c r="AI156" s="35"/>
      <c r="AJ156" s="33"/>
      <c r="AT156" s="28"/>
      <c r="FO156" s="28"/>
    </row>
    <row r="157" spans="1:171" ht="17" x14ac:dyDescent="0.2">
      <c r="A157" s="2" t="str">
        <f>IF(ISBLANK(Values!E156),"",IF(Values!$B$37="EU","computercomponent","computer"))</f>
        <v/>
      </c>
      <c r="B157" s="34" t="str">
        <f>IF(ISBLANK(Values!E156),"",Values!F156)</f>
        <v/>
      </c>
      <c r="C157" s="30" t="str">
        <f>IF(ISBLANK(Values!E156),"","TellusRem")</f>
        <v/>
      </c>
      <c r="D157" s="29" t="str">
        <f>IF(ISBLANK(Values!E156),"",Values!E156)</f>
        <v/>
      </c>
      <c r="E157" s="2" t="str">
        <f>IF(ISBLANK(Values!E156),"","EAN")</f>
        <v/>
      </c>
      <c r="F157" s="28" t="str">
        <f>IF(ISBLANK(Values!E156),"",IF(Values!J156, SUBSTITUTE(Values!$B$1, "{language}", Values!H156) &amp; " " &amp;Values!$B$3, SUBSTITUTE(Values!$B$2, "{language}", Values!$H156) &amp; " " &amp;Values!$B$3))</f>
        <v/>
      </c>
      <c r="G157" s="30" t="str">
        <f>IF(ISBLANK(Values!E156),"","TellusRem")</f>
        <v/>
      </c>
      <c r="H157" s="2" t="str">
        <f>IF(ISBLANK(Values!E156),"",Values!$B$16)</f>
        <v/>
      </c>
      <c r="I157" s="2" t="str">
        <f>IF(ISBLANK(Values!E156),"","4730574031")</f>
        <v/>
      </c>
      <c r="J157" s="32" t="str">
        <f>IF(ISBLANK(Values!E156),"",Values!F156 )</f>
        <v/>
      </c>
      <c r="K157" s="28" t="str">
        <f>IF(ISBLANK(Values!E156),"",IF(Values!J156, Values!$B$4, Values!$B$5))</f>
        <v/>
      </c>
      <c r="L157" s="28" t="str">
        <f>IF(ISBLANK(Values!E156),"",Values!$B$18)</f>
        <v/>
      </c>
      <c r="M157" s="28" t="str">
        <f>IF(ISBLANK(Values!E156),"",Values!$M156)</f>
        <v/>
      </c>
      <c r="N157" s="28" t="str">
        <f>IF(ISBLANK(Values!F156),"",Values!$N156)</f>
        <v/>
      </c>
      <c r="O157" s="2" t="str">
        <f>IF(ISBLANK(Values!F156),"",Values!$O156)</f>
        <v/>
      </c>
      <c r="W157" s="30" t="str">
        <f>IF(ISBLANK(Values!E156),"","Child")</f>
        <v/>
      </c>
      <c r="X157" s="30" t="str">
        <f>IF(ISBLANK(Values!E156),"",Values!$B$13)</f>
        <v/>
      </c>
      <c r="Y157" s="32" t="str">
        <f>IF(ISBLANK(Values!E156),"","Size-Color")</f>
        <v/>
      </c>
      <c r="Z157" s="30" t="str">
        <f>IF(ISBLANK(Values!E156),"","variation")</f>
        <v/>
      </c>
      <c r="AA157" s="2" t="str">
        <f>IF(ISBLANK(Values!E156),"",Values!$B$20)</f>
        <v/>
      </c>
      <c r="AI157" s="35"/>
      <c r="AJ157" s="33"/>
      <c r="AT157" s="28"/>
      <c r="FO157" s="28"/>
    </row>
    <row r="158" spans="1:171" ht="17" x14ac:dyDescent="0.2">
      <c r="A158" s="2" t="str">
        <f>IF(ISBLANK(Values!E157),"",IF(Values!$B$37="EU","computercomponent","computer"))</f>
        <v/>
      </c>
      <c r="B158" s="34" t="str">
        <f>IF(ISBLANK(Values!E157),"",Values!F157)</f>
        <v/>
      </c>
      <c r="C158" s="30" t="str">
        <f>IF(ISBLANK(Values!E157),"","TellusRem")</f>
        <v/>
      </c>
      <c r="D158" s="29" t="str">
        <f>IF(ISBLANK(Values!E157),"",Values!E157)</f>
        <v/>
      </c>
      <c r="E158" s="2" t="str">
        <f>IF(ISBLANK(Values!E157),"","EAN")</f>
        <v/>
      </c>
      <c r="F158" s="28" t="str">
        <f>IF(ISBLANK(Values!E157),"",IF(Values!J157, SUBSTITUTE(Values!$B$1, "{language}", Values!H157) &amp; " " &amp;Values!$B$3, SUBSTITUTE(Values!$B$2, "{language}", Values!$H157) &amp; " " &amp;Values!$B$3))</f>
        <v/>
      </c>
      <c r="G158" s="30" t="str">
        <f>IF(ISBLANK(Values!E157),"","TellusRem")</f>
        <v/>
      </c>
      <c r="H158" s="2" t="str">
        <f>IF(ISBLANK(Values!E157),"",Values!$B$16)</f>
        <v/>
      </c>
      <c r="I158" s="2" t="str">
        <f>IF(ISBLANK(Values!E157),"","4730574031")</f>
        <v/>
      </c>
      <c r="J158" s="32" t="str">
        <f>IF(ISBLANK(Values!E157),"",Values!F157 )</f>
        <v/>
      </c>
      <c r="K158" s="28" t="str">
        <f>IF(ISBLANK(Values!E157),"",IF(Values!J157, Values!$B$4, Values!$B$5))</f>
        <v/>
      </c>
      <c r="L158" s="28" t="str">
        <f>IF(ISBLANK(Values!E157),"",Values!$B$18)</f>
        <v/>
      </c>
      <c r="M158" s="28" t="str">
        <f>IF(ISBLANK(Values!E157),"",Values!$M157)</f>
        <v/>
      </c>
      <c r="N158" s="28" t="str">
        <f>IF(ISBLANK(Values!F157),"",Values!$N157)</f>
        <v/>
      </c>
      <c r="O158" s="2" t="str">
        <f>IF(ISBLANK(Values!F157),"",Values!$O157)</f>
        <v/>
      </c>
      <c r="W158" s="30" t="str">
        <f>IF(ISBLANK(Values!E157),"","Child")</f>
        <v/>
      </c>
      <c r="X158" s="30" t="str">
        <f>IF(ISBLANK(Values!E157),"",Values!$B$13)</f>
        <v/>
      </c>
      <c r="Y158" s="32" t="str">
        <f>IF(ISBLANK(Values!E157),"","Size-Color")</f>
        <v/>
      </c>
      <c r="Z158" s="30" t="str">
        <f>IF(ISBLANK(Values!E157),"","variation")</f>
        <v/>
      </c>
      <c r="AA158" s="2" t="str">
        <f>IF(ISBLANK(Values!E157),"",Values!$B$20)</f>
        <v/>
      </c>
      <c r="AI158" s="35"/>
      <c r="AJ158" s="33"/>
      <c r="AT158" s="28"/>
      <c r="FO158" s="28"/>
    </row>
    <row r="159" spans="1:171" ht="17" x14ac:dyDescent="0.2">
      <c r="A159" s="2" t="str">
        <f>IF(ISBLANK(Values!E158),"",IF(Values!$B$37="EU","computercomponent","computer"))</f>
        <v/>
      </c>
      <c r="B159" s="34" t="str">
        <f>IF(ISBLANK(Values!E158),"",Values!F158)</f>
        <v/>
      </c>
      <c r="C159" s="30" t="str">
        <f>IF(ISBLANK(Values!E158),"","TellusRem")</f>
        <v/>
      </c>
      <c r="D159" s="29" t="str">
        <f>IF(ISBLANK(Values!E158),"",Values!E158)</f>
        <v/>
      </c>
      <c r="E159" s="2" t="str">
        <f>IF(ISBLANK(Values!E158),"","EAN")</f>
        <v/>
      </c>
      <c r="F159" s="28" t="str">
        <f>IF(ISBLANK(Values!E158),"",IF(Values!J158, SUBSTITUTE(Values!$B$1, "{language}", Values!H158) &amp; " " &amp;Values!$B$3, SUBSTITUTE(Values!$B$2, "{language}", Values!$H158) &amp; " " &amp;Values!$B$3))</f>
        <v/>
      </c>
      <c r="G159" s="30" t="str">
        <f>IF(ISBLANK(Values!E158),"","TellusRem")</f>
        <v/>
      </c>
      <c r="H159" s="2" t="str">
        <f>IF(ISBLANK(Values!E158),"",Values!$B$16)</f>
        <v/>
      </c>
      <c r="I159" s="2" t="str">
        <f>IF(ISBLANK(Values!E158),"","4730574031")</f>
        <v/>
      </c>
      <c r="J159" s="32" t="str">
        <f>IF(ISBLANK(Values!E158),"",Values!F158 )</f>
        <v/>
      </c>
      <c r="K159" s="28" t="str">
        <f>IF(ISBLANK(Values!E158),"",IF(Values!J158, Values!$B$4, Values!$B$5))</f>
        <v/>
      </c>
      <c r="L159" s="28" t="str">
        <f>IF(ISBLANK(Values!E158),"",Values!$B$18)</f>
        <v/>
      </c>
      <c r="M159" s="28" t="str">
        <f>IF(ISBLANK(Values!E158),"",Values!$M158)</f>
        <v/>
      </c>
      <c r="N159" s="28" t="str">
        <f>IF(ISBLANK(Values!F158),"",Values!$N158)</f>
        <v/>
      </c>
      <c r="O159" s="2" t="str">
        <f>IF(ISBLANK(Values!F158),"",Values!$O158)</f>
        <v/>
      </c>
      <c r="W159" s="30" t="str">
        <f>IF(ISBLANK(Values!E158),"","Child")</f>
        <v/>
      </c>
      <c r="X159" s="30" t="str">
        <f>IF(ISBLANK(Values!E158),"",Values!$B$13)</f>
        <v/>
      </c>
      <c r="Y159" s="32" t="str">
        <f>IF(ISBLANK(Values!E158),"","Size-Color")</f>
        <v/>
      </c>
      <c r="Z159" s="30" t="str">
        <f>IF(ISBLANK(Values!E158),"","variation")</f>
        <v/>
      </c>
      <c r="AA159" s="2" t="str">
        <f>IF(ISBLANK(Values!E158),"",Values!$B$20)</f>
        <v/>
      </c>
      <c r="AI159" s="35"/>
      <c r="AJ159" s="33"/>
      <c r="AT159" s="28"/>
      <c r="FO159" s="28"/>
    </row>
    <row r="160" spans="1:171" ht="17" x14ac:dyDescent="0.2">
      <c r="A160" s="2" t="str">
        <f>IF(ISBLANK(Values!E159),"",IF(Values!$B$37="EU","computercomponent","computer"))</f>
        <v/>
      </c>
      <c r="B160" s="34" t="str">
        <f>IF(ISBLANK(Values!E159),"",Values!F159)</f>
        <v/>
      </c>
      <c r="C160" s="30" t="str">
        <f>IF(ISBLANK(Values!E159),"","TellusRem")</f>
        <v/>
      </c>
      <c r="D160" s="29" t="str">
        <f>IF(ISBLANK(Values!E159),"",Values!E159)</f>
        <v/>
      </c>
      <c r="E160" s="2" t="str">
        <f>IF(ISBLANK(Values!E159),"","EAN")</f>
        <v/>
      </c>
      <c r="F160" s="28" t="str">
        <f>IF(ISBLANK(Values!E159),"",IF(Values!J159, SUBSTITUTE(Values!$B$1, "{language}", Values!H159) &amp; " " &amp;Values!$B$3, SUBSTITUTE(Values!$B$2, "{language}", Values!$H159) &amp; " " &amp;Values!$B$3))</f>
        <v/>
      </c>
      <c r="G160" s="30" t="str">
        <f>IF(ISBLANK(Values!E159),"","TellusRem")</f>
        <v/>
      </c>
      <c r="H160" s="2" t="str">
        <f>IF(ISBLANK(Values!E159),"",Values!$B$16)</f>
        <v/>
      </c>
      <c r="I160" s="2" t="str">
        <f>IF(ISBLANK(Values!E159),"","4730574031")</f>
        <v/>
      </c>
      <c r="J160" s="32" t="str">
        <f>IF(ISBLANK(Values!E159),"",Values!F159 )</f>
        <v/>
      </c>
      <c r="K160" s="28" t="str">
        <f>IF(ISBLANK(Values!E159),"",IF(Values!J159, Values!$B$4, Values!$B$5))</f>
        <v/>
      </c>
      <c r="L160" s="28" t="str">
        <f>IF(ISBLANK(Values!E159),"",Values!$B$18)</f>
        <v/>
      </c>
      <c r="M160" s="28" t="str">
        <f>IF(ISBLANK(Values!E159),"",Values!$M159)</f>
        <v/>
      </c>
      <c r="N160" s="28" t="str">
        <f>IF(ISBLANK(Values!F159),"",Values!$N159)</f>
        <v/>
      </c>
      <c r="O160" s="2" t="str">
        <f>IF(ISBLANK(Values!F159),"",Values!$O159)</f>
        <v/>
      </c>
      <c r="W160" s="30" t="str">
        <f>IF(ISBLANK(Values!E159),"","Child")</f>
        <v/>
      </c>
      <c r="X160" s="30" t="str">
        <f>IF(ISBLANK(Values!E159),"",Values!$B$13)</f>
        <v/>
      </c>
      <c r="Y160" s="32" t="str">
        <f>IF(ISBLANK(Values!E159),"","Size-Color")</f>
        <v/>
      </c>
      <c r="Z160" s="30" t="str">
        <f>IF(ISBLANK(Values!E159),"","variation")</f>
        <v/>
      </c>
      <c r="AA160" s="2" t="str">
        <f>IF(ISBLANK(Values!E159),"",Values!$B$20)</f>
        <v/>
      </c>
      <c r="AI160" s="35"/>
      <c r="AJ160" s="33"/>
      <c r="AT160" s="28"/>
      <c r="FO160" s="28"/>
    </row>
    <row r="161" spans="1:171" ht="17" x14ac:dyDescent="0.2">
      <c r="A161" s="2" t="str">
        <f>IF(ISBLANK(Values!E160),"",IF(Values!$B$37="EU","computercomponent","computer"))</f>
        <v/>
      </c>
      <c r="B161" s="34" t="str">
        <f>IF(ISBLANK(Values!E160),"",Values!F160)</f>
        <v/>
      </c>
      <c r="C161" s="30" t="str">
        <f>IF(ISBLANK(Values!E160),"","TellusRem")</f>
        <v/>
      </c>
      <c r="D161" s="29" t="str">
        <f>IF(ISBLANK(Values!E160),"",Values!E160)</f>
        <v/>
      </c>
      <c r="E161" s="2" t="str">
        <f>IF(ISBLANK(Values!E160),"","EAN")</f>
        <v/>
      </c>
      <c r="F161" s="28" t="str">
        <f>IF(ISBLANK(Values!E160),"",IF(Values!J160, SUBSTITUTE(Values!$B$1, "{language}", Values!H160) &amp; " " &amp;Values!$B$3, SUBSTITUTE(Values!$B$2, "{language}", Values!$H160) &amp; " " &amp;Values!$B$3))</f>
        <v/>
      </c>
      <c r="G161" s="30" t="str">
        <f>IF(ISBLANK(Values!E160),"","TellusRem")</f>
        <v/>
      </c>
      <c r="H161" s="2" t="str">
        <f>IF(ISBLANK(Values!E160),"",Values!$B$16)</f>
        <v/>
      </c>
      <c r="I161" s="2" t="str">
        <f>IF(ISBLANK(Values!E160),"","4730574031")</f>
        <v/>
      </c>
      <c r="J161" s="32" t="str">
        <f>IF(ISBLANK(Values!E160),"",Values!F160 )</f>
        <v/>
      </c>
      <c r="K161" s="28" t="str">
        <f>IF(ISBLANK(Values!E160),"",IF(Values!J160, Values!$B$4, Values!$B$5))</f>
        <v/>
      </c>
      <c r="L161" s="28" t="str">
        <f>IF(ISBLANK(Values!E160),"",Values!$B$18)</f>
        <v/>
      </c>
      <c r="M161" s="28" t="str">
        <f>IF(ISBLANK(Values!E160),"",Values!$M160)</f>
        <v/>
      </c>
      <c r="N161" s="28" t="str">
        <f>IF(ISBLANK(Values!F160),"",Values!$N160)</f>
        <v/>
      </c>
      <c r="O161" s="2" t="str">
        <f>IF(ISBLANK(Values!F160),"",Values!$O160)</f>
        <v/>
      </c>
      <c r="W161" s="30" t="str">
        <f>IF(ISBLANK(Values!E160),"","Child")</f>
        <v/>
      </c>
      <c r="X161" s="30" t="str">
        <f>IF(ISBLANK(Values!E160),"",Values!$B$13)</f>
        <v/>
      </c>
      <c r="Y161" s="32" t="str">
        <f>IF(ISBLANK(Values!E160),"","Size-Color")</f>
        <v/>
      </c>
      <c r="Z161" s="30" t="str">
        <f>IF(ISBLANK(Values!E160),"","variation")</f>
        <v/>
      </c>
      <c r="AA161" s="2" t="str">
        <f>IF(ISBLANK(Values!E160),"",Values!$B$20)</f>
        <v/>
      </c>
      <c r="AI161" s="35"/>
      <c r="AJ161" s="33"/>
      <c r="AT161" s="28"/>
      <c r="FO161" s="28"/>
    </row>
    <row r="162" spans="1:171" ht="17" x14ac:dyDescent="0.2">
      <c r="A162" s="2" t="str">
        <f>IF(ISBLANK(Values!E161),"",IF(Values!$B$37="EU","computercomponent","computer"))</f>
        <v/>
      </c>
      <c r="B162" s="34" t="str">
        <f>IF(ISBLANK(Values!E161),"",Values!F161)</f>
        <v/>
      </c>
      <c r="C162" s="30" t="str">
        <f>IF(ISBLANK(Values!E161),"","TellusRem")</f>
        <v/>
      </c>
      <c r="D162" s="29" t="str">
        <f>IF(ISBLANK(Values!E161),"",Values!E161)</f>
        <v/>
      </c>
      <c r="E162" s="2" t="str">
        <f>IF(ISBLANK(Values!E161),"","EAN")</f>
        <v/>
      </c>
      <c r="F162" s="28" t="str">
        <f>IF(ISBLANK(Values!E161),"",IF(Values!J161, SUBSTITUTE(Values!$B$1, "{language}", Values!H161) &amp; " " &amp;Values!$B$3, SUBSTITUTE(Values!$B$2, "{language}", Values!$H161) &amp; " " &amp;Values!$B$3))</f>
        <v/>
      </c>
      <c r="G162" s="30" t="str">
        <f>IF(ISBLANK(Values!E161),"","TellusRem")</f>
        <v/>
      </c>
      <c r="H162" s="2" t="str">
        <f>IF(ISBLANK(Values!E161),"",Values!$B$16)</f>
        <v/>
      </c>
      <c r="I162" s="2" t="str">
        <f>IF(ISBLANK(Values!E161),"","4730574031")</f>
        <v/>
      </c>
      <c r="J162" s="32" t="str">
        <f>IF(ISBLANK(Values!E161),"",Values!F161 )</f>
        <v/>
      </c>
      <c r="K162" s="28" t="str">
        <f>IF(ISBLANK(Values!E161),"",IF(Values!J161, Values!$B$4, Values!$B$5))</f>
        <v/>
      </c>
      <c r="L162" s="28" t="str">
        <f>IF(ISBLANK(Values!E161),"",Values!$B$18)</f>
        <v/>
      </c>
      <c r="M162" s="28" t="str">
        <f>IF(ISBLANK(Values!E161),"",Values!$M161)</f>
        <v/>
      </c>
      <c r="N162" s="28" t="str">
        <f>IF(ISBLANK(Values!F161),"",Values!$N161)</f>
        <v/>
      </c>
      <c r="O162" s="2" t="str">
        <f>IF(ISBLANK(Values!F161),"",Values!$O161)</f>
        <v/>
      </c>
      <c r="W162" s="30" t="str">
        <f>IF(ISBLANK(Values!E161),"","Child")</f>
        <v/>
      </c>
      <c r="X162" s="30" t="str">
        <f>IF(ISBLANK(Values!E161),"",Values!$B$13)</f>
        <v/>
      </c>
      <c r="Y162" s="32" t="str">
        <f>IF(ISBLANK(Values!E161),"","Size-Color")</f>
        <v/>
      </c>
      <c r="Z162" s="30" t="str">
        <f>IF(ISBLANK(Values!E161),"","variation")</f>
        <v/>
      </c>
      <c r="AA162" s="2" t="str">
        <f>IF(ISBLANK(Values!E161),"",Values!$B$20)</f>
        <v/>
      </c>
      <c r="AI162" s="35"/>
      <c r="AJ162" s="33"/>
      <c r="AT162" s="28"/>
      <c r="FO162" s="28"/>
    </row>
    <row r="163" spans="1:171" ht="17" x14ac:dyDescent="0.2">
      <c r="A163" s="2" t="str">
        <f>IF(ISBLANK(Values!E162),"",IF(Values!$B$37="EU","computercomponent","computer"))</f>
        <v/>
      </c>
      <c r="B163" s="34" t="str">
        <f>IF(ISBLANK(Values!E162),"",Values!F162)</f>
        <v/>
      </c>
      <c r="C163" s="30" t="str">
        <f>IF(ISBLANK(Values!E162),"","TellusRem")</f>
        <v/>
      </c>
      <c r="D163" s="29" t="str">
        <f>IF(ISBLANK(Values!E162),"",Values!E162)</f>
        <v/>
      </c>
      <c r="E163" s="2" t="str">
        <f>IF(ISBLANK(Values!E162),"","EAN")</f>
        <v/>
      </c>
      <c r="F163" s="28" t="str">
        <f>IF(ISBLANK(Values!E162),"",IF(Values!J162, SUBSTITUTE(Values!$B$1, "{language}", Values!H162) &amp; " " &amp;Values!$B$3, SUBSTITUTE(Values!$B$2, "{language}", Values!$H162) &amp; " " &amp;Values!$B$3))</f>
        <v/>
      </c>
      <c r="G163" s="30" t="str">
        <f>IF(ISBLANK(Values!E162),"","TellusRem")</f>
        <v/>
      </c>
      <c r="H163" s="2" t="str">
        <f>IF(ISBLANK(Values!E162),"",Values!$B$16)</f>
        <v/>
      </c>
      <c r="I163" s="2" t="str">
        <f>IF(ISBLANK(Values!E162),"","4730574031")</f>
        <v/>
      </c>
      <c r="J163" s="32" t="str">
        <f>IF(ISBLANK(Values!E162),"",Values!F162 )</f>
        <v/>
      </c>
      <c r="K163" s="28" t="str">
        <f>IF(ISBLANK(Values!E162),"",IF(Values!J162, Values!$B$4, Values!$B$5))</f>
        <v/>
      </c>
      <c r="L163" s="28" t="str">
        <f>IF(ISBLANK(Values!E162),"",Values!$B$18)</f>
        <v/>
      </c>
      <c r="M163" s="28" t="str">
        <f>IF(ISBLANK(Values!E162),"",Values!$M162)</f>
        <v/>
      </c>
      <c r="N163" s="28" t="str">
        <f>IF(ISBLANK(Values!F162),"",Values!$N162)</f>
        <v/>
      </c>
      <c r="O163" s="2" t="str">
        <f>IF(ISBLANK(Values!F162),"",Values!$O162)</f>
        <v/>
      </c>
      <c r="W163" s="30" t="str">
        <f>IF(ISBLANK(Values!E162),"","Child")</f>
        <v/>
      </c>
      <c r="X163" s="30" t="str">
        <f>IF(ISBLANK(Values!E162),"",Values!$B$13)</f>
        <v/>
      </c>
      <c r="Y163" s="32" t="str">
        <f>IF(ISBLANK(Values!E162),"","Size-Color")</f>
        <v/>
      </c>
      <c r="Z163" s="30" t="str">
        <f>IF(ISBLANK(Values!E162),"","variation")</f>
        <v/>
      </c>
      <c r="AA163" s="2" t="str">
        <f>IF(ISBLANK(Values!E162),"",Values!$B$20)</f>
        <v/>
      </c>
      <c r="AI163" s="35"/>
      <c r="AJ163" s="33"/>
      <c r="AT163" s="28"/>
      <c r="FO163" s="28"/>
    </row>
    <row r="164" spans="1:171" ht="17" x14ac:dyDescent="0.2">
      <c r="A164" s="2" t="str">
        <f>IF(ISBLANK(Values!E163),"",IF(Values!$B$37="EU","computercomponent","computer"))</f>
        <v/>
      </c>
      <c r="B164" s="34" t="str">
        <f>IF(ISBLANK(Values!E163),"",Values!F163)</f>
        <v/>
      </c>
      <c r="C164" s="30" t="str">
        <f>IF(ISBLANK(Values!E163),"","TellusRem")</f>
        <v/>
      </c>
      <c r="D164" s="29" t="str">
        <f>IF(ISBLANK(Values!E163),"",Values!E163)</f>
        <v/>
      </c>
      <c r="E164" s="2" t="str">
        <f>IF(ISBLANK(Values!E163),"","EAN")</f>
        <v/>
      </c>
      <c r="F164" s="28" t="str">
        <f>IF(ISBLANK(Values!E163),"",IF(Values!J163, SUBSTITUTE(Values!$B$1, "{language}", Values!H163) &amp; " " &amp;Values!$B$3, SUBSTITUTE(Values!$B$2, "{language}", Values!$H163) &amp; " " &amp;Values!$B$3))</f>
        <v/>
      </c>
      <c r="G164" s="30" t="str">
        <f>IF(ISBLANK(Values!E163),"","TellusRem")</f>
        <v/>
      </c>
      <c r="H164" s="2" t="str">
        <f>IF(ISBLANK(Values!E163),"",Values!$B$16)</f>
        <v/>
      </c>
      <c r="I164" s="2" t="str">
        <f>IF(ISBLANK(Values!E163),"","4730574031")</f>
        <v/>
      </c>
      <c r="J164" s="32" t="str">
        <f>IF(ISBLANK(Values!E163),"",Values!F163 )</f>
        <v/>
      </c>
      <c r="K164" s="28" t="str">
        <f>IF(ISBLANK(Values!E163),"",IF(Values!J163, Values!$B$4, Values!$B$5))</f>
        <v/>
      </c>
      <c r="L164" s="28" t="str">
        <f>IF(ISBLANK(Values!E163),"",Values!$B$18)</f>
        <v/>
      </c>
      <c r="M164" s="28" t="str">
        <f>IF(ISBLANK(Values!E163),"",Values!$M163)</f>
        <v/>
      </c>
      <c r="N164" s="28" t="str">
        <f>IF(ISBLANK(Values!F163),"",Values!$N163)</f>
        <v/>
      </c>
      <c r="O164" s="2" t="str">
        <f>IF(ISBLANK(Values!F163),"",Values!$O163)</f>
        <v/>
      </c>
      <c r="W164" s="30" t="str">
        <f>IF(ISBLANK(Values!E163),"","Child")</f>
        <v/>
      </c>
      <c r="X164" s="30" t="str">
        <f>IF(ISBLANK(Values!E163),"",Values!$B$13)</f>
        <v/>
      </c>
      <c r="Y164" s="32" t="str">
        <f>IF(ISBLANK(Values!E163),"","Size-Color")</f>
        <v/>
      </c>
      <c r="Z164" s="30" t="str">
        <f>IF(ISBLANK(Values!E163),"","variation")</f>
        <v/>
      </c>
      <c r="AA164" s="2" t="str">
        <f>IF(ISBLANK(Values!E163),"",Values!$B$20)</f>
        <v/>
      </c>
      <c r="AI164" s="35"/>
      <c r="AJ164" s="33"/>
      <c r="AT164" s="28"/>
      <c r="FO164" s="28"/>
    </row>
    <row r="165" spans="1:171" ht="17" x14ac:dyDescent="0.2">
      <c r="A165" s="2" t="str">
        <f>IF(ISBLANK(Values!E164),"",IF(Values!$B$37="EU","computercomponent","computer"))</f>
        <v/>
      </c>
      <c r="B165" s="34" t="str">
        <f>IF(ISBLANK(Values!E164),"",Values!F164)</f>
        <v/>
      </c>
      <c r="C165" s="30" t="str">
        <f>IF(ISBLANK(Values!E164),"","TellusRem")</f>
        <v/>
      </c>
      <c r="D165" s="29" t="str">
        <f>IF(ISBLANK(Values!E164),"",Values!E164)</f>
        <v/>
      </c>
      <c r="E165" s="2" t="str">
        <f>IF(ISBLANK(Values!E164),"","EAN")</f>
        <v/>
      </c>
      <c r="F165" s="28" t="str">
        <f>IF(ISBLANK(Values!E164),"",IF(Values!J164, SUBSTITUTE(Values!$B$1, "{language}", Values!H164) &amp; " " &amp;Values!$B$3, SUBSTITUTE(Values!$B$2, "{language}", Values!$H164) &amp; " " &amp;Values!$B$3))</f>
        <v/>
      </c>
      <c r="G165" s="30" t="str">
        <f>IF(ISBLANK(Values!E164),"","TellusRem")</f>
        <v/>
      </c>
      <c r="H165" s="2" t="str">
        <f>IF(ISBLANK(Values!E164),"",Values!$B$16)</f>
        <v/>
      </c>
      <c r="I165" s="2" t="str">
        <f>IF(ISBLANK(Values!E164),"","4730574031")</f>
        <v/>
      </c>
      <c r="J165" s="32" t="str">
        <f>IF(ISBLANK(Values!E164),"",Values!F164 )</f>
        <v/>
      </c>
      <c r="K165" s="28" t="str">
        <f>IF(ISBLANK(Values!E164),"",IF(Values!J164, Values!$B$4, Values!$B$5))</f>
        <v/>
      </c>
      <c r="L165" s="28" t="str">
        <f>IF(ISBLANK(Values!E164),"",Values!$B$18)</f>
        <v/>
      </c>
      <c r="M165" s="28" t="str">
        <f>IF(ISBLANK(Values!E164),"",Values!$M164)</f>
        <v/>
      </c>
      <c r="N165" s="28" t="str">
        <f>IF(ISBLANK(Values!F164),"",Values!$N164)</f>
        <v/>
      </c>
      <c r="O165" s="2" t="str">
        <f>IF(ISBLANK(Values!F164),"",Values!$O164)</f>
        <v/>
      </c>
      <c r="W165" s="30" t="str">
        <f>IF(ISBLANK(Values!E164),"","Child")</f>
        <v/>
      </c>
      <c r="X165" s="30" t="str">
        <f>IF(ISBLANK(Values!E164),"",Values!$B$13)</f>
        <v/>
      </c>
      <c r="Y165" s="32" t="str">
        <f>IF(ISBLANK(Values!E164),"","Size-Color")</f>
        <v/>
      </c>
      <c r="Z165" s="30" t="str">
        <f>IF(ISBLANK(Values!E164),"","variation")</f>
        <v/>
      </c>
      <c r="AA165" s="2" t="str">
        <f>IF(ISBLANK(Values!E164),"",Values!$B$20)</f>
        <v/>
      </c>
      <c r="AI165" s="35"/>
      <c r="AJ165" s="33"/>
      <c r="AT165" s="28"/>
      <c r="FO165" s="28"/>
    </row>
    <row r="166" spans="1:171" ht="17" x14ac:dyDescent="0.2">
      <c r="A166" s="2" t="str">
        <f>IF(ISBLANK(Values!E165),"",IF(Values!$B$37="EU","computercomponent","computer"))</f>
        <v/>
      </c>
      <c r="B166" s="34" t="str">
        <f>IF(ISBLANK(Values!E165),"",Values!F165)</f>
        <v/>
      </c>
      <c r="C166" s="30" t="str">
        <f>IF(ISBLANK(Values!E165),"","TellusRem")</f>
        <v/>
      </c>
      <c r="D166" s="29" t="str">
        <f>IF(ISBLANK(Values!E165),"",Values!E165)</f>
        <v/>
      </c>
      <c r="E166" s="2" t="str">
        <f>IF(ISBLANK(Values!E165),"","EAN")</f>
        <v/>
      </c>
      <c r="F166" s="28" t="str">
        <f>IF(ISBLANK(Values!E165),"",IF(Values!J165, SUBSTITUTE(Values!$B$1, "{language}", Values!H165) &amp; " " &amp;Values!$B$3, SUBSTITUTE(Values!$B$2, "{language}", Values!$H165) &amp; " " &amp;Values!$B$3))</f>
        <v/>
      </c>
      <c r="G166" s="30" t="str">
        <f>IF(ISBLANK(Values!E165),"","TellusRem")</f>
        <v/>
      </c>
      <c r="H166" s="2" t="str">
        <f>IF(ISBLANK(Values!E165),"",Values!$B$16)</f>
        <v/>
      </c>
      <c r="I166" s="2" t="str">
        <f>IF(ISBLANK(Values!E165),"","4730574031")</f>
        <v/>
      </c>
      <c r="J166" s="32" t="str">
        <f>IF(ISBLANK(Values!E165),"",Values!F165 )</f>
        <v/>
      </c>
      <c r="K166" s="28" t="str">
        <f>IF(ISBLANK(Values!E165),"",IF(Values!J165, Values!$B$4, Values!$B$5))</f>
        <v/>
      </c>
      <c r="L166" s="28" t="str">
        <f>IF(ISBLANK(Values!E165),"",Values!$B$18)</f>
        <v/>
      </c>
      <c r="M166" s="28" t="str">
        <f>IF(ISBLANK(Values!E165),"",Values!$M165)</f>
        <v/>
      </c>
      <c r="N166" s="28" t="str">
        <f>IF(ISBLANK(Values!F165),"",Values!$N165)</f>
        <v/>
      </c>
      <c r="O166" s="2" t="str">
        <f>IF(ISBLANK(Values!F165),"",Values!$O165)</f>
        <v/>
      </c>
      <c r="W166" s="30" t="str">
        <f>IF(ISBLANK(Values!E165),"","Child")</f>
        <v/>
      </c>
      <c r="X166" s="30" t="str">
        <f>IF(ISBLANK(Values!E165),"",Values!$B$13)</f>
        <v/>
      </c>
      <c r="Y166" s="32" t="str">
        <f>IF(ISBLANK(Values!E165),"","Size-Color")</f>
        <v/>
      </c>
      <c r="Z166" s="30" t="str">
        <f>IF(ISBLANK(Values!E165),"","variation")</f>
        <v/>
      </c>
      <c r="AA166" s="2" t="str">
        <f>IF(ISBLANK(Values!E165),"",Values!$B$20)</f>
        <v/>
      </c>
      <c r="AI166" s="35"/>
      <c r="AJ166" s="33"/>
      <c r="AT166" s="28"/>
      <c r="FO166" s="28"/>
    </row>
    <row r="167" spans="1:171" ht="17" x14ac:dyDescent="0.2">
      <c r="A167" s="2" t="str">
        <f>IF(ISBLANK(Values!E166),"",IF(Values!$B$37="EU","computercomponent","computer"))</f>
        <v/>
      </c>
      <c r="B167" s="34" t="str">
        <f>IF(ISBLANK(Values!E166),"",Values!F166)</f>
        <v/>
      </c>
      <c r="C167" s="30" t="str">
        <f>IF(ISBLANK(Values!E166),"","TellusRem")</f>
        <v/>
      </c>
      <c r="D167" s="29" t="str">
        <f>IF(ISBLANK(Values!E166),"",Values!E166)</f>
        <v/>
      </c>
      <c r="E167" s="2" t="str">
        <f>IF(ISBLANK(Values!E166),"","EAN")</f>
        <v/>
      </c>
      <c r="F167" s="28" t="str">
        <f>IF(ISBLANK(Values!E166),"",IF(Values!J166, SUBSTITUTE(Values!$B$1, "{language}", Values!H166) &amp; " " &amp;Values!$B$3, SUBSTITUTE(Values!$B$2, "{language}", Values!$H166) &amp; " " &amp;Values!$B$3))</f>
        <v/>
      </c>
      <c r="G167" s="30" t="str">
        <f>IF(ISBLANK(Values!E166),"","TellusRem")</f>
        <v/>
      </c>
      <c r="H167" s="2" t="str">
        <f>IF(ISBLANK(Values!E166),"",Values!$B$16)</f>
        <v/>
      </c>
      <c r="I167" s="2" t="str">
        <f>IF(ISBLANK(Values!E166),"","4730574031")</f>
        <v/>
      </c>
      <c r="J167" s="32" t="str">
        <f>IF(ISBLANK(Values!E166),"",Values!F166 )</f>
        <v/>
      </c>
      <c r="K167" s="28" t="str">
        <f>IF(ISBLANK(Values!E166),"",IF(Values!J166, Values!$B$4, Values!$B$5))</f>
        <v/>
      </c>
      <c r="L167" s="28" t="str">
        <f>IF(ISBLANK(Values!E166),"",Values!$B$18)</f>
        <v/>
      </c>
      <c r="M167" s="28" t="str">
        <f>IF(ISBLANK(Values!E166),"",Values!$M166)</f>
        <v/>
      </c>
      <c r="N167" s="28" t="str">
        <f>IF(ISBLANK(Values!F166),"",Values!$N166)</f>
        <v/>
      </c>
      <c r="O167" s="2" t="str">
        <f>IF(ISBLANK(Values!F166),"",Values!$O166)</f>
        <v/>
      </c>
      <c r="W167" s="30" t="str">
        <f>IF(ISBLANK(Values!E166),"","Child")</f>
        <v/>
      </c>
      <c r="X167" s="30" t="str">
        <f>IF(ISBLANK(Values!E166),"",Values!$B$13)</f>
        <v/>
      </c>
      <c r="Y167" s="32" t="str">
        <f>IF(ISBLANK(Values!E166),"","Size-Color")</f>
        <v/>
      </c>
      <c r="Z167" s="30" t="str">
        <f>IF(ISBLANK(Values!E166),"","variation")</f>
        <v/>
      </c>
      <c r="AA167" s="2" t="str">
        <f>IF(ISBLANK(Values!E166),"",Values!$B$20)</f>
        <v/>
      </c>
      <c r="AI167" s="35"/>
      <c r="AJ167" s="33"/>
      <c r="AV167" s="28"/>
      <c r="FO167" s="28"/>
    </row>
    <row r="168" spans="1:171" ht="17" x14ac:dyDescent="0.2">
      <c r="A168" s="2" t="str">
        <f>IF(ISBLANK(Values!E167),"",IF(Values!$B$37="EU","computercomponent","computer"))</f>
        <v/>
      </c>
      <c r="B168" s="34" t="str">
        <f>IF(ISBLANK(Values!E167),"",Values!F167)</f>
        <v/>
      </c>
      <c r="C168" s="30" t="str">
        <f>IF(ISBLANK(Values!E167),"","TellusRem")</f>
        <v/>
      </c>
      <c r="D168" s="29" t="str">
        <f>IF(ISBLANK(Values!E167),"",Values!E167)</f>
        <v/>
      </c>
      <c r="E168" s="2" t="str">
        <f>IF(ISBLANK(Values!E167),"","EAN")</f>
        <v/>
      </c>
      <c r="F168" s="28" t="str">
        <f>IF(ISBLANK(Values!E167),"",IF(Values!J167, SUBSTITUTE(Values!$B$1, "{language}", Values!H167) &amp; " " &amp;Values!$B$3, SUBSTITUTE(Values!$B$2, "{language}", Values!$H167) &amp; " " &amp;Values!$B$3))</f>
        <v/>
      </c>
      <c r="G168" s="30" t="str">
        <f>IF(ISBLANK(Values!E167),"","TellusRem")</f>
        <v/>
      </c>
      <c r="H168" s="2" t="str">
        <f>IF(ISBLANK(Values!E167),"",Values!$B$16)</f>
        <v/>
      </c>
      <c r="I168" s="2" t="str">
        <f>IF(ISBLANK(Values!E167),"","4730574031")</f>
        <v/>
      </c>
      <c r="J168" s="32" t="str">
        <f>IF(ISBLANK(Values!E167),"",Values!F167 )</f>
        <v/>
      </c>
      <c r="K168" s="28" t="str">
        <f>IF(ISBLANK(Values!E167),"",IF(Values!J167, Values!$B$4, Values!$B$5))</f>
        <v/>
      </c>
      <c r="L168" s="28" t="str">
        <f>IF(ISBLANK(Values!E167),"",Values!$B$18)</f>
        <v/>
      </c>
      <c r="M168" s="28" t="str">
        <f>IF(ISBLANK(Values!E167),"",Values!$M167)</f>
        <v/>
      </c>
      <c r="N168" s="28" t="str">
        <f>IF(ISBLANK(Values!F167),"",Values!$N167)</f>
        <v/>
      </c>
      <c r="O168" s="2" t="str">
        <f>IF(ISBLANK(Values!F167),"",Values!$O167)</f>
        <v/>
      </c>
      <c r="W168" s="30" t="str">
        <f>IF(ISBLANK(Values!E167),"","Child")</f>
        <v/>
      </c>
      <c r="X168" s="30" t="str">
        <f>IF(ISBLANK(Values!E167),"",Values!$B$13)</f>
        <v/>
      </c>
      <c r="Y168" s="32" t="str">
        <f>IF(ISBLANK(Values!E167),"","Size-Color")</f>
        <v/>
      </c>
      <c r="Z168" s="30" t="str">
        <f>IF(ISBLANK(Values!E167),"","variation")</f>
        <v/>
      </c>
      <c r="AA168" s="2" t="str">
        <f>IF(ISBLANK(Values!E167),"",Values!$B$20)</f>
        <v/>
      </c>
      <c r="AI168" s="35"/>
      <c r="AJ168" s="33"/>
      <c r="AV168" s="28"/>
      <c r="FO168" s="28"/>
    </row>
    <row r="169" spans="1:171" ht="17" x14ac:dyDescent="0.2">
      <c r="A169" s="2" t="str">
        <f>IF(ISBLANK(Values!E168),"",IF(Values!$B$37="EU","computercomponent","computer"))</f>
        <v/>
      </c>
      <c r="B169" s="34" t="str">
        <f>IF(ISBLANK(Values!E168),"",Values!F168)</f>
        <v/>
      </c>
      <c r="C169" s="30" t="str">
        <f>IF(ISBLANK(Values!E168),"","TellusRem")</f>
        <v/>
      </c>
      <c r="D169" s="29" t="str">
        <f>IF(ISBLANK(Values!E168),"",Values!E168)</f>
        <v/>
      </c>
      <c r="E169" s="2" t="str">
        <f>IF(ISBLANK(Values!E168),"","EAN")</f>
        <v/>
      </c>
      <c r="F169" s="28" t="str">
        <f>IF(ISBLANK(Values!E168),"",IF(Values!J168, SUBSTITUTE(Values!$B$1, "{language}", Values!H168) &amp; " " &amp;Values!$B$3, SUBSTITUTE(Values!$B$2, "{language}", Values!$H168) &amp; " " &amp;Values!$B$3))</f>
        <v/>
      </c>
      <c r="G169" s="30" t="str">
        <f>IF(ISBLANK(Values!E168),"","TellusRem")</f>
        <v/>
      </c>
      <c r="H169" s="2" t="str">
        <f>IF(ISBLANK(Values!E168),"",Values!$B$16)</f>
        <v/>
      </c>
      <c r="I169" s="2" t="str">
        <f>IF(ISBLANK(Values!E168),"","4730574031")</f>
        <v/>
      </c>
      <c r="J169" s="32" t="str">
        <f>IF(ISBLANK(Values!E168),"",Values!F168 )</f>
        <v/>
      </c>
      <c r="K169" s="28" t="str">
        <f>IF(ISBLANK(Values!E168),"",IF(Values!J168, Values!$B$4, Values!$B$5))</f>
        <v/>
      </c>
      <c r="L169" s="28" t="str">
        <f>IF(ISBLANK(Values!E168),"",Values!$B$18)</f>
        <v/>
      </c>
      <c r="M169" s="28" t="str">
        <f>IF(ISBLANK(Values!E168),"",Values!$M168)</f>
        <v/>
      </c>
      <c r="N169" s="28" t="str">
        <f>IF(ISBLANK(Values!F168),"",Values!$N168)</f>
        <v/>
      </c>
      <c r="O169" s="2" t="str">
        <f>IF(ISBLANK(Values!F168),"",Values!$O168)</f>
        <v/>
      </c>
      <c r="W169" s="30" t="str">
        <f>IF(ISBLANK(Values!E168),"","Child")</f>
        <v/>
      </c>
      <c r="X169" s="30" t="str">
        <f>IF(ISBLANK(Values!E168),"",Values!$B$13)</f>
        <v/>
      </c>
      <c r="Y169" s="32" t="str">
        <f>IF(ISBLANK(Values!E168),"","Size-Color")</f>
        <v/>
      </c>
      <c r="Z169" s="30" t="str">
        <f>IF(ISBLANK(Values!E168),"","variation")</f>
        <v/>
      </c>
      <c r="AA169" s="2" t="str">
        <f>IF(ISBLANK(Values!E168),"",Values!$B$20)</f>
        <v/>
      </c>
      <c r="AI169" s="35"/>
      <c r="AJ169" s="33"/>
      <c r="AV169" s="28"/>
      <c r="FO169" s="28"/>
    </row>
    <row r="170" spans="1:171" ht="17" x14ac:dyDescent="0.2">
      <c r="A170" s="2" t="str">
        <f>IF(ISBLANK(Values!E169),"",IF(Values!$B$37="EU","computercomponent","computer"))</f>
        <v/>
      </c>
      <c r="B170" s="34" t="str">
        <f>IF(ISBLANK(Values!E169),"",Values!F169)</f>
        <v/>
      </c>
      <c r="C170" s="30" t="str">
        <f>IF(ISBLANK(Values!E169),"","TellusRem")</f>
        <v/>
      </c>
      <c r="D170" s="29" t="str">
        <f>IF(ISBLANK(Values!E169),"",Values!E169)</f>
        <v/>
      </c>
      <c r="E170" s="2" t="str">
        <f>IF(ISBLANK(Values!E169),"","EAN")</f>
        <v/>
      </c>
      <c r="F170" s="28" t="str">
        <f>IF(ISBLANK(Values!E169),"",IF(Values!J169, SUBSTITUTE(Values!$B$1, "{language}", Values!H169) &amp; " " &amp;Values!$B$3, SUBSTITUTE(Values!$B$2, "{language}", Values!$H169) &amp; " " &amp;Values!$B$3))</f>
        <v/>
      </c>
      <c r="G170" s="30" t="str">
        <f>IF(ISBLANK(Values!E169),"","TellusRem")</f>
        <v/>
      </c>
      <c r="H170" s="2" t="str">
        <f>IF(ISBLANK(Values!E169),"",Values!$B$16)</f>
        <v/>
      </c>
      <c r="I170" s="2" t="str">
        <f>IF(ISBLANK(Values!E169),"","4730574031")</f>
        <v/>
      </c>
      <c r="J170" s="32" t="str">
        <f>IF(ISBLANK(Values!E169),"",Values!F169 )</f>
        <v/>
      </c>
      <c r="K170" s="28" t="str">
        <f>IF(ISBLANK(Values!E169),"",IF(Values!J169, Values!$B$4, Values!$B$5))</f>
        <v/>
      </c>
      <c r="L170" s="28" t="str">
        <f>IF(ISBLANK(Values!E169),"",Values!$B$18)</f>
        <v/>
      </c>
      <c r="M170" s="28" t="str">
        <f>IF(ISBLANK(Values!E169),"",Values!$M169)</f>
        <v/>
      </c>
      <c r="N170" s="28" t="str">
        <f>IF(ISBLANK(Values!F169),"",Values!$N169)</f>
        <v/>
      </c>
      <c r="O170" s="2" t="str">
        <f>IF(ISBLANK(Values!F169),"",Values!$O169)</f>
        <v/>
      </c>
      <c r="W170" s="30" t="str">
        <f>IF(ISBLANK(Values!E169),"","Child")</f>
        <v/>
      </c>
      <c r="X170" s="30" t="str">
        <f>IF(ISBLANK(Values!E169),"",Values!$B$13)</f>
        <v/>
      </c>
      <c r="Y170" s="32" t="str">
        <f>IF(ISBLANK(Values!E169),"","Size-Color")</f>
        <v/>
      </c>
      <c r="Z170" s="30" t="str">
        <f>IF(ISBLANK(Values!E169),"","variation")</f>
        <v/>
      </c>
      <c r="AA170" s="2" t="str">
        <f>IF(ISBLANK(Values!E169),"",Values!$B$20)</f>
        <v/>
      </c>
      <c r="AI170" s="35"/>
      <c r="AJ170" s="33"/>
      <c r="AV170" s="28"/>
      <c r="FO170" s="28"/>
    </row>
    <row r="171" spans="1:171" ht="17" x14ac:dyDescent="0.2">
      <c r="A171" s="2" t="str">
        <f>IF(ISBLANK(Values!E170),"",IF(Values!$B$37="EU","computercomponent","computer"))</f>
        <v/>
      </c>
      <c r="B171" s="34" t="str">
        <f>IF(ISBLANK(Values!E170),"",Values!F170)</f>
        <v/>
      </c>
      <c r="C171" s="30" t="str">
        <f>IF(ISBLANK(Values!E170),"","TellusRem")</f>
        <v/>
      </c>
      <c r="D171" s="29" t="str">
        <f>IF(ISBLANK(Values!E170),"",Values!E170)</f>
        <v/>
      </c>
      <c r="E171" s="2" t="str">
        <f>IF(ISBLANK(Values!E170),"","EAN")</f>
        <v/>
      </c>
      <c r="F171" s="28" t="str">
        <f>IF(ISBLANK(Values!E170),"",IF(Values!J170, SUBSTITUTE(Values!$B$1, "{language}", Values!H170) &amp; " " &amp;Values!$B$3, SUBSTITUTE(Values!$B$2, "{language}", Values!$H170) &amp; " " &amp;Values!$B$3))</f>
        <v/>
      </c>
      <c r="G171" s="30" t="str">
        <f>IF(ISBLANK(Values!E170),"","TellusRem")</f>
        <v/>
      </c>
      <c r="H171" s="2" t="str">
        <f>IF(ISBLANK(Values!E170),"",Values!$B$16)</f>
        <v/>
      </c>
      <c r="I171" s="2" t="str">
        <f>IF(ISBLANK(Values!E170),"","4730574031")</f>
        <v/>
      </c>
      <c r="J171" s="32" t="str">
        <f>IF(ISBLANK(Values!E170),"",Values!F170 )</f>
        <v/>
      </c>
      <c r="K171" s="28" t="str">
        <f>IF(ISBLANK(Values!E170),"",IF(Values!J170, Values!$B$4, Values!$B$5))</f>
        <v/>
      </c>
      <c r="L171" s="28" t="str">
        <f>IF(ISBLANK(Values!E170),"",Values!$B$18)</f>
        <v/>
      </c>
      <c r="M171" s="28" t="str">
        <f>IF(ISBLANK(Values!E170),"",Values!$M170)</f>
        <v/>
      </c>
      <c r="N171" s="28" t="str">
        <f>IF(ISBLANK(Values!F170),"",Values!$N170)</f>
        <v/>
      </c>
      <c r="O171" s="2" t="str">
        <f>IF(ISBLANK(Values!F170),"",Values!$O170)</f>
        <v/>
      </c>
      <c r="W171" s="30" t="str">
        <f>IF(ISBLANK(Values!E170),"","Child")</f>
        <v/>
      </c>
      <c r="X171" s="30" t="str">
        <f>IF(ISBLANK(Values!E170),"",Values!$B$13)</f>
        <v/>
      </c>
      <c r="Y171" s="32" t="str">
        <f>IF(ISBLANK(Values!E170),"","Size-Color")</f>
        <v/>
      </c>
      <c r="Z171" s="30" t="str">
        <f>IF(ISBLANK(Values!E170),"","variation")</f>
        <v/>
      </c>
      <c r="AA171" s="2" t="str">
        <f>IF(ISBLANK(Values!E170),"",Values!$B$20)</f>
        <v/>
      </c>
      <c r="AI171" s="35"/>
      <c r="AJ171" s="33"/>
      <c r="AV171" s="28"/>
      <c r="FO171" s="28"/>
    </row>
    <row r="172" spans="1:171" ht="17" x14ac:dyDescent="0.2">
      <c r="A172" s="2" t="str">
        <f>IF(ISBLANK(Values!E171),"",IF(Values!$B$37="EU","computercomponent","computer"))</f>
        <v/>
      </c>
      <c r="B172" s="34" t="str">
        <f>IF(ISBLANK(Values!E171),"",Values!F171)</f>
        <v/>
      </c>
      <c r="C172" s="30" t="str">
        <f>IF(ISBLANK(Values!E171),"","TellusRem")</f>
        <v/>
      </c>
      <c r="D172" s="29" t="str">
        <f>IF(ISBLANK(Values!E171),"",Values!E171)</f>
        <v/>
      </c>
      <c r="E172" s="2" t="str">
        <f>IF(ISBLANK(Values!E171),"","EAN")</f>
        <v/>
      </c>
      <c r="F172" s="28" t="str">
        <f>IF(ISBLANK(Values!E171),"",IF(Values!J171, SUBSTITUTE(Values!$B$1, "{language}", Values!H171) &amp; " " &amp;Values!$B$3, SUBSTITUTE(Values!$B$2, "{language}", Values!$H171) &amp; " " &amp;Values!$B$3))</f>
        <v/>
      </c>
      <c r="G172" s="30" t="str">
        <f>IF(ISBLANK(Values!E171),"","TellusRem")</f>
        <v/>
      </c>
      <c r="H172" s="2" t="str">
        <f>IF(ISBLANK(Values!E171),"",Values!$B$16)</f>
        <v/>
      </c>
      <c r="I172" s="2" t="str">
        <f>IF(ISBLANK(Values!E171),"","4730574031")</f>
        <v/>
      </c>
      <c r="J172" s="32" t="str">
        <f>IF(ISBLANK(Values!E171),"",Values!F171 )</f>
        <v/>
      </c>
      <c r="K172" s="28" t="str">
        <f>IF(ISBLANK(Values!E171),"",IF(Values!J171, Values!$B$4, Values!$B$5))</f>
        <v/>
      </c>
      <c r="L172" s="28" t="str">
        <f>IF(ISBLANK(Values!E171),"",Values!$B$18)</f>
        <v/>
      </c>
      <c r="M172" s="28" t="str">
        <f>IF(ISBLANK(Values!E171),"",Values!$M171)</f>
        <v/>
      </c>
      <c r="N172" s="28" t="str">
        <f>IF(ISBLANK(Values!F171),"",Values!$N171)</f>
        <v/>
      </c>
      <c r="O172" s="2" t="str">
        <f>IF(ISBLANK(Values!F171),"",Values!$O171)</f>
        <v/>
      </c>
      <c r="W172" s="30" t="str">
        <f>IF(ISBLANK(Values!E171),"","Child")</f>
        <v/>
      </c>
      <c r="X172" s="30" t="str">
        <f>IF(ISBLANK(Values!E171),"",Values!$B$13)</f>
        <v/>
      </c>
      <c r="Y172" s="32" t="str">
        <f>IF(ISBLANK(Values!E171),"","Size-Color")</f>
        <v/>
      </c>
      <c r="Z172" s="30" t="str">
        <f>IF(ISBLANK(Values!E171),"","variation")</f>
        <v/>
      </c>
      <c r="AA172" s="2" t="str">
        <f>IF(ISBLANK(Values!E171),"",Values!$B$20)</f>
        <v/>
      </c>
      <c r="AI172" s="35"/>
      <c r="AJ172" s="33"/>
      <c r="AV172" s="28"/>
      <c r="FO172" s="28"/>
    </row>
    <row r="173" spans="1:171" ht="17" x14ac:dyDescent="0.2">
      <c r="A173" s="2" t="str">
        <f>IF(ISBLANK(Values!E172),"",IF(Values!$B$37="EU","computercomponent","computer"))</f>
        <v/>
      </c>
      <c r="B173" s="34" t="str">
        <f>IF(ISBLANK(Values!E172),"",Values!F172)</f>
        <v/>
      </c>
      <c r="C173" s="30" t="str">
        <f>IF(ISBLANK(Values!E172),"","TellusRem")</f>
        <v/>
      </c>
      <c r="D173" s="29" t="str">
        <f>IF(ISBLANK(Values!E172),"",Values!E172)</f>
        <v/>
      </c>
      <c r="E173" s="2" t="str">
        <f>IF(ISBLANK(Values!E172),"","EAN")</f>
        <v/>
      </c>
      <c r="F173" s="28" t="str">
        <f>IF(ISBLANK(Values!E172),"",IF(Values!J172, SUBSTITUTE(Values!$B$1, "{language}", Values!H172) &amp; " " &amp;Values!$B$3, SUBSTITUTE(Values!$B$2, "{language}", Values!$H172) &amp; " " &amp;Values!$B$3))</f>
        <v/>
      </c>
      <c r="G173" s="30" t="str">
        <f>IF(ISBLANK(Values!E172),"","TellusRem")</f>
        <v/>
      </c>
      <c r="H173" s="2" t="str">
        <f>IF(ISBLANK(Values!E172),"",Values!$B$16)</f>
        <v/>
      </c>
      <c r="I173" s="2" t="str">
        <f>IF(ISBLANK(Values!E172),"","4730574031")</f>
        <v/>
      </c>
      <c r="J173" s="32" t="str">
        <f>IF(ISBLANK(Values!E172),"",Values!F172 )</f>
        <v/>
      </c>
      <c r="K173" s="28" t="str">
        <f>IF(ISBLANK(Values!E172),"",IF(Values!J172, Values!$B$4, Values!$B$5))</f>
        <v/>
      </c>
      <c r="L173" s="28" t="str">
        <f>IF(ISBLANK(Values!E172),"",Values!$B$18)</f>
        <v/>
      </c>
      <c r="M173" s="28" t="str">
        <f>IF(ISBLANK(Values!E172),"",Values!$M172)</f>
        <v/>
      </c>
      <c r="N173" s="28" t="str">
        <f>IF(ISBLANK(Values!F172),"",Values!$N172)</f>
        <v/>
      </c>
      <c r="O173" s="2" t="str">
        <f>IF(ISBLANK(Values!F172),"",Values!$O172)</f>
        <v/>
      </c>
      <c r="W173" s="30" t="str">
        <f>IF(ISBLANK(Values!E172),"","Child")</f>
        <v/>
      </c>
      <c r="X173" s="30" t="str">
        <f>IF(ISBLANK(Values!E172),"",Values!$B$13)</f>
        <v/>
      </c>
      <c r="Y173" s="32" t="str">
        <f>IF(ISBLANK(Values!E172),"","Size-Color")</f>
        <v/>
      </c>
      <c r="Z173" s="30" t="str">
        <f>IF(ISBLANK(Values!E172),"","variation")</f>
        <v/>
      </c>
      <c r="AA173" s="2" t="str">
        <f>IF(ISBLANK(Values!E172),"",Values!$B$20)</f>
        <v/>
      </c>
      <c r="AI173" s="35"/>
      <c r="AJ173" s="33"/>
      <c r="AV173" s="28"/>
      <c r="FO173" s="28"/>
    </row>
    <row r="174" spans="1:171" ht="17" x14ac:dyDescent="0.2">
      <c r="A174" s="2" t="str">
        <f>IF(ISBLANK(Values!E173),"",IF(Values!$B$37="EU","computercomponent","computer"))</f>
        <v/>
      </c>
      <c r="B174" s="34" t="str">
        <f>IF(ISBLANK(Values!E173),"",Values!F173)</f>
        <v/>
      </c>
      <c r="C174" s="30" t="str">
        <f>IF(ISBLANK(Values!E173),"","TellusRem")</f>
        <v/>
      </c>
      <c r="D174" s="29" t="str">
        <f>IF(ISBLANK(Values!E173),"",Values!E173)</f>
        <v/>
      </c>
      <c r="E174" s="2" t="str">
        <f>IF(ISBLANK(Values!E173),"","EAN")</f>
        <v/>
      </c>
      <c r="F174" s="28" t="str">
        <f>IF(ISBLANK(Values!E173),"",IF(Values!J173, SUBSTITUTE(Values!$B$1, "{language}", Values!H173) &amp; " " &amp;Values!$B$3, SUBSTITUTE(Values!$B$2, "{language}", Values!$H173) &amp; " " &amp;Values!$B$3))</f>
        <v/>
      </c>
      <c r="G174" s="30" t="str">
        <f>IF(ISBLANK(Values!E173),"","TellusRem")</f>
        <v/>
      </c>
      <c r="H174" s="2" t="str">
        <f>IF(ISBLANK(Values!E173),"",Values!$B$16)</f>
        <v/>
      </c>
      <c r="I174" s="2" t="str">
        <f>IF(ISBLANK(Values!E173),"","4730574031")</f>
        <v/>
      </c>
      <c r="J174" s="32" t="str">
        <f>IF(ISBLANK(Values!E173),"",Values!F173 )</f>
        <v/>
      </c>
      <c r="K174" s="28" t="str">
        <f>IF(ISBLANK(Values!E173),"",IF(Values!J173, Values!$B$4, Values!$B$5))</f>
        <v/>
      </c>
      <c r="L174" s="28" t="str">
        <f>IF(ISBLANK(Values!E173),"",Values!$B$18)</f>
        <v/>
      </c>
      <c r="M174" s="28" t="str">
        <f>IF(ISBLANK(Values!E173),"",Values!$M173)</f>
        <v/>
      </c>
      <c r="N174" s="28" t="str">
        <f>IF(ISBLANK(Values!F173),"",Values!$N173)</f>
        <v/>
      </c>
      <c r="O174" s="2" t="str">
        <f>IF(ISBLANK(Values!F173),"",Values!$O173)</f>
        <v/>
      </c>
      <c r="W174" s="30" t="str">
        <f>IF(ISBLANK(Values!E173),"","Child")</f>
        <v/>
      </c>
      <c r="X174" s="30" t="str">
        <f>IF(ISBLANK(Values!E173),"",Values!$B$13)</f>
        <v/>
      </c>
      <c r="Y174" s="32" t="str">
        <f>IF(ISBLANK(Values!E173),"","Size-Color")</f>
        <v/>
      </c>
      <c r="Z174" s="30" t="str">
        <f>IF(ISBLANK(Values!E173),"","variation")</f>
        <v/>
      </c>
      <c r="AA174" s="2" t="str">
        <f>IF(ISBLANK(Values!E173),"",Values!$B$20)</f>
        <v/>
      </c>
      <c r="AI174" s="35"/>
      <c r="AJ174" s="33"/>
      <c r="AV174" s="28"/>
      <c r="FO174" s="28"/>
    </row>
    <row r="175" spans="1:171" ht="17" x14ac:dyDescent="0.2">
      <c r="A175" s="2" t="str">
        <f>IF(ISBLANK(Values!E174),"",IF(Values!$B$37="EU","computercomponent","computer"))</f>
        <v/>
      </c>
      <c r="B175" s="34" t="str">
        <f>IF(ISBLANK(Values!E174),"",Values!F174)</f>
        <v/>
      </c>
      <c r="C175" s="30" t="str">
        <f>IF(ISBLANK(Values!E174),"","TellusRem")</f>
        <v/>
      </c>
      <c r="D175" s="29" t="str">
        <f>IF(ISBLANK(Values!E174),"",Values!E174)</f>
        <v/>
      </c>
      <c r="E175" s="2" t="str">
        <f>IF(ISBLANK(Values!E174),"","EAN")</f>
        <v/>
      </c>
      <c r="F175" s="28" t="str">
        <f>IF(ISBLANK(Values!E174),"",IF(Values!J174, SUBSTITUTE(Values!$B$1, "{language}", Values!H174) &amp; " " &amp;Values!$B$3, SUBSTITUTE(Values!$B$2, "{language}", Values!$H174) &amp; " " &amp;Values!$B$3))</f>
        <v/>
      </c>
      <c r="G175" s="30" t="str">
        <f>IF(ISBLANK(Values!E174),"","TellusRem")</f>
        <v/>
      </c>
      <c r="H175" s="2" t="str">
        <f>IF(ISBLANK(Values!E174),"",Values!$B$16)</f>
        <v/>
      </c>
      <c r="I175" s="2" t="str">
        <f>IF(ISBLANK(Values!E174),"","4730574031")</f>
        <v/>
      </c>
      <c r="J175" s="32" t="str">
        <f>IF(ISBLANK(Values!E174),"",Values!F174 )</f>
        <v/>
      </c>
      <c r="K175" s="28" t="str">
        <f>IF(ISBLANK(Values!E174),"",IF(Values!J174, Values!$B$4, Values!$B$5))</f>
        <v/>
      </c>
      <c r="L175" s="28" t="str">
        <f>IF(ISBLANK(Values!E174),"",Values!$B$18)</f>
        <v/>
      </c>
      <c r="M175" s="28" t="str">
        <f>IF(ISBLANK(Values!E174),"",Values!$M174)</f>
        <v/>
      </c>
      <c r="N175" s="28" t="str">
        <f>IF(ISBLANK(Values!F174),"",Values!$N174)</f>
        <v/>
      </c>
      <c r="O175" s="2" t="str">
        <f>IF(ISBLANK(Values!F174),"",Values!$O174)</f>
        <v/>
      </c>
      <c r="W175" s="30" t="str">
        <f>IF(ISBLANK(Values!E174),"","Child")</f>
        <v/>
      </c>
      <c r="X175" s="30" t="str">
        <f>IF(ISBLANK(Values!E174),"",Values!$B$13)</f>
        <v/>
      </c>
      <c r="Y175" s="32" t="str">
        <f>IF(ISBLANK(Values!E174),"","Size-Color")</f>
        <v/>
      </c>
      <c r="Z175" s="30" t="str">
        <f>IF(ISBLANK(Values!E174),"","variation")</f>
        <v/>
      </c>
      <c r="AA175" s="2" t="str">
        <f>IF(ISBLANK(Values!E174),"",Values!$B$20)</f>
        <v/>
      </c>
      <c r="AI175" s="35"/>
      <c r="AJ175" s="33"/>
      <c r="AV175" s="28"/>
      <c r="FO175" s="28"/>
    </row>
    <row r="176" spans="1:171" ht="17" x14ac:dyDescent="0.2">
      <c r="A176" s="2" t="str">
        <f>IF(ISBLANK(Values!E175),"",IF(Values!$B$37="EU","computercomponent","computer"))</f>
        <v/>
      </c>
      <c r="B176" s="34" t="str">
        <f>IF(ISBLANK(Values!E175),"",Values!F175)</f>
        <v/>
      </c>
      <c r="C176" s="30" t="str">
        <f>IF(ISBLANK(Values!E175),"","TellusRem")</f>
        <v/>
      </c>
      <c r="D176" s="29" t="str">
        <f>IF(ISBLANK(Values!E175),"",Values!E175)</f>
        <v/>
      </c>
      <c r="E176" s="2" t="str">
        <f>IF(ISBLANK(Values!E175),"","EAN")</f>
        <v/>
      </c>
      <c r="F176" s="28" t="str">
        <f>IF(ISBLANK(Values!E175),"",IF(Values!J175, SUBSTITUTE(Values!$B$1, "{language}", Values!H175) &amp; " " &amp;Values!$B$3, SUBSTITUTE(Values!$B$2, "{language}", Values!$H175) &amp; " " &amp;Values!$B$3))</f>
        <v/>
      </c>
      <c r="G176" s="30" t="str">
        <f>IF(ISBLANK(Values!E175),"","TellusRem")</f>
        <v/>
      </c>
      <c r="H176" s="2" t="str">
        <f>IF(ISBLANK(Values!E175),"",Values!$B$16)</f>
        <v/>
      </c>
      <c r="I176" s="2" t="str">
        <f>IF(ISBLANK(Values!E175),"","4730574031")</f>
        <v/>
      </c>
      <c r="J176" s="32" t="str">
        <f>IF(ISBLANK(Values!E175),"",Values!F175 )</f>
        <v/>
      </c>
      <c r="K176" s="28" t="str">
        <f>IF(ISBLANK(Values!E175),"",IF(Values!J175, Values!$B$4, Values!$B$5))</f>
        <v/>
      </c>
      <c r="L176" s="28" t="str">
        <f>IF(ISBLANK(Values!E175),"",Values!$B$18)</f>
        <v/>
      </c>
      <c r="M176" s="28" t="str">
        <f>IF(ISBLANK(Values!E175),"",Values!$M175)</f>
        <v/>
      </c>
      <c r="N176" s="28" t="str">
        <f>IF(ISBLANK(Values!F175),"",Values!$N175)</f>
        <v/>
      </c>
      <c r="O176" s="2" t="str">
        <f>IF(ISBLANK(Values!F175),"",Values!$O175)</f>
        <v/>
      </c>
      <c r="W176" s="30" t="str">
        <f>IF(ISBLANK(Values!E175),"","Child")</f>
        <v/>
      </c>
      <c r="X176" s="30" t="str">
        <f>IF(ISBLANK(Values!E175),"",Values!$B$13)</f>
        <v/>
      </c>
      <c r="Y176" s="32" t="str">
        <f>IF(ISBLANK(Values!E175),"","Size-Color")</f>
        <v/>
      </c>
      <c r="Z176" s="30" t="str">
        <f>IF(ISBLANK(Values!E175),"","variation")</f>
        <v/>
      </c>
      <c r="AA176" s="2" t="str">
        <f>IF(ISBLANK(Values!E175),"",Values!$B$20)</f>
        <v/>
      </c>
      <c r="AI176" s="35"/>
      <c r="AJ176" s="33"/>
      <c r="AV176" s="28"/>
      <c r="FO176" s="28"/>
    </row>
    <row r="177" spans="1:171" ht="17" x14ac:dyDescent="0.2">
      <c r="A177" s="2" t="str">
        <f>IF(ISBLANK(Values!E176),"",IF(Values!$B$37="EU","computercomponent","computer"))</f>
        <v/>
      </c>
      <c r="B177" s="34" t="str">
        <f>IF(ISBLANK(Values!E176),"",Values!F176)</f>
        <v/>
      </c>
      <c r="C177" s="30" t="str">
        <f>IF(ISBLANK(Values!E176),"","TellusRem")</f>
        <v/>
      </c>
      <c r="D177" s="29" t="str">
        <f>IF(ISBLANK(Values!E176),"",Values!E176)</f>
        <v/>
      </c>
      <c r="E177" s="2" t="str">
        <f>IF(ISBLANK(Values!E176),"","EAN")</f>
        <v/>
      </c>
      <c r="F177" s="28" t="str">
        <f>IF(ISBLANK(Values!E176),"",IF(Values!J176, SUBSTITUTE(Values!$B$1, "{language}", Values!H176) &amp; " " &amp;Values!$B$3, SUBSTITUTE(Values!$B$2, "{language}", Values!$H176) &amp; " " &amp;Values!$B$3))</f>
        <v/>
      </c>
      <c r="G177" s="30" t="str">
        <f>IF(ISBLANK(Values!E176),"","TellusRem")</f>
        <v/>
      </c>
      <c r="H177" s="2" t="str">
        <f>IF(ISBLANK(Values!E176),"",Values!$B$16)</f>
        <v/>
      </c>
      <c r="I177" s="2" t="str">
        <f>IF(ISBLANK(Values!E176),"","4730574031")</f>
        <v/>
      </c>
      <c r="J177" s="32" t="str">
        <f>IF(ISBLANK(Values!E176),"",Values!F176 )</f>
        <v/>
      </c>
      <c r="K177" s="28" t="str">
        <f>IF(ISBLANK(Values!E176),"",IF(Values!J176, Values!$B$4, Values!$B$5))</f>
        <v/>
      </c>
      <c r="L177" s="28" t="str">
        <f>IF(ISBLANK(Values!E176),"",Values!$B$18)</f>
        <v/>
      </c>
      <c r="M177" s="28" t="str">
        <f>IF(ISBLANK(Values!E176),"",Values!$M176)</f>
        <v/>
      </c>
      <c r="N177" s="28" t="str">
        <f>IF(ISBLANK(Values!F176),"",Values!$N176)</f>
        <v/>
      </c>
      <c r="O177" s="2" t="str">
        <f>IF(ISBLANK(Values!F176),"",Values!$O176)</f>
        <v/>
      </c>
      <c r="W177" s="30" t="str">
        <f>IF(ISBLANK(Values!E176),"","Child")</f>
        <v/>
      </c>
      <c r="X177" s="30" t="str">
        <f>IF(ISBLANK(Values!E176),"",Values!$B$13)</f>
        <v/>
      </c>
      <c r="Y177" s="32" t="str">
        <f>IF(ISBLANK(Values!E176),"","Size-Color")</f>
        <v/>
      </c>
      <c r="Z177" s="30" t="str">
        <f>IF(ISBLANK(Values!E176),"","variation")</f>
        <v/>
      </c>
      <c r="AA177" s="2" t="str">
        <f>IF(ISBLANK(Values!E176),"",Values!$B$20)</f>
        <v/>
      </c>
      <c r="AI177" s="35"/>
      <c r="AJ177" s="33"/>
      <c r="AV177" s="28"/>
      <c r="FO177" s="28"/>
    </row>
    <row r="178" spans="1:171" ht="17" x14ac:dyDescent="0.2">
      <c r="A178" s="2" t="str">
        <f>IF(ISBLANK(Values!E177),"",IF(Values!$B$37="EU","computercomponent","computer"))</f>
        <v/>
      </c>
      <c r="B178" s="34" t="str">
        <f>IF(ISBLANK(Values!E177),"",Values!F177)</f>
        <v/>
      </c>
      <c r="C178" s="30" t="str">
        <f>IF(ISBLANK(Values!E177),"","TellusRem")</f>
        <v/>
      </c>
      <c r="D178" s="29" t="str">
        <f>IF(ISBLANK(Values!E177),"",Values!E177)</f>
        <v/>
      </c>
      <c r="E178" s="2" t="str">
        <f>IF(ISBLANK(Values!E177),"","EAN")</f>
        <v/>
      </c>
      <c r="F178" s="28" t="str">
        <f>IF(ISBLANK(Values!E177),"",IF(Values!J177, SUBSTITUTE(Values!$B$1, "{language}", Values!H177) &amp; " " &amp;Values!$B$3, SUBSTITUTE(Values!$B$2, "{language}", Values!$H177) &amp; " " &amp;Values!$B$3))</f>
        <v/>
      </c>
      <c r="G178" s="30" t="str">
        <f>IF(ISBLANK(Values!E177),"","TellusRem")</f>
        <v/>
      </c>
      <c r="H178" s="2" t="str">
        <f>IF(ISBLANK(Values!E177),"",Values!$B$16)</f>
        <v/>
      </c>
      <c r="I178" s="2" t="str">
        <f>IF(ISBLANK(Values!E177),"","4730574031")</f>
        <v/>
      </c>
      <c r="J178" s="32" t="str">
        <f>IF(ISBLANK(Values!E177),"",Values!F177 )</f>
        <v/>
      </c>
      <c r="K178" s="28" t="str">
        <f>IF(ISBLANK(Values!E177),"",IF(Values!J177, Values!$B$4, Values!$B$5))</f>
        <v/>
      </c>
      <c r="L178" s="28" t="str">
        <f>IF(ISBLANK(Values!E177),"",Values!$B$18)</f>
        <v/>
      </c>
      <c r="M178" s="28" t="str">
        <f>IF(ISBLANK(Values!E177),"",Values!$M177)</f>
        <v/>
      </c>
      <c r="N178" s="28" t="str">
        <f>IF(ISBLANK(Values!F177),"",Values!$N177)</f>
        <v/>
      </c>
      <c r="O178" s="2" t="str">
        <f>IF(ISBLANK(Values!F177),"",Values!$O177)</f>
        <v/>
      </c>
      <c r="W178" s="30" t="str">
        <f>IF(ISBLANK(Values!E177),"","Child")</f>
        <v/>
      </c>
      <c r="X178" s="30" t="str">
        <f>IF(ISBLANK(Values!E177),"",Values!$B$13)</f>
        <v/>
      </c>
      <c r="Y178" s="32" t="str">
        <f>IF(ISBLANK(Values!E177),"","Size-Color")</f>
        <v/>
      </c>
      <c r="Z178" s="30" t="str">
        <f>IF(ISBLANK(Values!E177),"","variation")</f>
        <v/>
      </c>
      <c r="AA178" s="2" t="str">
        <f>IF(ISBLANK(Values!E177),"",Values!$B$20)</f>
        <v/>
      </c>
      <c r="AI178" s="35"/>
      <c r="AJ178" s="33"/>
      <c r="AV178" s="28"/>
      <c r="FO178" s="28"/>
    </row>
    <row r="179" spans="1:171" ht="17" x14ac:dyDescent="0.2">
      <c r="A179" s="2" t="str">
        <f>IF(ISBLANK(Values!E178),"",IF(Values!$B$37="EU","computercomponent","computer"))</f>
        <v/>
      </c>
      <c r="B179" s="34" t="str">
        <f>IF(ISBLANK(Values!E178),"",Values!F178)</f>
        <v/>
      </c>
      <c r="C179" s="30" t="str">
        <f>IF(ISBLANK(Values!E178),"","TellusRem")</f>
        <v/>
      </c>
      <c r="D179" s="29" t="str">
        <f>IF(ISBLANK(Values!E178),"",Values!E178)</f>
        <v/>
      </c>
      <c r="E179" s="2" t="str">
        <f>IF(ISBLANK(Values!E178),"","EAN")</f>
        <v/>
      </c>
      <c r="F179" s="28" t="str">
        <f>IF(ISBLANK(Values!E178),"",IF(Values!J178, SUBSTITUTE(Values!$B$1, "{language}", Values!H178) &amp; " " &amp;Values!$B$3, SUBSTITUTE(Values!$B$2, "{language}", Values!$H178) &amp; " " &amp;Values!$B$3))</f>
        <v/>
      </c>
      <c r="G179" s="30" t="str">
        <f>IF(ISBLANK(Values!E178),"","TellusRem")</f>
        <v/>
      </c>
      <c r="H179" s="2" t="str">
        <f>IF(ISBLANK(Values!E178),"",Values!$B$16)</f>
        <v/>
      </c>
      <c r="I179" s="2" t="str">
        <f>IF(ISBLANK(Values!E178),"","4730574031")</f>
        <v/>
      </c>
      <c r="J179" s="32" t="str">
        <f>IF(ISBLANK(Values!E178),"",Values!F178 )</f>
        <v/>
      </c>
      <c r="K179" s="28" t="str">
        <f>IF(ISBLANK(Values!E178),"",IF(Values!J178, Values!$B$4, Values!$B$5))</f>
        <v/>
      </c>
      <c r="L179" s="28" t="str">
        <f>IF(ISBLANK(Values!E178),"",Values!$B$18)</f>
        <v/>
      </c>
      <c r="M179" s="28" t="str">
        <f>IF(ISBLANK(Values!E178),"",Values!$M178)</f>
        <v/>
      </c>
      <c r="N179" s="28" t="str">
        <f>IF(ISBLANK(Values!F178),"",Values!$N178)</f>
        <v/>
      </c>
      <c r="O179" s="2" t="str">
        <f>IF(ISBLANK(Values!F178),"",Values!$O178)</f>
        <v/>
      </c>
      <c r="W179" s="30" t="str">
        <f>IF(ISBLANK(Values!E178),"","Child")</f>
        <v/>
      </c>
      <c r="X179" s="30" t="str">
        <f>IF(ISBLANK(Values!E178),"",Values!$B$13)</f>
        <v/>
      </c>
      <c r="Y179" s="32" t="str">
        <f>IF(ISBLANK(Values!E178),"","Size-Color")</f>
        <v/>
      </c>
      <c r="Z179" s="30" t="str">
        <f>IF(ISBLANK(Values!E178),"","variation")</f>
        <v/>
      </c>
      <c r="AA179" s="2" t="str">
        <f>IF(ISBLANK(Values!E178),"",Values!$B$20)</f>
        <v/>
      </c>
      <c r="AI179" s="35"/>
      <c r="AJ179" s="33"/>
      <c r="AV179" s="28"/>
      <c r="FO179" s="28"/>
    </row>
    <row r="180" spans="1:171" ht="17" x14ac:dyDescent="0.2">
      <c r="A180" s="2" t="str">
        <f>IF(ISBLANK(Values!E179),"",IF(Values!$B$37="EU","computercomponent","computer"))</f>
        <v/>
      </c>
      <c r="B180" s="34" t="str">
        <f>IF(ISBLANK(Values!E179),"",Values!F179)</f>
        <v/>
      </c>
      <c r="C180" s="30" t="str">
        <f>IF(ISBLANK(Values!E179),"","TellusRem")</f>
        <v/>
      </c>
      <c r="D180" s="29" t="str">
        <f>IF(ISBLANK(Values!E179),"",Values!E179)</f>
        <v/>
      </c>
      <c r="E180" s="2" t="str">
        <f>IF(ISBLANK(Values!E179),"","EAN")</f>
        <v/>
      </c>
      <c r="F180" s="28" t="str">
        <f>IF(ISBLANK(Values!E179),"",IF(Values!J179, SUBSTITUTE(Values!$B$1, "{language}", Values!H179) &amp; " " &amp;Values!$B$3, SUBSTITUTE(Values!$B$2, "{language}", Values!$H179) &amp; " " &amp;Values!$B$3))</f>
        <v/>
      </c>
      <c r="G180" s="30" t="str">
        <f>IF(ISBLANK(Values!E179),"","TellusRem")</f>
        <v/>
      </c>
      <c r="H180" s="2" t="str">
        <f>IF(ISBLANK(Values!E179),"",Values!$B$16)</f>
        <v/>
      </c>
      <c r="I180" s="2" t="str">
        <f>IF(ISBLANK(Values!E179),"","4730574031")</f>
        <v/>
      </c>
      <c r="J180" s="32" t="str">
        <f>IF(ISBLANK(Values!E179),"",Values!F179 )</f>
        <v/>
      </c>
      <c r="K180" s="28" t="str">
        <f>IF(ISBLANK(Values!E179),"",IF(Values!J179, Values!$B$4, Values!$B$5))</f>
        <v/>
      </c>
      <c r="L180" s="28" t="str">
        <f>IF(ISBLANK(Values!E179),"",Values!$B$18)</f>
        <v/>
      </c>
      <c r="M180" s="28" t="str">
        <f>IF(ISBLANK(Values!E179),"",Values!$M179)</f>
        <v/>
      </c>
      <c r="N180" s="28" t="str">
        <f>IF(ISBLANK(Values!F179),"",Values!$N179)</f>
        <v/>
      </c>
      <c r="O180" s="2" t="str">
        <f>IF(ISBLANK(Values!F179),"",Values!$O179)</f>
        <v/>
      </c>
      <c r="W180" s="30" t="str">
        <f>IF(ISBLANK(Values!E179),"","Child")</f>
        <v/>
      </c>
      <c r="X180" s="30" t="str">
        <f>IF(ISBLANK(Values!E179),"",Values!$B$13)</f>
        <v/>
      </c>
      <c r="Y180" s="32" t="str">
        <f>IF(ISBLANK(Values!E179),"","Size-Color")</f>
        <v/>
      </c>
      <c r="Z180" s="30" t="str">
        <f>IF(ISBLANK(Values!E179),"","variation")</f>
        <v/>
      </c>
      <c r="AA180" s="2" t="str">
        <f>IF(ISBLANK(Values!E179),"",Values!$B$20)</f>
        <v/>
      </c>
      <c r="AI180" s="35"/>
      <c r="AJ180" s="33"/>
      <c r="AV180" s="28"/>
      <c r="FO180" s="28"/>
    </row>
    <row r="181" spans="1:171" ht="17" x14ac:dyDescent="0.2">
      <c r="A181" s="2" t="str">
        <f>IF(ISBLANK(Values!E180),"",IF(Values!$B$37="EU","computercomponent","computer"))</f>
        <v/>
      </c>
      <c r="B181" s="34" t="str">
        <f>IF(ISBLANK(Values!E180),"",Values!F180)</f>
        <v/>
      </c>
      <c r="C181" s="30" t="str">
        <f>IF(ISBLANK(Values!E180),"","TellusRem")</f>
        <v/>
      </c>
      <c r="D181" s="29" t="str">
        <f>IF(ISBLANK(Values!E180),"",Values!E180)</f>
        <v/>
      </c>
      <c r="E181" s="2" t="str">
        <f>IF(ISBLANK(Values!E180),"","EAN")</f>
        <v/>
      </c>
      <c r="F181" s="28" t="str">
        <f>IF(ISBLANK(Values!E180),"",IF(Values!J180, SUBSTITUTE(Values!$B$1, "{language}", Values!H180) &amp; " " &amp;Values!$B$3, SUBSTITUTE(Values!$B$2, "{language}", Values!$H180) &amp; " " &amp;Values!$B$3))</f>
        <v/>
      </c>
      <c r="G181" s="30" t="str">
        <f>IF(ISBLANK(Values!E180),"","TellusRem")</f>
        <v/>
      </c>
      <c r="H181" s="2" t="str">
        <f>IF(ISBLANK(Values!E180),"",Values!$B$16)</f>
        <v/>
      </c>
      <c r="I181" s="2" t="str">
        <f>IF(ISBLANK(Values!E180),"","4730574031")</f>
        <v/>
      </c>
      <c r="J181" s="32" t="str">
        <f>IF(ISBLANK(Values!E180),"",Values!F180 )</f>
        <v/>
      </c>
      <c r="K181" s="28" t="str">
        <f>IF(ISBLANK(Values!E180),"",IF(Values!J180, Values!$B$4, Values!$B$5))</f>
        <v/>
      </c>
      <c r="L181" s="28" t="str">
        <f>IF(ISBLANK(Values!E180),"",Values!$B$18)</f>
        <v/>
      </c>
      <c r="M181" s="28" t="str">
        <f>IF(ISBLANK(Values!E180),"",Values!$M180)</f>
        <v/>
      </c>
      <c r="N181" s="28" t="str">
        <f>IF(ISBLANK(Values!F180),"",Values!$N180)</f>
        <v/>
      </c>
      <c r="O181" s="2" t="str">
        <f>IF(ISBLANK(Values!F180),"",Values!$O180)</f>
        <v/>
      </c>
      <c r="W181" s="30" t="str">
        <f>IF(ISBLANK(Values!E180),"","Child")</f>
        <v/>
      </c>
      <c r="X181" s="30" t="str">
        <f>IF(ISBLANK(Values!E180),"",Values!$B$13)</f>
        <v/>
      </c>
      <c r="Y181" s="32" t="str">
        <f>IF(ISBLANK(Values!E180),"","Size-Color")</f>
        <v/>
      </c>
      <c r="Z181" s="30" t="str">
        <f>IF(ISBLANK(Values!E180),"","variation")</f>
        <v/>
      </c>
      <c r="AA181" s="2" t="str">
        <f>IF(ISBLANK(Values!E180),"",Values!$B$20)</f>
        <v/>
      </c>
      <c r="AI181" s="35"/>
      <c r="AJ181" s="33"/>
      <c r="AV181" s="28"/>
      <c r="FO181" s="28"/>
    </row>
    <row r="182" spans="1:171" ht="17" x14ac:dyDescent="0.2">
      <c r="A182" s="2" t="str">
        <f>IF(ISBLANK(Values!E181),"",IF(Values!$B$37="EU","computercomponent","computer"))</f>
        <v/>
      </c>
      <c r="B182" s="34" t="str">
        <f>IF(ISBLANK(Values!E181),"",Values!F181)</f>
        <v/>
      </c>
      <c r="C182" s="30" t="str">
        <f>IF(ISBLANK(Values!E181),"","TellusRem")</f>
        <v/>
      </c>
      <c r="D182" s="29" t="str">
        <f>IF(ISBLANK(Values!E181),"",Values!E181)</f>
        <v/>
      </c>
      <c r="E182" s="2" t="str">
        <f>IF(ISBLANK(Values!E181),"","EAN")</f>
        <v/>
      </c>
      <c r="F182" s="28" t="str">
        <f>IF(ISBLANK(Values!E181),"",IF(Values!J181, SUBSTITUTE(Values!$B$1, "{language}", Values!H181) &amp; " " &amp;Values!$B$3, SUBSTITUTE(Values!$B$2, "{language}", Values!$H181) &amp; " " &amp;Values!$B$3))</f>
        <v/>
      </c>
      <c r="G182" s="30" t="str">
        <f>IF(ISBLANK(Values!E181),"","TellusRem")</f>
        <v/>
      </c>
      <c r="H182" s="2" t="str">
        <f>IF(ISBLANK(Values!E181),"",Values!$B$16)</f>
        <v/>
      </c>
      <c r="I182" s="2" t="str">
        <f>IF(ISBLANK(Values!E181),"","4730574031")</f>
        <v/>
      </c>
      <c r="J182" s="32" t="str">
        <f>IF(ISBLANK(Values!E181),"",Values!F181 )</f>
        <v/>
      </c>
      <c r="K182" s="28" t="str">
        <f>IF(ISBLANK(Values!E181),"",IF(Values!J181, Values!$B$4, Values!$B$5))</f>
        <v/>
      </c>
      <c r="L182" s="28" t="str">
        <f>IF(ISBLANK(Values!E181),"",Values!$B$18)</f>
        <v/>
      </c>
      <c r="M182" s="28" t="str">
        <f>IF(ISBLANK(Values!E181),"",Values!$M181)</f>
        <v/>
      </c>
      <c r="N182" s="28" t="str">
        <f>IF(ISBLANK(Values!F181),"",Values!$N181)</f>
        <v/>
      </c>
      <c r="O182" s="2" t="str">
        <f>IF(ISBLANK(Values!F181),"",Values!$O181)</f>
        <v/>
      </c>
      <c r="W182" s="30" t="str">
        <f>IF(ISBLANK(Values!E181),"","Child")</f>
        <v/>
      </c>
      <c r="X182" s="30" t="str">
        <f>IF(ISBLANK(Values!E181),"",Values!$B$13)</f>
        <v/>
      </c>
      <c r="Y182" s="32" t="str">
        <f>IF(ISBLANK(Values!E181),"","Size-Color")</f>
        <v/>
      </c>
      <c r="Z182" s="30" t="str">
        <f>IF(ISBLANK(Values!E181),"","variation")</f>
        <v/>
      </c>
      <c r="AA182" s="2" t="str">
        <f>IF(ISBLANK(Values!E181),"",Values!$B$20)</f>
        <v/>
      </c>
      <c r="AI182" s="35"/>
      <c r="AJ182" s="33"/>
      <c r="AV182" s="28"/>
      <c r="FO182" s="28"/>
    </row>
    <row r="183" spans="1:171" ht="17" x14ac:dyDescent="0.2">
      <c r="A183" s="2" t="str">
        <f>IF(ISBLANK(Values!E182),"",IF(Values!$B$37="EU","computercomponent","computer"))</f>
        <v/>
      </c>
      <c r="B183" s="34" t="str">
        <f>IF(ISBLANK(Values!E182),"",Values!F182)</f>
        <v/>
      </c>
      <c r="C183" s="30" t="str">
        <f>IF(ISBLANK(Values!E182),"","TellusRem")</f>
        <v/>
      </c>
      <c r="D183" s="29" t="str">
        <f>IF(ISBLANK(Values!E182),"",Values!E182)</f>
        <v/>
      </c>
      <c r="E183" s="2" t="str">
        <f>IF(ISBLANK(Values!E182),"","EAN")</f>
        <v/>
      </c>
      <c r="F183" s="28" t="str">
        <f>IF(ISBLANK(Values!E182),"",IF(Values!J182, SUBSTITUTE(Values!$B$1, "{language}", Values!H182) &amp; " " &amp;Values!$B$3, SUBSTITUTE(Values!$B$2, "{language}", Values!$H182) &amp; " " &amp;Values!$B$3))</f>
        <v/>
      </c>
      <c r="G183" s="30" t="str">
        <f>IF(ISBLANK(Values!E182),"","TellusRem")</f>
        <v/>
      </c>
      <c r="H183" s="2" t="str">
        <f>IF(ISBLANK(Values!E182),"",Values!$B$16)</f>
        <v/>
      </c>
      <c r="I183" s="2" t="str">
        <f>IF(ISBLANK(Values!E182),"","4730574031")</f>
        <v/>
      </c>
      <c r="J183" s="32" t="str">
        <f>IF(ISBLANK(Values!E182),"",Values!F182 )</f>
        <v/>
      </c>
      <c r="K183" s="28" t="str">
        <f>IF(ISBLANK(Values!E182),"",IF(Values!J182, Values!$B$4, Values!$B$5))</f>
        <v/>
      </c>
      <c r="L183" s="28" t="str">
        <f>IF(ISBLANK(Values!E182),"",Values!$B$18)</f>
        <v/>
      </c>
      <c r="M183" s="28" t="str">
        <f>IF(ISBLANK(Values!E182),"",Values!$M182)</f>
        <v/>
      </c>
      <c r="N183" s="28" t="str">
        <f>IF(ISBLANK(Values!F182),"",Values!$N182)</f>
        <v/>
      </c>
      <c r="O183" s="2" t="str">
        <f>IF(ISBLANK(Values!F182),"",Values!$O182)</f>
        <v/>
      </c>
      <c r="W183" s="30" t="str">
        <f>IF(ISBLANK(Values!E182),"","Child")</f>
        <v/>
      </c>
      <c r="X183" s="30" t="str">
        <f>IF(ISBLANK(Values!E182),"",Values!$B$13)</f>
        <v/>
      </c>
      <c r="Y183" s="32" t="str">
        <f>IF(ISBLANK(Values!E182),"","Size-Color")</f>
        <v/>
      </c>
      <c r="Z183" s="30" t="str">
        <f>IF(ISBLANK(Values!E182),"","variation")</f>
        <v/>
      </c>
      <c r="AA183" s="2" t="str">
        <f>IF(ISBLANK(Values!E182),"",Values!$B$20)</f>
        <v/>
      </c>
      <c r="AI183" s="35"/>
      <c r="AJ183" s="33"/>
      <c r="AV183" s="28"/>
      <c r="FO183" s="28"/>
    </row>
    <row r="184" spans="1:171" ht="17" x14ac:dyDescent="0.2">
      <c r="A184" s="2" t="str">
        <f>IF(ISBLANK(Values!E183),"",IF(Values!$B$37="EU","computercomponent","computer"))</f>
        <v/>
      </c>
      <c r="B184" s="34" t="str">
        <f>IF(ISBLANK(Values!E183),"",Values!F183)</f>
        <v/>
      </c>
      <c r="C184" s="30" t="str">
        <f>IF(ISBLANK(Values!E183),"","TellusRem")</f>
        <v/>
      </c>
      <c r="D184" s="29" t="str">
        <f>IF(ISBLANK(Values!E183),"",Values!E183)</f>
        <v/>
      </c>
      <c r="E184" s="2" t="str">
        <f>IF(ISBLANK(Values!E183),"","EAN")</f>
        <v/>
      </c>
      <c r="F184" s="28" t="str">
        <f>IF(ISBLANK(Values!E183),"",IF(Values!J183, SUBSTITUTE(Values!$B$1, "{language}", Values!H183) &amp; " " &amp;Values!$B$3, SUBSTITUTE(Values!$B$2, "{language}", Values!$H183) &amp; " " &amp;Values!$B$3))</f>
        <v/>
      </c>
      <c r="G184" s="30" t="str">
        <f>IF(ISBLANK(Values!E183),"","TellusRem")</f>
        <v/>
      </c>
      <c r="H184" s="2" t="str">
        <f>IF(ISBLANK(Values!E183),"",Values!$B$16)</f>
        <v/>
      </c>
      <c r="I184" s="2" t="str">
        <f>IF(ISBLANK(Values!E183),"","4730574031")</f>
        <v/>
      </c>
      <c r="J184" s="32" t="str">
        <f>IF(ISBLANK(Values!E183),"",Values!F183 &amp; " variations")</f>
        <v/>
      </c>
      <c r="K184" s="28" t="str">
        <f>IF(ISBLANK(Values!E183),"",IF(Values!J183, Values!$B$4, Values!$B$5))</f>
        <v/>
      </c>
      <c r="L184" s="28" t="str">
        <f>IF(ISBLANK(Values!E183),"",Values!$B$18)</f>
        <v/>
      </c>
      <c r="M184" s="28" t="str">
        <f>IF(ISBLANK(Values!E183),"",Values!$M183)</f>
        <v/>
      </c>
      <c r="N184" s="28" t="str">
        <f>IF(ISBLANK(Values!F183),"",Values!$N183)</f>
        <v/>
      </c>
      <c r="O184" s="2" t="str">
        <f>IF(ISBLANK(Values!F183),"",Values!$O183)</f>
        <v/>
      </c>
      <c r="W184" s="30" t="str">
        <f>IF(ISBLANK(Values!E183),"","Child")</f>
        <v/>
      </c>
      <c r="X184" s="30" t="str">
        <f>IF(ISBLANK(Values!E183),"",Values!$B$13)</f>
        <v/>
      </c>
      <c r="Y184" s="32" t="str">
        <f>IF(ISBLANK(Values!E183),"","Size-Color")</f>
        <v/>
      </c>
      <c r="Z184" s="30" t="str">
        <f>IF(ISBLANK(Values!E183),"","variation")</f>
        <v/>
      </c>
      <c r="AA184" s="2" t="str">
        <f>IF(ISBLANK(Values!E183),"",Values!$B$20)</f>
        <v/>
      </c>
      <c r="AI184" s="35"/>
      <c r="AJ184" s="33"/>
      <c r="AV184" s="28"/>
      <c r="FO184" s="28"/>
    </row>
    <row r="185" spans="1:171" ht="17" x14ac:dyDescent="0.2">
      <c r="A185" s="2" t="str">
        <f>IF(ISBLANK(Values!E184),"",IF(Values!$B$37="EU","computercomponent","computer"))</f>
        <v/>
      </c>
      <c r="B185" s="34" t="str">
        <f>IF(ISBLANK(Values!E184),"",Values!F184)</f>
        <v/>
      </c>
      <c r="C185" s="30" t="str">
        <f>IF(ISBLANK(Values!E184),"","TellusRem")</f>
        <v/>
      </c>
      <c r="D185" s="29" t="str">
        <f>IF(ISBLANK(Values!E184),"",Values!E184)</f>
        <v/>
      </c>
      <c r="E185" s="2" t="str">
        <f>IF(ISBLANK(Values!E184),"","EAN")</f>
        <v/>
      </c>
      <c r="F185" s="28" t="str">
        <f>IF(ISBLANK(Values!E184),"",IF(Values!J184, SUBSTITUTE(Values!$B$1, "{language}", Values!H184) &amp; " " &amp;Values!$B$3, SUBSTITUTE(Values!$B$2, "{language}", Values!$H184) &amp; " " &amp;Values!$B$3))</f>
        <v/>
      </c>
      <c r="G185" s="30" t="str">
        <f>IF(ISBLANK(Values!E184),"","TellusRem")</f>
        <v/>
      </c>
      <c r="H185" s="2" t="str">
        <f>IF(ISBLANK(Values!E184),"",Values!$B$16)</f>
        <v/>
      </c>
      <c r="I185" s="2" t="str">
        <f>IF(ISBLANK(Values!E184),"","4730574031")</f>
        <v/>
      </c>
      <c r="J185" s="32" t="str">
        <f>IF(ISBLANK(Values!E184),"",Values!F184 &amp; " variations")</f>
        <v/>
      </c>
      <c r="K185" s="28" t="str">
        <f>IF(ISBLANK(Values!E184),"",IF(Values!J184, Values!$B$4, Values!$B$5))</f>
        <v/>
      </c>
      <c r="L185" s="28" t="str">
        <f>IF(ISBLANK(Values!E184),"",Values!$B$18)</f>
        <v/>
      </c>
      <c r="M185" s="28" t="str">
        <f>IF(ISBLANK(Values!E184),"",Values!$M184)</f>
        <v/>
      </c>
      <c r="N185" s="28" t="str">
        <f>IF(ISBLANK(Values!F184),"",Values!$N184)</f>
        <v/>
      </c>
      <c r="O185" s="2" t="str">
        <f>IF(ISBLANK(Values!F184),"",Values!$O184)</f>
        <v/>
      </c>
      <c r="W185" s="30" t="str">
        <f>IF(ISBLANK(Values!E184),"","Child")</f>
        <v/>
      </c>
      <c r="X185" s="30" t="str">
        <f>IF(ISBLANK(Values!E184),"",Values!$B$13)</f>
        <v/>
      </c>
      <c r="Y185" s="32" t="str">
        <f>IF(ISBLANK(Values!E184),"","Size-Color")</f>
        <v/>
      </c>
      <c r="Z185" s="30" t="str">
        <f>IF(ISBLANK(Values!E184),"","variation")</f>
        <v/>
      </c>
      <c r="AA185" s="2" t="str">
        <f>IF(ISBLANK(Values!E184),"",Values!$B$20)</f>
        <v/>
      </c>
      <c r="AI185" s="35"/>
      <c r="AJ185" s="33"/>
      <c r="AV185" s="28"/>
      <c r="FO185" s="28"/>
    </row>
    <row r="186" spans="1:171" ht="17" x14ac:dyDescent="0.2">
      <c r="A186" s="2" t="str">
        <f>IF(ISBLANK(Values!E185),"",IF(Values!$B$37="EU","computercomponent","computer"))</f>
        <v/>
      </c>
      <c r="B186" s="34" t="str">
        <f>IF(ISBLANK(Values!E185),"",Values!F185)</f>
        <v/>
      </c>
      <c r="C186" s="30" t="str">
        <f>IF(ISBLANK(Values!E185),"","TellusRem")</f>
        <v/>
      </c>
      <c r="D186" s="29" t="str">
        <f>IF(ISBLANK(Values!E185),"",Values!E185)</f>
        <v/>
      </c>
      <c r="E186" s="2" t="str">
        <f>IF(ISBLANK(Values!E185),"","EAN")</f>
        <v/>
      </c>
      <c r="F186" s="28" t="str">
        <f>IF(ISBLANK(Values!E185),"",IF(Values!J185, SUBSTITUTE(Values!$B$1, "{language}", Values!H185) &amp; " " &amp;Values!$B$3, SUBSTITUTE(Values!$B$2, "{language}", Values!$H185) &amp; " " &amp;Values!$B$3))</f>
        <v/>
      </c>
      <c r="G186" s="30" t="str">
        <f>IF(ISBLANK(Values!E185),"","TellusRem")</f>
        <v/>
      </c>
      <c r="H186" s="2" t="str">
        <f>IF(ISBLANK(Values!E185),"",Values!$B$16)</f>
        <v/>
      </c>
      <c r="I186" s="2" t="str">
        <f>IF(ISBLANK(Values!E185),"","4730574031")</f>
        <v/>
      </c>
      <c r="J186" s="32" t="str">
        <f>IF(ISBLANK(Values!E185),"",Values!F185 &amp; " variations")</f>
        <v/>
      </c>
      <c r="K186" s="28" t="str">
        <f>IF(ISBLANK(Values!E185),"",IF(Values!J185, Values!$B$4, Values!$B$5))</f>
        <v/>
      </c>
      <c r="L186" s="28" t="str">
        <f>IF(ISBLANK(Values!E185),"",Values!$B$18)</f>
        <v/>
      </c>
      <c r="M186" s="28" t="str">
        <f>IF(ISBLANK(Values!E185),"",Values!$M185)</f>
        <v/>
      </c>
      <c r="N186" s="28" t="str">
        <f>IF(ISBLANK(Values!F185),"",Values!$N185)</f>
        <v/>
      </c>
      <c r="O186" s="2" t="str">
        <f>IF(ISBLANK(Values!F185),"",Values!$O185)</f>
        <v/>
      </c>
      <c r="W186" s="30" t="str">
        <f>IF(ISBLANK(Values!E185),"","Child")</f>
        <v/>
      </c>
      <c r="X186" s="30" t="str">
        <f>IF(ISBLANK(Values!E185),"",Values!$B$13)</f>
        <v/>
      </c>
      <c r="Y186" s="32" t="str">
        <f>IF(ISBLANK(Values!E185),"","Size-Color")</f>
        <v/>
      </c>
      <c r="Z186" s="30" t="str">
        <f>IF(ISBLANK(Values!E185),"","variation")</f>
        <v/>
      </c>
      <c r="AA186" s="2" t="str">
        <f>IF(ISBLANK(Values!E185),"",Values!$B$20)</f>
        <v/>
      </c>
      <c r="AI186" s="35"/>
      <c r="AJ186" s="33"/>
      <c r="AV186" s="28"/>
      <c r="FO186" s="28"/>
    </row>
    <row r="187" spans="1:171" ht="17" x14ac:dyDescent="0.2">
      <c r="A187" s="2" t="str">
        <f>IF(ISBLANK(Values!E186),"",IF(Values!$B$37="EU","computercomponent","computer"))</f>
        <v/>
      </c>
      <c r="B187" s="34" t="str">
        <f>IF(ISBLANK(Values!E186),"",Values!F186)</f>
        <v/>
      </c>
      <c r="C187" s="30" t="str">
        <f>IF(ISBLANK(Values!E186),"","TellusRem")</f>
        <v/>
      </c>
      <c r="D187" s="29" t="str">
        <f>IF(ISBLANK(Values!E186),"",Values!E186)</f>
        <v/>
      </c>
      <c r="E187" s="2" t="str">
        <f>IF(ISBLANK(Values!E186),"","EAN")</f>
        <v/>
      </c>
      <c r="F187" s="28" t="str">
        <f>IF(ISBLANK(Values!E186),"",IF(Values!J186, SUBSTITUTE(Values!$B$1, "{language}", Values!H186) &amp; " " &amp;Values!$B$3, SUBSTITUTE(Values!$B$2, "{language}", Values!$H186) &amp; " " &amp;Values!$B$3))</f>
        <v/>
      </c>
      <c r="G187" s="30" t="str">
        <f>IF(ISBLANK(Values!E186),"","TellusRem")</f>
        <v/>
      </c>
      <c r="H187" s="2" t="str">
        <f>IF(ISBLANK(Values!E186),"",Values!$B$16)</f>
        <v/>
      </c>
      <c r="I187" s="2" t="str">
        <f>IF(ISBLANK(Values!E186),"","4730574031")</f>
        <v/>
      </c>
      <c r="J187" s="32" t="str">
        <f>IF(ISBLANK(Values!E186),"",Values!F186 &amp; " variations")</f>
        <v/>
      </c>
      <c r="K187" s="28" t="str">
        <f>IF(ISBLANK(Values!E186),"",IF(Values!J186, Values!$B$4, Values!$B$5))</f>
        <v/>
      </c>
      <c r="L187" s="28" t="str">
        <f>IF(ISBLANK(Values!E186),"",Values!$B$18)</f>
        <v/>
      </c>
      <c r="M187" s="28" t="str">
        <f>IF(ISBLANK(Values!E186),"",Values!$M186)</f>
        <v/>
      </c>
      <c r="N187" s="28" t="str">
        <f>IF(ISBLANK(Values!F186),"",Values!$N186)</f>
        <v/>
      </c>
      <c r="O187" s="2" t="str">
        <f>IF(ISBLANK(Values!F186),"",Values!$O186)</f>
        <v/>
      </c>
      <c r="W187" s="30" t="str">
        <f>IF(ISBLANK(Values!E186),"","Child")</f>
        <v/>
      </c>
      <c r="X187" s="30" t="str">
        <f>IF(ISBLANK(Values!E186),"",Values!$B$13)</f>
        <v/>
      </c>
      <c r="Y187" s="32" t="str">
        <f>IF(ISBLANK(Values!E186),"","Size-Color")</f>
        <v/>
      </c>
      <c r="Z187" s="30" t="str">
        <f>IF(ISBLANK(Values!E186),"","variation")</f>
        <v/>
      </c>
      <c r="AA187" s="2" t="str">
        <f>IF(ISBLANK(Values!E186),"",Values!$B$20)</f>
        <v/>
      </c>
      <c r="AI187" s="35"/>
      <c r="AJ187" s="33"/>
      <c r="AV187" s="28"/>
      <c r="FO187" s="28"/>
    </row>
    <row r="188" spans="1:171" ht="17" x14ac:dyDescent="0.2">
      <c r="A188" s="2" t="str">
        <f>IF(ISBLANK(Values!E187),"",IF(Values!$B$37="EU","computercomponent","computer"))</f>
        <v/>
      </c>
      <c r="B188" s="34" t="str">
        <f>IF(ISBLANK(Values!E187),"",Values!F187)</f>
        <v/>
      </c>
      <c r="C188" s="30" t="str">
        <f>IF(ISBLANK(Values!E187),"","TellusRem")</f>
        <v/>
      </c>
      <c r="D188" s="29" t="str">
        <f>IF(ISBLANK(Values!E187),"",Values!E187)</f>
        <v/>
      </c>
      <c r="E188" s="2" t="str">
        <f>IF(ISBLANK(Values!E187),"","EAN")</f>
        <v/>
      </c>
      <c r="F188" s="28" t="str">
        <f>IF(ISBLANK(Values!E187),"",IF(Values!J187, SUBSTITUTE(Values!$B$1, "{language}", Values!H187) &amp; " " &amp;Values!$B$3, SUBSTITUTE(Values!$B$2, "{language}", Values!$H187) &amp; " " &amp;Values!$B$3))</f>
        <v/>
      </c>
      <c r="G188" s="30" t="str">
        <f>IF(ISBLANK(Values!E187),"","TellusRem")</f>
        <v/>
      </c>
      <c r="H188" s="2" t="str">
        <f>IF(ISBLANK(Values!E187),"",Values!$B$16)</f>
        <v/>
      </c>
      <c r="I188" s="2" t="str">
        <f>IF(ISBLANK(Values!E187),"","4730574031")</f>
        <v/>
      </c>
      <c r="J188" s="32" t="str">
        <f>IF(ISBLANK(Values!E187),"",Values!F187 &amp; " variations")</f>
        <v/>
      </c>
      <c r="K188" s="28" t="str">
        <f>IF(ISBLANK(Values!E187),"",IF(Values!J187, Values!$B$4, Values!$B$5))</f>
        <v/>
      </c>
      <c r="L188" s="28" t="str">
        <f>IF(ISBLANK(Values!E187),"",Values!$B$18)</f>
        <v/>
      </c>
      <c r="M188" s="28" t="str">
        <f>IF(ISBLANK(Values!E187),"",Values!$M187)</f>
        <v/>
      </c>
      <c r="N188" s="28" t="str">
        <f>IF(ISBLANK(Values!F187),"",Values!$N187)</f>
        <v/>
      </c>
      <c r="O188" s="2" t="str">
        <f>IF(ISBLANK(Values!F187),"",Values!$O187)</f>
        <v/>
      </c>
      <c r="W188" s="30" t="str">
        <f>IF(ISBLANK(Values!E187),"","Child")</f>
        <v/>
      </c>
      <c r="X188" s="30" t="str">
        <f>IF(ISBLANK(Values!E187),"",Values!$B$13)</f>
        <v/>
      </c>
      <c r="Y188" s="32" t="str">
        <f>IF(ISBLANK(Values!E187),"","Size-Color")</f>
        <v/>
      </c>
      <c r="Z188" s="30" t="str">
        <f>IF(ISBLANK(Values!E187),"","variation")</f>
        <v/>
      </c>
      <c r="AA188" s="2" t="str">
        <f>IF(ISBLANK(Values!E187),"",Values!$B$20)</f>
        <v/>
      </c>
      <c r="AI188" s="35"/>
      <c r="AJ188" s="33"/>
      <c r="AV188" s="28"/>
      <c r="FO188" s="28"/>
    </row>
    <row r="189" spans="1:171" ht="17" x14ac:dyDescent="0.2">
      <c r="A189" s="2" t="str">
        <f>IF(ISBLANK(Values!E188),"",IF(Values!$B$37="EU","computercomponent","computer"))</f>
        <v/>
      </c>
      <c r="B189" s="34" t="str">
        <f>IF(ISBLANK(Values!E188),"",Values!F188)</f>
        <v/>
      </c>
      <c r="C189" s="30" t="str">
        <f>IF(ISBLANK(Values!E188),"","TellusRem")</f>
        <v/>
      </c>
      <c r="D189" s="29" t="str">
        <f>IF(ISBLANK(Values!E188),"",Values!E188)</f>
        <v/>
      </c>
      <c r="E189" s="2" t="str">
        <f>IF(ISBLANK(Values!E188),"","EAN")</f>
        <v/>
      </c>
      <c r="F189" s="28" t="str">
        <f>IF(ISBLANK(Values!E188),"",IF(Values!J188, SUBSTITUTE(Values!$B$1, "{language}", Values!H188) &amp; " " &amp;Values!$B$3, SUBSTITUTE(Values!$B$2, "{language}", Values!$H188) &amp; " " &amp;Values!$B$3))</f>
        <v/>
      </c>
      <c r="G189" s="30" t="str">
        <f>IF(ISBLANK(Values!E188),"","TellusRem")</f>
        <v/>
      </c>
      <c r="H189" s="2" t="str">
        <f>IF(ISBLANK(Values!E188),"",Values!$B$16)</f>
        <v/>
      </c>
      <c r="I189" s="2" t="str">
        <f>IF(ISBLANK(Values!E188),"","4730574031")</f>
        <v/>
      </c>
      <c r="J189" s="32" t="str">
        <f>IF(ISBLANK(Values!E188),"",Values!F188 &amp; " variations")</f>
        <v/>
      </c>
      <c r="K189" s="28" t="str">
        <f>IF(ISBLANK(Values!E188),"",IF(Values!J188, Values!$B$4, Values!$B$5))</f>
        <v/>
      </c>
      <c r="L189" s="28" t="str">
        <f>IF(ISBLANK(Values!E188),"",Values!$B$18)</f>
        <v/>
      </c>
      <c r="M189" s="28" t="str">
        <f>IF(ISBLANK(Values!E188),"",Values!$M188)</f>
        <v/>
      </c>
      <c r="N189" s="28" t="str">
        <f>IF(ISBLANK(Values!F188),"",Values!$N188)</f>
        <v/>
      </c>
      <c r="O189" s="2" t="str">
        <f>IF(ISBLANK(Values!F188),"",Values!$O188)</f>
        <v/>
      </c>
      <c r="W189" s="30" t="str">
        <f>IF(ISBLANK(Values!E188),"","Child")</f>
        <v/>
      </c>
      <c r="X189" s="30" t="str">
        <f>IF(ISBLANK(Values!E188),"",Values!$B$13)</f>
        <v/>
      </c>
      <c r="Y189" s="32" t="str">
        <f>IF(ISBLANK(Values!E188),"","Size-Color")</f>
        <v/>
      </c>
      <c r="Z189" s="30" t="str">
        <f>IF(ISBLANK(Values!E188),"","variation")</f>
        <v/>
      </c>
      <c r="AA189" s="2" t="str">
        <f>IF(ISBLANK(Values!E188),"",Values!$B$20)</f>
        <v/>
      </c>
      <c r="AI189" s="35"/>
      <c r="AJ189" s="33"/>
      <c r="AV189" s="28"/>
      <c r="FO189" s="28"/>
    </row>
    <row r="190" spans="1:171" ht="17" x14ac:dyDescent="0.2">
      <c r="A190" s="2" t="str">
        <f>IF(ISBLANK(Values!E189),"",IF(Values!$B$37="EU","computercomponent","computer"))</f>
        <v/>
      </c>
      <c r="B190" s="34" t="str">
        <f>IF(ISBLANK(Values!E189),"",Values!F189)</f>
        <v/>
      </c>
      <c r="C190" s="30" t="str">
        <f>IF(ISBLANK(Values!E189),"","TellusRem")</f>
        <v/>
      </c>
      <c r="D190" s="29" t="str">
        <f>IF(ISBLANK(Values!E189),"",Values!E189)</f>
        <v/>
      </c>
      <c r="E190" s="2" t="str">
        <f>IF(ISBLANK(Values!E189),"","EAN")</f>
        <v/>
      </c>
      <c r="F190" s="28" t="str">
        <f>IF(ISBLANK(Values!E189),"",IF(Values!J189, SUBSTITUTE(Values!$B$1, "{language}", Values!H189) &amp; " " &amp;Values!$B$3, SUBSTITUTE(Values!$B$2, "{language}", Values!$H189) &amp; " " &amp;Values!$B$3))</f>
        <v/>
      </c>
      <c r="G190" s="30" t="str">
        <f>IF(ISBLANK(Values!E189),"","TellusRem")</f>
        <v/>
      </c>
      <c r="H190" s="2" t="str">
        <f>IF(ISBLANK(Values!E189),"",Values!$B$16)</f>
        <v/>
      </c>
      <c r="I190" s="2" t="str">
        <f>IF(ISBLANK(Values!E189),"","4730574031")</f>
        <v/>
      </c>
      <c r="J190" s="32" t="str">
        <f>IF(ISBLANK(Values!E189),"",Values!F189 &amp; " variations")</f>
        <v/>
      </c>
      <c r="K190" s="28" t="str">
        <f>IF(ISBLANK(Values!E189),"",IF(Values!J189, Values!$B$4, Values!$B$5))</f>
        <v/>
      </c>
      <c r="L190" s="28" t="str">
        <f>IF(ISBLANK(Values!E189),"",Values!$B$18)</f>
        <v/>
      </c>
      <c r="M190" s="28" t="str">
        <f>IF(ISBLANK(Values!E189),"",Values!$M189)</f>
        <v/>
      </c>
      <c r="N190" s="28" t="str">
        <f>IF(ISBLANK(Values!F189),"",Values!$N189)</f>
        <v/>
      </c>
      <c r="O190" s="2" t="str">
        <f>IF(ISBLANK(Values!F189),"",Values!$O189)</f>
        <v/>
      </c>
      <c r="W190" s="30" t="str">
        <f>IF(ISBLANK(Values!E189),"","Child")</f>
        <v/>
      </c>
      <c r="X190" s="30" t="str">
        <f>IF(ISBLANK(Values!E189),"",Values!$B$13)</f>
        <v/>
      </c>
      <c r="Y190" s="32" t="str">
        <f>IF(ISBLANK(Values!E189),"","Size-Color")</f>
        <v/>
      </c>
      <c r="Z190" s="30" t="str">
        <f>IF(ISBLANK(Values!E189),"","variation")</f>
        <v/>
      </c>
      <c r="AA190" s="2" t="str">
        <f>IF(ISBLANK(Values!E189),"",Values!$B$20)</f>
        <v/>
      </c>
      <c r="AI190" s="35"/>
      <c r="AJ190" s="33"/>
      <c r="AV190" s="28"/>
      <c r="FO190" s="28"/>
    </row>
    <row r="191" spans="1:171" ht="17" x14ac:dyDescent="0.2">
      <c r="A191" s="2" t="str">
        <f>IF(ISBLANK(Values!E190),"",IF(Values!$B$37="EU","computercomponent","computer"))</f>
        <v/>
      </c>
      <c r="B191" s="34" t="str">
        <f>IF(ISBLANK(Values!E190),"",Values!F190)</f>
        <v/>
      </c>
      <c r="C191" s="30" t="str">
        <f>IF(ISBLANK(Values!E190),"","TellusRem")</f>
        <v/>
      </c>
      <c r="D191" s="29" t="str">
        <f>IF(ISBLANK(Values!E190),"",Values!E190)</f>
        <v/>
      </c>
      <c r="E191" s="2" t="str">
        <f>IF(ISBLANK(Values!E190),"","EAN")</f>
        <v/>
      </c>
      <c r="F191" s="28" t="str">
        <f>IF(ISBLANK(Values!E190),"",IF(Values!J190, SUBSTITUTE(Values!$B$1, "{language}", Values!H190) &amp; " " &amp;Values!$B$3, SUBSTITUTE(Values!$B$2, "{language}", Values!$H190) &amp; " " &amp;Values!$B$3))</f>
        <v/>
      </c>
      <c r="G191" s="30" t="str">
        <f>IF(ISBLANK(Values!E190),"","TellusRem")</f>
        <v/>
      </c>
      <c r="H191" s="2" t="str">
        <f>IF(ISBLANK(Values!E190),"",Values!$B$16)</f>
        <v/>
      </c>
      <c r="I191" s="2" t="str">
        <f>IF(ISBLANK(Values!E190),"","4730574031")</f>
        <v/>
      </c>
      <c r="J191" s="32" t="str">
        <f>IF(ISBLANK(Values!E190),"",Values!F190 &amp; " variations")</f>
        <v/>
      </c>
      <c r="K191" s="28" t="str">
        <f>IF(ISBLANK(Values!E190),"",IF(Values!J190, Values!$B$4, Values!$B$5))</f>
        <v/>
      </c>
      <c r="L191" s="28" t="str">
        <f>IF(ISBLANK(Values!E190),"",Values!$B$18)</f>
        <v/>
      </c>
      <c r="M191" s="28" t="str">
        <f>IF(ISBLANK(Values!E190),"",Values!$M190)</f>
        <v/>
      </c>
      <c r="N191" s="28" t="str">
        <f>IF(ISBLANK(Values!F190),"",Values!$N190)</f>
        <v/>
      </c>
      <c r="O191" s="2" t="str">
        <f>IF(ISBLANK(Values!F190),"",Values!$O190)</f>
        <v/>
      </c>
      <c r="W191" s="30" t="str">
        <f>IF(ISBLANK(Values!E190),"","Child")</f>
        <v/>
      </c>
      <c r="X191" s="30" t="str">
        <f>IF(ISBLANK(Values!E190),"",Values!$B$13)</f>
        <v/>
      </c>
      <c r="Y191" s="32" t="str">
        <f>IF(ISBLANK(Values!E190),"","Size-Color")</f>
        <v/>
      </c>
      <c r="Z191" s="30" t="str">
        <f>IF(ISBLANK(Values!E190),"","variation")</f>
        <v/>
      </c>
      <c r="AA191" s="2" t="str">
        <f>IF(ISBLANK(Values!E190),"",Values!$B$20)</f>
        <v/>
      </c>
      <c r="AI191" s="35"/>
      <c r="AJ191" s="33"/>
      <c r="AV191" s="28"/>
      <c r="FO191" s="28"/>
    </row>
    <row r="192" spans="1:171" ht="17" x14ac:dyDescent="0.2">
      <c r="A192" s="2" t="str">
        <f>IF(ISBLANK(Values!E191),"",IF(Values!$B$37="EU","computercomponent","computer"))</f>
        <v/>
      </c>
      <c r="B192" s="34" t="str">
        <f>IF(ISBLANK(Values!E191),"",Values!F191)</f>
        <v/>
      </c>
      <c r="C192" s="30" t="str">
        <f>IF(ISBLANK(Values!E191),"","TellusRem")</f>
        <v/>
      </c>
      <c r="D192" s="29" t="str">
        <f>IF(ISBLANK(Values!E191),"",Values!E191)</f>
        <v/>
      </c>
      <c r="E192" s="2" t="str">
        <f>IF(ISBLANK(Values!E191),"","EAN")</f>
        <v/>
      </c>
      <c r="F192" s="28" t="str">
        <f>IF(ISBLANK(Values!E191),"",IF(Values!J191, SUBSTITUTE(Values!$B$1, "{language}", Values!H191) &amp; " " &amp;Values!$B$3, SUBSTITUTE(Values!$B$2, "{language}", Values!$H191) &amp; " " &amp;Values!$B$3))</f>
        <v/>
      </c>
      <c r="G192" s="30" t="str">
        <f>IF(ISBLANK(Values!E191),"","TellusRem")</f>
        <v/>
      </c>
      <c r="H192" s="2" t="str">
        <f>IF(ISBLANK(Values!E191),"",Values!$B$16)</f>
        <v/>
      </c>
      <c r="I192" s="2" t="str">
        <f>IF(ISBLANK(Values!E191),"","4730574031")</f>
        <v/>
      </c>
      <c r="J192" s="32" t="str">
        <f>IF(ISBLANK(Values!E191),"",Values!F191 &amp; " variations")</f>
        <v/>
      </c>
      <c r="K192" s="28" t="str">
        <f>IF(ISBLANK(Values!E191),"",IF(Values!J191, Values!$B$4, Values!$B$5))</f>
        <v/>
      </c>
      <c r="L192" s="28" t="str">
        <f>IF(ISBLANK(Values!E191),"",Values!$B$18)</f>
        <v/>
      </c>
      <c r="M192" s="28" t="str">
        <f>IF(ISBLANK(Values!E191),"",Values!$M191)</f>
        <v/>
      </c>
      <c r="N192" s="28" t="str">
        <f>IF(ISBLANK(Values!F191),"",Values!$N191)</f>
        <v/>
      </c>
      <c r="O192" s="2" t="str">
        <f>IF(ISBLANK(Values!F191),"",Values!$O191)</f>
        <v/>
      </c>
      <c r="W192" s="30" t="str">
        <f>IF(ISBLANK(Values!E191),"","Child")</f>
        <v/>
      </c>
      <c r="X192" s="30" t="str">
        <f>IF(ISBLANK(Values!E191),"",Values!$B$13)</f>
        <v/>
      </c>
      <c r="Y192" s="32" t="str">
        <f>IF(ISBLANK(Values!E191),"","Size-Color")</f>
        <v/>
      </c>
      <c r="Z192" s="30" t="str">
        <f>IF(ISBLANK(Values!E191),"","variation")</f>
        <v/>
      </c>
      <c r="AA192" s="2" t="str">
        <f>IF(ISBLANK(Values!E191),"",Values!$B$20)</f>
        <v/>
      </c>
      <c r="AI192" s="35"/>
      <c r="AJ192" s="33"/>
      <c r="AV192" s="28"/>
      <c r="FO192" s="28"/>
    </row>
    <row r="193" spans="1:171" ht="17" x14ac:dyDescent="0.2">
      <c r="A193" s="2" t="str">
        <f>IF(ISBLANK(Values!E192),"",IF(Values!$B$37="EU","computercomponent","computer"))</f>
        <v/>
      </c>
      <c r="B193" s="34" t="str">
        <f>IF(ISBLANK(Values!E192),"",Values!F192)</f>
        <v/>
      </c>
      <c r="C193" s="30" t="str">
        <f>IF(ISBLANK(Values!E192),"","TellusRem")</f>
        <v/>
      </c>
      <c r="D193" s="29" t="str">
        <f>IF(ISBLANK(Values!E192),"",Values!E192)</f>
        <v/>
      </c>
      <c r="E193" s="2" t="str">
        <f>IF(ISBLANK(Values!E192),"","EAN")</f>
        <v/>
      </c>
      <c r="F193" s="28" t="str">
        <f>IF(ISBLANK(Values!E192),"",IF(Values!J192, SUBSTITUTE(Values!$B$1, "{language}", Values!H192) &amp; " " &amp;Values!$B$3, SUBSTITUTE(Values!$B$2, "{language}", Values!$H192) &amp; " " &amp;Values!$B$3))</f>
        <v/>
      </c>
      <c r="G193" s="30" t="str">
        <f>IF(ISBLANK(Values!E192),"","TellusRem")</f>
        <v/>
      </c>
      <c r="H193" s="2" t="str">
        <f>IF(ISBLANK(Values!E192),"",Values!$B$16)</f>
        <v/>
      </c>
      <c r="I193" s="2" t="str">
        <f>IF(ISBLANK(Values!E192),"","4730574031")</f>
        <v/>
      </c>
      <c r="J193" s="32" t="str">
        <f>IF(ISBLANK(Values!E192),"",Values!F192 &amp; " variations")</f>
        <v/>
      </c>
      <c r="K193" s="28" t="str">
        <f>IF(ISBLANK(Values!E192),"",IF(Values!J192, Values!$B$4, Values!$B$5))</f>
        <v/>
      </c>
      <c r="L193" s="28" t="str">
        <f>IF(ISBLANK(Values!E192),"",Values!$B$18)</f>
        <v/>
      </c>
      <c r="M193" s="28" t="str">
        <f>IF(ISBLANK(Values!E192),"",Values!$M192)</f>
        <v/>
      </c>
      <c r="N193" s="28" t="str">
        <f>IF(ISBLANK(Values!F192),"",Values!$N192)</f>
        <v/>
      </c>
      <c r="O193" s="2" t="str">
        <f>IF(ISBLANK(Values!F192),"",Values!$O192)</f>
        <v/>
      </c>
      <c r="W193" s="30" t="str">
        <f>IF(ISBLANK(Values!E192),"","Child")</f>
        <v/>
      </c>
      <c r="X193" s="30" t="str">
        <f>IF(ISBLANK(Values!E192),"",Values!$B$13)</f>
        <v/>
      </c>
      <c r="Y193" s="32" t="str">
        <f>IF(ISBLANK(Values!E192),"","Size-Color")</f>
        <v/>
      </c>
      <c r="Z193" s="30" t="str">
        <f>IF(ISBLANK(Values!E192),"","variation")</f>
        <v/>
      </c>
      <c r="AA193" s="2" t="str">
        <f>IF(ISBLANK(Values!E192),"",Values!$B$20)</f>
        <v/>
      </c>
      <c r="AI193" s="35"/>
      <c r="AJ193" s="33"/>
      <c r="AV193" s="28"/>
      <c r="FO193" s="28"/>
    </row>
    <row r="194" spans="1:171" ht="17" x14ac:dyDescent="0.2">
      <c r="A194" s="2" t="str">
        <f>IF(ISBLANK(Values!E193),"",IF(Values!$B$37="EU","computercomponent","computer"))</f>
        <v/>
      </c>
      <c r="B194" s="34" t="str">
        <f>IF(ISBLANK(Values!E193),"",Values!F193)</f>
        <v/>
      </c>
      <c r="C194" s="30" t="str">
        <f>IF(ISBLANK(Values!E193),"","TellusRem")</f>
        <v/>
      </c>
      <c r="D194" s="29" t="str">
        <f>IF(ISBLANK(Values!E193),"",Values!E193)</f>
        <v/>
      </c>
      <c r="E194" s="2" t="str">
        <f>IF(ISBLANK(Values!E193),"","EAN")</f>
        <v/>
      </c>
      <c r="F194" s="28" t="str">
        <f>IF(ISBLANK(Values!E193),"",IF(Values!J193, SUBSTITUTE(Values!$B$1, "{language}", Values!H193) &amp; " " &amp;Values!$B$3, SUBSTITUTE(Values!$B$2, "{language}", Values!$H193) &amp; " " &amp;Values!$B$3))</f>
        <v/>
      </c>
      <c r="G194" s="30" t="str">
        <f>IF(ISBLANK(Values!E193),"","TellusRem")</f>
        <v/>
      </c>
      <c r="H194" s="2" t="str">
        <f>IF(ISBLANK(Values!E193),"",Values!$B$16)</f>
        <v/>
      </c>
      <c r="I194" s="2" t="str">
        <f>IF(ISBLANK(Values!E193),"","4730574031")</f>
        <v/>
      </c>
      <c r="J194" s="32" t="str">
        <f>IF(ISBLANK(Values!E193),"",Values!F193 &amp; " variations")</f>
        <v/>
      </c>
      <c r="K194" s="28" t="str">
        <f>IF(ISBLANK(Values!E193),"",IF(Values!J193, Values!$B$4, Values!$B$5))</f>
        <v/>
      </c>
      <c r="L194" s="28" t="str">
        <f>IF(ISBLANK(Values!E193),"",Values!$B$18)</f>
        <v/>
      </c>
      <c r="M194" s="28" t="str">
        <f>IF(ISBLANK(Values!E193),"",Values!$M193)</f>
        <v/>
      </c>
      <c r="N194" s="28" t="str">
        <f>IF(ISBLANK(Values!F193),"",Values!$N193)</f>
        <v/>
      </c>
      <c r="O194" s="2" t="str">
        <f>IF(ISBLANK(Values!F193),"",Values!$O193)</f>
        <v/>
      </c>
      <c r="W194" s="30" t="str">
        <f>IF(ISBLANK(Values!E193),"","Child")</f>
        <v/>
      </c>
      <c r="X194" s="30" t="str">
        <f>IF(ISBLANK(Values!E193),"",Values!$B$13)</f>
        <v/>
      </c>
      <c r="Y194" s="32" t="str">
        <f>IF(ISBLANK(Values!E193),"","Size-Color")</f>
        <v/>
      </c>
      <c r="Z194" s="30" t="str">
        <f>IF(ISBLANK(Values!E193),"","variation")</f>
        <v/>
      </c>
      <c r="AA194" s="2" t="str">
        <f>IF(ISBLANK(Values!E193),"",Values!$B$20)</f>
        <v/>
      </c>
      <c r="AI194" s="35"/>
      <c r="AJ194" s="33"/>
      <c r="AV194" s="28"/>
      <c r="FO194" s="28"/>
    </row>
    <row r="195" spans="1:171" ht="17" x14ac:dyDescent="0.2">
      <c r="A195" s="2" t="str">
        <f>IF(ISBLANK(Values!E194),"",IF(Values!$B$37="EU","computercomponent","computer"))</f>
        <v/>
      </c>
      <c r="B195" s="34" t="str">
        <f>IF(ISBLANK(Values!E194),"",Values!F194)</f>
        <v/>
      </c>
      <c r="C195" s="30" t="str">
        <f>IF(ISBLANK(Values!E194),"","TellusRem")</f>
        <v/>
      </c>
      <c r="D195" s="29" t="str">
        <f>IF(ISBLANK(Values!E194),"",Values!E194)</f>
        <v/>
      </c>
      <c r="E195" s="2" t="str">
        <f>IF(ISBLANK(Values!E194),"","EAN")</f>
        <v/>
      </c>
      <c r="F195" s="28" t="str">
        <f>IF(ISBLANK(Values!E194),"",IF(Values!J194, SUBSTITUTE(Values!$B$1, "{language}", Values!H194) &amp; " " &amp;Values!$B$3, SUBSTITUTE(Values!$B$2, "{language}", Values!$H194) &amp; " " &amp;Values!$B$3))</f>
        <v/>
      </c>
      <c r="G195" s="30" t="str">
        <f>IF(ISBLANK(Values!E194),"","TellusRem")</f>
        <v/>
      </c>
      <c r="H195" s="2" t="str">
        <f>IF(ISBLANK(Values!E194),"",Values!$B$16)</f>
        <v/>
      </c>
      <c r="I195" s="2" t="str">
        <f>IF(ISBLANK(Values!E194),"","4730574031")</f>
        <v/>
      </c>
      <c r="J195" s="32" t="str">
        <f>IF(ISBLANK(Values!E194),"",Values!F194 &amp; " variations")</f>
        <v/>
      </c>
      <c r="K195" s="28" t="str">
        <f>IF(ISBLANK(Values!E194),"",IF(Values!J194, Values!$B$4, Values!$B$5))</f>
        <v/>
      </c>
      <c r="L195" s="28" t="str">
        <f>IF(ISBLANK(Values!E194),"",Values!$B$18)</f>
        <v/>
      </c>
      <c r="M195" s="28" t="str">
        <f>IF(ISBLANK(Values!E194),"",Values!$M194)</f>
        <v/>
      </c>
      <c r="N195" s="28" t="str">
        <f>IF(ISBLANK(Values!F194),"",Values!$N194)</f>
        <v/>
      </c>
      <c r="O195" s="2" t="str">
        <f>IF(ISBLANK(Values!F194),"",Values!$O194)</f>
        <v/>
      </c>
      <c r="W195" s="30" t="str">
        <f>IF(ISBLANK(Values!E194),"","Child")</f>
        <v/>
      </c>
      <c r="X195" s="30" t="str">
        <f>IF(ISBLANK(Values!E194),"",Values!$B$13)</f>
        <v/>
      </c>
      <c r="Y195" s="32" t="str">
        <f>IF(ISBLANK(Values!E194),"","Size-Color")</f>
        <v/>
      </c>
      <c r="Z195" s="30" t="str">
        <f>IF(ISBLANK(Values!E194),"","variation")</f>
        <v/>
      </c>
      <c r="AA195" s="2" t="str">
        <f>IF(ISBLANK(Values!E194),"",Values!$B$20)</f>
        <v/>
      </c>
      <c r="AI195" s="35"/>
      <c r="AJ195" s="33"/>
      <c r="AV195" s="28"/>
      <c r="FO195" s="28"/>
    </row>
    <row r="196" spans="1:171" ht="17" x14ac:dyDescent="0.2">
      <c r="A196" s="2" t="str">
        <f>IF(ISBLANK(Values!E195),"",IF(Values!$B$37="EU","computercomponent","computer"))</f>
        <v/>
      </c>
      <c r="B196" s="34" t="str">
        <f>IF(ISBLANK(Values!E195),"",Values!F195)</f>
        <v/>
      </c>
      <c r="C196" s="30" t="str">
        <f>IF(ISBLANK(Values!E195),"","TellusRem")</f>
        <v/>
      </c>
      <c r="D196" s="29" t="str">
        <f>IF(ISBLANK(Values!E195),"",Values!E195)</f>
        <v/>
      </c>
      <c r="E196" s="2" t="str">
        <f>IF(ISBLANK(Values!E195),"","EAN")</f>
        <v/>
      </c>
      <c r="F196" s="28" t="str">
        <f>IF(ISBLANK(Values!E195),"",IF(Values!J195, SUBSTITUTE(Values!$B$1, "{language}", Values!H195) &amp; " " &amp;Values!$B$3, SUBSTITUTE(Values!$B$2, "{language}", Values!$H195) &amp; " " &amp;Values!$B$3))</f>
        <v/>
      </c>
      <c r="G196" s="30" t="str">
        <f>IF(ISBLANK(Values!E195),"","TellusRem")</f>
        <v/>
      </c>
      <c r="H196" s="2" t="str">
        <f>IF(ISBLANK(Values!E195),"",Values!$B$16)</f>
        <v/>
      </c>
      <c r="I196" s="2" t="str">
        <f>IF(ISBLANK(Values!E195),"","4730574031")</f>
        <v/>
      </c>
      <c r="J196" s="32" t="str">
        <f>IF(ISBLANK(Values!E195),"",Values!F195 &amp; " variations")</f>
        <v/>
      </c>
      <c r="K196" s="28" t="str">
        <f>IF(ISBLANK(Values!E195),"",IF(Values!J195, Values!$B$4, Values!$B$5))</f>
        <v/>
      </c>
      <c r="L196" s="28" t="str">
        <f>IF(ISBLANK(Values!E195),"",Values!$B$18)</f>
        <v/>
      </c>
      <c r="M196" s="28" t="str">
        <f>IF(ISBLANK(Values!E195),"",Values!$M195)</f>
        <v/>
      </c>
      <c r="N196" s="28" t="str">
        <f>IF(ISBLANK(Values!F195),"",Values!$N195)</f>
        <v/>
      </c>
      <c r="O196" s="2" t="str">
        <f>IF(ISBLANK(Values!F195),"",Values!$O195)</f>
        <v/>
      </c>
      <c r="W196" s="30" t="str">
        <f>IF(ISBLANK(Values!E195),"","Child")</f>
        <v/>
      </c>
      <c r="X196" s="30" t="str">
        <f>IF(ISBLANK(Values!E195),"",Values!$B$13)</f>
        <v/>
      </c>
      <c r="Y196" s="32" t="str">
        <f>IF(ISBLANK(Values!E195),"","Size-Color")</f>
        <v/>
      </c>
      <c r="Z196" s="30" t="str">
        <f>IF(ISBLANK(Values!E195),"","variation")</f>
        <v/>
      </c>
      <c r="AA196" s="2" t="str">
        <f>IF(ISBLANK(Values!E195),"",Values!$B$20)</f>
        <v/>
      </c>
      <c r="AI196" s="35"/>
      <c r="AJ196" s="33"/>
      <c r="AV196" s="28"/>
      <c r="FO196" s="28"/>
    </row>
    <row r="197" spans="1:171" ht="17" x14ac:dyDescent="0.2">
      <c r="A197" s="2" t="str">
        <f>IF(ISBLANK(Values!E196),"",IF(Values!$B$37="EU","computercomponent","computer"))</f>
        <v/>
      </c>
      <c r="B197" s="34" t="str">
        <f>IF(ISBLANK(Values!E196),"",Values!F196)</f>
        <v/>
      </c>
      <c r="C197" s="30" t="str">
        <f>IF(ISBLANK(Values!E196),"","TellusRem")</f>
        <v/>
      </c>
      <c r="D197" s="29" t="str">
        <f>IF(ISBLANK(Values!E196),"",Values!E196)</f>
        <v/>
      </c>
      <c r="E197" s="2" t="str">
        <f>IF(ISBLANK(Values!E196),"","EAN")</f>
        <v/>
      </c>
      <c r="F197" s="28" t="str">
        <f>IF(ISBLANK(Values!E196),"",IF(Values!J196, SUBSTITUTE(Values!$B$1, "{language}", Values!H196) &amp; " " &amp;Values!$B$3, SUBSTITUTE(Values!$B$2, "{language}", Values!$H196) &amp; " " &amp;Values!$B$3))</f>
        <v/>
      </c>
      <c r="G197" s="30" t="str">
        <f>IF(ISBLANK(Values!E196),"","TellusRem")</f>
        <v/>
      </c>
      <c r="H197" s="2" t="str">
        <f>IF(ISBLANK(Values!E196),"",Values!$B$16)</f>
        <v/>
      </c>
      <c r="I197" s="2" t="str">
        <f>IF(ISBLANK(Values!E196),"","4730574031")</f>
        <v/>
      </c>
      <c r="J197" s="32" t="str">
        <f>IF(ISBLANK(Values!E196),"",Values!F196 &amp; " variations")</f>
        <v/>
      </c>
      <c r="K197" s="28" t="str">
        <f>IF(ISBLANK(Values!E196),"",IF(Values!J196, Values!$B$4, Values!$B$5))</f>
        <v/>
      </c>
      <c r="L197" s="28" t="str">
        <f>IF(ISBLANK(Values!E196),"",Values!$B$18)</f>
        <v/>
      </c>
      <c r="M197" s="28" t="str">
        <f>IF(ISBLANK(Values!E196),"",Values!$M196)</f>
        <v/>
      </c>
      <c r="N197" s="28" t="str">
        <f>IF(ISBLANK(Values!F196),"",Values!$N196)</f>
        <v/>
      </c>
      <c r="O197" s="2" t="str">
        <f>IF(ISBLANK(Values!F196),"",Values!$O196)</f>
        <v/>
      </c>
      <c r="W197" s="30" t="str">
        <f>IF(ISBLANK(Values!E196),"","Child")</f>
        <v/>
      </c>
      <c r="X197" s="30" t="str">
        <f>IF(ISBLANK(Values!E196),"",Values!$B$13)</f>
        <v/>
      </c>
      <c r="Y197" s="32" t="str">
        <f>IF(ISBLANK(Values!E196),"","Size-Color")</f>
        <v/>
      </c>
      <c r="Z197" s="30" t="str">
        <f>IF(ISBLANK(Values!E196),"","variation")</f>
        <v/>
      </c>
      <c r="AA197" s="2" t="str">
        <f>IF(ISBLANK(Values!E196),"",Values!$B$20)</f>
        <v/>
      </c>
      <c r="AI197" s="35"/>
      <c r="AJ197" s="33"/>
      <c r="AV197" s="28"/>
      <c r="FO197" s="28"/>
    </row>
    <row r="198" spans="1:171" ht="17" x14ac:dyDescent="0.2">
      <c r="A198" s="2" t="str">
        <f>IF(ISBLANK(Values!E197),"",IF(Values!$B$37="EU","computercomponent","computer"))</f>
        <v/>
      </c>
      <c r="B198" s="34" t="str">
        <f>IF(ISBLANK(Values!E197),"",Values!F197)</f>
        <v/>
      </c>
      <c r="C198" s="30" t="str">
        <f>IF(ISBLANK(Values!E197),"","TellusRem")</f>
        <v/>
      </c>
      <c r="D198" s="29" t="str">
        <f>IF(ISBLANK(Values!E197),"",Values!E197)</f>
        <v/>
      </c>
      <c r="E198" s="2" t="str">
        <f>IF(ISBLANK(Values!E197),"","EAN")</f>
        <v/>
      </c>
      <c r="F198" s="28" t="str">
        <f>IF(ISBLANK(Values!E197),"",IF(Values!J197, SUBSTITUTE(Values!$B$1, "{language}", Values!H197) &amp; " " &amp;Values!$B$3,Values!G197 &amp;" "&amp;  Values!$B$2 &amp; " " &amp;Values!$B$3))</f>
        <v/>
      </c>
      <c r="G198" s="30" t="str">
        <f>IF(ISBLANK(Values!E197),"","TellusRem")</f>
        <v/>
      </c>
      <c r="H198" s="2" t="str">
        <f>IF(ISBLANK(Values!E197),"",Values!$B$16)</f>
        <v/>
      </c>
      <c r="I198" s="2" t="str">
        <f>IF(ISBLANK(Values!E197),"","4730574031")</f>
        <v/>
      </c>
      <c r="J198" s="32" t="str">
        <f>IF(ISBLANK(Values!E197),"",Values!F197 &amp; " variations")</f>
        <v/>
      </c>
      <c r="K198" s="28" t="str">
        <f>IF(ISBLANK(Values!E197),"",IF(Values!J197, Values!$B$4, Values!$B$5))</f>
        <v/>
      </c>
      <c r="L198" s="28" t="str">
        <f>IF(ISBLANK(Values!E197),"",Values!$B$18)</f>
        <v/>
      </c>
      <c r="M198" s="28" t="str">
        <f>IF(ISBLANK(Values!E197),"",Values!$M197)</f>
        <v/>
      </c>
      <c r="N198" s="28" t="str">
        <f>IF(ISBLANK(Values!F197),"",Values!$N197)</f>
        <v/>
      </c>
      <c r="O198" s="2" t="str">
        <f>IF(ISBLANK(Values!F197),"",Values!$O197)</f>
        <v/>
      </c>
      <c r="W198" s="30" t="str">
        <f>IF(ISBLANK(Values!E197),"","Child")</f>
        <v/>
      </c>
      <c r="X198" s="30" t="str">
        <f>IF(ISBLANK(Values!E197),"",Values!$B$13)</f>
        <v/>
      </c>
      <c r="Y198" s="32" t="str">
        <f>IF(ISBLANK(Values!E197),"","Size-Color")</f>
        <v/>
      </c>
      <c r="Z198" s="30" t="str">
        <f>IF(ISBLANK(Values!E197),"","variation")</f>
        <v/>
      </c>
      <c r="AA198" s="2" t="str">
        <f>IF(ISBLANK(Values!E197),"",Values!$B$20)</f>
        <v/>
      </c>
      <c r="AI198" s="35"/>
      <c r="AJ198" s="33"/>
      <c r="AV198" s="28"/>
      <c r="FO198" s="28"/>
    </row>
    <row r="199" spans="1:171" ht="17" x14ac:dyDescent="0.2">
      <c r="A199" s="2" t="str">
        <f>IF(ISBLANK(Values!E198),"",IF(Values!$B$37="EU","computercomponent","computer"))</f>
        <v/>
      </c>
      <c r="B199" s="34" t="str">
        <f>IF(ISBLANK(Values!E198),"",Values!F198)</f>
        <v/>
      </c>
      <c r="C199" s="30" t="str">
        <f>IF(ISBLANK(Values!E198),"","TellusRem")</f>
        <v/>
      </c>
      <c r="D199" s="29" t="str">
        <f>IF(ISBLANK(Values!E198),"",Values!E198)</f>
        <v/>
      </c>
      <c r="E199" s="2" t="str">
        <f>IF(ISBLANK(Values!E198),"","EAN")</f>
        <v/>
      </c>
      <c r="F199" s="28" t="str">
        <f>IF(ISBLANK(Values!E198),"",IF(Values!J198, SUBSTITUTE(Values!$B$1, "{language}", Values!H198) &amp; " " &amp;Values!$B$3,Values!G198 &amp;" "&amp;  Values!$B$2 &amp; " " &amp;Values!$B$3))</f>
        <v/>
      </c>
      <c r="G199" s="30" t="str">
        <f>IF(ISBLANK(Values!E198),"","TellusRem")</f>
        <v/>
      </c>
      <c r="H199" s="2" t="str">
        <f>IF(ISBLANK(Values!E198),"",Values!$B$16)</f>
        <v/>
      </c>
      <c r="I199" s="2" t="str">
        <f>IF(ISBLANK(Values!E198),"","4730574031")</f>
        <v/>
      </c>
      <c r="J199" s="32" t="str">
        <f>IF(ISBLANK(Values!E198),"",Values!F198 &amp; " variations")</f>
        <v/>
      </c>
      <c r="K199" s="28" t="str">
        <f>IF(ISBLANK(Values!E198),"",IF(Values!J198, Values!$B$4, Values!$B$5))</f>
        <v/>
      </c>
      <c r="L199" s="28" t="str">
        <f>IF(ISBLANK(Values!E198),"",Values!$B$18)</f>
        <v/>
      </c>
      <c r="M199" s="28" t="str">
        <f>IF(ISBLANK(Values!E198),"",Values!$M198)</f>
        <v/>
      </c>
      <c r="N199" s="28" t="str">
        <f>IF(ISBLANK(Values!F198),"",Values!$N198)</f>
        <v/>
      </c>
      <c r="O199" s="2" t="str">
        <f>IF(ISBLANK(Values!F198),"",Values!$O198)</f>
        <v/>
      </c>
      <c r="W199" s="30" t="str">
        <f>IF(ISBLANK(Values!E198),"","Child")</f>
        <v/>
      </c>
      <c r="X199" s="30" t="str">
        <f>IF(ISBLANK(Values!E198),"",Values!$B$13)</f>
        <v/>
      </c>
      <c r="Y199" s="32" t="str">
        <f>IF(ISBLANK(Values!E198),"","Size-Color")</f>
        <v/>
      </c>
      <c r="Z199" s="30" t="str">
        <f>IF(ISBLANK(Values!E198),"","variation")</f>
        <v/>
      </c>
      <c r="AA199" s="2" t="str">
        <f>IF(ISBLANK(Values!E198),"",Values!$B$20)</f>
        <v/>
      </c>
      <c r="AI199" s="35"/>
      <c r="AJ199" s="33"/>
      <c r="AV199" s="28"/>
      <c r="FO199" s="28"/>
    </row>
    <row r="200" spans="1:171" ht="17" x14ac:dyDescent="0.2">
      <c r="A200" s="2" t="str">
        <f>IF(ISBLANK(Values!E199),"",IF(Values!$B$37="EU","computercomponent","computer"))</f>
        <v/>
      </c>
      <c r="B200" s="34" t="str">
        <f>IF(ISBLANK(Values!E199),"",Values!F199)</f>
        <v/>
      </c>
      <c r="C200" s="30" t="str">
        <f>IF(ISBLANK(Values!E199),"","TellusRem")</f>
        <v/>
      </c>
      <c r="D200" s="29" t="str">
        <f>IF(ISBLANK(Values!E199),"",Values!E199)</f>
        <v/>
      </c>
      <c r="E200" s="2" t="str">
        <f>IF(ISBLANK(Values!E199),"","EAN")</f>
        <v/>
      </c>
      <c r="F200" s="28" t="str">
        <f>IF(ISBLANK(Values!E199),"",IF(Values!J199, SUBSTITUTE(Values!$B$1, "{language}", Values!H199) &amp; " " &amp;Values!$B$3,Values!G199 &amp;" "&amp;  Values!$B$2 &amp; " " &amp;Values!$B$3))</f>
        <v/>
      </c>
      <c r="G200" s="30" t="str">
        <f>IF(ISBLANK(Values!E199),"","TellusRem")</f>
        <v/>
      </c>
      <c r="H200" s="2" t="str">
        <f>IF(ISBLANK(Values!E199),"",Values!$B$16)</f>
        <v/>
      </c>
      <c r="I200" s="2" t="str">
        <f>IF(ISBLANK(Values!E199),"","4730574031")</f>
        <v/>
      </c>
      <c r="J200" s="32" t="str">
        <f>IF(ISBLANK(Values!E199),"",Values!F199 &amp; " variations")</f>
        <v/>
      </c>
      <c r="K200" s="28" t="str">
        <f>IF(ISBLANK(Values!E199),"",IF(Values!J199, Values!$B$4, Values!$B$5))</f>
        <v/>
      </c>
      <c r="L200" s="28" t="str">
        <f>IF(ISBLANK(Values!E199),"",Values!$B$18)</f>
        <v/>
      </c>
      <c r="M200" s="28" t="str">
        <f>IF(ISBLANK(Values!E199),"",Values!$M199)</f>
        <v/>
      </c>
      <c r="N200" s="28" t="str">
        <f>IF(ISBLANK(Values!F199),"",Values!$N199)</f>
        <v/>
      </c>
      <c r="O200" s="2" t="str">
        <f>IF(ISBLANK(Values!F199),"",Values!$O199)</f>
        <v/>
      </c>
      <c r="W200" s="30" t="str">
        <f>IF(ISBLANK(Values!E199),"","Child")</f>
        <v/>
      </c>
      <c r="X200" s="30" t="str">
        <f>IF(ISBLANK(Values!E199),"",Values!$B$13)</f>
        <v/>
      </c>
      <c r="Y200" s="32" t="str">
        <f>IF(ISBLANK(Values!E199),"","Size-Color")</f>
        <v/>
      </c>
      <c r="Z200" s="30" t="str">
        <f>IF(ISBLANK(Values!E199),"","variation")</f>
        <v/>
      </c>
      <c r="AA200" s="2" t="str">
        <f>IF(ISBLANK(Values!E199),"",Values!$B$20)</f>
        <v/>
      </c>
      <c r="AI200" s="35"/>
      <c r="AJ200" s="33"/>
      <c r="AV200" s="28"/>
      <c r="FO200" s="28"/>
    </row>
    <row r="201" spans="1:171" ht="17" x14ac:dyDescent="0.2">
      <c r="A201" s="2" t="str">
        <f>IF(ISBLANK(Values!E200),"",IF(Values!$B$37="EU","computercomponent","computer"))</f>
        <v/>
      </c>
      <c r="B201" s="34" t="str">
        <f>IF(ISBLANK(Values!E200),"",Values!F200)</f>
        <v/>
      </c>
      <c r="C201" s="30" t="str">
        <f>IF(ISBLANK(Values!E200),"","TellusRem")</f>
        <v/>
      </c>
      <c r="D201" s="29" t="str">
        <f>IF(ISBLANK(Values!E200),"",Values!E200)</f>
        <v/>
      </c>
      <c r="E201" s="2" t="str">
        <f>IF(ISBLANK(Values!E200),"","EAN")</f>
        <v/>
      </c>
      <c r="F201" s="28" t="str">
        <f>IF(ISBLANK(Values!E200),"",IF(Values!J200, SUBSTITUTE(Values!$B$1, "{language}", Values!H200) &amp; " " &amp;Values!$B$3,Values!G200 &amp;" "&amp;  Values!$B$2 &amp; " " &amp;Values!$B$3))</f>
        <v/>
      </c>
      <c r="G201" s="30" t="str">
        <f>IF(ISBLANK(Values!E200),"","TellusRem")</f>
        <v/>
      </c>
      <c r="H201" s="2" t="str">
        <f>IF(ISBLANK(Values!E200),"",Values!$B$16)</f>
        <v/>
      </c>
      <c r="I201" s="2" t="str">
        <f>IF(ISBLANK(Values!E200),"","4730574031")</f>
        <v/>
      </c>
      <c r="J201" s="32" t="str">
        <f>IF(ISBLANK(Values!E200),"",Values!F200 &amp; " variations")</f>
        <v/>
      </c>
      <c r="K201" s="28" t="str">
        <f>IF(ISBLANK(Values!E200),"",IF(Values!J200, Values!$B$4, Values!$B$5))</f>
        <v/>
      </c>
      <c r="L201" s="28" t="str">
        <f>IF(ISBLANK(Values!E200),"",Values!$B$18)</f>
        <v/>
      </c>
      <c r="M201" s="28" t="str">
        <f>IF(ISBLANK(Values!E200),"",Values!$M200)</f>
        <v/>
      </c>
      <c r="N201" s="28" t="str">
        <f>IF(ISBLANK(Values!F200),"",Values!$N200)</f>
        <v/>
      </c>
      <c r="O201" s="2" t="str">
        <f>IF(ISBLANK(Values!F200),"",Values!$O200)</f>
        <v/>
      </c>
      <c r="W201" s="30" t="str">
        <f>IF(ISBLANK(Values!E200),"","Child")</f>
        <v/>
      </c>
      <c r="X201" s="30" t="str">
        <f>IF(ISBLANK(Values!E200),"",Values!$B$13)</f>
        <v/>
      </c>
      <c r="Y201" s="32" t="str">
        <f>IF(ISBLANK(Values!E200),"","Size-Color")</f>
        <v/>
      </c>
      <c r="Z201" s="30" t="str">
        <f>IF(ISBLANK(Values!E200),"","variation")</f>
        <v/>
      </c>
      <c r="AA201" s="2" t="str">
        <f>IF(ISBLANK(Values!E200),"",Values!$B$20)</f>
        <v/>
      </c>
      <c r="AI201" s="35"/>
      <c r="AJ201" s="33"/>
      <c r="AV201" s="28"/>
      <c r="FO201" s="28"/>
    </row>
    <row r="202" spans="1:171" ht="17" x14ac:dyDescent="0.2">
      <c r="A202" s="2" t="str">
        <f>IF(ISBLANK(Values!E201),"",IF(Values!$B$37="EU","computercomponent","computer"))</f>
        <v/>
      </c>
      <c r="B202" s="34" t="str">
        <f>IF(ISBLANK(Values!E201),"",Values!F201)</f>
        <v/>
      </c>
      <c r="C202" s="30" t="str">
        <f>IF(ISBLANK(Values!E201),"","TellusRem")</f>
        <v/>
      </c>
      <c r="D202" s="29" t="str">
        <f>IF(ISBLANK(Values!E201),"",Values!E201)</f>
        <v/>
      </c>
      <c r="E202" s="2" t="str">
        <f>IF(ISBLANK(Values!E201),"","EAN")</f>
        <v/>
      </c>
      <c r="F202" s="28" t="str">
        <f>IF(ISBLANK(Values!E201),"",IF(Values!J201, SUBSTITUTE(Values!$B$1, "{language}", Values!H201) &amp; " " &amp;Values!$B$3,Values!G201 &amp;" "&amp;  Values!$B$2 &amp; " " &amp;Values!$B$3))</f>
        <v/>
      </c>
      <c r="G202" s="30" t="str">
        <f>IF(ISBLANK(Values!E201),"","TellusRem")</f>
        <v/>
      </c>
      <c r="H202" s="2" t="str">
        <f>IF(ISBLANK(Values!E201),"",Values!$B$16)</f>
        <v/>
      </c>
      <c r="I202" s="2" t="str">
        <f>IF(ISBLANK(Values!E201),"","4730574031")</f>
        <v/>
      </c>
      <c r="J202" s="32" t="str">
        <f>IF(ISBLANK(Values!E201),"",Values!F201 &amp; " variations")</f>
        <v/>
      </c>
      <c r="K202" s="28" t="str">
        <f>IF(ISBLANK(Values!E201),"",IF(Values!J201, Values!$B$4, Values!$B$5))</f>
        <v/>
      </c>
      <c r="L202" s="28" t="str">
        <f>IF(ISBLANK(Values!E201),"",Values!$B$18)</f>
        <v/>
      </c>
      <c r="M202" s="28" t="str">
        <f>IF(ISBLANK(Values!E201),"",Values!$M201)</f>
        <v/>
      </c>
      <c r="N202" s="28" t="str">
        <f>IF(ISBLANK(Values!F201),"",Values!$N201)</f>
        <v/>
      </c>
      <c r="O202" s="2" t="str">
        <f>IF(ISBLANK(Values!F201),"",Values!$O201)</f>
        <v/>
      </c>
      <c r="W202" s="30" t="str">
        <f>IF(ISBLANK(Values!E201),"","Child")</f>
        <v/>
      </c>
      <c r="X202" s="30" t="str">
        <f>IF(ISBLANK(Values!E201),"",Values!$B$13)</f>
        <v/>
      </c>
      <c r="Y202" s="32" t="str">
        <f>IF(ISBLANK(Values!E201),"","Size-Color")</f>
        <v/>
      </c>
      <c r="Z202" s="30" t="str">
        <f>IF(ISBLANK(Values!E201),"","variation")</f>
        <v/>
      </c>
      <c r="AA202" s="2" t="str">
        <f>IF(ISBLANK(Values!E201),"",Values!$B$20)</f>
        <v/>
      </c>
      <c r="AI202" s="35"/>
      <c r="AJ202" s="33"/>
      <c r="AV202" s="28"/>
      <c r="FO202" s="28"/>
    </row>
    <row r="203" spans="1:171" ht="17" x14ac:dyDescent="0.2">
      <c r="A203" s="2" t="str">
        <f>IF(ISBLANK(Values!E202),"",IF(Values!$B$37="EU","computercomponent","computer"))</f>
        <v/>
      </c>
      <c r="B203" s="34" t="str">
        <f>IF(ISBLANK(Values!E202),"",Values!F202)</f>
        <v/>
      </c>
      <c r="C203" s="30" t="str">
        <f>IF(ISBLANK(Values!E202),"","TellusRem")</f>
        <v/>
      </c>
      <c r="D203" s="29" t="str">
        <f>IF(ISBLANK(Values!E202),"",Values!E202)</f>
        <v/>
      </c>
      <c r="E203" s="2" t="str">
        <f>IF(ISBLANK(Values!E202),"","EAN")</f>
        <v/>
      </c>
      <c r="F203" s="28" t="str">
        <f>IF(ISBLANK(Values!E202),"",IF(Values!J202, SUBSTITUTE(Values!$B$1, "{language}", Values!H202) &amp; " " &amp;Values!$B$3,Values!G202 &amp;" "&amp;  Values!$B$2 &amp; " " &amp;Values!$B$3))</f>
        <v/>
      </c>
      <c r="G203" s="30" t="str">
        <f>IF(ISBLANK(Values!E202),"","TellusRem")</f>
        <v/>
      </c>
      <c r="H203" s="2" t="str">
        <f>IF(ISBLANK(Values!E202),"",Values!$B$16)</f>
        <v/>
      </c>
      <c r="I203" s="2" t="str">
        <f>IF(ISBLANK(Values!E202),"","4730574031")</f>
        <v/>
      </c>
      <c r="J203" s="32" t="str">
        <f>IF(ISBLANK(Values!E202),"",Values!F202 &amp; " variations")</f>
        <v/>
      </c>
      <c r="K203" s="28" t="str">
        <f>IF(ISBLANK(Values!E202),"",IF(Values!J202, Values!$B$4, Values!$B$5))</f>
        <v/>
      </c>
      <c r="L203" s="28" t="str">
        <f>IF(ISBLANK(Values!E202),"",Values!$B$18)</f>
        <v/>
      </c>
      <c r="M203" s="28" t="str">
        <f>IF(ISBLANK(Values!E202),"",Values!$M202)</f>
        <v/>
      </c>
      <c r="N203" s="28" t="str">
        <f>IF(ISBLANK(Values!F202),"",Values!$N202)</f>
        <v/>
      </c>
      <c r="O203" s="2" t="str">
        <f>IF(ISBLANK(Values!F202),"",Values!$O202)</f>
        <v/>
      </c>
      <c r="W203" s="30" t="str">
        <f>IF(ISBLANK(Values!E202),"","Child")</f>
        <v/>
      </c>
      <c r="X203" s="30" t="str">
        <f>IF(ISBLANK(Values!E202),"",Values!$B$13)</f>
        <v/>
      </c>
      <c r="Y203" s="32" t="str">
        <f>IF(ISBLANK(Values!E202),"","Size-Color")</f>
        <v/>
      </c>
      <c r="Z203" s="30" t="str">
        <f>IF(ISBLANK(Values!E202),"","variation")</f>
        <v/>
      </c>
      <c r="AA203" s="2" t="str">
        <f>IF(ISBLANK(Values!E202),"",Values!$B$20)</f>
        <v/>
      </c>
      <c r="AI203" s="35"/>
      <c r="AJ203" s="33"/>
      <c r="AV203" s="28"/>
      <c r="FO203" s="28"/>
    </row>
    <row r="204" spans="1:171" ht="17" x14ac:dyDescent="0.2">
      <c r="A204" s="2" t="str">
        <f>IF(ISBLANK(Values!E203),"",IF(Values!$B$37="EU","computercomponent","computer"))</f>
        <v/>
      </c>
      <c r="B204" s="34" t="str">
        <f>IF(ISBLANK(Values!E203),"",Values!F203)</f>
        <v/>
      </c>
      <c r="C204" s="30" t="str">
        <f>IF(ISBLANK(Values!E203),"","TellusRem")</f>
        <v/>
      </c>
      <c r="D204" s="29" t="str">
        <f>IF(ISBLANK(Values!E203),"",Values!E203)</f>
        <v/>
      </c>
      <c r="E204" s="2" t="str">
        <f>IF(ISBLANK(Values!E203),"","EAN")</f>
        <v/>
      </c>
      <c r="F204" s="28" t="str">
        <f>IF(ISBLANK(Values!E203),"",IF(Values!J203, SUBSTITUTE(Values!$B$1, "{language}", Values!H203) &amp; " " &amp;Values!$B$3,Values!G203 &amp;" "&amp;  Values!$B$2 &amp; " " &amp;Values!$B$3))</f>
        <v/>
      </c>
      <c r="G204" s="30" t="str">
        <f>IF(ISBLANK(Values!E203),"","TellusRem")</f>
        <v/>
      </c>
      <c r="H204" s="2" t="str">
        <f>IF(ISBLANK(Values!E203),"",Values!$B$16)</f>
        <v/>
      </c>
      <c r="I204" s="2" t="str">
        <f>IF(ISBLANK(Values!E203),"","4730574031")</f>
        <v/>
      </c>
      <c r="J204" s="32" t="str">
        <f>IF(ISBLANK(Values!E203),"",Values!F203 &amp; " variations")</f>
        <v/>
      </c>
      <c r="K204" s="28" t="str">
        <f>IF(ISBLANK(Values!E203),"",IF(Values!J203, Values!$B$4, Values!$B$5))</f>
        <v/>
      </c>
      <c r="L204" s="28" t="str">
        <f>IF(ISBLANK(Values!E203),"",Values!$B$18)</f>
        <v/>
      </c>
      <c r="M204" s="28" t="str">
        <f>IF(ISBLANK(Values!E203),"",Values!$M203)</f>
        <v/>
      </c>
      <c r="N204" s="28" t="str">
        <f>IF(ISBLANK(Values!F203),"",Values!$N203)</f>
        <v/>
      </c>
      <c r="O204" s="2" t="str">
        <f>IF(ISBLANK(Values!F203),"",Values!$O203)</f>
        <v/>
      </c>
      <c r="W204" s="30" t="str">
        <f>IF(ISBLANK(Values!E203),"","Child")</f>
        <v/>
      </c>
      <c r="X204" s="30" t="str">
        <f>IF(ISBLANK(Values!E203),"",Values!$B$13)</f>
        <v/>
      </c>
      <c r="Y204" s="32" t="str">
        <f>IF(ISBLANK(Values!E203),"","Size-Color")</f>
        <v/>
      </c>
      <c r="Z204" s="30" t="str">
        <f>IF(ISBLANK(Values!E203),"","variation")</f>
        <v/>
      </c>
      <c r="AA204" s="2" t="str">
        <f>IF(ISBLANK(Values!E203),"",Values!$B$20)</f>
        <v/>
      </c>
      <c r="AI204" s="35"/>
      <c r="AJ204" s="33"/>
      <c r="AV204" s="28"/>
      <c r="FO204" s="28"/>
    </row>
    <row r="205" spans="1:171" x14ac:dyDescent="0.2">
      <c r="F205" s="28" t="str">
        <f>IF(ISBLANK(Values!E204),"",IF(Values!J204, SUBSTITUTE(Values!$B$1, "{language}", Values!H204) &amp; " " &amp;Values!$B$3,Values!G204 &amp;" "&amp;  Values!$B$2 &amp; " " &amp;Values!$B$3))</f>
        <v/>
      </c>
      <c r="AJ205" s="33"/>
    </row>
    <row r="206" spans="1:171" x14ac:dyDescent="0.2">
      <c r="F206" s="28" t="str">
        <f>IF(ISBLANK(Values!E205),"",IF(Values!J205, SUBSTITUTE(Values!$B$1, "{language}", Values!H205) &amp; " " &amp;Values!$B$3,Values!G205 &amp;" "&amp;  Values!$B$2 &amp; " " &amp;Values!$B$3))</f>
        <v/>
      </c>
      <c r="AJ206" s="33"/>
    </row>
    <row r="207" spans="1:171" x14ac:dyDescent="0.2">
      <c r="F207" s="28" t="str">
        <f>IF(ISBLANK(Values!E206),"",IF(Values!J206, SUBSTITUTE(Values!$B$1, "{language}", Values!H206) &amp; " " &amp;Values!$B$3,Values!G206 &amp;" "&amp;  Values!$B$2 &amp; " " &amp;Values!$B$3))</f>
        <v/>
      </c>
      <c r="AJ207" s="33"/>
    </row>
    <row r="208" spans="1:171" x14ac:dyDescent="0.2">
      <c r="F208" s="28" t="str">
        <f>IF(ISBLANK(Values!E207),"",IF(Values!J207, SUBSTITUTE(Values!$B$1, "{language}", Values!H207) &amp; " " &amp;Values!$B$3,Values!G207 &amp;" "&amp;  Values!$B$2 &amp; " " &amp;Values!$B$3))</f>
        <v/>
      </c>
      <c r="AJ208" s="33"/>
    </row>
    <row r="209" spans="6:36" x14ac:dyDescent="0.2">
      <c r="F209" s="28" t="str">
        <f>IF(ISBLANK(Values!E208),"",IF(Values!J208, SUBSTITUTE(Values!$B$1, "{language}", Values!H208) &amp; " " &amp;Values!$B$3,Values!G208 &amp;" "&amp;  Values!$B$2 &amp; " " &amp;Values!$B$3))</f>
        <v/>
      </c>
      <c r="AJ209" s="33"/>
    </row>
    <row r="210" spans="6:36" x14ac:dyDescent="0.2">
      <c r="F210" s="28" t="str">
        <f>IF(ISBLANK(Values!E209),"",IF(Values!J209, SUBSTITUTE(Values!$B$1, "{language}", Values!H209) &amp; " " &amp;Values!$B$3,Values!G209 &amp;" "&amp;  Values!$B$2 &amp; " " &amp;Values!$B$3))</f>
        <v/>
      </c>
      <c r="AJ210" s="33"/>
    </row>
    <row r="211" spans="6:36" x14ac:dyDescent="0.2">
      <c r="F211" s="28" t="str">
        <f>IF(ISBLANK(Values!E210),"",IF(Values!J210, SUBSTITUTE(Values!$B$1, "{language}", Values!H210) &amp; " " &amp;Values!$B$3,Values!G210 &amp;" "&amp;  Values!$B$2 &amp; " " &amp;Values!$B$3))</f>
        <v/>
      </c>
      <c r="AJ211" s="33"/>
    </row>
    <row r="212" spans="6:36" x14ac:dyDescent="0.2">
      <c r="F212" s="28" t="str">
        <f>IF(ISBLANK(Values!E211),"",IF(Values!J211, SUBSTITUTE(Values!$B$1, "{language}", Values!H211) &amp; " " &amp;Values!$B$3,Values!G211 &amp;" "&amp;  Values!$B$2 &amp; " " &amp;Values!$B$3))</f>
        <v/>
      </c>
      <c r="AJ212" s="33"/>
    </row>
    <row r="213" spans="6:36" x14ac:dyDescent="0.2">
      <c r="F213" s="28" t="str">
        <f>IF(ISBLANK(Values!E212),"",IF(Values!J212, SUBSTITUTE(Values!$B$1, "{language}", Values!H212) &amp; " " &amp;Values!$B$3,Values!G212 &amp;" "&amp;  Values!$B$2 &amp; " " &amp;Values!$B$3))</f>
        <v/>
      </c>
      <c r="AJ213" s="33"/>
    </row>
    <row r="214" spans="6:36" x14ac:dyDescent="0.2">
      <c r="F214" s="28" t="str">
        <f>IF(ISBLANK(Values!E213),"",IF(Values!J213, SUBSTITUTE(Values!$B$1, "{language}", Values!H213) &amp; " " &amp;Values!$B$3,Values!G213 &amp;" "&amp;  Values!$B$2 &amp; " " &amp;Values!$B$3))</f>
        <v/>
      </c>
      <c r="AJ214" s="33"/>
    </row>
    <row r="215" spans="6:36" x14ac:dyDescent="0.2">
      <c r="F215" s="28" t="str">
        <f>IF(ISBLANK(Values!E214),"",IF(Values!J214, SUBSTITUTE(Values!$B$1, "{language}", Values!H214) &amp; " " &amp;Values!$B$3,Values!G214 &amp;" "&amp;  Values!$B$2 &amp; " " &amp;Values!$B$3))</f>
        <v/>
      </c>
      <c r="AJ215" s="33"/>
    </row>
    <row r="216" spans="6:36" x14ac:dyDescent="0.2">
      <c r="F216" s="28" t="str">
        <f>IF(ISBLANK(Values!E215),"",IF(Values!J215, SUBSTITUTE(Values!$B$1, "{language}", Values!H215) &amp; " " &amp;Values!$B$3,Values!G215 &amp;" "&amp;  Values!$B$2 &amp; " " &amp;Values!$B$3))</f>
        <v/>
      </c>
      <c r="AJ216" s="33"/>
    </row>
    <row r="217" spans="6:36" x14ac:dyDescent="0.2">
      <c r="F217" s="28" t="str">
        <f>IF(ISBLANK(Values!E216),"",IF(Values!J216, SUBSTITUTE(Values!$B$1, "{language}", Values!H216) &amp; " " &amp;Values!$B$3,Values!G216 &amp;" "&amp;  Values!$B$2 &amp; " " &amp;Values!$B$3))</f>
        <v/>
      </c>
      <c r="AJ217" s="33"/>
    </row>
    <row r="218" spans="6:36" x14ac:dyDescent="0.2">
      <c r="F218" s="28" t="str">
        <f>IF(ISBLANK(Values!E217),"",IF(Values!J217, SUBSTITUTE(Values!$B$1, "{language}", Values!H217) &amp; " " &amp;Values!$B$3,Values!G217 &amp;" "&amp;  Values!$B$2 &amp; " " &amp;Values!$B$3))</f>
        <v/>
      </c>
      <c r="AJ218" s="33"/>
    </row>
    <row r="219" spans="6:36" x14ac:dyDescent="0.2">
      <c r="F219" s="28" t="str">
        <f>IF(ISBLANK(Values!E218),"",IF(Values!J218, SUBSTITUTE(Values!$B$1, "{language}", Values!H218) &amp; " " &amp;Values!$B$3,Values!G218 &amp;" "&amp;  Values!$B$2 &amp; " " &amp;Values!$B$3))</f>
        <v/>
      </c>
      <c r="AJ219" s="33"/>
    </row>
    <row r="220" spans="6:36" x14ac:dyDescent="0.2">
      <c r="F220" s="28" t="str">
        <f>IF(ISBLANK(Values!E219),"",IF(Values!J219, SUBSTITUTE(Values!$B$1, "{language}", Values!H219) &amp; " " &amp;Values!$B$3,Values!G219 &amp;" "&amp;  Values!$B$2 &amp; " " &amp;Values!$B$3))</f>
        <v/>
      </c>
      <c r="AJ220" s="33"/>
    </row>
    <row r="221" spans="6:36" x14ac:dyDescent="0.2">
      <c r="F221" s="28" t="str">
        <f>IF(ISBLANK(Values!E220),"",IF(Values!J220, SUBSTITUTE(Values!$B$1, "{language}", Values!H220) &amp; " " &amp;Values!$B$3,Values!G220 &amp;" "&amp;  Values!$B$2 &amp; " " &amp;Values!$B$3))</f>
        <v/>
      </c>
      <c r="AJ221" s="33"/>
    </row>
    <row r="222" spans="6:36" x14ac:dyDescent="0.2">
      <c r="F222" s="28" t="str">
        <f>IF(ISBLANK(Values!E221),"",IF(Values!J221, SUBSTITUTE(Values!$B$1, "{language}", Values!H221) &amp; " " &amp;Values!$B$3,Values!G221 &amp;" "&amp;  Values!$B$2 &amp; " " &amp;Values!$B$3))</f>
        <v/>
      </c>
    </row>
    <row r="223" spans="6:36" x14ac:dyDescent="0.2">
      <c r="F223" s="28" t="str">
        <f>IF(ISBLANK(Values!E222),"",IF(Values!J222, SUBSTITUTE(Values!$B$1, "{language}", Values!H222) &amp; " " &amp;Values!$B$3,Values!G222 &amp;" "&amp;  Values!$B$2 &amp; " " &amp;Values!$B$3))</f>
        <v/>
      </c>
    </row>
    <row r="224" spans="6:36" x14ac:dyDescent="0.2">
      <c r="F224" s="28" t="str">
        <f>IF(ISBLANK(Values!E223),"",IF(Values!J223, SUBSTITUTE(Values!$B$1, "{language}", Values!H223) &amp; " " &amp;Values!$B$3,Values!G223 &amp;" "&amp;  Values!$B$2 &amp; " " &amp;Values!$B$3))</f>
        <v/>
      </c>
    </row>
    <row r="225" spans="6:6" x14ac:dyDescent="0.2">
      <c r="F225" s="28" t="str">
        <f>IF(ISBLANK(Values!E224),"",IF(Values!J224, SUBSTITUTE(Values!$B$1, "{language}", Values!H224) &amp; " " &amp;Values!$B$3,Values!G224 &amp;" "&amp;  Values!$B$2 &amp; " " &amp;Values!$B$3))</f>
        <v/>
      </c>
    </row>
    <row r="226" spans="6:6" x14ac:dyDescent="0.2">
      <c r="F226" s="28" t="str">
        <f>IF(ISBLANK(Values!E225),"",IF(Values!J225, SUBSTITUTE(Values!$B$1, "{language}", Values!H225) &amp; " " &amp;Values!$B$3,Values!G225 &amp;" "&amp;  Values!$B$2 &amp; " " &amp;Values!$B$3))</f>
        <v/>
      </c>
    </row>
    <row r="227" spans="6:6" x14ac:dyDescent="0.2">
      <c r="F227" s="28" t="str">
        <f>IF(ISBLANK(Values!E226),"",IF(Values!J226, SUBSTITUTE(Values!$B$1, "{language}", Values!H226) &amp; " " &amp;Values!$B$3,Values!G226 &amp;" "&amp;  Values!$B$2 &amp; " " &amp;Values!$B$3))</f>
        <v/>
      </c>
    </row>
    <row r="228" spans="6:6" x14ac:dyDescent="0.2">
      <c r="F228" s="28" t="str">
        <f>IF(ISBLANK(Values!E227),"",IF(Values!J227, SUBSTITUTE(Values!$B$1, "{language}", Values!H227) &amp; " " &amp;Values!$B$3,Values!G227 &amp;" "&amp;  Values!$B$2 &amp; " " &amp;Values!$B$3))</f>
        <v/>
      </c>
    </row>
    <row r="229" spans="6:6" x14ac:dyDescent="0.2">
      <c r="F229" s="28" t="str">
        <f>IF(ISBLANK(Values!E228),"",IF(Values!J228, SUBSTITUTE(Values!$B$1, "{language}", Values!H228) &amp; " " &amp;Values!$B$3,Values!G228 &amp;" "&amp;  Values!$B$2 &amp; " " &amp;Values!$B$3))</f>
        <v/>
      </c>
    </row>
    <row r="230" spans="6:6" x14ac:dyDescent="0.2">
      <c r="F230" s="28" t="str">
        <f>IF(ISBLANK(Values!E229),"",IF(Values!J229, SUBSTITUTE(Values!$B$1, "{language}", Values!H229) &amp; " " &amp;Values!$B$3,Values!G229 &amp;" "&amp;  Values!$B$2 &amp; " " &amp;Values!$B$3))</f>
        <v/>
      </c>
    </row>
    <row r="231" spans="6:6" x14ac:dyDescent="0.2">
      <c r="F231" s="28" t="str">
        <f>IF(ISBLANK(Values!E230),"",IF(Values!J230, SUBSTITUTE(Values!$B$1, "{language}", Values!H230) &amp; " " &amp;Values!$B$3,Values!G230 &amp;" "&amp;  Values!$B$2 &amp; " " &amp;Values!$B$3))</f>
        <v/>
      </c>
    </row>
    <row r="232" spans="6:6" x14ac:dyDescent="0.2">
      <c r="F232" s="28" t="str">
        <f>IF(ISBLANK(Values!E231),"",IF(Values!J231, SUBSTITUTE(Values!$B$1, "{language}", Values!H231) &amp; " " &amp;Values!$B$3,Values!G231 &amp;" "&amp;  Values!$B$2 &amp; " " &amp;Values!$B$3))</f>
        <v/>
      </c>
    </row>
    <row r="233" spans="6:6" x14ac:dyDescent="0.2">
      <c r="F233" s="28" t="str">
        <f>IF(ISBLANK(Values!E232),"",IF(Values!J232, SUBSTITUTE(Values!$B$1, "{language}", Values!H232) &amp; " " &amp;Values!$B$3,Values!G232 &amp;" "&amp;  Values!$B$2 &amp; " " &amp;Values!$B$3))</f>
        <v/>
      </c>
    </row>
    <row r="234" spans="6:6" x14ac:dyDescent="0.2">
      <c r="F234" s="28" t="str">
        <f>IF(ISBLANK(Values!E233),"",IF(Values!J233, SUBSTITUTE(Values!$B$1, "{language}", Values!H233) &amp; " " &amp;Values!$B$3,Values!G233 &amp;" "&amp;  Values!$B$2 &amp; " " &amp;Values!$B$3))</f>
        <v/>
      </c>
    </row>
    <row r="235" spans="6:6" x14ac:dyDescent="0.2">
      <c r="F235" s="28" t="str">
        <f>IF(ISBLANK(Values!E234),"",IF(Values!J234, SUBSTITUTE(Values!$B$1, "{language}", Values!H234) &amp; " " &amp;Values!$B$3,Values!G234 &amp;" "&amp;  Values!$B$2 &amp; " " &amp;Values!$B$3))</f>
        <v/>
      </c>
    </row>
    <row r="236" spans="6:6" x14ac:dyDescent="0.2">
      <c r="F236" s="28" t="str">
        <f>IF(ISBLANK(Values!E235),"",IF(Values!J235, SUBSTITUTE(Values!$B$1, "{language}", Values!H235) &amp; " " &amp;Values!$B$3,Values!G235 &amp;" "&amp;  Values!$B$2 &amp; " " &amp;Values!$B$3))</f>
        <v/>
      </c>
    </row>
    <row r="237" spans="6:6" x14ac:dyDescent="0.2">
      <c r="F237" s="28" t="str">
        <f>IF(ISBLANK(Values!E236),"",IF(Values!J236, SUBSTITUTE(Values!$B$1, "{language}", Values!H236) &amp; " " &amp;Values!$B$3,Values!G236 &amp;" "&amp;  Values!$B$2 &amp; " " &amp;Values!$B$3))</f>
        <v/>
      </c>
    </row>
    <row r="238" spans="6:6" x14ac:dyDescent="0.2">
      <c r="F238" s="28" t="str">
        <f>IF(ISBLANK(Values!E237),"",IF(Values!J237, SUBSTITUTE(Values!$B$1, "{language}", Values!H237) &amp; " " &amp;Values!$B$3,Values!G237 &amp;" "&amp;  Values!$B$2 &amp; " " &amp;Values!$B$3))</f>
        <v/>
      </c>
    </row>
    <row r="239" spans="6:6" x14ac:dyDescent="0.2">
      <c r="F239" s="28" t="str">
        <f>IF(ISBLANK(Values!E238),"",IF(Values!J238, SUBSTITUTE(Values!$B$1, "{language}", Values!H238) &amp; " " &amp;Values!$B$3,Values!G238 &amp;" "&amp;  Values!$B$2 &amp; " " &amp;Values!$B$3))</f>
        <v/>
      </c>
    </row>
    <row r="240" spans="6:6" x14ac:dyDescent="0.2">
      <c r="F240" s="28" t="str">
        <f>IF(ISBLANK(Values!E239),"",IF(Values!J239, SUBSTITUTE(Values!$B$1, "{language}", Values!H239) &amp; " " &amp;Values!$B$3,Values!G239 &amp;" "&amp;  Values!$B$2 &amp; " " &amp;Values!$B$3))</f>
        <v/>
      </c>
    </row>
    <row r="241" spans="6:6" x14ac:dyDescent="0.2">
      <c r="F241" s="28" t="str">
        <f>IF(ISBLANK(Values!E240),"",IF(Values!J240, SUBSTITUTE(Values!$B$1, "{language}", Values!H240) &amp; " " &amp;Values!$B$3,Values!G240 &amp;" "&amp;  Values!$B$2 &amp; " " &amp;Values!$B$3))</f>
        <v/>
      </c>
    </row>
    <row r="242" spans="6:6" x14ac:dyDescent="0.2">
      <c r="F242" s="28" t="str">
        <f>IF(ISBLANK(Values!E241),"",IF(Values!J241, SUBSTITUTE(Values!$B$1, "{language}", Values!H241) &amp; " " &amp;Values!$B$3,Values!G241 &amp;" "&amp;  Values!$B$2 &amp; " " &amp;Values!$B$3))</f>
        <v/>
      </c>
    </row>
    <row r="243" spans="6:6" x14ac:dyDescent="0.2">
      <c r="F243" s="28" t="str">
        <f>IF(ISBLANK(Values!E242),"",IF(Values!J242, SUBSTITUTE(Values!$B$1, "{language}", Values!H242) &amp; " " &amp;Values!$B$3,Values!G242 &amp;" "&amp;  Values!$B$2 &amp; " " &amp;Values!$B$3))</f>
        <v/>
      </c>
    </row>
    <row r="270" spans="38:38" x14ac:dyDescent="0.2">
      <c r="AL270" s="2" t="str">
        <f>IF(ISBLANK(Values!E269),"",SUBSTITUTE(SUBSTITUTE(IF(Values!$J269, Values!$B$26, Values!$B$33), "{language}", Values!$H269), "{flag}", INDEX(options!$E$1:$E$20, Values!$V269)))</f>
        <v/>
      </c>
    </row>
    <row r="271" spans="38:38" x14ac:dyDescent="0.2">
      <c r="AL271" s="2" t="str">
        <f>IF(ISBLANK(Values!E270),"",SUBSTITUTE(SUBSTITUTE(IF(Values!$J270, Values!$B$26, Values!$B$33), "{language}", Values!$H270), "{flag}", INDEX(options!$E$1:$E$20, Values!$V270)))</f>
        <v/>
      </c>
    </row>
    <row r="272" spans="38:38" x14ac:dyDescent="0.2">
      <c r="AL272" s="2" t="str">
        <f>IF(ISBLANK(Values!E271),"",SUBSTITUTE(SUBSTITUTE(IF(Values!$J271, Values!$B$26, Values!$B$33), "{language}", Values!$H271), "{flag}", INDEX(options!$E$1:$E$20, Values!$V271)))</f>
        <v/>
      </c>
    </row>
    <row r="273" spans="38:38" x14ac:dyDescent="0.2">
      <c r="AL273" s="2" t="str">
        <f>IF(ISBLANK(Values!E272),"",SUBSTITUTE(SUBSTITUTE(IF(Values!$J272, Values!$B$26, Values!$B$33), "{language}", Values!$H272), "{flag}", INDEX(options!$E$1:$E$20, Values!$V272)))</f>
        <v/>
      </c>
    </row>
    <row r="274" spans="38:38" x14ac:dyDescent="0.2">
      <c r="AL274" s="2" t="str">
        <f>IF(ISBLANK(Values!E273),"",SUBSTITUTE(SUBSTITUTE(IF(Values!$J273, Values!$B$26, Values!$B$33), "{language}", Values!$H273), "{flag}", INDEX(options!$E$1:$E$20, Values!$V273)))</f>
        <v/>
      </c>
    </row>
    <row r="275" spans="38:38" x14ac:dyDescent="0.2">
      <c r="AL275" s="2" t="str">
        <f>IF(ISBLANK(Values!E274),"",SUBSTITUTE(SUBSTITUTE(IF(Values!$J274, Values!$B$26, Values!$B$33), "{language}", Values!$H274), "{flag}", INDEX(options!$E$1:$E$20, Values!$V274)))</f>
        <v/>
      </c>
    </row>
    <row r="276" spans="38:38" x14ac:dyDescent="0.2">
      <c r="AL276" s="2" t="str">
        <f>IF(ISBLANK(Values!E275),"",SUBSTITUTE(SUBSTITUTE(IF(Values!$J275, Values!$B$26, Values!$B$33), "{language}", Values!$H275), "{flag}", INDEX(options!$E$1:$E$20, Values!$V275)))</f>
        <v/>
      </c>
    </row>
    <row r="277" spans="38:38" x14ac:dyDescent="0.2">
      <c r="AL277" s="2" t="str">
        <f>IF(ISBLANK(Values!E276),"",SUBSTITUTE(SUBSTITUTE(IF(Values!$J276, Values!$B$26, Values!$B$33), "{language}", Values!$H276), "{flag}", INDEX(options!$E$1:$E$20, Values!$V276)))</f>
        <v/>
      </c>
    </row>
    <row r="278" spans="38:38" x14ac:dyDescent="0.2">
      <c r="AL278" s="2" t="str">
        <f>IF(ISBLANK(Values!E277),"",SUBSTITUTE(SUBSTITUTE(IF(Values!$J277, Values!$B$26, Values!$B$33), "{language}", Values!$H277), "{flag}", INDEX(options!$E$1:$E$20, Values!$V277)))</f>
        <v/>
      </c>
    </row>
    <row r="279" spans="38:38" x14ac:dyDescent="0.2">
      <c r="AL279" s="2" t="str">
        <f>IF(ISBLANK(Values!E278),"",SUBSTITUTE(SUBSTITUTE(IF(Values!$J278, Values!$B$26, Values!$B$33), "{language}", Values!$H278), "{flag}", INDEX(options!$E$1:$E$20, Values!$V278)))</f>
        <v/>
      </c>
    </row>
    <row r="280" spans="38:38" x14ac:dyDescent="0.2">
      <c r="AL280" s="2" t="str">
        <f>IF(ISBLANK(Values!E279),"",SUBSTITUTE(SUBSTITUTE(IF(Values!$J279, Values!$B$26, Values!$B$33), "{language}", Values!$H279), "{flag}", INDEX(options!$E$1:$E$20, Values!$V279)))</f>
        <v/>
      </c>
    </row>
    <row r="281" spans="38:38" x14ac:dyDescent="0.2">
      <c r="AL281" s="2" t="str">
        <f>IF(ISBLANK(Values!E280),"",SUBSTITUTE(SUBSTITUTE(IF(Values!$J280, Values!$B$26, Values!$B$33), "{language}", Values!$H280), "{flag}", INDEX(options!$E$1:$E$20, Values!$V280)))</f>
        <v/>
      </c>
    </row>
    <row r="282" spans="38:38" x14ac:dyDescent="0.2">
      <c r="AL282" s="2" t="str">
        <f>IF(ISBLANK(Values!E281),"",SUBSTITUTE(SUBSTITUTE(IF(Values!$J281, Values!$B$26, Values!$B$33), "{language}", Values!$H281), "{flag}", INDEX(options!$E$1:$E$20, Values!$V281)))</f>
        <v/>
      </c>
    </row>
    <row r="283" spans="38:38" x14ac:dyDescent="0.2">
      <c r="AL283" s="2" t="str">
        <f>IF(ISBLANK(Values!E282),"",SUBSTITUTE(SUBSTITUTE(IF(Values!$J282, Values!$B$26, Values!$B$33), "{language}", Values!$H282), "{flag}", INDEX(options!$E$1:$E$20, Values!$V282)))</f>
        <v/>
      </c>
    </row>
    <row r="284" spans="38:38" x14ac:dyDescent="0.2">
      <c r="AL284" s="2" t="str">
        <f>IF(ISBLANK(Values!E283),"",SUBSTITUTE(SUBSTITUTE(IF(Values!$J283, Values!$B$26, Values!$B$33), "{language}", Values!$H283), "{flag}", INDEX(options!$E$1:$E$20, Values!$V283)))</f>
        <v/>
      </c>
    </row>
    <row r="285" spans="38:38" x14ac:dyDescent="0.2">
      <c r="AL285" s="2" t="str">
        <f>IF(ISBLANK(Values!E284),"",SUBSTITUTE(SUBSTITUTE(IF(Values!$J284, Values!$B$26, Values!$B$33), "{language}", Values!$H284), "{flag}", INDEX(options!$E$1:$E$20, Values!$V284)))</f>
        <v/>
      </c>
    </row>
    <row r="286" spans="38:38" x14ac:dyDescent="0.2">
      <c r="AL286" s="2" t="str">
        <f>IF(ISBLANK(Values!E285),"",SUBSTITUTE(SUBSTITUTE(IF(Values!$J285, Values!$B$26, Values!$B$33), "{language}", Values!$H285), "{flag}", INDEX(options!$E$1:$E$20, Values!$V285)))</f>
        <v/>
      </c>
    </row>
    <row r="287" spans="38:38" x14ac:dyDescent="0.2">
      <c r="AL287" s="2" t="str">
        <f>IF(ISBLANK(Values!E286),"",SUBSTITUTE(SUBSTITUTE(IF(Values!$J286, Values!$B$26, Values!$B$33), "{language}", Values!$H286), "{flag}", INDEX(options!$E$1:$E$20, Values!$V286)))</f>
        <v/>
      </c>
    </row>
    <row r="288" spans="38:38" x14ac:dyDescent="0.2">
      <c r="AL288" s="2" t="str">
        <f>IF(ISBLANK(Values!E287),"",SUBSTITUTE(SUBSTITUTE(IF(Values!$J287, Values!$B$26, Values!$B$33), "{language}", Values!$H287), "{flag}", INDEX(options!$E$1:$E$20, Values!$V287)))</f>
        <v/>
      </c>
    </row>
    <row r="289" spans="38:38" x14ac:dyDescent="0.2">
      <c r="AL289" s="2" t="str">
        <f>IF(ISBLANK(Values!E288),"",SUBSTITUTE(SUBSTITUTE(IF(Values!$J288, Values!$B$26, Values!$B$33), "{language}", Values!$H288), "{flag}", INDEX(options!$E$1:$E$20, Values!$V288)))</f>
        <v/>
      </c>
    </row>
    <row r="290" spans="38:38" x14ac:dyDescent="0.2">
      <c r="AL290" s="2" t="str">
        <f>IF(ISBLANK(Values!E289),"",SUBSTITUTE(SUBSTITUTE(IF(Values!$J289, Values!$B$26, Values!$B$33), "{language}", Values!$H289), "{flag}", INDEX(options!$E$1:$E$20, Values!$V289)))</f>
        <v/>
      </c>
    </row>
    <row r="291" spans="38:38" x14ac:dyDescent="0.2">
      <c r="AL291" s="2" t="str">
        <f>IF(ISBLANK(Values!E290),"",SUBSTITUTE(SUBSTITUTE(IF(Values!$J290, Values!$B$26, Values!$B$33), "{language}", Values!$H290), "{flag}", INDEX(options!$E$1:$E$20, Values!$V290)))</f>
        <v/>
      </c>
    </row>
    <row r="292" spans="38:38" x14ac:dyDescent="0.2">
      <c r="AL292" s="2" t="str">
        <f>IF(ISBLANK(Values!E291),"",SUBSTITUTE(SUBSTITUTE(IF(Values!$J291, Values!$B$26, Values!$B$33), "{language}", Values!$H291), "{flag}", INDEX(options!$E$1:$E$20, Values!$V291)))</f>
        <v/>
      </c>
    </row>
    <row r="293" spans="38:38" x14ac:dyDescent="0.2">
      <c r="AL293" s="2" t="str">
        <f>IF(ISBLANK(Values!E292),"",SUBSTITUTE(SUBSTITUTE(IF(Values!$J292, Values!$B$26, Values!$B$33), "{language}", Values!$H292), "{flag}", INDEX(options!$E$1:$E$20, Values!$V292)))</f>
        <v/>
      </c>
    </row>
    <row r="294" spans="38:38" x14ac:dyDescent="0.2">
      <c r="AL294" s="2" t="str">
        <f>IF(ISBLANK(Values!E293),"",SUBSTITUTE(SUBSTITUTE(IF(Values!$J293, Values!$B$26, Values!$B$33), "{language}", Values!$H293), "{flag}", INDEX(options!$E$1:$E$20, Values!$V293)))</f>
        <v/>
      </c>
    </row>
    <row r="295" spans="38:38" x14ac:dyDescent="0.2">
      <c r="AL295" s="2" t="str">
        <f>IF(ISBLANK(Values!E294),"",SUBSTITUTE(SUBSTITUTE(IF(Values!$J294, Values!$B$26, Values!$B$33), "{language}", Values!$H294), "{flag}", INDEX(options!$E$1:$E$20, Values!$V294)))</f>
        <v/>
      </c>
    </row>
    <row r="296" spans="38:38" x14ac:dyDescent="0.2">
      <c r="AL296" s="2" t="str">
        <f>IF(ISBLANK(Values!E295),"",SUBSTITUTE(SUBSTITUTE(IF(Values!$J295, Values!$B$26, Values!$B$33), "{language}", Values!$H295), "{flag}", INDEX(options!$E$1:$E$20, Values!$V295)))</f>
        <v/>
      </c>
    </row>
    <row r="297" spans="38:38" x14ac:dyDescent="0.2">
      <c r="AL297" s="2" t="str">
        <f>IF(ISBLANK(Values!E296),"",SUBSTITUTE(SUBSTITUTE(IF(Values!$J296, Values!$B$26, Values!$B$33), "{language}", Values!$H296), "{flag}", INDEX(options!$E$1:$E$20, Values!$V296)))</f>
        <v/>
      </c>
    </row>
    <row r="298" spans="38:38" x14ac:dyDescent="0.2">
      <c r="AL298" s="2" t="str">
        <f>IF(ISBLANK(Values!E297),"",SUBSTITUTE(SUBSTITUTE(IF(Values!$J297, Values!$B$26, Values!$B$33), "{language}", Values!$H297), "{flag}", INDEX(options!$E$1:$E$20, Values!$V297)))</f>
        <v/>
      </c>
    </row>
    <row r="299" spans="38:38" x14ac:dyDescent="0.2">
      <c r="AL299" s="2" t="str">
        <f>IF(ISBLANK(Values!E298),"",SUBSTITUTE(SUBSTITUTE(IF(Values!$J298, Values!$B$26, Values!$B$33), "{language}", Values!$H298), "{flag}", INDEX(options!$E$1:$E$20, Values!$V298)))</f>
        <v/>
      </c>
    </row>
    <row r="300" spans="38:38" x14ac:dyDescent="0.2">
      <c r="AL300" s="2" t="str">
        <f>IF(ISBLANK(Values!E299),"",SUBSTITUTE(SUBSTITUTE(IF(Values!$J299, Values!$B$26, Values!$B$33), "{language}", Values!$H299), "{flag}", INDEX(options!$E$1:$E$20, Values!$V299)))</f>
        <v/>
      </c>
    </row>
    <row r="301" spans="38:38" x14ac:dyDescent="0.2">
      <c r="AL301" s="2" t="str">
        <f>IF(ISBLANK(Values!E300),"",SUBSTITUTE(SUBSTITUTE(IF(Values!$J300, Values!$B$26, Values!$B$33), "{language}", Values!$H300), "{flag}", INDEX(options!$E$1:$E$20, Values!$V300)))</f>
        <v/>
      </c>
    </row>
    <row r="302" spans="38:38" x14ac:dyDescent="0.2">
      <c r="AL302" s="2" t="str">
        <f>IF(ISBLANK(Values!E301),"",SUBSTITUTE(SUBSTITUTE(IF(Values!$J301, Values!$B$26, Values!$B$33), "{language}", Values!$H301), "{flag}", INDEX(options!$E$1:$E$20, Values!$V301)))</f>
        <v/>
      </c>
    </row>
    <row r="303" spans="38:38" x14ac:dyDescent="0.2">
      <c r="AL303" s="2" t="str">
        <f>IF(ISBLANK(Values!E302),"",SUBSTITUTE(SUBSTITUTE(IF(Values!$J302, Values!$B$26, Values!$B$33), "{language}", Values!$H302), "{flag}", INDEX(options!$E$1:$E$20, Values!$V302)))</f>
        <v/>
      </c>
    </row>
    <row r="304" spans="38:38" x14ac:dyDescent="0.2">
      <c r="AL304" s="2" t="str">
        <f>IF(ISBLANK(Values!E303),"",SUBSTITUTE(SUBSTITUTE(IF(Values!$J303, Values!$B$26, Values!$B$33), "{language}", Values!$H303), "{flag}", INDEX(options!$E$1:$E$20, Values!$V303)))</f>
        <v/>
      </c>
    </row>
    <row r="305" spans="38:38" x14ac:dyDescent="0.2">
      <c r="AL305" s="2" t="str">
        <f>IF(ISBLANK(Values!E304),"",SUBSTITUTE(SUBSTITUTE(IF(Values!$J304, Values!$B$26, Values!$B$33), "{language}", Values!$H304), "{flag}", INDEX(options!$E$1:$E$20, Values!$V304)))</f>
        <v/>
      </c>
    </row>
    <row r="306" spans="38:38" x14ac:dyDescent="0.2">
      <c r="AL306" s="2" t="str">
        <f>IF(ISBLANK(Values!E305),"",SUBSTITUTE(SUBSTITUTE(IF(Values!$J305, Values!$B$26, Values!$B$33), "{language}", Values!$H305), "{flag}", INDEX(options!$E$1:$E$20, Values!$V305)))</f>
        <v/>
      </c>
    </row>
    <row r="307" spans="38:38" x14ac:dyDescent="0.2">
      <c r="AL307" s="2" t="str">
        <f>IF(ISBLANK(Values!E306),"",SUBSTITUTE(SUBSTITUTE(IF(Values!$J306, Values!$B$26, Values!$B$33), "{language}", Values!$H306), "{flag}", INDEX(options!$E$1:$E$20, Values!$V306)))</f>
        <v/>
      </c>
    </row>
    <row r="308" spans="38:38" x14ac:dyDescent="0.2">
      <c r="AL308" s="2" t="str">
        <f>IF(ISBLANK(Values!E307),"",SUBSTITUTE(SUBSTITUTE(IF(Values!$J307, Values!$B$26, Values!$B$33), "{language}", Values!$H307), "{flag}", INDEX(options!$E$1:$E$20, Values!$V307)))</f>
        <v/>
      </c>
    </row>
    <row r="309" spans="38:38" x14ac:dyDescent="0.2">
      <c r="AL309" s="2" t="str">
        <f>IF(ISBLANK(Values!E308),"",SUBSTITUTE(SUBSTITUTE(IF(Values!$J308, Values!$B$26, Values!$B$33), "{language}", Values!$H308), "{flag}", INDEX(options!$E$1:$E$20, Values!$V308)))</f>
        <v/>
      </c>
    </row>
    <row r="310" spans="38:38" x14ac:dyDescent="0.2">
      <c r="AL310" s="2" t="str">
        <f>IF(ISBLANK(Values!E309),"",SUBSTITUTE(SUBSTITUTE(IF(Values!$J309, Values!$B$26, Values!$B$33), "{language}", Values!$H309), "{flag}", INDEX(options!$E$1:$E$20, Values!$V309)))</f>
        <v/>
      </c>
    </row>
    <row r="311" spans="38:38" x14ac:dyDescent="0.2">
      <c r="AL311" s="2" t="str">
        <f>IF(ISBLANK(Values!E310),"",SUBSTITUTE(SUBSTITUTE(IF(Values!$J310, Values!$B$26, Values!$B$33), "{language}", Values!$H310), "{flag}", INDEX(options!$E$1:$E$20, Values!$V310)))</f>
        <v/>
      </c>
    </row>
    <row r="312" spans="38:38" x14ac:dyDescent="0.2">
      <c r="AL312" s="2" t="str">
        <f>IF(ISBLANK(Values!E311),"",SUBSTITUTE(SUBSTITUTE(IF(Values!$J311, Values!$B$26, Values!$B$33), "{language}", Values!$H311), "{flag}", INDEX(options!$E$1:$E$20, Values!$V311)))</f>
        <v/>
      </c>
    </row>
    <row r="313" spans="38:38" x14ac:dyDescent="0.2">
      <c r="AL313" s="2" t="str">
        <f>IF(ISBLANK(Values!E312),"",SUBSTITUTE(SUBSTITUTE(IF(Values!$J312, Values!$B$26, Values!$B$33), "{language}", Values!$H312), "{flag}", INDEX(options!$E$1:$E$20, Values!$V312)))</f>
        <v/>
      </c>
    </row>
    <row r="314" spans="38:38" x14ac:dyDescent="0.2">
      <c r="AL314" s="2" t="str">
        <f>IF(ISBLANK(Values!E313),"",SUBSTITUTE(SUBSTITUTE(IF(Values!$J313, Values!$B$26, Values!$B$33), "{language}", Values!$H313), "{flag}", INDEX(options!$E$1:$E$20, Values!$V313)))</f>
        <v/>
      </c>
    </row>
    <row r="315" spans="38:38" x14ac:dyDescent="0.2">
      <c r="AL315" s="2" t="str">
        <f>IF(ISBLANK(Values!E314),"",SUBSTITUTE(SUBSTITUTE(IF(Values!$J314, Values!$B$26, Values!$B$33), "{language}", Values!$H314), "{flag}", INDEX(options!$E$1:$E$20, Values!$V314)))</f>
        <v/>
      </c>
    </row>
  </sheetData>
  <conditionalFormatting sqref="A4:A1048576">
    <cfRule type="expression" dxfId="530" priority="8">
      <formula>IF(LEN(A4)&gt;0,1,0)</formula>
    </cfRule>
    <cfRule type="expression" dxfId="529" priority="9">
      <formula>IF(VLOOKUP($A$3,#NAME?,MATCH($A4,#NAME?,0)+1,0)&gt;0,1,0)</formula>
    </cfRule>
    <cfRule type="expression" dxfId="528" priority="12">
      <formula>AND(IF(IFERROR(VLOOKUP($A$3,#NAME?,MATCH($A4,#NAME?,0)+1,0),0)&gt;0,0,1),IF(IFERROR(VLOOKUP($A$3,#NAME?,MATCH($A4,#NAME?,0)+1,0),0)&gt;0,0,1),IF(IFERROR(VLOOKUP($A$3,#NAME?,MATCH($A4,#NAME?,0)+1,0),0)&gt;0,0,1),IF(IFERROR(MATCH($A4,#NAME?,0),0)&gt;0,1,0))</formula>
    </cfRule>
  </conditionalFormatting>
  <conditionalFormatting sqref="B4">
    <cfRule type="expression" dxfId="527" priority="994">
      <formula>AND(IF(IFERROR(VLOOKUP($B$3,#NAME?,MATCH($A4,#NAME?,0)+1,0),0)&gt;0,0,1),IF(IFERROR(VLOOKUP($B$3,#NAME?,MATCH($A4,#NAME?,0)+1,0),0)&gt;0,0,1),IF(IFERROR(VLOOKUP($B$3,#NAME?,MATCH($A4,#NAME?,0)+1,0),0)&gt;0,0,1),IF(IFERROR(MATCH($A4,#NAME?,0),0)&gt;0,1,0))</formula>
    </cfRule>
    <cfRule type="expression" dxfId="526" priority="990">
      <formula>IF(LEN(B4)&gt;0,1,0)</formula>
    </cfRule>
    <cfRule type="expression" dxfId="525" priority="991">
      <formula>IF(VLOOKUP($B$3,#NAME?,MATCH($A4,#NAME?,0)+1,0)&gt;0,1,0)</formula>
    </cfRule>
  </conditionalFormatting>
  <conditionalFormatting sqref="B5:B1048576">
    <cfRule type="expression" dxfId="524" priority="13">
      <formula>IF(LEN(B4)&gt;0,1,0)</formula>
    </cfRule>
    <cfRule type="expression" dxfId="523" priority="14">
      <formula>IF(VLOOKUP($B$3,#NAME?,MATCH($A4,#NAME?,0)+1,0)&gt;0,1,0)</formula>
    </cfRule>
    <cfRule type="expression" dxfId="522" priority="17">
      <formula>AND(IF(IFERROR(VLOOKUP($B$3,#NAME?,MATCH($A4,#NAME?,0)+1,0),0)&gt;0,0,1),IF(IFERROR(VLOOKUP($B$3,#NAME?,MATCH($A4,#NAME?,0)+1,0),0)&gt;0,0,1),IF(IFERROR(VLOOKUP($B$3,#NAME?,MATCH($A4,#NAME?,0)+1,0),0)&gt;0,0,1),IF(IFERROR(MATCH($A4,#NAME?,0),0)&gt;0,1,0))</formula>
    </cfRule>
  </conditionalFormatting>
  <conditionalFormatting sqref="C4:C204">
    <cfRule type="expression" dxfId="521" priority="996">
      <formula>IF(VLOOKUP($C$3,#NAME?,MATCH($A4,#NAME?,0)+1,0)&gt;0,1,0)</formula>
    </cfRule>
    <cfRule type="expression" dxfId="520" priority="999">
      <formula>AND(IF(IFERROR(VLOOKUP($C$3,#NAME?,MATCH($A4,#NAME?,0)+1,0),0)&gt;0,0,1),IF(IFERROR(VLOOKUP($C$3,#NAME?,MATCH($A4,#NAME?,0)+1,0),0)&gt;0,0,1),IF(IFERROR(VLOOKUP($C$3,#NAME?,MATCH($A4,#NAME?,0)+1,0),0)&gt;0,0,1),IF(IFERROR(MATCH($A4,#NAME?,0),0)&gt;0,1,0))</formula>
    </cfRule>
    <cfRule type="expression" dxfId="519" priority="995">
      <formula>IF(LEN(C4)&gt;0,1,0)</formula>
    </cfRule>
  </conditionalFormatting>
  <conditionalFormatting sqref="C5:C1048576">
    <cfRule type="expression" dxfId="518" priority="22">
      <formula>AND(IF(IFERROR(VLOOKUP($C$3,#NAME?,MATCH($A5,#NAME?,0)+1,0),0)&gt;0,0,1),IF(IFERROR(VLOOKUP($C$3,#NAME?,MATCH($A5,#NAME?,0)+1,0),0)&gt;0,0,1),IF(IFERROR(VLOOKUP($C$3,#NAME?,MATCH($A5,#NAME?,0)+1,0),0)&gt;0,0,1),IF(IFERROR(MATCH($A5,#NAME?,0),0)&gt;0,1,0))</formula>
    </cfRule>
    <cfRule type="expression" dxfId="517" priority="18">
      <formula>IF(LEN(C5)&gt;0,1,0)</formula>
    </cfRule>
    <cfRule type="expression" dxfId="516" priority="19">
      <formula>IF(VLOOKUP($C$3,#NAME?,MATCH($A5,#NAME?,0)+1,0)&gt;0,1,0)</formula>
    </cfRule>
  </conditionalFormatting>
  <conditionalFormatting sqref="D4:D1048576">
    <cfRule type="expression" dxfId="515" priority="27">
      <formula>AND(IF(IFERROR(VLOOKUP($D$3,#NAME?,MATCH($A4,#NAME?,0)+1,0),0)&gt;0,0,1),IF(IFERROR(VLOOKUP($D$3,#NAME?,MATCH($A4,#NAME?,0)+1,0),0)&gt;0,0,1),IF(IFERROR(VLOOKUP($D$3,#NAME?,MATCH($A4,#NAME?,0)+1,0),0)&gt;0,0,1),IF(IFERROR(MATCH($A4,#NAME?,0),0)&gt;0,1,0))</formula>
    </cfRule>
    <cfRule type="expression" dxfId="514" priority="24">
      <formula>IF(VLOOKUP($D$3,#NAME?,MATCH($A4,#NAME?,0)+1,0)&gt;0,1,0)</formula>
    </cfRule>
  </conditionalFormatting>
  <conditionalFormatting sqref="D4:E1048576">
    <cfRule type="expression" dxfId="513" priority="23">
      <formula>IF(LEN(D4)&gt;0,1,0)</formula>
    </cfRule>
  </conditionalFormatting>
  <conditionalFormatting sqref="E4:E1048576">
    <cfRule type="expression" dxfId="512" priority="32">
      <formula>AND(IF(IFERROR(VLOOKUP($E$3,#NAME?,MATCH($A4,#NAME?,0)+1,0),0)&gt;0,0,1),IF(IFERROR(VLOOKUP($E$3,#NAME?,MATCH($A4,#NAME?,0)+1,0),0)&gt;0,0,1),IF(IFERROR(VLOOKUP($E$3,#NAME?,MATCH($A4,#NAME?,0)+1,0),0)&gt;0,0,1),IF(IFERROR(MATCH($A4,#NAME?,0),0)&gt;0,1,0))</formula>
    </cfRule>
    <cfRule type="expression" dxfId="511" priority="29">
      <formula>IF(VLOOKUP($E$3,#NAME?,MATCH($A4,#NAME?,0)+1,0)&gt;0,1,0)</formula>
    </cfRule>
  </conditionalFormatting>
  <conditionalFormatting sqref="F4:F243">
    <cfRule type="expression" dxfId="510" priority="1010">
      <formula>IF(LEN(F4)&gt;0,1,0)</formula>
    </cfRule>
    <cfRule type="expression" dxfId="509" priority="1011">
      <formula>IF(VLOOKUP($F$3,#NAME?,MATCH($A4,#NAME?,0)+1,0)&gt;0,1,0)</formula>
    </cfRule>
    <cfRule type="expression" dxfId="508" priority="1014">
      <formula>AND(IF(IFERROR(VLOOKUP($F$3,#NAME?,MATCH($A4,#NAME?,0)+1,0),0)&gt;0,0,1),IF(IFERROR(VLOOKUP($F$3,#NAME?,MATCH($A4,#NAME?,0)+1,0),0)&gt;0,0,1),IF(IFERROR(VLOOKUP($F$3,#NAME?,MATCH($A4,#NAME?,0)+1,0),0)&gt;0,0,1),IF(IFERROR(MATCH($A4,#NAME?,0),0)&gt;0,1,0))</formula>
    </cfRule>
  </conditionalFormatting>
  <conditionalFormatting sqref="F5:F1048576">
    <cfRule type="expression" dxfId="507" priority="34">
      <formula>IF(VLOOKUP($F$3,#NAME?,MATCH($A5,#NAME?,0)+1,0)&gt;0,1,0)</formula>
    </cfRule>
    <cfRule type="expression" dxfId="506" priority="37">
      <formula>AND(IF(IFERROR(VLOOKUP($F$3,#NAME?,MATCH($A5,#NAME?,0)+1,0),0)&gt;0,0,1),IF(IFERROR(VLOOKUP($F$3,#NAME?,MATCH($A5,#NAME?,0)+1,0),0)&gt;0,0,1),IF(IFERROR(VLOOKUP($F$3,#NAME?,MATCH($A5,#NAME?,0)+1,0),0)&gt;0,0,1),IF(IFERROR(MATCH($A5,#NAME?,0),0)&gt;0,1,0))</formula>
    </cfRule>
    <cfRule type="expression" dxfId="505" priority="33">
      <formula>IF(LEN(F5)&gt;0,1,0)</formula>
    </cfRule>
  </conditionalFormatting>
  <conditionalFormatting sqref="G4:G23">
    <cfRule type="expression" dxfId="504" priority="1015">
      <formula>IF(LEN(G4)&gt;0,1,0)</formula>
    </cfRule>
    <cfRule type="expression" dxfId="503" priority="1016">
      <formula>IF(VLOOKUP($G$3,#NAME?,MATCH($A4,#NAME?,0)+1,0)&gt;0,1,0)</formula>
    </cfRule>
    <cfRule type="expression" dxfId="502" priority="1019">
      <formula>AND(IF(IFERROR(VLOOKUP($G$3,#NAME?,MATCH($A4,#NAME?,0)+1,0),0)&gt;0,0,1),IF(IFERROR(VLOOKUP($G$3,#NAME?,MATCH($A4,#NAME?,0)+1,0),0)&gt;0,0,1),IF(IFERROR(VLOOKUP($G$3,#NAME?,MATCH($A4,#NAME?,0)+1,0),0)&gt;0,0,1),IF(IFERROR(MATCH($A4,#NAME?,0),0)&gt;0,1,0))</formula>
    </cfRule>
  </conditionalFormatting>
  <conditionalFormatting sqref="G5:G23 G25:G1048576">
    <cfRule type="expression" dxfId="501" priority="42">
      <formula>AND(IF(IFERROR(VLOOKUP($G$3,#NAME?,MATCH($A5,#NAME?,0)+1,0),0)&gt;0,0,1),IF(IFERROR(VLOOKUP($G$3,#NAME?,MATCH($A5,#NAME?,0)+1,0),0)&gt;0,0,1),IF(IFERROR(VLOOKUP($G$3,#NAME?,MATCH($A5,#NAME?,0)+1,0),0)&gt;0,0,1),IF(IFERROR(MATCH($A5,#NAME?,0),0)&gt;0,1,0))</formula>
    </cfRule>
    <cfRule type="expression" dxfId="500" priority="39">
      <formula>IF(VLOOKUP($G$3,#NAME?,MATCH($A5,#NAME?,0)+1,0)&gt;0,1,0)</formula>
    </cfRule>
    <cfRule type="expression" dxfId="499" priority="38">
      <formula>IF(LEN(G5)&gt;0,1,0)</formula>
    </cfRule>
  </conditionalFormatting>
  <conditionalFormatting sqref="G25:G204">
    <cfRule type="expression" dxfId="498" priority="1021">
      <formula>IF(VLOOKUP($G$3,#NAME?,MATCH($A25,#NAME?,0)+1,0)&gt;0,1,0)</formula>
    </cfRule>
    <cfRule type="expression" dxfId="497" priority="1020">
      <formula>IF(LEN(G25)&gt;0,1,0)</formula>
    </cfRule>
    <cfRule type="expression" dxfId="496" priority="1024">
      <formula>AND(IF(IFERROR(VLOOKUP($G$3,#NAME?,MATCH($A25,#NAME?,0)+1,0),0)&gt;0,0,1),IF(IFERROR(VLOOKUP($G$3,#NAME?,MATCH($A25,#NAME?,0)+1,0),0)&gt;0,0,1),IF(IFERROR(VLOOKUP($G$3,#NAME?,MATCH($A25,#NAME?,0)+1,0),0)&gt;0,0,1),IF(IFERROR(MATCH($A25,#NAME?,0),0)&gt;0,1,0))</formula>
    </cfRule>
  </conditionalFormatting>
  <conditionalFormatting sqref="H4:I1048576">
    <cfRule type="expression" dxfId="495" priority="44">
      <formula>IF(VLOOKUP($H$3,#NAME?,MATCH($A4,#NAME?,0)+1,0)&gt;0,1,0)</formula>
    </cfRule>
    <cfRule type="expression" dxfId="494" priority="47">
      <formula>AND(IF(IFERROR(VLOOKUP($H$3,#NAME?,MATCH($A4,#NAME?,0)+1,0),0)&gt;0,0,1),IF(IFERROR(VLOOKUP($H$3,#NAME?,MATCH($A4,#NAME?,0)+1,0),0)&gt;0,0,1),IF(IFERROR(VLOOKUP($H$3,#NAME?,MATCH($A4,#NAME?,0)+1,0),0)&gt;0,0,1),IF(IFERROR(MATCH($A4,#NAME?,0),0)&gt;0,1,0))</formula>
    </cfRule>
  </conditionalFormatting>
  <conditionalFormatting sqref="H4:J1048576">
    <cfRule type="expression" dxfId="493" priority="43">
      <formula>IF(LEN(H4)&gt;0,1,0)</formula>
    </cfRule>
  </conditionalFormatting>
  <conditionalFormatting sqref="J4">
    <cfRule type="expression" dxfId="492" priority="1029">
      <formula>AND(IF(IFERROR(VLOOKUP($B$3,#NAME?,MATCH($A4,#NAME?,0)+1,0),0)&gt;0,0,1),IF(IFERROR(VLOOKUP($B$3,#NAME?,MATCH($A4,#NAME?,0)+1,0),0)&gt;0,0,1),IF(IFERROR(VLOOKUP($B$3,#NAME?,MATCH($A4,#NAME?,0)+1,0),0)&gt;0,0,1),IF(IFERROR(MATCH($A4,#NAME?,0),0)&gt;0,1,0))</formula>
    </cfRule>
    <cfRule type="expression" dxfId="491" priority="1026">
      <formula>IF(VLOOKUP($B$3,#NAME?,MATCH($A4,#NAME?,0)+1,0)&gt;0,1,0)</formula>
    </cfRule>
  </conditionalFormatting>
  <conditionalFormatting sqref="J5:J1048576">
    <cfRule type="expression" dxfId="490" priority="49">
      <formula>IF(VLOOKUP($J$3,#NAME?,MATCH($A5,#NAME?,0)+1,0)&gt;0,1,0)</formula>
    </cfRule>
    <cfRule type="expression" dxfId="489" priority="52">
      <formula>AND(IF(IFERROR(VLOOKUP($J$3,#NAME?,MATCH($A5,#NAME?,0)+1,0),0)&gt;0,0,1),IF(IFERROR(VLOOKUP($J$3,#NAME?,MATCH($A5,#NAME?,0)+1,0),0)&gt;0,0,1),IF(IFERROR(VLOOKUP($J$3,#NAME?,MATCH($A5,#NAME?,0)+1,0),0)&gt;0,0,1),IF(IFERROR(MATCH($A5,#NAME?,0),0)&gt;0,1,0))</formula>
    </cfRule>
  </conditionalFormatting>
  <conditionalFormatting sqref="K4:K204 FO5:FO204">
    <cfRule type="expression" dxfId="488" priority="1034">
      <formula>AND(IF(IFERROR(VLOOKUP($K$3,#NAME?,MATCH($A4,#NAME?,0)+1,0),0)&gt;0,0,1),IF(IFERROR(VLOOKUP($K$3,#NAME?,MATCH($A4,#NAME?,0)+1,0),0)&gt;0,0,1),IF(IFERROR(VLOOKUP($K$3,#NAME?,MATCH($A4,#NAME?,0)+1,0),0)&gt;0,0,1),IF(IFERROR(MATCH($A4,#NAME?,0),0)&gt;0,1,0))</formula>
    </cfRule>
  </conditionalFormatting>
  <conditionalFormatting sqref="L4:L204">
    <cfRule type="expression" dxfId="487" priority="1036">
      <formula>IF(VLOOKUP($L$3,#NAME?,MATCH($A4,#NAME?,0)+1,0)&gt;0,1,0)</formula>
    </cfRule>
    <cfRule type="expression" dxfId="486" priority="1039">
      <formula>AND(IF(IFERROR(VLOOKUP($L$3,#NAME?,MATCH($A4,#NAME?,0)+1,0),0)&gt;0,0,1),IF(IFERROR(VLOOKUP($L$3,#NAME?,MATCH($A4,#NAME?,0)+1,0),0)&gt;0,0,1),IF(IFERROR(VLOOKUP($L$3,#NAME?,MATCH($A4,#NAME?,0)+1,0),0)&gt;0,0,1),IF(IFERROR(MATCH($A4,#NAME?,0),0)&gt;0,1,0))</formula>
    </cfRule>
  </conditionalFormatting>
  <conditionalFormatting sqref="L5:L1048576">
    <cfRule type="expression" dxfId="485" priority="62">
      <formula>AND(IF(IFERROR(VLOOKUP($L$3,#NAME?,MATCH($A5,#NAME?,0)+1,0),0)&gt;0,0,1),IF(IFERROR(VLOOKUP($L$3,#NAME?,MATCH($A5,#NAME?,0)+1,0),0)&gt;0,0,1),IF(IFERROR(VLOOKUP($L$3,#NAME?,MATCH($A5,#NAME?,0)+1,0),0)&gt;0,0,1),IF(IFERROR(MATCH($A5,#NAME?,0),0)&gt;0,1,0))</formula>
    </cfRule>
    <cfRule type="expression" dxfId="484" priority="58">
      <formula>IF(LEN(L6)&gt;0,1,0)</formula>
    </cfRule>
    <cfRule type="expression" dxfId="483" priority="59">
      <formula>IF(VLOOKUP($L$3,#NAME?,MATCH($A5,#NAME?,0)+1,0)&gt;0,1,0)</formula>
    </cfRule>
  </conditionalFormatting>
  <conditionalFormatting sqref="M4:M204 N5:U5 O6:U122 N6:N204">
    <cfRule type="expression" dxfId="482"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1" priority="63">
      <formula>IF(LEN(M5)&gt;0,1,0)</formula>
    </cfRule>
    <cfRule type="expression" dxfId="480" priority="67">
      <formula>AND(IF(IFERROR(VLOOKUP($M$3,#NAME?,MATCH($A5,#NAME?,0)+1,0),0)&gt;0,0,1),IF(IFERROR(VLOOKUP($M$3,#NAME?,MATCH($A5,#NAME?,0)+1,0),0)&gt;0,0,1),IF(IFERROR(VLOOKUP($M$3,#NAME?,MATCH($A5,#NAME?,0)+1,0),0)&gt;0,0,1),IF(IFERROR(MATCH($A5,#NAME?,0),0)&gt;0,1,0))</formula>
    </cfRule>
    <cfRule type="expression" dxfId="479" priority="64">
      <formula>IF(VLOOKUP($M$3,#NAME?,MATCH($A5,#NAME?,0)+1,0)&gt;0,1,0)</formula>
    </cfRule>
  </conditionalFormatting>
  <conditionalFormatting sqref="N4 N7:N1048576">
    <cfRule type="expression" dxfId="478"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77" priority="69">
      <formula>IF(VLOOKUP($N$3,#NAME?,MATCH($A4,#NAME?,0)+1,0)&gt;0,1,0)</formula>
    </cfRule>
  </conditionalFormatting>
  <conditionalFormatting sqref="N7:O1048576 N4:V4">
    <cfRule type="expression" dxfId="476" priority="68">
      <formula>IF(LEN(N4)&gt;0,1,0)</formula>
    </cfRule>
  </conditionalFormatting>
  <conditionalFormatting sqref="O4 V5:V122 O7:O1048576 P123:V131">
    <cfRule type="expression" dxfId="475"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74" priority="74">
      <formula>IF(VLOOKUP($O$3,#NAME?,MATCH($A4,#NAME?,0)+1,0)&gt;0,1,0)</formula>
    </cfRule>
  </conditionalFormatting>
  <conditionalFormatting sqref="O6:U122 N6:N204 M4:M204 N5:U5">
    <cfRule type="expression" dxfId="473" priority="1046">
      <formula>IF(VLOOKUP($M$3,#NAME?,MATCH($A4,#NAME?,0)+1,0)&gt;0,1,0)</formula>
    </cfRule>
  </conditionalFormatting>
  <conditionalFormatting sqref="O6:U122 N6:N204 N5:U5">
    <cfRule type="expression" dxfId="472" priority="1045">
      <formula>IF(LEN(N5)&gt;0,1,0)</formula>
    </cfRule>
  </conditionalFormatting>
  <conditionalFormatting sqref="P4 P7:P1048576">
    <cfRule type="expression" dxfId="471"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0" priority="79">
      <formula>IF(VLOOKUP($P$3,#NAME?,MATCH($A4,#NAME?,0)+1,0)&gt;0,1,0)</formula>
    </cfRule>
  </conditionalFormatting>
  <conditionalFormatting sqref="P7:V1048576">
    <cfRule type="expression" dxfId="469" priority="78">
      <formula>IF(LEN(P7)&gt;0,1,0)</formula>
    </cfRule>
  </conditionalFormatting>
  <conditionalFormatting sqref="Q4 Q7:Q1048576">
    <cfRule type="expression" dxfId="468"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67" priority="84">
      <formula>IF(VLOOKUP($Q$3,#NAME?,MATCH($A4,#NAME?,0)+1,0)&gt;0,1,0)</formula>
    </cfRule>
  </conditionalFormatting>
  <conditionalFormatting sqref="R4 R7:R1048576">
    <cfRule type="expression" dxfId="466"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65" priority="89">
      <formula>IF(VLOOKUP($R$3,#NAME?,MATCH($A4,#NAME?,0)+1,0)&gt;0,1,0)</formula>
    </cfRule>
  </conditionalFormatting>
  <conditionalFormatting sqref="S4 S7:S1048576">
    <cfRule type="expression" dxfId="464"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63" priority="94">
      <formula>IF(VLOOKUP($S$3,#NAME?,MATCH($A4,#NAME?,0)+1,0)&gt;0,1,0)</formula>
    </cfRule>
  </conditionalFormatting>
  <conditionalFormatting sqref="T4 T7:T1048576">
    <cfRule type="expression" dxfId="462"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1" priority="99">
      <formula>IF(VLOOKUP($T$3,#NAME?,MATCH($A4,#NAME?,0)+1,0)&gt;0,1,0)</formula>
    </cfRule>
  </conditionalFormatting>
  <conditionalFormatting sqref="U4 U7:U1048576">
    <cfRule type="expression" dxfId="460"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59" priority="104">
      <formula>IF(VLOOKUP($U$3,#NAME?,MATCH($A4,#NAME?,0)+1,0)&gt;0,1,0)</formula>
    </cfRule>
  </conditionalFormatting>
  <conditionalFormatting sqref="V4 V7:V1048576">
    <cfRule type="expression" dxfId="458"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57" priority="73">
      <formula>IF(LEN(P5)&gt;0,1,0)</formula>
    </cfRule>
  </conditionalFormatting>
  <conditionalFormatting sqref="V7:V1048576 V4">
    <cfRule type="expression" dxfId="456" priority="109">
      <formula>IF(VLOOKUP($V$3,#NAME?,MATCH($A4,#NAME?,0)+1,0)&gt;0,1,0)</formula>
    </cfRule>
  </conditionalFormatting>
  <conditionalFormatting sqref="W4:W204">
    <cfRule type="expression" dxfId="455" priority="1051">
      <formula>IF(VLOOKUP($N$3,#NAME?,MATCH($A4,#NAME?,0)+1,0)&gt;0,1,0)</formula>
    </cfRule>
    <cfRule type="expression" dxfId="454"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53" priority="117">
      <formula>AND(IF(IFERROR(VLOOKUP($W$3,#NAME?,MATCH($A5,#NAME?,0)+1,0),0)&gt;0,0,1),IF(IFERROR(VLOOKUP($W$3,#NAME?,MATCH($A5,#NAME?,0)+1,0),0)&gt;0,0,1),IF(IFERROR(VLOOKUP($W$3,#NAME?,MATCH($A5,#NAME?,0)+1,0),0)&gt;0,0,1),IF(IFERROR(MATCH($A5,#NAME?,0),0)&gt;0,1,0))</formula>
    </cfRule>
    <cfRule type="expression" dxfId="452" priority="114">
      <formula>IF(VLOOKUP($W$3,#NAME?,MATCH($A5,#NAME?,0)+1,0)&gt;0,1,0)</formula>
    </cfRule>
  </conditionalFormatting>
  <conditionalFormatting sqref="W4:X204">
    <cfRule type="expression" dxfId="451" priority="1050">
      <formula>IF(LEN(W4)&gt;0,1,0)</formula>
    </cfRule>
  </conditionalFormatting>
  <conditionalFormatting sqref="W5:Z1048576">
    <cfRule type="expression" dxfId="450" priority="113">
      <formula>IF(LEN(W5)&gt;0,1,0)</formula>
    </cfRule>
  </conditionalFormatting>
  <conditionalFormatting sqref="X4">
    <cfRule type="expression" dxfId="449" priority="1056">
      <formula>IF(VLOOKUP($O$3,#NAME?,MATCH($A4,#NAME?,0)+1,0)&gt;0,1,0)</formula>
    </cfRule>
    <cfRule type="expression" dxfId="448" priority="1059">
      <formula>AND(IF(IFERROR(VLOOKUP($O$3,#NAME?,MATCH($A4,#NAME?,0)+1,0),0)&gt;0,0,1),IF(IFERROR(VLOOKUP($O$3,#NAME?,MATCH($A4,#NAME?,0)+1,0),0)&gt;0,0,1),IF(IFERROR(VLOOKUP($O$3,#NAME?,MATCH($A4,#NAME?,0)+1,0),0)&gt;0,0,1),IF(IFERROR(MATCH($A4,#NAME?,0),0)&gt;0,1,0))</formula>
    </cfRule>
  </conditionalFormatting>
  <conditionalFormatting sqref="X5:X204">
    <cfRule type="expression" dxfId="447" priority="1076">
      <formula>IF(VLOOKUP($B$3,#NAME?,MATCH($A5,#NAME?,0)+1,0)&gt;0,1,0)</formula>
    </cfRule>
    <cfRule type="expression" dxfId="446" priority="1079">
      <formula>AND(IF(IFERROR(VLOOKUP($B$3,#NAME?,MATCH($A5,#NAME?,0)+1,0),0)&gt;0,0,1),IF(IFERROR(VLOOKUP($B$3,#NAME?,MATCH($A5,#NAME?,0)+1,0),0)&gt;0,0,1),IF(IFERROR(VLOOKUP($B$3,#NAME?,MATCH($A5,#NAME?,0)+1,0),0)&gt;0,0,1),IF(IFERROR(MATCH($A5,#NAME?,0),0)&gt;0,1,0))</formula>
    </cfRule>
  </conditionalFormatting>
  <conditionalFormatting sqref="X5:X1048576">
    <cfRule type="expression" dxfId="445" priority="122">
      <formula>AND(IF(IFERROR(VLOOKUP($X$3,#NAME?,MATCH($A5,#NAME?,0)+1,0),0)&gt;0,0,1),IF(IFERROR(VLOOKUP($X$3,#NAME?,MATCH($A5,#NAME?,0)+1,0),0)&gt;0,0,1),IF(IFERROR(VLOOKUP($X$3,#NAME?,MATCH($A5,#NAME?,0)+1,0),0)&gt;0,0,1),IF(IFERROR(MATCH($A5,#NAME?,0),0)&gt;0,1,0))</formula>
    </cfRule>
    <cfRule type="expression" dxfId="444" priority="119">
      <formula>IF(VLOOKUP($X$3,#NAME?,MATCH($A5,#NAME?,0)+1,0)&gt;0,1,0)</formula>
    </cfRule>
  </conditionalFormatting>
  <conditionalFormatting sqref="Y5:Y1048576">
    <cfRule type="expression" dxfId="443" priority="124">
      <formula>IF(VLOOKUP($Y$3,#NAME?,MATCH($A5,#NAME?,0)+1,0)&gt;0,1,0)</formula>
    </cfRule>
    <cfRule type="expression" dxfId="442" priority="127">
      <formula>AND(IF(IFERROR(VLOOKUP($Y$3,#NAME?,MATCH($A5,#NAME?,0)+1,0),0)&gt;0,0,1),IF(IFERROR(VLOOKUP($Y$3,#NAME?,MATCH($A5,#NAME?,0)+1,0),0)&gt;0,0,1),IF(IFERROR(VLOOKUP($Y$3,#NAME?,MATCH($A5,#NAME?,0)+1,0),0)&gt;0,0,1),IF(IFERROR(MATCH($A5,#NAME?,0),0)&gt;0,1,0))</formula>
    </cfRule>
  </conditionalFormatting>
  <conditionalFormatting sqref="Z4:Z204">
    <cfRule type="expression" dxfId="441" priority="1060">
      <formula>IF(LEN(Z4)&gt;0,1,0)</formula>
    </cfRule>
    <cfRule type="expression" dxfId="440" priority="1064">
      <formula>AND(IF(IFERROR(VLOOKUP($Q$3,#NAME?,MATCH($A4,#NAME?,0)+1,0),0)&gt;0,0,1),IF(IFERROR(VLOOKUP($Q$3,#NAME?,MATCH($A4,#NAME?,0)+1,0),0)&gt;0,0,1),IF(IFERROR(VLOOKUP($Q$3,#NAME?,MATCH($A4,#NAME?,0)+1,0),0)&gt;0,0,1),IF(IFERROR(MATCH($A4,#NAME?,0),0)&gt;0,1,0))</formula>
    </cfRule>
    <cfRule type="expression" dxfId="439" priority="1061">
      <formula>IF(VLOOKUP($Q$3,#NAME?,MATCH($A4,#NAME?,0)+1,0)&gt;0,1,0)</formula>
    </cfRule>
  </conditionalFormatting>
  <conditionalFormatting sqref="Z5:Z1048576">
    <cfRule type="expression" dxfId="438" priority="129">
      <formula>IF(VLOOKUP($Z$3,#NAME?,MATCH($A5,#NAME?,0)+1,0)&gt;0,1,0)</formula>
    </cfRule>
    <cfRule type="expression" dxfId="437"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436" priority="133">
      <formula>IF(LEN(AA4)&gt;0,1,0)</formula>
    </cfRule>
    <cfRule type="expression" dxfId="435" priority="134">
      <formula>IF(VLOOKUP($AA$3,#NAME?,MATCH($A4,#NAME?,0)+1,0)&gt;0,1,0)</formula>
    </cfRule>
    <cfRule type="expression" dxfId="434" priority="137">
      <formula>AND(IF(IFERROR(VLOOKUP($AA$3,#NAME?,MATCH($A4,#NAME?,0)+1,0),0)&gt;0,0,1),IF(IFERROR(VLOOKUP($AA$3,#NAME?,MATCH($A4,#NAME?,0)+1,0),0)&gt;0,0,1),IF(IFERROR(VLOOKUP($AA$3,#NAME?,MATCH($A4,#NAME?,0)+1,0),0)&gt;0,0,1),IF(IFERROR(MATCH($A4,#NAME?,0),0)&gt;0,1,0))</formula>
    </cfRule>
  </conditionalFormatting>
  <conditionalFormatting sqref="AB4 AB7:AB1048576">
    <cfRule type="expression" dxfId="433" priority="138">
      <formula>IF(LEN(AB4)&gt;0,1,0)</formula>
    </cfRule>
    <cfRule type="expression" dxfId="432" priority="139">
      <formula>IF(VLOOKUP($AB$3,#NAME?,MATCH($A4,#NAME?,0)+1,0)&gt;0,1,0)</formula>
    </cfRule>
    <cfRule type="expression" dxfId="431" priority="142">
      <formula>AND(IF(IFERROR(VLOOKUP($AB$3,#NAME?,MATCH($A4,#NAME?,0)+1,0),0)&gt;0,0,1),IF(IFERROR(VLOOKUP($AB$3,#NAME?,MATCH($A4,#NAME?,0)+1,0),0)&gt;0,0,1),IF(IFERROR(VLOOKUP($AB$3,#NAME?,MATCH($A4,#NAME?,0)+1,0),0)&gt;0,0,1),IF(IFERROR(MATCH($A4,#NAME?,0),0)&gt;0,1,0))</formula>
    </cfRule>
  </conditionalFormatting>
  <conditionalFormatting sqref="AB5:AB204 AC4 AC7:AC1048576">
    <cfRule type="expression" dxfId="430" priority="144">
      <formula>IF(VLOOKUP($AC$3,#NAME?,MATCH(#REF!,#NAME?,0)+1,0)&gt;0,1,0)</formula>
    </cfRule>
    <cfRule type="expression" dxfId="429" priority="146">
      <formula>IF(VLOOKUP($AC$3,#NAME?,MATCH(#REF!,#NAME?,0)+1,0)&gt;0,1,0)</formula>
    </cfRule>
    <cfRule type="expression" dxfId="428" priority="143">
      <formula>IF(LEN(#REF!)&gt;0,1,0)</formula>
    </cfRule>
    <cfRule type="expression" dxfId="427" priority="145">
      <formula>IF(VLOOKUP($AC$3,#NAME?,MATCH(#REF!,#NAME?,0)+1,0)&gt;0,1,0)</formula>
    </cfRule>
  </conditionalFormatting>
  <conditionalFormatting sqref="AC4 AB5:AB204 AC7:AC1048576">
    <cfRule type="expression" dxfId="426"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25" priority="149">
      <formula>IF(VLOOKUP($AD$3,#NAME?,MATCH($A4,#NAME?,0)+1,0)&gt;0,1,0)</formula>
    </cfRule>
    <cfRule type="expression" dxfId="424" priority="152">
      <formula>AND(IF(IFERROR(VLOOKUP($AD$3,#NAME?,MATCH($A4,#NAME?,0)+1,0),0)&gt;0,0,1),IF(IFERROR(VLOOKUP($AD$3,#NAME?,MATCH($A4,#NAME?,0)+1,0),0)&gt;0,0,1),IF(IFERROR(VLOOKUP($AD$3,#NAME?,MATCH($A4,#NAME?,0)+1,0),0)&gt;0,0,1),IF(IFERROR(MATCH($A4,#NAME?,0),0)&gt;0,1,0))</formula>
    </cfRule>
  </conditionalFormatting>
  <conditionalFormatting sqref="AD4:AI1048576">
    <cfRule type="expression" dxfId="423" priority="148">
      <formula>IF(LEN(AD4)&gt;0,1,0)</formula>
    </cfRule>
  </conditionalFormatting>
  <conditionalFormatting sqref="AE4:AE1048576">
    <cfRule type="expression" dxfId="422" priority="154">
      <formula>IF(VLOOKUP($AE$3,#NAME?,MATCH($A4,#NAME?,0)+1,0)&gt;0,1,0)</formula>
    </cfRule>
    <cfRule type="expression" dxfId="421"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420" priority="162">
      <formula>AND(IF(IFERROR(VLOOKUP($AF$3,#NAME?,MATCH($A4,#NAME?,0)+1,0),0)&gt;0,0,1),IF(IFERROR(VLOOKUP($AF$3,#NAME?,MATCH($A4,#NAME?,0)+1,0),0)&gt;0,0,1),IF(IFERROR(VLOOKUP($AF$3,#NAME?,MATCH($A4,#NAME?,0)+1,0),0)&gt;0,0,1),IF(IFERROR(MATCH($A4,#NAME?,0),0)&gt;0,1,0))</formula>
    </cfRule>
    <cfRule type="expression" dxfId="419" priority="159">
      <formula>IF(VLOOKUP($AF$3,#NAME?,MATCH($A4,#NAME?,0)+1,0)&gt;0,1,0)</formula>
    </cfRule>
  </conditionalFormatting>
  <conditionalFormatting sqref="AG4:AG1048576">
    <cfRule type="expression" dxfId="418" priority="167">
      <formula>AND(IF(IFERROR(VLOOKUP($AG$3,#NAME?,MATCH($A4,#NAME?,0)+1,0),0)&gt;0,0,1),IF(IFERROR(VLOOKUP($AG$3,#NAME?,MATCH($A4,#NAME?,0)+1,0),0)&gt;0,0,1),IF(IFERROR(VLOOKUP($AG$3,#NAME?,MATCH($A4,#NAME?,0)+1,0),0)&gt;0,0,1),IF(IFERROR(MATCH($A4,#NAME?,0),0)&gt;0,1,0))</formula>
    </cfRule>
    <cfRule type="expression" dxfId="417" priority="164">
      <formula>IF(VLOOKUP($AG$3,#NAME?,MATCH($A4,#NAME?,0)+1,0)&gt;0,1,0)</formula>
    </cfRule>
  </conditionalFormatting>
  <conditionalFormatting sqref="AH4:AH1048576">
    <cfRule type="expression" dxfId="416" priority="172">
      <formula>AND(IF(IFERROR(VLOOKUP($AH$3,#NAME?,MATCH($A4,#NAME?,0)+1,0),0)&gt;0,0,1),IF(IFERROR(VLOOKUP($AH$3,#NAME?,MATCH($A4,#NAME?,0)+1,0),0)&gt;0,0,1),IF(IFERROR(VLOOKUP($AH$3,#NAME?,MATCH($A4,#NAME?,0)+1,0),0)&gt;0,0,1),IF(IFERROR(MATCH($A4,#NAME?,0),0)&gt;0,1,0))</formula>
    </cfRule>
    <cfRule type="expression" dxfId="415" priority="169">
      <formula>IF(VLOOKUP($AH$3,#NAME?,MATCH($A4,#NAME?,0)+1,0)&gt;0,1,0)</formula>
    </cfRule>
  </conditionalFormatting>
  <conditionalFormatting sqref="AI4:AI1048576">
    <cfRule type="expression" dxfId="414" priority="177">
      <formula>AND(IF(IFERROR(VLOOKUP($AI$3,#NAME?,MATCH($A4,#NAME?,0)+1,0),0)&gt;0,0,1),IF(IFERROR(VLOOKUP($AI$3,#NAME?,MATCH($A4,#NAME?,0)+1,0),0)&gt;0,0,1),IF(IFERROR(VLOOKUP($AI$3,#NAME?,MATCH($A4,#NAME?,0)+1,0),0)&gt;0,0,1),IF(IFERROR(MATCH($A4,#NAME?,0),0)&gt;0,1,0))</formula>
    </cfRule>
    <cfRule type="expression" dxfId="413" priority="174">
      <formula>IF(VLOOKUP($AI$3,#NAME?,MATCH($A4,#NAME?,0)+1,0)&gt;0,1,0)</formula>
    </cfRule>
  </conditionalFormatting>
  <conditionalFormatting sqref="AJ4 AJ7:AJ1048576">
    <cfRule type="expression" dxfId="412" priority="178">
      <formula>IF(LEN(AJ4)&gt;0,1,0)</formula>
    </cfRule>
    <cfRule type="expression" dxfId="411" priority="179">
      <formula>IF(VLOOKUP($AJ$3,#NAME?,MATCH($A4,#NAME?,0)+1,0)&gt;0,1,0)</formula>
    </cfRule>
    <cfRule type="expression" dxfId="410"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409" priority="184">
      <formula>IF(VLOOKUP($AK$3,#NAME?,MATCH($A4,#NAME?,0)+1,0)&gt;0,1,0)</formula>
    </cfRule>
    <cfRule type="expression" dxfId="408"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407" priority="183">
      <formula>IF(LEN(AK4)&gt;0,1,0)</formula>
    </cfRule>
  </conditionalFormatting>
  <conditionalFormatting sqref="AL4:AL1048576">
    <cfRule type="expression" dxfId="406" priority="189">
      <formula>IF(VLOOKUP($AL$3,#NAME?,MATCH($A4,#NAME?,0)+1,0)&gt;0,1,0)</formula>
    </cfRule>
    <cfRule type="expression" dxfId="405"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404" priority="197">
      <formula>AND(IF(IFERROR(VLOOKUP($AM$3,#NAME?,MATCH($A4,#NAME?,0)+1,0),0)&gt;0,0,1),IF(IFERROR(VLOOKUP($AM$3,#NAME?,MATCH($A4,#NAME?,0)+1,0),0)&gt;0,0,1),IF(IFERROR(VLOOKUP($AM$3,#NAME?,MATCH($A4,#NAME?,0)+1,0),0)&gt;0,0,1),IF(IFERROR(MATCH($A4,#NAME?,0),0)&gt;0,1,0))</formula>
    </cfRule>
    <cfRule type="expression" dxfId="403" priority="194">
      <formula>IF(VLOOKUP($AM$3,#NAME?,MATCH($A4,#NAME?,0)+1,0)&gt;0,1,0)</formula>
    </cfRule>
  </conditionalFormatting>
  <conditionalFormatting sqref="AN4:AN1048576">
    <cfRule type="expression" dxfId="402" priority="199">
      <formula>IF(VLOOKUP($AN$3,#NAME?,MATCH($A4,#NAME?,0)+1,0)&gt;0,1,0)</formula>
    </cfRule>
    <cfRule type="expression" dxfId="401"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400" priority="207">
      <formula>AND(IF(IFERROR(VLOOKUP($AO$3,#NAME?,MATCH($A4,#NAME?,0)+1,0),0)&gt;0,0,1),IF(IFERROR(VLOOKUP($AO$3,#NAME?,MATCH($A4,#NAME?,0)+1,0),0)&gt;0,0,1),IF(IFERROR(VLOOKUP($AO$3,#NAME?,MATCH($A4,#NAME?,0)+1,0),0)&gt;0,0,1),IF(IFERROR(MATCH($A4,#NAME?,0),0)&gt;0,1,0))</formula>
    </cfRule>
    <cfRule type="expression" dxfId="399" priority="204">
      <formula>IF(VLOOKUP($AO$3,#NAME?,MATCH($A4,#NAME?,0)+1,0)&gt;0,1,0)</formula>
    </cfRule>
  </conditionalFormatting>
  <conditionalFormatting sqref="AP4:AP1048576">
    <cfRule type="expression" dxfId="398" priority="212">
      <formula>AND(IF(IFERROR(VLOOKUP($AP$3,#NAME?,MATCH($A4,#NAME?,0)+1,0),0)&gt;0,0,1),IF(IFERROR(VLOOKUP($AP$3,#NAME?,MATCH($A4,#NAME?,0)+1,0),0)&gt;0,0,1),IF(IFERROR(VLOOKUP($AP$3,#NAME?,MATCH($A4,#NAME?,0)+1,0),0)&gt;0,0,1),IF(IFERROR(MATCH($A4,#NAME?,0),0)&gt;0,1,0))</formula>
    </cfRule>
    <cfRule type="expression" dxfId="397" priority="209">
      <formula>IF(VLOOKUP($AP$3,#NAME?,MATCH($A4,#NAME?,0)+1,0)&gt;0,1,0)</formula>
    </cfRule>
  </conditionalFormatting>
  <conditionalFormatting sqref="AQ4:AQ1048576">
    <cfRule type="expression" dxfId="396" priority="214">
      <formula>IF(VLOOKUP($AQ$3,#NAME?,MATCH($A4,#NAME?,0)+1,0)&gt;0,1,0)</formula>
    </cfRule>
    <cfRule type="expression" dxfId="395"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394" priority="219">
      <formula>IF(VLOOKUP($AR$3,#NAME?,MATCH($A4,#NAME?,0)+1,0)&gt;0,1,0)</formula>
    </cfRule>
    <cfRule type="expression" dxfId="393"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392" priority="224">
      <formula>IF(VLOOKUP($AS$3,#NAME?,MATCH($A4,#NAME?,0)+1,0)&gt;0,1,0)</formula>
    </cfRule>
    <cfRule type="expression" dxfId="391" priority="227">
      <formula>AND(IF(IFERROR(VLOOKUP($AS$3,#NAME?,MATCH($A4,#NAME?,0)+1,0),0)&gt;0,0,1),IF(IFERROR(VLOOKUP($AS$3,#NAME?,MATCH($A4,#NAME?,0)+1,0),0)&gt;0,0,1),IF(IFERROR(VLOOKUP($AS$3,#NAME?,MATCH($A4,#NAME?,0)+1,0),0)&gt;0,0,1),IF(IFERROR(MATCH($A4,#NAME?,0),0)&gt;0,1,0))</formula>
    </cfRule>
  </conditionalFormatting>
  <conditionalFormatting sqref="AT4 AV5:AV166 AT6:AT1048576">
    <cfRule type="expression" dxfId="390" priority="232">
      <formula>AND(IF(IFERROR(VLOOKUP($AT$3,#NAME?,MATCH($A4,#NAME?,0)+1,0),0)&gt;0,0,1),IF(IFERROR(VLOOKUP($AT$3,#NAME?,MATCH($A4,#NAME?,0)+1,0),0)&gt;0,0,1),IF(IFERROR(VLOOKUP($AT$3,#NAME?,MATCH($A4,#NAME?,0)+1,0),0)&gt;0,0,1),IF(IFERROR(MATCH($A4,#NAME?,0),0)&gt;0,1,0))</formula>
    </cfRule>
    <cfRule type="expression" dxfId="389" priority="229">
      <formula>IF(VLOOKUP($AT$3,#NAME?,MATCH($A4,#NAME?,0)+1,0)&gt;0,1,0)</formula>
    </cfRule>
    <cfRule type="expression" dxfId="388" priority="228">
      <formula>IF(LEN(AT4)&gt;0,1,0)</formula>
    </cfRule>
  </conditionalFormatting>
  <conditionalFormatting sqref="AU4:AU1048576">
    <cfRule type="expression" dxfId="387" priority="233">
      <formula>IF(LEN(AU4)&gt;0,1,0)</formula>
    </cfRule>
    <cfRule type="expression" dxfId="386" priority="234">
      <formula>IF(VLOOKUP($AU$3,#NAME?,MATCH($A4,#NAME?,0)+1,0)&gt;0,1,0)</formula>
    </cfRule>
    <cfRule type="expression" dxfId="385" priority="237">
      <formula>AND(IF(IFERROR(VLOOKUP($AU$3,#NAME?,MATCH($A4,#NAME?,0)+1,0),0)&gt;0,0,1),IF(IFERROR(VLOOKUP($AU$3,#NAME?,MATCH($A4,#NAME?,0)+1,0),0)&gt;0,0,1),IF(IFERROR(VLOOKUP($AU$3,#NAME?,MATCH($A4,#NAME?,0)+1,0),0)&gt;0,0,1),IF(IFERROR(MATCH($A4,#NAME?,0),0)&gt;0,1,0))</formula>
    </cfRule>
  </conditionalFormatting>
  <conditionalFormatting sqref="AV4 AV7:AV1048576">
    <cfRule type="expression" dxfId="384"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83" priority="239">
      <formula>IF(VLOOKUP($AV$3,#NAME?,MATCH($A4,#NAME?,0)+1,0)&gt;0,1,0)</formula>
    </cfRule>
  </conditionalFormatting>
  <conditionalFormatting sqref="AV7:AV1048576 AV4:AW4">
    <cfRule type="expression" dxfId="382" priority="238">
      <formula>IF(LEN(AV4)&gt;0,1,0)</formula>
    </cfRule>
  </conditionalFormatting>
  <conditionalFormatting sqref="AW4 AW6:AW1048576">
    <cfRule type="expression" dxfId="381" priority="247">
      <formula>AND(IF(IFERROR(VLOOKUP($AW$3,#NAME?,MATCH($A4,#NAME?,0)+1,0),0)&gt;0,0,1),IF(IFERROR(VLOOKUP($AW$3,#NAME?,MATCH($A4,#NAME?,0)+1,0),0)&gt;0,0,1),IF(IFERROR(VLOOKUP($AW$3,#NAME?,MATCH($A4,#NAME?,0)+1,0),0)&gt;0,0,1),IF(IFERROR(MATCH($A4,#NAME?,0),0)&gt;0,1,0))</formula>
    </cfRule>
    <cfRule type="expression" dxfId="380" priority="244">
      <formula>IF(VLOOKUP($AW$3,#NAME?,MATCH($A4,#NAME?,0)+1,0)&gt;0,1,0)</formula>
    </cfRule>
  </conditionalFormatting>
  <conditionalFormatting sqref="AW6:AW1048576">
    <cfRule type="expression" dxfId="379" priority="243">
      <formula>IF(LEN(AW6)&gt;0,1,0)</formula>
    </cfRule>
  </conditionalFormatting>
  <conditionalFormatting sqref="AX4:AX1048576">
    <cfRule type="expression" dxfId="378" priority="252">
      <formula>AND(IF(IFERROR(VLOOKUP($AX$3,#NAME?,MATCH($A4,#NAME?,0)+1,0),0)&gt;0,0,1),IF(IFERROR(VLOOKUP($AX$3,#NAME?,MATCH($A4,#NAME?,0)+1,0),0)&gt;0,0,1),IF(IFERROR(VLOOKUP($AX$3,#NAME?,MATCH($A4,#NAME?,0)+1,0),0)&gt;0,0,1),IF(IFERROR(MATCH($A4,#NAME?,0),0)&gt;0,1,0))</formula>
    </cfRule>
    <cfRule type="expression" dxfId="377" priority="249">
      <formula>IF(VLOOKUP($AX$3,#NAME?,MATCH($A4,#NAME?,0)+1,0)&gt;0,1,0)</formula>
    </cfRule>
  </conditionalFormatting>
  <conditionalFormatting sqref="AX4:BD1048576">
    <cfRule type="expression" dxfId="376" priority="248">
      <formula>IF(LEN(AX4)&gt;0,1,0)</formula>
    </cfRule>
  </conditionalFormatting>
  <conditionalFormatting sqref="AY4:AY1048576">
    <cfRule type="expression" dxfId="375" priority="257">
      <formula>AND(IF(IFERROR(VLOOKUP($AY$3,#NAME?,MATCH($A4,#NAME?,0)+1,0),0)&gt;0,0,1),IF(IFERROR(VLOOKUP($AY$3,#NAME?,MATCH($A4,#NAME?,0)+1,0),0)&gt;0,0,1),IF(IFERROR(VLOOKUP($AY$3,#NAME?,MATCH($A4,#NAME?,0)+1,0),0)&gt;0,0,1),IF(IFERROR(MATCH($A4,#NAME?,0),0)&gt;0,1,0))</formula>
    </cfRule>
    <cfRule type="expression" dxfId="374" priority="254">
      <formula>IF(VLOOKUP($AY$3,#NAME?,MATCH($A4,#NAME?,0)+1,0)&gt;0,1,0)</formula>
    </cfRule>
  </conditionalFormatting>
  <conditionalFormatting sqref="AZ4:AZ1048576">
    <cfRule type="expression" dxfId="373" priority="262">
      <formula>AND(IF(IFERROR(VLOOKUP($AZ$3,#NAME?,MATCH($A4,#NAME?,0)+1,0),0)&gt;0,0,1),IF(IFERROR(VLOOKUP($AZ$3,#NAME?,MATCH($A4,#NAME?,0)+1,0),0)&gt;0,0,1),IF(IFERROR(VLOOKUP($AZ$3,#NAME?,MATCH($A4,#NAME?,0)+1,0),0)&gt;0,0,1),IF(IFERROR(MATCH($A4,#NAME?,0),0)&gt;0,1,0))</formula>
    </cfRule>
    <cfRule type="expression" dxfId="372" priority="259">
      <formula>IF(VLOOKUP($AZ$3,#NAME?,MATCH($A4,#NAME?,0)+1,0)&gt;0,1,0)</formula>
    </cfRule>
  </conditionalFormatting>
  <conditionalFormatting sqref="BA4:BA1048576">
    <cfRule type="expression" dxfId="371" priority="264">
      <formula>IF(VLOOKUP($BA$3,#NAME?,MATCH($A4,#NAME?,0)+1,0)&gt;0,1,0)</formula>
    </cfRule>
    <cfRule type="expression" dxfId="370"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369" priority="269">
      <formula>IF(VLOOKUP($BB$3,#NAME?,MATCH($A4,#NAME?,0)+1,0)&gt;0,1,0)</formula>
    </cfRule>
    <cfRule type="expression" dxfId="368"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367" priority="274">
      <formula>IF(VLOOKUP($BC$3,#NAME?,MATCH($A4,#NAME?,0)+1,0)&gt;0,1,0)</formula>
    </cfRule>
    <cfRule type="expression" dxfId="366"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365" priority="279">
      <formula>IF(VLOOKUP($BD$3,#NAME?,MATCH($A4,#NAME?,0)+1,0)&gt;0,1,0)</formula>
    </cfRule>
    <cfRule type="expression" dxfId="364"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363" priority="284">
      <formula>IF(VLOOKUP($BE$3,#NAME?,MATCH($A5,#NAME?,0)+1,0)&gt;0,1,0)</formula>
    </cfRule>
    <cfRule type="expression" dxfId="362" priority="287">
      <formula>AND(IF(IFERROR(VLOOKUP($BE$3,#NAME?,MATCH($A5,#NAME?,0)+1,0),0)&gt;0,0,1),IF(IFERROR(VLOOKUP($BE$3,#NAME?,MATCH($A5,#NAME?,0)+1,0),0)&gt;0,0,1),IF(IFERROR(VLOOKUP($BE$3,#NAME?,MATCH($A5,#NAME?,0)+1,0),0)&gt;0,0,1),IF(IFERROR(MATCH($A5,#NAME?,0),0)&gt;0,1,0))</formula>
    </cfRule>
  </conditionalFormatting>
  <conditionalFormatting sqref="BE5:BH1048576">
    <cfRule type="expression" dxfId="361" priority="283">
      <formula>IF(LEN(BE5)&gt;0,1,0)</formula>
    </cfRule>
  </conditionalFormatting>
  <conditionalFormatting sqref="BF5:BF1048576">
    <cfRule type="expression" dxfId="360" priority="292">
      <formula>AND(IF(IFERROR(VLOOKUP($BF$3,#NAME?,MATCH($A5,#NAME?,0)+1,0),0)&gt;0,0,1),IF(IFERROR(VLOOKUP($BF$3,#NAME?,MATCH($A5,#NAME?,0)+1,0),0)&gt;0,0,1),IF(IFERROR(VLOOKUP($BF$3,#NAME?,MATCH($A5,#NAME?,0)+1,0),0)&gt;0,0,1),IF(IFERROR(MATCH($A5,#NAME?,0),0)&gt;0,1,0))</formula>
    </cfRule>
    <cfRule type="expression" dxfId="359" priority="289">
      <formula>IF(VLOOKUP($BF$3,#NAME?,MATCH($A5,#NAME?,0)+1,0)&gt;0,1,0)</formula>
    </cfRule>
  </conditionalFormatting>
  <conditionalFormatting sqref="BG5:BG1048576">
    <cfRule type="expression" dxfId="358" priority="294">
      <formula>IF(VLOOKUP($BG$3,#NAME?,MATCH($A5,#NAME?,0)+1,0)&gt;0,1,0)</formula>
    </cfRule>
    <cfRule type="expression" dxfId="35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56" priority="299">
      <formula>IF(VLOOKUP($BH$3,#NAME?,MATCH($A5,#NAME?,0)+1,0)&gt;0,1,0)</formula>
    </cfRule>
    <cfRule type="expression" dxfId="355"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354" priority="307">
      <formula>AND(IF(IFERROR(VLOOKUP($BI$3,#NAME?,MATCH($A4,#NAME?,0)+1,0),0)&gt;0,0,1),IF(IFERROR(VLOOKUP($BI$3,#NAME?,MATCH($A4,#NAME?,0)+1,0),0)&gt;0,0,1),IF(IFERROR(VLOOKUP($BI$3,#NAME?,MATCH($A4,#NAME?,0)+1,0),0)&gt;0,0,1),IF(IFERROR(MATCH($A4,#NAME?,0),0)&gt;0,1,0))</formula>
    </cfRule>
    <cfRule type="expression" dxfId="353" priority="304">
      <formula>IF(VLOOKUP($BI$3,#NAME?,MATCH($A4,#NAME?,0)+1,0)&gt;0,1,0)</formula>
    </cfRule>
  </conditionalFormatting>
  <conditionalFormatting sqref="BI4:CO1048576">
    <cfRule type="expression" dxfId="352" priority="3">
      <formula>IF(LEN(BI4)&gt;0,1,0)</formula>
    </cfRule>
  </conditionalFormatting>
  <conditionalFormatting sqref="BJ4:BJ1048576">
    <cfRule type="expression" dxfId="351" priority="312">
      <formula>AND(IF(IFERROR(VLOOKUP($BJ$3,#NAME?,MATCH($A4,#NAME?,0)+1,0),0)&gt;0,0,1),IF(IFERROR(VLOOKUP($BJ$3,#NAME?,MATCH($A4,#NAME?,0)+1,0),0)&gt;0,0,1),IF(IFERROR(VLOOKUP($BJ$3,#NAME?,MATCH($A4,#NAME?,0)+1,0),0)&gt;0,0,1),IF(IFERROR(MATCH($A4,#NAME?,0),0)&gt;0,1,0))</formula>
    </cfRule>
    <cfRule type="expression" dxfId="350" priority="309">
      <formula>IF(VLOOKUP($BJ$3,#NAME?,MATCH($A4,#NAME?,0)+1,0)&gt;0,1,0)</formula>
    </cfRule>
  </conditionalFormatting>
  <conditionalFormatting sqref="BK4:BK1048576">
    <cfRule type="expression" dxfId="349" priority="314">
      <formula>IF(VLOOKUP($BK$3,#NAME?,MATCH($A4,#NAME?,0)+1,0)&gt;0,1,0)</formula>
    </cfRule>
    <cfRule type="expression" dxfId="348"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347" priority="319">
      <formula>IF(VLOOKUP($BL$3,#NAME?,MATCH($A4,#NAME?,0)+1,0)&gt;0,1,0)</formula>
    </cfRule>
    <cfRule type="expression" dxfId="346"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345" priority="327">
      <formula>AND(IF(IFERROR(VLOOKUP($BM$3,#NAME?,MATCH($A4,#NAME?,0)+1,0),0)&gt;0,0,1),IF(IFERROR(VLOOKUP($BM$3,#NAME?,MATCH($A4,#NAME?,0)+1,0),0)&gt;0,0,1),IF(IFERROR(VLOOKUP($BM$3,#NAME?,MATCH($A4,#NAME?,0)+1,0),0)&gt;0,0,1),IF(IFERROR(MATCH($A4,#NAME?,0),0)&gt;0,1,0))</formula>
    </cfRule>
    <cfRule type="expression" dxfId="344" priority="324">
      <formula>IF(VLOOKUP($BM$3,#NAME?,MATCH($A4,#NAME?,0)+1,0)&gt;0,1,0)</formula>
    </cfRule>
  </conditionalFormatting>
  <conditionalFormatting sqref="BN4:BN1048576">
    <cfRule type="expression" dxfId="343" priority="332">
      <formula>AND(IF(IFERROR(VLOOKUP($BN$3,#NAME?,MATCH($A4,#NAME?,0)+1,0),0)&gt;0,0,1),IF(IFERROR(VLOOKUP($BN$3,#NAME?,MATCH($A4,#NAME?,0)+1,0),0)&gt;0,0,1),IF(IFERROR(VLOOKUP($BN$3,#NAME?,MATCH($A4,#NAME?,0)+1,0),0)&gt;0,0,1),IF(IFERROR(MATCH($A4,#NAME?,0),0)&gt;0,1,0))</formula>
    </cfRule>
    <cfRule type="expression" dxfId="342" priority="329">
      <formula>IF(VLOOKUP($BN$3,#NAME?,MATCH($A4,#NAME?,0)+1,0)&gt;0,1,0)</formula>
    </cfRule>
  </conditionalFormatting>
  <conditionalFormatting sqref="BO4:BO1048576">
    <cfRule type="expression" dxfId="341" priority="337">
      <formula>AND(IF(IFERROR(VLOOKUP($BO$3,#NAME?,MATCH($A4,#NAME?,0)+1,0),0)&gt;0,0,1),IF(IFERROR(VLOOKUP($BO$3,#NAME?,MATCH($A4,#NAME?,0)+1,0),0)&gt;0,0,1),IF(IFERROR(VLOOKUP($BO$3,#NAME?,MATCH($A4,#NAME?,0)+1,0),0)&gt;0,0,1),IF(IFERROR(MATCH($A4,#NAME?,0),0)&gt;0,1,0))</formula>
    </cfRule>
    <cfRule type="expression" dxfId="340" priority="334">
      <formula>IF(VLOOKUP($BO$3,#NAME?,MATCH($A4,#NAME?,0)+1,0)&gt;0,1,0)</formula>
    </cfRule>
  </conditionalFormatting>
  <conditionalFormatting sqref="BP4:BP1048576">
    <cfRule type="expression" dxfId="339" priority="342">
      <formula>AND(IF(IFERROR(VLOOKUP($BP$3,#NAME?,MATCH($A4,#NAME?,0)+1,0),0)&gt;0,0,1),IF(IFERROR(VLOOKUP($BP$3,#NAME?,MATCH($A4,#NAME?,0)+1,0),0)&gt;0,0,1),IF(IFERROR(VLOOKUP($BP$3,#NAME?,MATCH($A4,#NAME?,0)+1,0),0)&gt;0,0,1),IF(IFERROR(MATCH($A4,#NAME?,0),0)&gt;0,1,0))</formula>
    </cfRule>
    <cfRule type="expression" dxfId="338" priority="339">
      <formula>IF(VLOOKUP($BP$3,#NAME?,MATCH($A4,#NAME?,0)+1,0)&gt;0,1,0)</formula>
    </cfRule>
  </conditionalFormatting>
  <conditionalFormatting sqref="BQ4:BQ1048576">
    <cfRule type="expression" dxfId="337" priority="347">
      <formula>AND(IF(IFERROR(VLOOKUP($BQ$3,#NAME?,MATCH($A4,#NAME?,0)+1,0),0)&gt;0,0,1),IF(IFERROR(VLOOKUP($BQ$3,#NAME?,MATCH($A4,#NAME?,0)+1,0),0)&gt;0,0,1),IF(IFERROR(VLOOKUP($BQ$3,#NAME?,MATCH($A4,#NAME?,0)+1,0),0)&gt;0,0,1),IF(IFERROR(MATCH($A4,#NAME?,0),0)&gt;0,1,0))</formula>
    </cfRule>
    <cfRule type="expression" dxfId="336" priority="344">
      <formula>IF(VLOOKUP($BQ$3,#NAME?,MATCH($A4,#NAME?,0)+1,0)&gt;0,1,0)</formula>
    </cfRule>
  </conditionalFormatting>
  <conditionalFormatting sqref="BR4:BR1048576">
    <cfRule type="expression" dxfId="335" priority="349">
      <formula>IF(VLOOKUP($BR$3,#NAME?,MATCH($A4,#NAME?,0)+1,0)&gt;0,1,0)</formula>
    </cfRule>
    <cfRule type="expression" dxfId="334"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33" priority="354">
      <formula>IF(VLOOKUP($BS$3,#NAME?,MATCH($A4,#NAME?,0)+1,0)&gt;0,1,0)</formula>
    </cfRule>
    <cfRule type="expression" dxfId="332"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31" priority="359">
      <formula>IF(VLOOKUP($BT$3,#NAME?,MATCH($A4,#NAME?,0)+1,0)&gt;0,1,0)</formula>
    </cfRule>
    <cfRule type="expression" dxfId="330"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29" priority="364">
      <formula>IF(VLOOKUP($BU$3,#NAME?,MATCH($A4,#NAME?,0)+1,0)&gt;0,1,0)</formula>
    </cfRule>
    <cfRule type="expression" dxfId="328"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27" priority="369">
      <formula>IF(VLOOKUP($BV$3,#NAME?,MATCH($A4,#NAME?,0)+1,0)&gt;0,1,0)</formula>
    </cfRule>
    <cfRule type="expression" dxfId="326"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325" priority="377">
      <formula>AND(IF(IFERROR(VLOOKUP($BW$3,#NAME?,MATCH($A4,#NAME?,0)+1,0),0)&gt;0,0,1),IF(IFERROR(VLOOKUP($BW$3,#NAME?,MATCH($A4,#NAME?,0)+1,0),0)&gt;0,0,1),IF(IFERROR(VLOOKUP($BW$3,#NAME?,MATCH($A4,#NAME?,0)+1,0),0)&gt;0,0,1),IF(IFERROR(MATCH($A4,#NAME?,0),0)&gt;0,1,0))</formula>
    </cfRule>
    <cfRule type="expression" dxfId="324" priority="374">
      <formula>IF(VLOOKUP($BW$3,#NAME?,MATCH($A4,#NAME?,0)+1,0)&gt;0,1,0)</formula>
    </cfRule>
  </conditionalFormatting>
  <conditionalFormatting sqref="BX4:BX1048576">
    <cfRule type="expression" dxfId="323" priority="382">
      <formula>AND(IF(IFERROR(VLOOKUP($BX$3,#NAME?,MATCH($A4,#NAME?,0)+1,0),0)&gt;0,0,1),IF(IFERROR(VLOOKUP($BX$3,#NAME?,MATCH($A4,#NAME?,0)+1,0),0)&gt;0,0,1),IF(IFERROR(VLOOKUP($BX$3,#NAME?,MATCH($A4,#NAME?,0)+1,0),0)&gt;0,0,1),IF(IFERROR(MATCH($A4,#NAME?,0),0)&gt;0,1,0))</formula>
    </cfRule>
    <cfRule type="expression" dxfId="322" priority="379">
      <formula>IF(VLOOKUP($BX$3,#NAME?,MATCH($A4,#NAME?,0)+1,0)&gt;0,1,0)</formula>
    </cfRule>
  </conditionalFormatting>
  <conditionalFormatting sqref="BY4:BY1048576">
    <cfRule type="expression" dxfId="321" priority="387">
      <formula>AND(IF(IFERROR(VLOOKUP($BY$3,#NAME?,MATCH($A4,#NAME?,0)+1,0),0)&gt;0,0,1),IF(IFERROR(VLOOKUP($BY$3,#NAME?,MATCH($A4,#NAME?,0)+1,0),0)&gt;0,0,1),IF(IFERROR(VLOOKUP($BY$3,#NAME?,MATCH($A4,#NAME?,0)+1,0),0)&gt;0,0,1),IF(IFERROR(MATCH($A4,#NAME?,0),0)&gt;0,1,0))</formula>
    </cfRule>
    <cfRule type="expression" dxfId="320" priority="384">
      <formula>IF(VLOOKUP($BY$3,#NAME?,MATCH($A4,#NAME?,0)+1,0)&gt;0,1,0)</formula>
    </cfRule>
  </conditionalFormatting>
  <conditionalFormatting sqref="BZ4:BZ1048576">
    <cfRule type="expression" dxfId="319" priority="392">
      <formula>AND(IF(IFERROR(VLOOKUP($BZ$3,#NAME?,MATCH($A4,#NAME?,0)+1,0),0)&gt;0,0,1),IF(IFERROR(VLOOKUP($BZ$3,#NAME?,MATCH($A4,#NAME?,0)+1,0),0)&gt;0,0,1),IF(IFERROR(VLOOKUP($BZ$3,#NAME?,MATCH($A4,#NAME?,0)+1,0),0)&gt;0,0,1),IF(IFERROR(MATCH($A4,#NAME?,0),0)&gt;0,1,0))</formula>
    </cfRule>
    <cfRule type="expression" dxfId="318" priority="389">
      <formula>IF(VLOOKUP($BZ$3,#NAME?,MATCH($A4,#NAME?,0)+1,0)&gt;0,1,0)</formula>
    </cfRule>
  </conditionalFormatting>
  <conditionalFormatting sqref="CA4:CA1048576">
    <cfRule type="expression" dxfId="317" priority="397">
      <formula>AND(IF(IFERROR(VLOOKUP($CA$3,#NAME?,MATCH($A4,#NAME?,0)+1,0),0)&gt;0,0,1),IF(IFERROR(VLOOKUP($CA$3,#NAME?,MATCH($A4,#NAME?,0)+1,0),0)&gt;0,0,1),IF(IFERROR(VLOOKUP($CA$3,#NAME?,MATCH($A4,#NAME?,0)+1,0),0)&gt;0,0,1),IF(IFERROR(MATCH($A4,#NAME?,0),0)&gt;0,1,0))</formula>
    </cfRule>
    <cfRule type="expression" dxfId="316" priority="394">
      <formula>IF(VLOOKUP($CA$3,#NAME?,MATCH($A4,#NAME?,0)+1,0)&gt;0,1,0)</formula>
    </cfRule>
  </conditionalFormatting>
  <conditionalFormatting sqref="CB4:CB1048576">
    <cfRule type="expression" dxfId="315" priority="402">
      <formula>AND(IF(IFERROR(VLOOKUP($CB$3,#NAME?,MATCH($A4,#NAME?,0)+1,0),0)&gt;0,0,1),IF(IFERROR(VLOOKUP($CB$3,#NAME?,MATCH($A4,#NAME?,0)+1,0),0)&gt;0,0,1),IF(IFERROR(VLOOKUP($CB$3,#NAME?,MATCH($A4,#NAME?,0)+1,0),0)&gt;0,0,1),IF(IFERROR(MATCH($A4,#NAME?,0),0)&gt;0,1,0))</formula>
    </cfRule>
    <cfRule type="expression" dxfId="314" priority="399">
      <formula>IF(VLOOKUP($CB$3,#NAME?,MATCH($A4,#NAME?,0)+1,0)&gt;0,1,0)</formula>
    </cfRule>
  </conditionalFormatting>
  <conditionalFormatting sqref="CC4:CC1048576">
    <cfRule type="expression" dxfId="313" priority="407">
      <formula>AND(IF(IFERROR(VLOOKUP($CC$3,#NAME?,MATCH($A4,#NAME?,0)+1,0),0)&gt;0,0,1),IF(IFERROR(VLOOKUP($CC$3,#NAME?,MATCH($A4,#NAME?,0)+1,0),0)&gt;0,0,1),IF(IFERROR(VLOOKUP($CC$3,#NAME?,MATCH($A4,#NAME?,0)+1,0),0)&gt;0,0,1),IF(IFERROR(MATCH($A4,#NAME?,0),0)&gt;0,1,0))</formula>
    </cfRule>
    <cfRule type="expression" dxfId="312" priority="404">
      <formula>IF(VLOOKUP($CC$3,#NAME?,MATCH($A4,#NAME?,0)+1,0)&gt;0,1,0)</formula>
    </cfRule>
  </conditionalFormatting>
  <conditionalFormatting sqref="CD4:CD1048576">
    <cfRule type="expression" dxfId="311" priority="412">
      <formula>AND(IF(IFERROR(VLOOKUP($CD$3,#NAME?,MATCH($A4,#NAME?,0)+1,0),0)&gt;0,0,1),IF(IFERROR(VLOOKUP($CD$3,#NAME?,MATCH($A4,#NAME?,0)+1,0),0)&gt;0,0,1),IF(IFERROR(VLOOKUP($CD$3,#NAME?,MATCH($A4,#NAME?,0)+1,0),0)&gt;0,0,1),IF(IFERROR(MATCH($A4,#NAME?,0),0)&gt;0,1,0))</formula>
    </cfRule>
    <cfRule type="expression" dxfId="310" priority="409">
      <formula>IF(VLOOKUP($CD$3,#NAME?,MATCH($A4,#NAME?,0)+1,0)&gt;0,1,0)</formula>
    </cfRule>
  </conditionalFormatting>
  <conditionalFormatting sqref="CE4:CE1048576">
    <cfRule type="expression" dxfId="309" priority="417">
      <formula>AND(IF(IFERROR(VLOOKUP($CE$3,#NAME?,MATCH($A4,#NAME?,0)+1,0),0)&gt;0,0,1),IF(IFERROR(VLOOKUP($CE$3,#NAME?,MATCH($A4,#NAME?,0)+1,0),0)&gt;0,0,1),IF(IFERROR(VLOOKUP($CE$3,#NAME?,MATCH($A4,#NAME?,0)+1,0),0)&gt;0,0,1),IF(IFERROR(MATCH($A4,#NAME?,0),0)&gt;0,1,0))</formula>
    </cfRule>
    <cfRule type="expression" dxfId="308" priority="414">
      <formula>IF(VLOOKUP($CE$3,#NAME?,MATCH($A4,#NAME?,0)+1,0)&gt;0,1,0)</formula>
    </cfRule>
  </conditionalFormatting>
  <conditionalFormatting sqref="CF4:CF1048576">
    <cfRule type="expression" dxfId="307" priority="422">
      <formula>AND(IF(IFERROR(VLOOKUP($CF$3,#NAME?,MATCH($A4,#NAME?,0)+1,0),0)&gt;0,0,1),IF(IFERROR(VLOOKUP($CF$3,#NAME?,MATCH($A4,#NAME?,0)+1,0),0)&gt;0,0,1),IF(IFERROR(VLOOKUP($CF$3,#NAME?,MATCH($A4,#NAME?,0)+1,0),0)&gt;0,0,1),IF(IFERROR(MATCH($A4,#NAME?,0),0)&gt;0,1,0))</formula>
    </cfRule>
    <cfRule type="expression" dxfId="306" priority="419">
      <formula>IF(VLOOKUP($CF$3,#NAME?,MATCH($A4,#NAME?,0)+1,0)&gt;0,1,0)</formula>
    </cfRule>
  </conditionalFormatting>
  <conditionalFormatting sqref="CG4:CG1048576">
    <cfRule type="expression" dxfId="305" priority="424">
      <formula>IF(VLOOKUP($CG$3,#NAME?,MATCH($A4,#NAME?,0)+1,0)&gt;0,1,0)</formula>
    </cfRule>
    <cfRule type="expression" dxfId="304"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303" priority="429">
      <formula>IF(VLOOKUP($CH$3,#NAME?,MATCH($A4,#NAME?,0)+1,0)&gt;0,1,0)</formula>
    </cfRule>
    <cfRule type="expression" dxfId="302" priority="432">
      <formula>AND(IF(IFERROR(VLOOKUP($CH$3,#NAME?,MATCH($A4,#NAME?,0)+1,0),0)&gt;0,0,1),IF(IFERROR(VLOOKUP($CH$3,#NAME?,MATCH($A4,#NAME?,0)+1,0),0)&gt;0,0,1),IF(IFERROR(VLOOKUP($CH$3,#NAME?,MATCH($A4,#NAME?,0)+1,0),0)&gt;0,0,1),IF(IFERROR(MATCH($A4,#NAME?,0),0)&gt;0,1,0))</formula>
    </cfRule>
  </conditionalFormatting>
  <conditionalFormatting sqref="CI4:CI1048576 CP5:CP204">
    <cfRule type="expression" dxfId="301" priority="434">
      <formula>IF(VLOOKUP($CI$3,#NAME?,MATCH($A4,#NAME?,0)+1,0)&gt;0,1,0)</formula>
    </cfRule>
    <cfRule type="expression" dxfId="300" priority="437">
      <formula>AND(IF(IFERROR(VLOOKUP($CI$3,#NAME?,MATCH($A4,#NAME?,0)+1,0),0)&gt;0,0,1),IF(IFERROR(VLOOKUP($CI$3,#NAME?,MATCH($A4,#NAME?,0)+1,0),0)&gt;0,0,1),IF(IFERROR(VLOOKUP($CI$3,#NAME?,MATCH($A4,#NAME?,0)+1,0),0)&gt;0,0,1),IF(IFERROR(MATCH($A4,#NAME?,0),0)&gt;0,1,0))</formula>
    </cfRule>
  </conditionalFormatting>
  <conditionalFormatting sqref="CJ4:CJ1048576 CQ5:CQ204">
    <cfRule type="expression" dxfId="299" priority="442">
      <formula>AND(IF(IFERROR(VLOOKUP($CJ$3,#NAME?,MATCH($A4,#NAME?,0)+1,0),0)&gt;0,0,1),IF(IFERROR(VLOOKUP($CJ$3,#NAME?,MATCH($A4,#NAME?,0)+1,0),0)&gt;0,0,1),IF(IFERROR(VLOOKUP($CJ$3,#NAME?,MATCH($A4,#NAME?,0)+1,0),0)&gt;0,0,1),IF(IFERROR(MATCH($A4,#NAME?,0),0)&gt;0,1,0))</formula>
    </cfRule>
    <cfRule type="expression" dxfId="298" priority="439">
      <formula>IF(VLOOKUP($CJ$3,#NAME?,MATCH($A4,#NAME?,0)+1,0)&gt;0,1,0)</formula>
    </cfRule>
  </conditionalFormatting>
  <conditionalFormatting sqref="CK4:CK1048576 CR5:CR204">
    <cfRule type="expression" dxfId="297" priority="444">
      <formula>IF(VLOOKUP($CK$3,#NAME?,MATCH($A4,#NAME?,0)+1,0)&gt;0,1,0)</formula>
    </cfRule>
    <cfRule type="expression" dxfId="296"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295" priority="449">
      <formula>IF(VLOOKUP($CL$3,#NAME?,MATCH($A4,#NAME?,0)+1,0)&gt;0,1,0)</formula>
    </cfRule>
    <cfRule type="expression" dxfId="294"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293" priority="454">
      <formula>IF(VLOOKUP($CM$3,#NAME?,MATCH($A4,#NAME?,0)+1,0)&gt;0,1,0)</formula>
    </cfRule>
    <cfRule type="expression" dxfId="292"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291" priority="459">
      <formula>IF(VLOOKUP($CN$3,#NAME?,MATCH($A4,#NAME?,0)+1,0)&gt;0,1,0)</formula>
    </cfRule>
    <cfRule type="expression" dxfId="290" priority="462">
      <formula>AND(IF(IFERROR(VLOOKUP($CN$3,#NAME?,MATCH($A4,#NAME?,0)+1,0),0)&gt;0,0,1),IF(IFERROR(VLOOKUP($CN$3,#NAME?,MATCH($A4,#NAME?,0)+1,0),0)&gt;0,0,1),IF(IFERROR(VLOOKUP($CN$3,#NAME?,MATCH($A4,#NAME?,0)+1,0),0)&gt;0,0,1),IF(IFERROR(MATCH($A4,#NAME?,0),0)&gt;0,1,0))</formula>
    </cfRule>
  </conditionalFormatting>
  <conditionalFormatting sqref="CO4:CO1048576">
    <cfRule type="expression" dxfId="289" priority="4">
      <formula>IF(VLOOKUP($CO$3,#NAME?,MATCH($A4,#NAME?,0)+1,0)&gt;0,1,0)</formula>
    </cfRule>
    <cfRule type="expression" dxfId="288" priority="7">
      <formula>AND(IF(IFERROR(VLOOKUP($CO$3,#NAME?,MATCH($A4,#NAME?,0)+1,0),0)&gt;0,0,1),IF(IFERROR(VLOOKUP($CO$3,#NAME?,MATCH($A4,#NAME?,0)+1,0),0)&gt;0,0,1),IF(IFERROR(VLOOKUP($CO$3,#NAME?,MATCH($A4,#NAME?,0)+1,0),0)&gt;0,0,1),IF(IFERROR(MATCH($A4,#NAME?,0),0)&gt;0,1,0))</formula>
    </cfRule>
    <cfRule type="expression" dxfId="287" priority="2">
      <formula>IF($W4&lt;&gt;"Parent",0,1)</formula>
    </cfRule>
  </conditionalFormatting>
  <conditionalFormatting sqref="CP4 CP7:CP1048576">
    <cfRule type="expression" dxfId="286"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85" priority="464">
      <formula>IF(VLOOKUP($CP$3,#NAME?,MATCH($A4,#NAME?,0)+1,0)&gt;0,1,0)</formula>
    </cfRule>
  </conditionalFormatting>
  <conditionalFormatting sqref="CP4:CR204">
    <cfRule type="expression" dxfId="284" priority="433">
      <formula>IF(LEN(CP4)&gt;0,1,0)</formula>
    </cfRule>
  </conditionalFormatting>
  <conditionalFormatting sqref="CP7:CR1048576">
    <cfRule type="expression" dxfId="283" priority="463">
      <formula>IF(LEN(CP7)&gt;0,1,0)</formula>
    </cfRule>
  </conditionalFormatting>
  <conditionalFormatting sqref="CQ4 CQ7:CQ1048576">
    <cfRule type="expression" dxfId="282"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81" priority="469">
      <formula>IF(VLOOKUP($CQ$3,#NAME?,MATCH($A4,#NAME?,0)+1,0)&gt;0,1,0)</formula>
    </cfRule>
  </conditionalFormatting>
  <conditionalFormatting sqref="CR4 CR7:CR1048576">
    <cfRule type="expression" dxfId="280"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79" priority="474">
      <formula>IF(VLOOKUP($CR$3,#NAME?,MATCH($A4,#NAME?,0)+1,0)&gt;0,1,0)</formula>
    </cfRule>
  </conditionalFormatting>
  <conditionalFormatting sqref="CS4:CS1048576">
    <cfRule type="expression" dxfId="278" priority="482">
      <formula>AND(IF(IFERROR(VLOOKUP($CS$3,#NAME?,MATCH($A4,#NAME?,0)+1,0),0)&gt;0,0,1),IF(IFERROR(VLOOKUP($CS$3,#NAME?,MATCH($A4,#NAME?,0)+1,0),0)&gt;0,0,1),IF(IFERROR(VLOOKUP($CS$3,#NAME?,MATCH($A4,#NAME?,0)+1,0),0)&gt;0,0,1),IF(IFERROR(MATCH($A4,#NAME?,0),0)&gt;0,1,0))</formula>
    </cfRule>
    <cfRule type="expression" dxfId="277" priority="479">
      <formula>IF(VLOOKUP($CS$3,#NAME?,MATCH($A4,#NAME?,0)+1,0)&gt;0,1,0)</formula>
    </cfRule>
  </conditionalFormatting>
  <conditionalFormatting sqref="CS4:CX1048576">
    <cfRule type="expression" dxfId="276" priority="478">
      <formula>IF(LEN(CS4)&gt;0,1,0)</formula>
    </cfRule>
  </conditionalFormatting>
  <conditionalFormatting sqref="CT4:CT1048576">
    <cfRule type="expression" dxfId="275" priority="484">
      <formula>IF(VLOOKUP($CT$3,#NAME?,MATCH($A4,#NAME?,0)+1,0)&gt;0,1,0)</formula>
    </cfRule>
    <cfRule type="expression" dxfId="274"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273" priority="489">
      <formula>IF(VLOOKUP($CU$3,#NAME?,MATCH($A4,#NAME?,0)+1,0)&gt;0,1,0)</formula>
    </cfRule>
    <cfRule type="expression" dxfId="27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271" priority="497">
      <formula>AND(IF(IFERROR(VLOOKUP($CV$3,#NAME?,MATCH($A4,#NAME?,0)+1,0),0)&gt;0,0,1),IF(IFERROR(VLOOKUP($CV$3,#NAME?,MATCH($A4,#NAME?,0)+1,0),0)&gt;0,0,1),IF(IFERROR(VLOOKUP($CV$3,#NAME?,MATCH($A4,#NAME?,0)+1,0),0)&gt;0,0,1),IF(IFERROR(MATCH($A4,#NAME?,0),0)&gt;0,1,0))</formula>
    </cfRule>
    <cfRule type="expression" dxfId="270" priority="494">
      <formula>IF(VLOOKUP($CV$3,#NAME?,MATCH($A4,#NAME?,0)+1,0)&gt;0,1,0)</formula>
    </cfRule>
  </conditionalFormatting>
  <conditionalFormatting sqref="CW4:CW1048576">
    <cfRule type="expression" dxfId="269" priority="502">
      <formula>AND(IF(IFERROR(VLOOKUP($CW$3,#NAME?,MATCH($A4,#NAME?,0)+1,0),0)&gt;0,0,1),IF(IFERROR(VLOOKUP($CW$3,#NAME?,MATCH($A4,#NAME?,0)+1,0),0)&gt;0,0,1),IF(IFERROR(VLOOKUP($CW$3,#NAME?,MATCH($A4,#NAME?,0)+1,0),0)&gt;0,0,1),IF(IFERROR(MATCH($A4,#NAME?,0),0)&gt;0,1,0))</formula>
    </cfRule>
    <cfRule type="expression" dxfId="268" priority="499">
      <formula>IF(VLOOKUP($CW$3,#NAME?,MATCH($A4,#NAME?,0)+1,0)&gt;0,1,0)</formula>
    </cfRule>
  </conditionalFormatting>
  <conditionalFormatting sqref="CX4:CX1048576">
    <cfRule type="expression" dxfId="267" priority="504">
      <formula>IF(VLOOKUP($CX$3,#NAME?,MATCH($A4,#NAME?,0)+1,0)&gt;0,1,0)</formula>
    </cfRule>
    <cfRule type="expression" dxfId="266"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65" priority="508">
      <formula>AND(AND(OR(AND(AND(OR(NOT(CZ4="Yes"),CZ4="")))),A4&lt;&gt;""))</formula>
    </cfRule>
    <cfRule type="expression" dxfId="264" priority="509">
      <formula>IF(LEN(CY4)&gt;0,1,0)</formula>
    </cfRule>
    <cfRule type="expression" dxfId="263" priority="510">
      <formula>IF(VLOOKUP($CY$3,#NAME?,MATCH($A4,#NAME?,0)+1,0)&gt;0,1,0)</formula>
    </cfRule>
    <cfRule type="expression" dxfId="262"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261" priority="519">
      <formula>AND(IF(IFERROR(VLOOKUP($CZ$3,#NAME?,MATCH($A4,#NAME?,0)+1,0),0)&gt;0,0,1),IF(IFERROR(VLOOKUP($CZ$3,#NAME?,MATCH($A4,#NAME?,0)+1,0),0)&gt;0,0,1),IF(IFERROR(VLOOKUP($CZ$3,#NAME?,MATCH($A4,#NAME?,0)+1,0),0)&gt;0,0,1),IF(IFERROR(MATCH($A4,#NAME?,0),0)&gt;0,1,0))</formula>
    </cfRule>
    <cfRule type="expression" dxfId="260" priority="516">
      <formula>IF(VLOOKUP($CZ$3,#NAME?,MATCH($A4,#NAME?,0)+1,0)&gt;0,1,0)</formula>
    </cfRule>
    <cfRule type="expression" dxfId="259" priority="515">
      <formula>IF(LEN(CZ4)&gt;0,1,0)</formula>
    </cfRule>
    <cfRule type="expression" dxfId="258" priority="514">
      <formula>AND(AND(OR(AND(AND(OR(NOT(DA4="Yes"),DA4="")))),A4&lt;&gt;""))</formula>
    </cfRule>
  </conditionalFormatting>
  <conditionalFormatting sqref="DA4:DA1048576">
    <cfRule type="expression" dxfId="257" priority="525">
      <formula>AND(IF(IFERROR(VLOOKUP($DA$3,#NAME?,MATCH($A4,#NAME?,0)+1,0),0)&gt;0,0,1),IF(IFERROR(VLOOKUP($DA$3,#NAME?,MATCH($A4,#NAME?,0)+1,0),0)&gt;0,0,1),IF(IFERROR(VLOOKUP($DA$3,#NAME?,MATCH($A4,#NAME?,0)+1,0),0)&gt;0,0,1),IF(IFERROR(MATCH($A4,#NAME?,0),0)&gt;0,1,0))</formula>
    </cfRule>
    <cfRule type="expression" dxfId="256" priority="522">
      <formula>IF(VLOOKUP($DA$3,#NAME?,MATCH($A4,#NAME?,0)+1,0)&gt;0,1,0)</formula>
    </cfRule>
    <cfRule type="expression" dxfId="255" priority="521">
      <formula>IF(LEN(DA4)&gt;0,1,0)</formula>
    </cfRule>
    <cfRule type="expression" dxfId="254" priority="520">
      <formula>AND(AND(OR(AND(OR(OR(NOT(CO4&lt;&gt;"DEFAULT"),CO4="")))),A4&lt;&gt;""))</formula>
    </cfRule>
  </conditionalFormatting>
  <conditionalFormatting sqref="DB4:DB1048576">
    <cfRule type="expression" dxfId="253" priority="527">
      <formula>IF(LEN(DB4)&gt;0,1,0)</formula>
    </cfRule>
    <cfRule type="expression" dxfId="252" priority="531">
      <formula>AND(IF(IFERROR(VLOOKUP($DB$3,#NAME?,MATCH($A4,#NAME?,0)+1,0),0)&gt;0,0,1),IF(IFERROR(VLOOKUP($DB$3,#NAME?,MATCH($A4,#NAME?,0)+1,0),0)&gt;0,0,1),IF(IFERROR(VLOOKUP($DB$3,#NAME?,MATCH($A4,#NAME?,0)+1,0),0)&gt;0,0,1),IF(IFERROR(MATCH($A4,#NAME?,0),0)&gt;0,1,0))</formula>
    </cfRule>
    <cfRule type="expression" dxfId="251" priority="528">
      <formula>IF(VLOOKUP($DB$3,#NAME?,MATCH($A4,#NAME?,0)+1,0)&gt;0,1,0)</formula>
    </cfRule>
    <cfRule type="expression" dxfId="250"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C4:DC1048576">
    <cfRule type="expression" dxfId="249" priority="537">
      <formula>AND(IF(IFERROR(VLOOKUP($DC$3,#NAME?,MATCH($A4,#NAME?,0)+1,0),0)&gt;0,0,1),IF(IFERROR(VLOOKUP($DC$3,#NAME?,MATCH($A4,#NAME?,0)+1,0),0)&gt;0,0,1),IF(IFERROR(VLOOKUP($DC$3,#NAME?,MATCH($A4,#NAME?,0)+1,0),0)&gt;0,0,1),IF(IFERROR(MATCH($A4,#NAME?,0),0)&gt;0,1,0))</formula>
    </cfRule>
    <cfRule type="expression" dxfId="248" priority="533">
      <formula>IF(LEN(DC4)&gt;0,1,0)</formula>
    </cfRule>
    <cfRule type="expression" dxfId="247"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6" priority="534">
      <formula>IF(VLOOKUP($DC$3,#NAME?,MATCH($A4,#NAME?,0)+1,0)&gt;0,1,0)</formula>
    </cfRule>
  </conditionalFormatting>
  <conditionalFormatting sqref="DD4:DD1048576">
    <cfRule type="expression" dxfId="245" priority="540">
      <formula>IF(VLOOKUP($DD$3,#NAME?,MATCH($A4,#NAME?,0)+1,0)&gt;0,1,0)</formula>
    </cfRule>
    <cfRule type="expression" dxfId="244" priority="539">
      <formula>IF(LEN(DD4)&gt;0,1,0)</formula>
    </cfRule>
    <cfRule type="expression" dxfId="243" priority="543">
      <formula>AND(IF(IFERROR(VLOOKUP($DD$3,#NAME?,MATCH($A4,#NAME?,0)+1,0),0)&gt;0,0,1),IF(IFERROR(VLOOKUP($DD$3,#NAME?,MATCH($A4,#NAME?,0)+1,0),0)&gt;0,0,1),IF(IFERROR(VLOOKUP($DD$3,#NAME?,MATCH($A4,#NAME?,0)+1,0),0)&gt;0,0,1),IF(IFERROR(MATCH($A4,#NAME?,0),0)&gt;0,1,0))</formula>
    </cfRule>
    <cfRule type="expression" dxfId="242"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41" priority="545">
      <formula>IF(LEN(DE4)&gt;0,1,0)</formula>
    </cfRule>
    <cfRule type="expression" dxfId="240" priority="546">
      <formula>IF(VLOOKUP($DE$3,#NAME?,MATCH($A4,#NAME?,0)+1,0)&gt;0,1,0)</formula>
    </cfRule>
    <cfRule type="expression" dxfId="239" priority="549">
      <formula>AND(IF(IFERROR(VLOOKUP($DE$3,#NAME?,MATCH($A4,#NAME?,0)+1,0),0)&gt;0,0,1),IF(IFERROR(VLOOKUP($DE$3,#NAME?,MATCH($A4,#NAME?,0)+1,0),0)&gt;0,0,1),IF(IFERROR(VLOOKUP($DE$3,#NAME?,MATCH($A4,#NAME?,0)+1,0),0)&gt;0,0,1),IF(IFERROR(MATCH($A4,#NAME?,0),0)&gt;0,1,0))</formula>
    </cfRule>
    <cfRule type="expression" dxfId="238"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F4:DF1048576">
    <cfRule type="expression" dxfId="237"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6" priority="551">
      <formula>IF(LEN(DF4)&gt;0,1,0)</formula>
    </cfRule>
    <cfRule type="expression" dxfId="235" priority="552">
      <formula>IF(VLOOKUP($DF$3,#NAME?,MATCH($A4,#NAME?,0)+1,0)&gt;0,1,0)</formula>
    </cfRule>
    <cfRule type="expression" dxfId="234"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233"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2" priority="557">
      <formula>IF(LEN(DG4)&gt;0,1,0)</formula>
    </cfRule>
    <cfRule type="expression" dxfId="231" priority="558">
      <formula>IF(VLOOKUP($DG$3,#NAME?,MATCH($A4,#NAME?,0)+1,0)&gt;0,1,0)</formula>
    </cfRule>
    <cfRule type="expression" dxfId="230"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229"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8" priority="563">
      <formula>IF(LEN(DH4)&gt;0,1,0)</formula>
    </cfRule>
    <cfRule type="expression" dxfId="227" priority="564">
      <formula>IF(VLOOKUP($DH$3,#NAME?,MATCH($A4,#NAME?,0)+1,0)&gt;0,1,0)</formula>
    </cfRule>
    <cfRule type="expression" dxfId="226"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225"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4" priority="569">
      <formula>IF(LEN(DI4)&gt;0,1,0)</formula>
    </cfRule>
    <cfRule type="expression" dxfId="223" priority="570">
      <formula>IF(VLOOKUP($DI$3,#NAME?,MATCH($A4,#NAME?,0)+1,0)&gt;0,1,0)</formula>
    </cfRule>
    <cfRule type="expression" dxfId="222"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21"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0" priority="576">
      <formula>IF(VLOOKUP($DJ$3,#NAME?,MATCH($A4,#NAME?,0)+1,0)&gt;0,1,0)</formula>
    </cfRule>
    <cfRule type="expression" dxfId="219" priority="579">
      <formula>AND(IF(IFERROR(VLOOKUP($DJ$3,#NAME?,MATCH($A4,#NAME?,0)+1,0),0)&gt;0,0,1),IF(IFERROR(VLOOKUP($DJ$3,#NAME?,MATCH($A4,#NAME?,0)+1,0),0)&gt;0,0,1),IF(IFERROR(VLOOKUP($DJ$3,#NAME?,MATCH($A4,#NAME?,0)+1,0),0)&gt;0,0,1),IF(IFERROR(MATCH($A4,#NAME?,0),0)&gt;0,1,0))</formula>
    </cfRule>
    <cfRule type="expression" dxfId="218" priority="575">
      <formula>IF(LEN(DJ4)&gt;0,1,0)</formula>
    </cfRule>
  </conditionalFormatting>
  <conditionalFormatting sqref="DK4:DK1048576">
    <cfRule type="expression" dxfId="217"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6" priority="581">
      <formula>IF(LEN(DK4)&gt;0,1,0)</formula>
    </cfRule>
    <cfRule type="expression" dxfId="215" priority="582">
      <formula>IF(VLOOKUP($DK$3,#NAME?,MATCH($A4,#NAME?,0)+1,0)&gt;0,1,0)</formula>
    </cfRule>
    <cfRule type="expression" dxfId="214"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213"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2" priority="588">
      <formula>IF(VLOOKUP($DL$3,#NAME?,MATCH($A4,#NAME?,0)+1,0)&gt;0,1,0)</formula>
    </cfRule>
    <cfRule type="expression" dxfId="211"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10" priority="587">
      <formula>IF(LEN(DL4)&gt;0,1,0)</formula>
    </cfRule>
  </conditionalFormatting>
  <conditionalFormatting sqref="DM4:DM1048576">
    <cfRule type="expression" dxfId="209" priority="593">
      <formula>IF(VLOOKUP($DM$3,#NAME?,MATCH($A4,#NAME?,0)+1,0)&gt;0,1,0)</formula>
    </cfRule>
    <cfRule type="expression" dxfId="2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207" priority="598">
      <formula>IF(VLOOKUP($DN$3,#NAME?,MATCH($A4,#NAME?,0)+1,0)&gt;0,1,0)</formula>
    </cfRule>
    <cfRule type="expression" dxfId="206"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205" priority="603">
      <formula>IF(VLOOKUP($DO$3,#NAME?,MATCH($A5,#NAME?,0)+1,0)&gt;0,1,0)</formula>
    </cfRule>
    <cfRule type="expression" dxfId="204"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203" priority="602">
      <formula>IF(LEN(DO5)&gt;0,1,0)</formula>
    </cfRule>
  </conditionalFormatting>
  <conditionalFormatting sqref="DP5:DP1048576">
    <cfRule type="expression" dxfId="202" priority="608">
      <formula>IF(VLOOKUP($DP$3,#NAME?,MATCH($A5,#NAME?,0)+1,0)&gt;0,1,0)</formula>
    </cfRule>
    <cfRule type="expression" dxfId="201"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200" priority="617">
      <formula>AND(IF(IFERROR(VLOOKUP($DQ$3,#NAME?,MATCH($A4,#NAME?,0)+1,0),0)&gt;0,0,1),IF(IFERROR(VLOOKUP($DQ$3,#NAME?,MATCH($A4,#NAME?,0)+1,0),0)&gt;0,0,1),IF(IFERROR(VLOOKUP($DQ$3,#NAME?,MATCH($A4,#NAME?,0)+1,0),0)&gt;0,0,1),IF(IFERROR(MATCH($A4,#NAME?,0),0)&gt;0,1,0))</formula>
    </cfRule>
    <cfRule type="expression" dxfId="199" priority="613">
      <formula>IF(LEN(DQ4)&gt;0,1,0)</formula>
    </cfRule>
    <cfRule type="expression" dxfId="198" priority="612">
      <formula>AND(AND(OR(AND(OR(OR(NOT(DY4&lt;&gt;"Not Applicable"),DY4=""))),AND(OR(OR(NOT(DZ4&lt;&gt;"Not Applicable"),DZ4=""))),AND(OR(OR(NOT(EA4&lt;&gt;"Not Applicable"),EA4=""))),AND(OR(OR(NOT(EB4&lt;&gt;"Not Applicable"),EB4=""))),AND(OR(OR(NOT(EC4&lt;&gt;"Not Applicable"),EC4="")))),A4&lt;&gt;""))</formula>
    </cfRule>
    <cfRule type="expression" dxfId="197" priority="614">
      <formula>IF(VLOOKUP($DQ$3,#NAME?,MATCH($A4,#NAME?,0)+1,0)&gt;0,1,0)</formula>
    </cfRule>
  </conditionalFormatting>
  <conditionalFormatting sqref="DR4:DR1048576">
    <cfRule type="expression" dxfId="196" priority="618">
      <formula>AND(AND(OR(AND(OR(OR(NOT(DY4&lt;&gt;"Not Applicable"),DY4=""))),AND(OR(OR(NOT(DZ4&lt;&gt;"Not Applicable"),DZ4=""))),AND(OR(OR(NOT(EA4&lt;&gt;"Not Applicable"),EA4=""))),AND(OR(OR(NOT(EB4&lt;&gt;"Not Applicable"),EB4=""))),AND(OR(OR(NOT(EC4&lt;&gt;"Not Applicable"),EC4="")))),A4&lt;&gt;""))</formula>
    </cfRule>
    <cfRule type="expression" dxfId="195" priority="620">
      <formula>IF(VLOOKUP($DR$3,#NAME?,MATCH($A4,#NAME?,0)+1,0)&gt;0,1,0)</formula>
    </cfRule>
    <cfRule type="expression" dxfId="194" priority="623">
      <formula>AND(IF(IFERROR(VLOOKUP($DR$3,#NAME?,MATCH($A4,#NAME?,0)+1,0),0)&gt;0,0,1),IF(IFERROR(VLOOKUP($DR$3,#NAME?,MATCH($A4,#NAME?,0)+1,0),0)&gt;0,0,1),IF(IFERROR(VLOOKUP($DR$3,#NAME?,MATCH($A4,#NAME?,0)+1,0),0)&gt;0,0,1),IF(IFERROR(MATCH($A4,#NAME?,0),0)&gt;0,1,0))</formula>
    </cfRule>
    <cfRule type="expression" dxfId="193" priority="619">
      <formula>IF(LEN(DR4)&gt;0,1,0)</formula>
    </cfRule>
  </conditionalFormatting>
  <conditionalFormatting sqref="DS5:DS1048576">
    <cfRule type="expression" dxfId="192" priority="624">
      <formula>IF(LEN(DS5)&gt;0,1,0)</formula>
    </cfRule>
    <cfRule type="expression" dxfId="191" priority="625">
      <formula>IF(VLOOKUP($DS$3,#NAME?,MATCH($A5,#NAME?,0)+1,0)&gt;0,1,0)</formula>
    </cfRule>
    <cfRule type="expression" dxfId="190"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189" priority="629">
      <formula>IF(LEN(DT4)&gt;0,1,0)</formula>
    </cfRule>
    <cfRule type="expression" dxfId="188" priority="630">
      <formula>IF(VLOOKUP($DT$3,#NAME?,MATCH($A4,#NAME?,0)+1,0)&gt;0,1,0)</formula>
    </cfRule>
    <cfRule type="expression" dxfId="187"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86"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5" priority="635">
      <formula>IF(LEN(DU4)&gt;0,1,0)</formula>
    </cfRule>
    <cfRule type="expression" dxfId="184" priority="636">
      <formula>IF(VLOOKUP($DU$3,#NAME?,MATCH($A4,#NAME?,0)+1,0)&gt;0,1,0)</formula>
    </cfRule>
    <cfRule type="expression" dxfId="183"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82"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1" priority="641">
      <formula>IF(LEN(DV4)&gt;0,1,0)</formula>
    </cfRule>
    <cfRule type="expression" dxfId="180" priority="642">
      <formula>IF(VLOOKUP($DV$3,#NAME?,MATCH($A4,#NAME?,0)+1,0)&gt;0,1,0)</formula>
    </cfRule>
    <cfRule type="expression" dxfId="17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178" priority="648">
      <formula>IF(VLOOKUP($DW$3,#NAME?,MATCH($A4,#NAME?,0)+1,0)&gt;0,1,0)</formula>
    </cfRule>
    <cfRule type="expression" dxfId="177" priority="647">
      <formula>IF(LEN(DW4)&gt;0,1,0)</formula>
    </cfRule>
    <cfRule type="expression" dxfId="176" priority="651">
      <formula>AND(IF(IFERROR(VLOOKUP($DW$3,#NAME?,MATCH($A4,#NAME?,0)+1,0),0)&gt;0,0,1),IF(IFERROR(VLOOKUP($DW$3,#NAME?,MATCH($A4,#NAME?,0)+1,0),0)&gt;0,0,1),IF(IFERROR(VLOOKUP($DW$3,#NAME?,MATCH($A4,#NAME?,0)+1,0),0)&gt;0,0,1),IF(IFERROR(MATCH($A4,#NAME?,0),0)&gt;0,1,0))</formula>
    </cfRule>
    <cfRule type="expression" dxfId="175"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X4:DX1048576">
    <cfRule type="expression" dxfId="174" priority="653">
      <formula>IF(LEN(DX4)&gt;0,1,0)</formula>
    </cfRule>
    <cfRule type="expression" dxfId="173" priority="654">
      <formula>IF(VLOOKUP($DX$3,#NAME?,MATCH($A4,#NAME?,0)+1,0)&gt;0,1,0)</formula>
    </cfRule>
    <cfRule type="expression" dxfId="172" priority="657">
      <formula>AND(IF(IFERROR(VLOOKUP($DX$3,#NAME?,MATCH($A4,#NAME?,0)+1,0),0)&gt;0,0,1),IF(IFERROR(VLOOKUP($DX$3,#NAME?,MATCH($A4,#NAME?,0)+1,0),0)&gt;0,0,1),IF(IFERROR(VLOOKUP($DX$3,#NAME?,MATCH($A4,#NAME?,0)+1,0),0)&gt;0,0,1),IF(IFERROR(MATCH($A4,#NAME?,0),0)&gt;0,1,0))</formula>
    </cfRule>
    <cfRule type="expression" dxfId="171"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Y7:DY1048576">
    <cfRule type="expression" dxfId="170" priority="658">
      <formula>AND(AND(OR(AND(OR(OR(NOT(CO4&lt;&gt;"DEFAULT"),CO4="")))),A4&lt;&gt;""))</formula>
    </cfRule>
    <cfRule type="expression" dxfId="169" priority="659">
      <formula>IF(LEN(DY4)&gt;0,1,0)</formula>
    </cfRule>
    <cfRule type="expression" dxfId="168" priority="660">
      <formula>IF(VLOOKUP($DY$3,#NAME?,MATCH($A4,#NAME?,0)+1,0)&gt;0,1,0)</formula>
    </cfRule>
    <cfRule type="expression" dxfId="167"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166" priority="664">
      <formula>AND(AND(OR(AND(OR(OR(NOT(CO4&lt;&gt;"DEFAULT"),CO4="")))),A4&lt;&gt;""))</formula>
    </cfRule>
    <cfRule type="expression" dxfId="165" priority="665">
      <formula>IF(LEN(DZ4)&gt;0,1,0)</formula>
    </cfRule>
    <cfRule type="expression" dxfId="164" priority="666">
      <formula>IF(VLOOKUP($DZ$3,#NAME?,MATCH($A4,#NAME?,0)+1,0)&gt;0,1,0)</formula>
    </cfRule>
    <cfRule type="expression" dxfId="163"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62" priority="670">
      <formula>AND(AND(OR(AND(OR(OR(NOT(CO4&lt;&gt;"DEFAULT"),CO4="")))),A4&lt;&gt;""))</formula>
    </cfRule>
    <cfRule type="expression" dxfId="161" priority="671">
      <formula>IF(LEN(EA4)&gt;0,1,0)</formula>
    </cfRule>
    <cfRule type="expression" dxfId="160" priority="672">
      <formula>IF(VLOOKUP($EA$3,#NAME?,MATCH($A4,#NAME?,0)+1,0)&gt;0,1,0)</formula>
    </cfRule>
    <cfRule type="expression" dxfId="15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158" priority="676">
      <formula>AND(AND(OR(AND(OR(OR(NOT(CO4&lt;&gt;"DEFAULT"),CO4="")))),A4&lt;&gt;""))</formula>
    </cfRule>
    <cfRule type="expression" dxfId="157" priority="677">
      <formula>IF(LEN(EB4)&gt;0,1,0)</formula>
    </cfRule>
    <cfRule type="expression" dxfId="156" priority="678">
      <formula>IF(VLOOKUP($EB$3,#NAME?,MATCH($A4,#NAME?,0)+1,0)&gt;0,1,0)</formula>
    </cfRule>
    <cfRule type="expression" dxfId="155"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154" priority="683">
      <formula>IF(LEN(EC4)&gt;0,1,0)</formula>
    </cfRule>
    <cfRule type="expression" dxfId="153" priority="682">
      <formula>AND(AND(OR(AND(OR(OR(NOT(CO4&lt;&gt;"DEFAULT"),CO4="")))),A4&lt;&gt;""))</formula>
    </cfRule>
    <cfRule type="expression" dxfId="152" priority="687">
      <formula>AND(IF(IFERROR(VLOOKUP($EC$3,#NAME?,MATCH($A4,#NAME?,0)+1,0),0)&gt;0,0,1),IF(IFERROR(VLOOKUP($EC$3,#NAME?,MATCH($A4,#NAME?,0)+1,0),0)&gt;0,0,1),IF(IFERROR(VLOOKUP($EC$3,#NAME?,MATCH($A4,#NAME?,0)+1,0),0)&gt;0,0,1),IF(IFERROR(MATCH($A4,#NAME?,0),0)&gt;0,1,0))</formula>
    </cfRule>
    <cfRule type="expression" dxfId="151" priority="684">
      <formula>IF(VLOOKUP($EC$3,#NAME?,MATCH($A4,#NAME?,0)+1,0)&gt;0,1,0)</formula>
    </cfRule>
  </conditionalFormatting>
  <conditionalFormatting sqref="ED4:ED1048576">
    <cfRule type="expression" dxfId="150" priority="688">
      <formula>AND(AND(OR(AND(AND(OR(NOT(DY4="Transportation"),DY4=""))),AND(AND(OR(NOT(DZ4="Transportation"),DZ4=""))),AND(AND(OR(NOT(EA4="Transportation"),EA4=""))),AND(AND(OR(NOT(EB4="Transportation"),EB4=""))),AND(AND(OR(NOT(EC4="Transportation"),EC4="")))),A4&lt;&gt;""))</formula>
    </cfRule>
    <cfRule type="expression" dxfId="149" priority="689">
      <formula>IF(LEN(ED4)&gt;0,1,0)</formula>
    </cfRule>
    <cfRule type="expression" dxfId="148" priority="690">
      <formula>IF(VLOOKUP($ED$3,#NAME?,MATCH($A4,#NAME?,0)+1,0)&gt;0,1,0)</formula>
    </cfRule>
    <cfRule type="expression" dxfId="147"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46" priority="694">
      <formula>AND(AND(OR(AND(OR(OR(NOT(DY4&lt;&gt;"GHS"),DY4=""))),AND(OR(OR(NOT(DZ4&lt;&gt;"GHS"),DZ4=""))),AND(OR(OR(NOT(EA4&lt;&gt;"GHS"),EA4=""))),AND(OR(OR(NOT(EB4&lt;&gt;"GHS"),EB4=""))),AND(OR(OR(NOT(EC4&lt;&gt;"GHS"),EC4="")))),A4&lt;&gt;""))</formula>
    </cfRule>
    <cfRule type="expression" dxfId="145" priority="695">
      <formula>IF(LEN(EE4)&gt;0,1,0)</formula>
    </cfRule>
    <cfRule type="expression" dxfId="144" priority="696">
      <formula>IF(VLOOKUP($EE$3,#NAME?,MATCH($A4,#NAME?,0)+1,0)&gt;0,1,0)</formula>
    </cfRule>
    <cfRule type="expression" dxfId="143"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42" priority="700">
      <formula>AND(AND(OR(AND(OR(OR(NOT(DY4&lt;&gt;"Not Applicable"),DY4=""))),AND(OR(OR(NOT(DZ4&lt;&gt;"Not Applicable"),DZ4=""))),AND(OR(OR(NOT(EA4&lt;&gt;"Not Applicable"),EA4=""))),AND(OR(OR(NOT(EB4&lt;&gt;"Not Applicable"),EB4=""))),AND(OR(OR(NOT(EC4&lt;&gt;"Not Applicable"),EC4="")))),A4&lt;&gt;""))</formula>
    </cfRule>
    <cfRule type="expression" dxfId="141" priority="701">
      <formula>IF(LEN(EF4)&gt;0,1,0)</formula>
    </cfRule>
    <cfRule type="expression" dxfId="140" priority="702">
      <formula>IF(VLOOKUP($EF$3,#NAME?,MATCH($A4,#NAME?,0)+1,0)&gt;0,1,0)</formula>
    </cfRule>
    <cfRule type="expression" dxfId="13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38" priority="706">
      <formula>AND(AND(OR(AND(OR(OR(NOT(DY4&lt;&gt;"Not Applicable"),DY4=""))),AND(OR(OR(NOT(DZ4&lt;&gt;"Not Applicable"),DZ4=""))),AND(OR(OR(NOT(EA4&lt;&gt;"Not Applicable"),EA4=""))),AND(OR(OR(NOT(EB4&lt;&gt;"Not Applicable"),EB4=""))),AND(OR(OR(NOT(EC4&lt;&gt;"Not Applicable"),EC4="")))),A4&lt;&gt;""))</formula>
    </cfRule>
    <cfRule type="expression" dxfId="137" priority="708">
      <formula>IF(VLOOKUP($EG$3,#NAME?,MATCH($A4,#NAME?,0)+1,0)&gt;0,1,0)</formula>
    </cfRule>
    <cfRule type="expression" dxfId="136"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35" priority="707">
      <formula>IF(LEN(EG4)&gt;0,1,0)</formula>
    </cfRule>
  </conditionalFormatting>
  <conditionalFormatting sqref="EH4:EH1048576">
    <cfRule type="expression" dxfId="134" priority="713">
      <formula>IF(VLOOKUP($EH$3,#NAME?,MATCH($A4,#NAME?,0)+1,0)&gt;0,1,0)</formula>
    </cfRule>
    <cfRule type="expression" dxfId="133"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32" priority="721">
      <formula>AND(IF(IFERROR(VLOOKUP($EI$3,#NAME?,MATCH($A4,#NAME?,0)+1,0),0)&gt;0,0,1),IF(IFERROR(VLOOKUP($EI$3,#NAME?,MATCH($A4,#NAME?,0)+1,0),0)&gt;0,0,1),IF(IFERROR(VLOOKUP($EI$3,#NAME?,MATCH($A4,#NAME?,0)+1,0),0)&gt;0,0,1),IF(IFERROR(MATCH($A4,#NAME?,0),0)&gt;0,1,0))</formula>
    </cfRule>
    <cfRule type="expression" dxfId="131" priority="718">
      <formula>IF(VLOOKUP($EI$3,#NAME?,MATCH($A4,#NAME?,0)+1,0)&gt;0,1,0)</formula>
    </cfRule>
  </conditionalFormatting>
  <conditionalFormatting sqref="EJ4:EJ1048576">
    <cfRule type="expression" dxfId="130" priority="727">
      <formula>AND(IF(IFERROR(VLOOKUP($EJ$3,#NAME?,MATCH($A4,#NAME?,0)+1,0),0)&gt;0,0,1),IF(IFERROR(VLOOKUP($EJ$3,#NAME?,MATCH($A4,#NAME?,0)+1,0),0)&gt;0,0,1),IF(IFERROR(VLOOKUP($EJ$3,#NAME?,MATCH($A4,#NAME?,0)+1,0),0)&gt;0,0,1),IF(IFERROR(MATCH($A4,#NAME?,0),0)&gt;0,1,0))</formula>
    </cfRule>
    <cfRule type="expression" dxfId="129" priority="722">
      <formula>AND(AND(OR(AND(AND(OR(NOT(DY4="GHS"),DY4=""))),AND(AND(OR(NOT(DZ4="GHS"),DZ4=""))),AND(AND(OR(NOT(EA4="GHS"),EA4=""))),AND(AND(OR(NOT(EB4="GHS"),EB4=""))),AND(AND(OR(NOT(EC4="GHS"),EC4="")))),A4&lt;&gt;""))</formula>
    </cfRule>
    <cfRule type="expression" dxfId="128" priority="723">
      <formula>IF(LEN(EJ4)&gt;0,1,0)</formula>
    </cfRule>
    <cfRule type="expression" dxfId="127" priority="724">
      <formula>IF(VLOOKUP($EJ$3,#NAME?,MATCH($A4,#NAME?,0)+1,0)&gt;0,1,0)</formula>
    </cfRule>
  </conditionalFormatting>
  <conditionalFormatting sqref="EK4:EK1048576">
    <cfRule type="expression" dxfId="126" priority="733">
      <formula>AND(IF(IFERROR(VLOOKUP($EK$3,#NAME?,MATCH($A4,#NAME?,0)+1,0),0)&gt;0,0,1),IF(IFERROR(VLOOKUP($EK$3,#NAME?,MATCH($A4,#NAME?,0)+1,0),0)&gt;0,0,1),IF(IFERROR(VLOOKUP($EK$3,#NAME?,MATCH($A4,#NAME?,0)+1,0),0)&gt;0,0,1),IF(IFERROR(MATCH($A4,#NAME?,0),0)&gt;0,1,0))</formula>
    </cfRule>
    <cfRule type="expression" dxfId="125" priority="728">
      <formula>AND(AND(OR(AND(AND(OR(NOT(DY4="GHS"),DY4=""))),AND(AND(OR(NOT(DZ4="GHS"),DZ4=""))),AND(AND(OR(NOT(EA4="GHS"),EA4=""))),AND(AND(OR(NOT(EB4="GHS"),EB4=""))),AND(AND(OR(NOT(EC4="GHS"),EC4="")))),A4&lt;&gt;""))</formula>
    </cfRule>
    <cfRule type="expression" dxfId="124" priority="729">
      <formula>IF(LEN(EK4)&gt;0,1,0)</formula>
    </cfRule>
    <cfRule type="expression" dxfId="123" priority="730">
      <formula>IF(VLOOKUP($EK$3,#NAME?,MATCH($A4,#NAME?,0)+1,0)&gt;0,1,0)</formula>
    </cfRule>
  </conditionalFormatting>
  <conditionalFormatting sqref="EL4:EL1048576">
    <cfRule type="expression" dxfId="122" priority="734">
      <formula>AND(AND(OR(AND(AND(OR(NOT(DY4="GHS"),DY4=""))),AND(AND(OR(NOT(DZ4="GHS"),DZ4=""))),AND(AND(OR(NOT(EA4="GHS"),EA4=""))),AND(AND(OR(NOT(EB4="GHS"),EB4=""))),AND(AND(OR(NOT(EC4="GHS"),EC4="")))),A4&lt;&gt;""))</formula>
    </cfRule>
    <cfRule type="expression" dxfId="121" priority="736">
      <formula>IF(VLOOKUP($EL$3,#NAME?,MATCH($A4,#NAME?,0)+1,0)&gt;0,1,0)</formula>
    </cfRule>
    <cfRule type="expression" dxfId="120" priority="739">
      <formula>AND(IF(IFERROR(VLOOKUP($EL$3,#NAME?,MATCH($A4,#NAME?,0)+1,0),0)&gt;0,0,1),IF(IFERROR(VLOOKUP($EL$3,#NAME?,MATCH($A4,#NAME?,0)+1,0),0)&gt;0,0,1),IF(IFERROR(VLOOKUP($EL$3,#NAME?,MATCH($A4,#NAME?,0)+1,0),0)&gt;0,0,1),IF(IFERROR(MATCH($A4,#NAME?,0),0)&gt;0,1,0))</formula>
    </cfRule>
  </conditionalFormatting>
  <conditionalFormatting sqref="EL4:FH1048576">
    <cfRule type="expression" dxfId="119" priority="735">
      <formula>IF(LEN(EL4)&gt;0,1,0)</formula>
    </cfRule>
  </conditionalFormatting>
  <conditionalFormatting sqref="EM4:EM1048576">
    <cfRule type="expression" dxfId="118" priority="741">
      <formula>IF(VLOOKUP($EM$3,#NAME?,MATCH($A4,#NAME?,0)+1,0)&gt;0,1,0)</formula>
    </cfRule>
    <cfRule type="expression" dxfId="117"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16" priority="749">
      <formula>AND(IF(IFERROR(VLOOKUP($EN$3,#NAME?,MATCH($A4,#NAME?,0)+1,0),0)&gt;0,0,1),IF(IFERROR(VLOOKUP($EN$3,#NAME?,MATCH($A4,#NAME?,0)+1,0),0)&gt;0,0,1),IF(IFERROR(VLOOKUP($EN$3,#NAME?,MATCH($A4,#NAME?,0)+1,0),0)&gt;0,0,1),IF(IFERROR(MATCH($A4,#NAME?,0),0)&gt;0,1,0))</formula>
    </cfRule>
    <cfRule type="expression" dxfId="115" priority="746">
      <formula>IF(VLOOKUP($EN$3,#NAME?,MATCH($A4,#NAME?,0)+1,0)&gt;0,1,0)</formula>
    </cfRule>
  </conditionalFormatting>
  <conditionalFormatting sqref="EO4:EO1048576">
    <cfRule type="expression" dxfId="114" priority="754">
      <formula>AND(IF(IFERROR(VLOOKUP($EO$3,#NAME?,MATCH($A4,#NAME?,0)+1,0),0)&gt;0,0,1),IF(IFERROR(VLOOKUP($EO$3,#NAME?,MATCH($A4,#NAME?,0)+1,0),0)&gt;0,0,1),IF(IFERROR(VLOOKUP($EO$3,#NAME?,MATCH($A4,#NAME?,0)+1,0),0)&gt;0,0,1),IF(IFERROR(MATCH($A4,#NAME?,0),0)&gt;0,1,0))</formula>
    </cfRule>
    <cfRule type="expression" dxfId="113" priority="751">
      <formula>IF(VLOOKUP($EO$3,#NAME?,MATCH($A4,#NAME?,0)+1,0)&gt;0,1,0)</formula>
    </cfRule>
  </conditionalFormatting>
  <conditionalFormatting sqref="EP4:EP1048576">
    <cfRule type="expression" dxfId="112" priority="756">
      <formula>IF(VLOOKUP($EP$3,#NAME?,MATCH($A4,#NAME?,0)+1,0)&gt;0,1,0)</formula>
    </cfRule>
    <cfRule type="expression" dxfId="111"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10" priority="761">
      <formula>IF(VLOOKUP($EQ$3,#NAME?,MATCH($A4,#NAME?,0)+1,0)&gt;0,1,0)</formula>
    </cfRule>
    <cfRule type="expression" dxfId="109"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08" priority="766">
      <formula>IF(VLOOKUP($ER$3,#NAME?,MATCH($A4,#NAME?,0)+1,0)&gt;0,1,0)</formula>
    </cfRule>
    <cfRule type="expression" dxfId="107"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06" priority="771">
      <formula>IF(VLOOKUP($ES$3,#NAME?,MATCH($A4,#NAME?,0)+1,0)&gt;0,1,0)</formula>
    </cfRule>
    <cfRule type="expression" dxfId="105"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04" priority="776">
      <formula>IF(VLOOKUP($ET$3,#NAME?,MATCH($A4,#NAME?,0)+1,0)&gt;0,1,0)</formula>
    </cfRule>
    <cfRule type="expression" dxfId="103"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02" priority="781">
      <formula>IF(VLOOKUP($EU$3,#NAME?,MATCH($A4,#NAME?,0)+1,0)&gt;0,1,0)</formula>
    </cfRule>
    <cfRule type="expression" dxfId="101"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0" priority="789">
      <formula>AND(IF(IFERROR(VLOOKUP($EV$3,#NAME?,MATCH($A4,#NAME?,0)+1,0),0)&gt;0,0,1),IF(IFERROR(VLOOKUP($EV$3,#NAME?,MATCH($A4,#NAME?,0)+1,0),0)&gt;0,0,1),IF(IFERROR(VLOOKUP($EV$3,#NAME?,MATCH($A4,#NAME?,0)+1,0),0)&gt;0,0,1),IF(IFERROR(MATCH($A4,#NAME?,0),0)&gt;0,1,0))</formula>
    </cfRule>
    <cfRule type="expression" dxfId="99" priority="786">
      <formula>IF(VLOOKUP($EV$3,#NAME?,MATCH($A4,#NAME?,0)+1,0)&gt;0,1,0)</formula>
    </cfRule>
  </conditionalFormatting>
  <conditionalFormatting sqref="EW4:EW1048576">
    <cfRule type="expression" dxfId="98" priority="794">
      <formula>AND(IF(IFERROR(VLOOKUP($EW$3,#NAME?,MATCH($A4,#NAME?,0)+1,0),0)&gt;0,0,1),IF(IFERROR(VLOOKUP($EW$3,#NAME?,MATCH($A4,#NAME?,0)+1,0),0)&gt;0,0,1),IF(IFERROR(VLOOKUP($EW$3,#NAME?,MATCH($A4,#NAME?,0)+1,0),0)&gt;0,0,1),IF(IFERROR(MATCH($A4,#NAME?,0),0)&gt;0,1,0))</formula>
    </cfRule>
    <cfRule type="expression" dxfId="97" priority="791">
      <formula>IF(VLOOKUP($EW$3,#NAME?,MATCH($A4,#NAME?,0)+1,0)&gt;0,1,0)</formula>
    </cfRule>
  </conditionalFormatting>
  <conditionalFormatting sqref="EX4:EX1048576">
    <cfRule type="expression" dxfId="96" priority="799">
      <formula>AND(IF(IFERROR(VLOOKUP($EX$3,#NAME?,MATCH($A4,#NAME?,0)+1,0),0)&gt;0,0,1),IF(IFERROR(VLOOKUP($EX$3,#NAME?,MATCH($A4,#NAME?,0)+1,0),0)&gt;0,0,1),IF(IFERROR(VLOOKUP($EX$3,#NAME?,MATCH($A4,#NAME?,0)+1,0),0)&gt;0,0,1),IF(IFERROR(MATCH($A4,#NAME?,0),0)&gt;0,1,0))</formula>
    </cfRule>
    <cfRule type="expression" dxfId="95" priority="796">
      <formula>IF(VLOOKUP($EX$3,#NAME?,MATCH($A4,#NAME?,0)+1,0)&gt;0,1,0)</formula>
    </cfRule>
  </conditionalFormatting>
  <conditionalFormatting sqref="EY4:EY1048576">
    <cfRule type="expression" dxfId="94" priority="801">
      <formula>IF(VLOOKUP($EY$3,#NAME?,MATCH($A4,#NAME?,0)+1,0)&gt;0,1,0)</formula>
    </cfRule>
    <cfRule type="expression" dxfId="93"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92" priority="806">
      <formula>IF(VLOOKUP($EZ$3,#NAME?,MATCH($A4,#NAME?,0)+1,0)&gt;0,1,0)</formula>
    </cfRule>
    <cfRule type="expression" dxfId="91"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90" priority="811">
      <formula>IF(VLOOKUP($FA$3,#NAME?,MATCH($A4,#NAME?,0)+1,0)&gt;0,1,0)</formula>
    </cfRule>
    <cfRule type="expression" dxfId="89"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88" priority="816">
      <formula>IF(VLOOKUP($FB$3,#NAME?,MATCH($A4,#NAME?,0)+1,0)&gt;0,1,0)</formula>
    </cfRule>
    <cfRule type="expression" dxfId="87"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86" priority="821">
      <formula>IF(VLOOKUP($FC$3,#NAME?,MATCH($A4,#NAME?,0)+1,0)&gt;0,1,0)</formula>
    </cfRule>
    <cfRule type="expression" dxfId="85"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84" priority="826">
      <formula>IF(VLOOKUP($FD$3,#NAME?,MATCH($A4,#NAME?,0)+1,0)&gt;0,1,0)</formula>
    </cfRule>
    <cfRule type="expression" dxfId="83"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82" priority="831">
      <formula>IF(VLOOKUP($FE$3,#NAME?,MATCH($A4,#NAME?,0)+1,0)&gt;0,1,0)</formula>
    </cfRule>
    <cfRule type="expression" dxfId="81"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80" priority="836">
      <formula>IF(VLOOKUP($FF$3,#NAME?,MATCH($A4,#NAME?,0)+1,0)&gt;0,1,0)</formula>
    </cfRule>
    <cfRule type="expression" dxfId="79"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78" priority="841">
      <formula>IF(VLOOKUP($FG$3,#NAME?,MATCH($A4,#NAME?,0)+1,0)&gt;0,1,0)</formula>
    </cfRule>
    <cfRule type="expression" dxfId="77" priority="844">
      <formula>AND(IF(IFERROR(VLOOKUP($FG$3,#NAME?,MATCH($A4,#NAME?,0)+1,0),0)&gt;0,0,1),IF(IFERROR(VLOOKUP($FG$3,#NAME?,MATCH($A4,#NAME?,0)+1,0),0)&gt;0,0,1),IF(IFERROR(VLOOKUP($FG$3,#NAME?,MATCH($A4,#NAME?,0)+1,0),0)&gt;0,0,1),IF(IFERROR(MATCH($A4,#NAME?,0),0)&gt;0,1,0))</formula>
    </cfRule>
  </conditionalFormatting>
  <conditionalFormatting sqref="FH4:FH1048576 FI5:FJ204">
    <cfRule type="expression" dxfId="76" priority="849">
      <formula>AND(IF(IFERROR(VLOOKUP($FH$3,#NAME?,MATCH($A4,#NAME?,0)+1,0),0)&gt;0,0,1),IF(IFERROR(VLOOKUP($FH$3,#NAME?,MATCH($A4,#NAME?,0)+1,0),0)&gt;0,0,1),IF(IFERROR(VLOOKUP($FH$3,#NAME?,MATCH($A4,#NAME?,0)+1,0),0)&gt;0,0,1),IF(IFERROR(MATCH($A4,#NAME?,0),0)&gt;0,1,0))</formula>
    </cfRule>
    <cfRule type="expression" dxfId="75" priority="846">
      <formula>IF(VLOOKUP($FH$3,#NAME?,MATCH($A4,#NAME?,0)+1,0)&gt;0,1,0)</formula>
    </cfRule>
  </conditionalFormatting>
  <conditionalFormatting sqref="FI4 FI7:FI1048576">
    <cfRule type="expression" dxfId="74"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73" priority="850">
      <formula>IF(LEN(FI4)&gt;0,1,0)</formula>
    </cfRule>
    <cfRule type="expression" dxfId="72" priority="851">
      <formula>IF(VLOOKUP($FI$3,#NAME?,MATCH($A4,#NAME?,0)+1,0)&gt;0,1,0)</formula>
    </cfRule>
  </conditionalFormatting>
  <conditionalFormatting sqref="FI5:FJ204">
    <cfRule type="expression" dxfId="71" priority="845">
      <formula>IF(LEN(FI5)&gt;0,1,0)</formula>
    </cfRule>
  </conditionalFormatting>
  <conditionalFormatting sqref="FJ7:FJ1048576">
    <cfRule type="expression" dxfId="70" priority="855">
      <formula>IF(LEN(FJ8)&gt;0,1,0)</formula>
    </cfRule>
    <cfRule type="expression" dxfId="69" priority="856">
      <formula>IF(VLOOKUP($FJ$3,#NAME?,MATCH($A8,#NAME?,0)+1,0)&gt;0,1,0)</formula>
    </cfRule>
    <cfRule type="expression" dxfId="68"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67" priority="861">
      <formula>IF(VLOOKUP($FK$3,#NAME?,MATCH($A4,#NAME?,0)+1,0)&gt;0,1,0)</formula>
    </cfRule>
    <cfRule type="expression" dxfId="66"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65" priority="860">
      <formula>IF(LEN(FK4)&gt;0,1,0)</formula>
    </cfRule>
  </conditionalFormatting>
  <conditionalFormatting sqref="FL4:FL1048576">
    <cfRule type="expression" dxfId="64" priority="866">
      <formula>IF(VLOOKUP($FL$3,#NAME?,MATCH($A4,#NAME?,0)+1,0)&gt;0,1,0)</formula>
    </cfRule>
    <cfRule type="expression" dxfId="63"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62" priority="871">
      <formula>IF(VLOOKUP($FM$3,#NAME?,MATCH($A4,#NAME?,0)+1,0)&gt;0,1,0)</formula>
    </cfRule>
    <cfRule type="expression" dxfId="61"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60" priority="879">
      <formula>AND(IF(IFERROR(VLOOKUP($FN$3,#NAME?,MATCH($A4,#NAME?,0)+1,0),0)&gt;0,0,1),IF(IFERROR(VLOOKUP($FN$3,#NAME?,MATCH($A4,#NAME?,0)+1,0),0)&gt;0,0,1),IF(IFERROR(VLOOKUP($FN$3,#NAME?,MATCH($A4,#NAME?,0)+1,0),0)&gt;0,0,1),IF(IFERROR(MATCH($A4,#NAME?,0),0)&gt;0,1,0))</formula>
    </cfRule>
    <cfRule type="expression" dxfId="59" priority="876">
      <formula>IF(VLOOKUP($FN$3,#NAME?,MATCH($A4,#NAME?,0)+1,0)&gt;0,1,0)</formula>
    </cfRule>
  </conditionalFormatting>
  <conditionalFormatting sqref="FO4 FO7:FO1048576">
    <cfRule type="expression" dxfId="58"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57" priority="53">
      <formula>IF(LEN(K4)&gt;0,1,0)</formula>
    </cfRule>
  </conditionalFormatting>
  <conditionalFormatting sqref="FO5:FO204 K4:K204">
    <cfRule type="expression" dxfId="56" priority="1031">
      <formula>IF(VLOOKUP($K$3,#NAME?,MATCH($A4,#NAME?,0)+1,0)&gt;0,1,0)</formula>
    </cfRule>
  </conditionalFormatting>
  <conditionalFormatting sqref="FO5:FO204 K5:K1048576">
    <cfRule type="expression" dxfId="55" priority="54">
      <formula>IF(VLOOKUP($K$3,#NAME?,MATCH($A5,#NAME?,0)+1,0)&gt;0,1,0)</formula>
    </cfRule>
    <cfRule type="expression" dxfId="54" priority="57">
      <formula>AND(IF(IFERROR(VLOOKUP($K$3,#NAME?,MATCH($A5,#NAME?,0)+1,0),0)&gt;0,0,1),IF(IFERROR(VLOOKUP($K$3,#NAME?,MATCH($A5,#NAME?,0)+1,0),0)&gt;0,0,1),IF(IFERROR(VLOOKUP($K$3,#NAME?,MATCH($A5,#NAME?,0)+1,0),0)&gt;0,0,1),IF(IFERROR(MATCH($A5,#NAME?,0),0)&gt;0,1,0))</formula>
    </cfRule>
  </conditionalFormatting>
  <conditionalFormatting sqref="FO5:FO204 K4:M204">
    <cfRule type="expression" dxfId="53" priority="1030">
      <formula>IF(LEN(K4)&gt;0,1,0)</formula>
    </cfRule>
  </conditionalFormatting>
  <conditionalFormatting sqref="FO7:FO1048576 FO4">
    <cfRule type="expression" dxfId="52" priority="881">
      <formula>IF(VLOOKUP($FO$3,#NAME?,MATCH($A4,#NAME?,0)+1,0)&gt;0,1,0)</formula>
    </cfRule>
  </conditionalFormatting>
  <conditionalFormatting sqref="FO7:FO1048576">
    <cfRule type="expression" dxfId="51" priority="880">
      <formula>IF(LEN(FO7)&gt;0,1,0)</formula>
    </cfRule>
  </conditionalFormatting>
  <conditionalFormatting sqref="FP4:FP1048576">
    <cfRule type="expression" dxfId="50" priority="886">
      <formula>IF(VLOOKUP($FP$3,#NAME?,MATCH($A4,#NAME?,0)+1,0)&gt;0,1,0)</formula>
    </cfRule>
    <cfRule type="expression" dxfId="49" priority="889">
      <formula>AND(IF(IFERROR(VLOOKUP($FP$3,#NAME?,MATCH($A4,#NAME?,0)+1,0),0)&gt;0,0,1),IF(IFERROR(VLOOKUP($FP$3,#NAME?,MATCH($A4,#NAME?,0)+1,0),0)&gt;0,0,1),IF(IFERROR(VLOOKUP($FP$3,#NAME?,MATCH($A4,#NAME?,0)+1,0),0)&gt;0,0,1),IF(IFERROR(MATCH($A4,#NAME?,0),0)&gt;0,1,0))</formula>
    </cfRule>
  </conditionalFormatting>
  <conditionalFormatting sqref="FP4:GJ1048576">
    <cfRule type="expression" dxfId="48" priority="885">
      <formula>IF(LEN(FP4)&gt;0,1,0)</formula>
    </cfRule>
  </conditionalFormatting>
  <conditionalFormatting sqref="FQ4:FQ1048576">
    <cfRule type="expression" dxfId="47" priority="891">
      <formula>IF(VLOOKUP($FQ$3,#NAME?,MATCH($A4,#NAME?,0)+1,0)&gt;0,1,0)</formula>
    </cfRule>
    <cfRule type="expression" dxfId="46"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45" priority="896">
      <formula>IF(VLOOKUP($FR$3,#NAME?,MATCH($A4,#NAME?,0)+1,0)&gt;0,1,0)</formula>
    </cfRule>
    <cfRule type="expression" dxfId="44"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43" priority="901">
      <formula>IF(VLOOKUP($FS$3,#NAME?,MATCH($A4,#NAME?,0)+1,0)&gt;0,1,0)</formula>
    </cfRule>
    <cfRule type="expression" dxfId="42"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41" priority="906">
      <formula>IF(VLOOKUP($FT$3,#NAME?,MATCH($A4,#NAME?,0)+1,0)&gt;0,1,0)</formula>
    </cfRule>
    <cfRule type="expression" dxfId="40"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39" priority="914">
      <formula>AND(IF(IFERROR(VLOOKUP($FU$3,#NAME?,MATCH($A4,#NAME?,0)+1,0),0)&gt;0,0,1),IF(IFERROR(VLOOKUP($FU$3,#NAME?,MATCH($A4,#NAME?,0)+1,0),0)&gt;0,0,1),IF(IFERROR(VLOOKUP($FU$3,#NAME?,MATCH($A4,#NAME?,0)+1,0),0)&gt;0,0,1),IF(IFERROR(MATCH($A4,#NAME?,0),0)&gt;0,1,0))</formula>
    </cfRule>
    <cfRule type="expression" dxfId="38" priority="911">
      <formula>IF(VLOOKUP($FU$3,#NAME?,MATCH($A4,#NAME?,0)+1,0)&gt;0,1,0)</formula>
    </cfRule>
  </conditionalFormatting>
  <conditionalFormatting sqref="FV4:FV1048576">
    <cfRule type="expression" dxfId="37" priority="916">
      <formula>IF(VLOOKUP($FV$3,#NAME?,MATCH($A4,#NAME?,0)+1,0)&gt;0,1,0)</formula>
    </cfRule>
    <cfRule type="expression" dxfId="36"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35" priority="921">
      <formula>IF(VLOOKUP($FW$3,#NAME?,MATCH($A4,#NAME?,0)+1,0)&gt;0,1,0)</formula>
    </cfRule>
    <cfRule type="expression" dxfId="34"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33" priority="926">
      <formula>IF(VLOOKUP($FX$3,#NAME?,MATCH($A4,#NAME?,0)+1,0)&gt;0,1,0)</formula>
    </cfRule>
    <cfRule type="expression" dxfId="32"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31" priority="931">
      <formula>IF(VLOOKUP($FY$3,#NAME?,MATCH($A4,#NAME?,0)+1,0)&gt;0,1,0)</formula>
    </cfRule>
    <cfRule type="expression" dxfId="3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29" priority="936">
      <formula>IF(VLOOKUP($FZ$3,#NAME?,MATCH($A4,#NAME?,0)+1,0)&gt;0,1,0)</formula>
    </cfRule>
    <cfRule type="expression" dxfId="28"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27" priority="944">
      <formula>AND(IF(IFERROR(VLOOKUP($GA$3,#NAME?,MATCH($A4,#NAME?,0)+1,0),0)&gt;0,0,1),IF(IFERROR(VLOOKUP($GA$3,#NAME?,MATCH($A4,#NAME?,0)+1,0),0)&gt;0,0,1),IF(IFERROR(VLOOKUP($GA$3,#NAME?,MATCH($A4,#NAME?,0)+1,0),0)&gt;0,0,1),IF(IFERROR(MATCH($A4,#NAME?,0),0)&gt;0,1,0))</formula>
    </cfRule>
    <cfRule type="expression" dxfId="26" priority="941">
      <formula>IF(VLOOKUP($GA$3,#NAME?,MATCH($A4,#NAME?,0)+1,0)&gt;0,1,0)</formula>
    </cfRule>
  </conditionalFormatting>
  <conditionalFormatting sqref="GB4:GB1048576">
    <cfRule type="expression" dxfId="25" priority="946">
      <formula>IF(VLOOKUP($GB$3,#NAME?,MATCH($A4,#NAME?,0)+1,0)&gt;0,1,0)</formula>
    </cfRule>
    <cfRule type="expression" dxfId="24"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23" priority="951">
      <formula>IF(VLOOKUP($GC$3,#NAME?,MATCH($A4,#NAME?,0)+1,0)&gt;0,1,0)</formula>
    </cfRule>
    <cfRule type="expression" dxfId="22"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21" priority="956">
      <formula>IF(VLOOKUP($GD$3,#NAME?,MATCH($A4,#NAME?,0)+1,0)&gt;0,1,0)</formula>
    </cfRule>
    <cfRule type="expression" dxfId="20"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9" priority="961">
      <formula>IF(VLOOKUP($GE$3,#NAME?,MATCH($A4,#NAME?,0)+1,0)&gt;0,1,0)</formula>
    </cfRule>
    <cfRule type="expression" dxfId="18"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7" priority="969">
      <formula>AND(IF(IFERROR(VLOOKUP($GF$3,#NAME?,MATCH($A4,#NAME?,0)+1,0),0)&gt;0,0,1),IF(IFERROR(VLOOKUP($GF$3,#NAME?,MATCH($A4,#NAME?,0)+1,0),0)&gt;0,0,1),IF(IFERROR(VLOOKUP($GF$3,#NAME?,MATCH($A4,#NAME?,0)+1,0),0)&gt;0,0,1),IF(IFERROR(MATCH($A4,#NAME?,0),0)&gt;0,1,0))</formula>
    </cfRule>
    <cfRule type="expression" dxfId="16" priority="966">
      <formula>IF(VLOOKUP($GF$3,#NAME?,MATCH($A4,#NAME?,0)+1,0)&gt;0,1,0)</formula>
    </cfRule>
  </conditionalFormatting>
  <conditionalFormatting sqref="GG4:GG1048576">
    <cfRule type="expression" dxfId="15" priority="971">
      <formula>IF(VLOOKUP($GG$3,#NAME?,MATCH($A4,#NAME?,0)+1,0)&gt;0,1,0)</formula>
    </cfRule>
    <cfRule type="expression" dxfId="14"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3" priority="979">
      <formula>AND(IF(IFERROR(VLOOKUP($GH$3,#NAME?,MATCH($A4,#NAME?,0)+1,0),0)&gt;0,0,1),IF(IFERROR(VLOOKUP($GH$3,#NAME?,MATCH($A4,#NAME?,0)+1,0),0)&gt;0,0,1),IF(IFERROR(VLOOKUP($GH$3,#NAME?,MATCH($A4,#NAME?,0)+1,0),0)&gt;0,0,1),IF(IFERROR(MATCH($A4,#NAME?,0),0)&gt;0,1,0))</formula>
    </cfRule>
    <cfRule type="expression" dxfId="12" priority="976">
      <formula>IF(VLOOKUP($GH$3,#NAME?,MATCH($A4,#NAME?,0)+1,0)&gt;0,1,0)</formula>
    </cfRule>
  </conditionalFormatting>
  <conditionalFormatting sqref="GI4:GI1048576">
    <cfRule type="expression" dxfId="11" priority="981">
      <formula>IF(VLOOKUP($GI$3,#NAME?,MATCH($A4,#NAME?,0)+1,0)&gt;0,1,0)</formula>
    </cfRule>
    <cfRule type="expression" dxfId="10"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9" priority="986">
      <formula>IF(VLOOKUP($GJ$3,#NAME?,MATCH($A4,#NAME?,0)+1,0)&gt;0,1,0)</formula>
    </cfRule>
    <cfRule type="expression" dxfId="8" priority="989">
      <formula>AND(IF(IFERROR(VLOOKUP($GJ$3,#NAME?,MATCH($A4,#NAME?,0)+1,0),0)&gt;0,0,1),IF(IFERROR(VLOOKUP($GJ$3,#NAME?,MATCH($A4,#NAME?,0)+1,0),0)&gt;0,0,1),IF(IFERROR(VLOOKUP($GJ$3,#NAME?,MATCH($A4,#NAME?,0)+1,0),0)&gt;0,0,1),IF(IFERROR(MATCH($A4,#NAME?,0),0)&gt;0,1,0))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23 J4:V4 X4:X1041 AB4:AC4 AI4:AT4 AV4:AV166 AX4:AZ1041 BC4:BD1041 CF4:CG1041 CI4:CK1041 CP4:CS1041 CW4:CW1041 DE4:DH1041 DJ4:DN1041 DQ4:DQ1041 DT4:DU1041 ED4:EF1041 EH4:EH1041 ET4:EU1041 EW4:FA1041 FC4:FI4 FK4:FO4 FQ4:FZ1041 GB4:GE1041 GG4:GJ1041 C5:C1041 AB5:AB1041 AI5:AI1041 AK5:AS221 DP5:DP1041 FC5:FO204 F24:F1041 G25:G1041 AT167:AT1041 B205:B1041 D205:D1041 J205:V1041 AC205:AC1041 AV205:AV1041 FC205:FI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6: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83: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B1" zoomScaleNormal="100" workbookViewId="0">
      <selection activeCell="B37" sqref="B37"/>
    </sheetView>
  </sheetViews>
  <sheetFormatPr baseColWidth="10" defaultColWidth="12" defaultRowHeight="13" x14ac:dyDescent="0.15"/>
  <cols>
    <col min="1" max="1" width="18.83203125" customWidth="1"/>
    <col min="2" max="2" width="63.1640625" style="38"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9" t="s">
        <v>345</v>
      </c>
      <c r="B1" s="40" t="str">
        <f>IF(Values!$B$36=English!$B$2,English!B10, IF(Values!$B$36=German!$B$2,German!B10, IF(Values!$B$36=Italian!$B$2,Italian!B10, IF(Values!$B$36=Spanish!$B$2, Spanish!B10, IF(Values!$B$36=French!$B$2,French!B10, IF(Values!$B$36=Dutch!$B$2,Dutch!B10, IF(Values!$B$36=English!$D$32, English!D40, 0)))))))</f>
        <v>ersatztastatur {language} Hintergrundbeleuchtung für Lenovo Thinkpad</v>
      </c>
      <c r="E1" s="1" t="s">
        <v>346</v>
      </c>
      <c r="F1" s="1"/>
      <c r="G1" s="1"/>
      <c r="H1" s="41"/>
      <c r="I1" s="41"/>
    </row>
    <row r="2" spans="1:22" ht="14" x14ac:dyDescent="0.15">
      <c r="A2" s="39" t="s">
        <v>347</v>
      </c>
      <c r="B2" s="40" t="str">
        <f>IF(Values!$B$36=English!$B$2,English!B11, IF(Values!$B$36=German!$B$2,German!B11, IF(Values!$B$36=Italian!$B$2,Italian!B11, IF(Values!$B$36=Spanish!$B$2, Spanish!B11, IF(Values!$B$36=French!$B$2,French!B11, IF(Values!$B$36=Dutch!$B$2,Dutch!B11, IF(Values!$B$36=English!$D$32, English!D41, 0)))))))</f>
        <v>ersatztastatur {language} Nicht Hintergrundbeleuchtung für Lenovo Thinkpad</v>
      </c>
    </row>
    <row r="3" spans="1:22" x14ac:dyDescent="0.15">
      <c r="A3" s="39" t="s">
        <v>348</v>
      </c>
      <c r="B3" s="42" t="s">
        <v>349</v>
      </c>
      <c r="C3" s="39" t="s">
        <v>350</v>
      </c>
      <c r="D3" s="39" t="s">
        <v>351</v>
      </c>
      <c r="E3" s="39" t="s">
        <v>352</v>
      </c>
      <c r="F3" s="39" t="s">
        <v>353</v>
      </c>
      <c r="G3" s="39" t="s">
        <v>354</v>
      </c>
      <c r="H3" s="39" t="s">
        <v>355</v>
      </c>
      <c r="I3" s="39" t="s">
        <v>356</v>
      </c>
      <c r="J3" s="39" t="s">
        <v>357</v>
      </c>
      <c r="K3" s="39" t="s">
        <v>358</v>
      </c>
      <c r="L3" s="39" t="s">
        <v>359</v>
      </c>
      <c r="M3" s="39" t="s">
        <v>360</v>
      </c>
      <c r="N3" s="39" t="s">
        <v>361</v>
      </c>
      <c r="O3" s="39" t="s">
        <v>362</v>
      </c>
      <c r="V3" t="s">
        <v>363</v>
      </c>
    </row>
    <row r="4" spans="1:22" ht="28" x14ac:dyDescent="0.15">
      <c r="A4" s="39" t="s">
        <v>364</v>
      </c>
      <c r="B4" s="43">
        <v>64.989999999999995</v>
      </c>
      <c r="C4" s="44" t="b">
        <f>FALSE()</f>
        <v>0</v>
      </c>
      <c r="D4" s="44" t="b">
        <f>TRUE()</f>
        <v>1</v>
      </c>
      <c r="E4" s="38">
        <v>5714401465010</v>
      </c>
      <c r="F4" s="38" t="s">
        <v>365</v>
      </c>
      <c r="G4" s="45" t="s">
        <v>366</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Deutsche</v>
      </c>
      <c r="I4" s="46" t="b">
        <f>TRUE()</f>
        <v>1</v>
      </c>
      <c r="J4" s="47" t="b">
        <f>FALSE()</f>
        <v>0</v>
      </c>
      <c r="K4" s="38" t="s">
        <v>367</v>
      </c>
      <c r="L4" s="48" t="b">
        <f>TRUE()</f>
        <v>1</v>
      </c>
      <c r="M4" s="49" t="str">
        <f t="shared" ref="M4:M35" si="0">IF(ISBLANK(K4),"",IF(L4, "https://raw.githubusercontent.com/PatrickVibild/TellusAmazonPictures/master/pictures/"&amp;K4&amp;"/1.jpg","https://download.lenovo.com/Images/Parts/"&amp;K4&amp;"/"&amp;K4&amp;"_A.jpg"))</f>
        <v>https://raw.githubusercontent.com/PatrickVibild/TellusAmazonPictures/master/pictures/Lenovo/T460s/RG/DE/1.jpg</v>
      </c>
      <c r="N4" s="49" t="str">
        <f t="shared" ref="N4:N35" si="1">IF(ISBLANK(K4),"",IF(L4, "https://raw.githubusercontent.com/PatrickVibild/TellusAmazonPictures/master/pictures/"&amp;K4&amp;"/2.jpg","https://download.lenovo.com/Images/Parts/"&amp;K4&amp;"/"&amp;K4&amp;"_B.jpg"))</f>
        <v>https://raw.githubusercontent.com/PatrickVibild/TellusAmazonPictures/master/pictures/Lenovo/T460s/RG/DE/2.jpg</v>
      </c>
      <c r="O4" s="50" t="str">
        <f t="shared" ref="O4:O35" si="2">IF(ISBLANK(K4),"",IF(L4, "https://raw.githubusercontent.com/PatrickVibild/TellusAmazonPictures/master/pictures/"&amp;K4&amp;"/3.jpg","https://download.lenovo.com/Images/Parts/"&amp;K4&amp;"/"&amp;K4&amp;"_details.jpg"))</f>
        <v>https://raw.githubusercontent.com/PatrickVibild/TellusAmazonPictures/master/pictures/Lenovo/T460s/RG/DE/3.jpg</v>
      </c>
      <c r="P4" t="str">
        <f t="shared" ref="P4:P35" si="3">IF(ISBLANK(K4),"",IF(L4, "https://raw.githubusercontent.com/PatrickVibild/TellusAmazonPictures/master/pictures/"&amp;K4&amp;"/4.jpg", ""))</f>
        <v>https://raw.githubusercontent.com/PatrickVibild/TellusAmazonPictures/master/pictures/Lenovo/T460s/RG/DE/4.jpg</v>
      </c>
      <c r="Q4" t="str">
        <f t="shared" ref="Q4:Q35" si="4">IF(ISBLANK(K4),"",IF(L4, "https://raw.githubusercontent.com/PatrickVibild/TellusAmazonPictures/master/pictures/"&amp;K4&amp;"/5.jpg", ""))</f>
        <v>https://raw.githubusercontent.com/PatrickVibild/TellusAmazonPictures/master/pictures/Lenovo/T460s/RG/DE/5.jpg</v>
      </c>
      <c r="R4" t="str">
        <f t="shared" ref="R4:R35" si="5">IF(ISBLANK(K4),"",IF(L4, "https://raw.githubusercontent.com/PatrickVibild/TellusAmazonPictures/master/pictures/"&amp;K4&amp;"/6.jpg", ""))</f>
        <v>https://raw.githubusercontent.com/PatrickVibild/TellusAmazonPictures/master/pictures/Lenovo/T460s/RG/DE/6.jpg</v>
      </c>
      <c r="S4" t="str">
        <f t="shared" ref="S4:S35" si="6">IF(ISBLANK(K4),"",IF(L4, "https://raw.githubusercontent.com/PatrickVibild/TellusAmazonPictures/master/pictures/"&amp;K4&amp;"/7.jpg", ""))</f>
        <v>https://raw.githubusercontent.com/PatrickVibild/TellusAmazonPictures/master/pictures/Lenovo/T460s/RG/DE/7.jpg</v>
      </c>
      <c r="T4" t="str">
        <f t="shared" ref="T4:T35" si="7">IF(ISBLANK(K4),"",IF(L4, "https://raw.githubusercontent.com/PatrickVibild/TellusAmazonPictures/master/pictures/"&amp;K4&amp;"/8.jpg",""))</f>
        <v>https://raw.githubusercontent.com/PatrickVibild/TellusAmazonPictures/master/pictures/Lenovo/T460s/RG/DE/8.jpg</v>
      </c>
      <c r="U4" t="str">
        <f t="shared" ref="U4:U35" si="8">IF(ISBLANK(K4),"",IF(L4, "https://raw.githubusercontent.com/PatrickVibild/TellusAmazonPictures/master/pictures/"&amp;K4&amp;"/9.jpg", ""))</f>
        <v>https://raw.githubusercontent.com/PatrickVibild/TellusAmazonPictures/master/pictures/Lenovo/T460s/RG/DE/9.jpg</v>
      </c>
      <c r="V4" s="45">
        <f>MATCH(G4,options!$D$1:$D$20,0)</f>
        <v>1</v>
      </c>
    </row>
    <row r="5" spans="1:22" ht="28" x14ac:dyDescent="0.15">
      <c r="A5" s="39" t="s">
        <v>368</v>
      </c>
      <c r="B5" s="43">
        <v>54.99</v>
      </c>
      <c r="C5" s="44" t="b">
        <f>FALSE()</f>
        <v>0</v>
      </c>
      <c r="D5" s="44" t="b">
        <f>TRUE()</f>
        <v>1</v>
      </c>
      <c r="E5" s="38">
        <v>5714401465027</v>
      </c>
      <c r="F5" s="38" t="s">
        <v>369</v>
      </c>
      <c r="G5" s="45" t="s">
        <v>370</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Französisch</v>
      </c>
      <c r="I5" s="46" t="b">
        <f>TRUE()</f>
        <v>1</v>
      </c>
      <c r="J5" s="47" t="b">
        <f>FALSE()</f>
        <v>0</v>
      </c>
      <c r="K5" s="38" t="s">
        <v>371</v>
      </c>
      <c r="L5" s="48" t="b">
        <f>TRUE()</f>
        <v>1</v>
      </c>
      <c r="M5" s="49" t="str">
        <f t="shared" si="0"/>
        <v>https://raw.githubusercontent.com/PatrickVibild/TellusAmazonPictures/master/pictures/Lenovo/T460s/RG/FR/1.jpg</v>
      </c>
      <c r="N5" s="49" t="str">
        <f t="shared" si="1"/>
        <v>https://raw.githubusercontent.com/PatrickVibild/TellusAmazonPictures/master/pictures/Lenovo/T460s/RG/FR/2.jpg</v>
      </c>
      <c r="O5" s="50" t="str">
        <f t="shared" si="2"/>
        <v>https://raw.githubusercontent.com/PatrickVibild/TellusAmazonPictures/master/pictures/Lenovo/T460s/RG/FR/3.jpg</v>
      </c>
      <c r="P5" t="str">
        <f t="shared" si="3"/>
        <v>https://raw.githubusercontent.com/PatrickVibild/TellusAmazonPictures/master/pictures/Lenovo/T460s/RG/FR/4.jpg</v>
      </c>
      <c r="Q5" t="str">
        <f t="shared" si="4"/>
        <v>https://raw.githubusercontent.com/PatrickVibild/TellusAmazonPictures/master/pictures/Lenovo/T460s/RG/FR/5.jpg</v>
      </c>
      <c r="R5" t="str">
        <f t="shared" si="5"/>
        <v>https://raw.githubusercontent.com/PatrickVibild/TellusAmazonPictures/master/pictures/Lenovo/T460s/RG/FR/6.jpg</v>
      </c>
      <c r="S5" t="str">
        <f t="shared" si="6"/>
        <v>https://raw.githubusercontent.com/PatrickVibild/TellusAmazonPictures/master/pictures/Lenovo/T460s/RG/FR/7.jpg</v>
      </c>
      <c r="T5" t="str">
        <f t="shared" si="7"/>
        <v>https://raw.githubusercontent.com/PatrickVibild/TellusAmazonPictures/master/pictures/Lenovo/T460s/RG/FR/8.jpg</v>
      </c>
      <c r="U5" t="str">
        <f t="shared" si="8"/>
        <v>https://raw.githubusercontent.com/PatrickVibild/TellusAmazonPictures/master/pictures/Lenovo/T460s/RG/FR/9.jpg</v>
      </c>
      <c r="V5" s="45">
        <f>MATCH(G5,options!$D$1:$D$20,0)</f>
        <v>2</v>
      </c>
    </row>
    <row r="6" spans="1:22" ht="28" x14ac:dyDescent="0.15">
      <c r="A6" s="39" t="s">
        <v>372</v>
      </c>
      <c r="B6" s="51" t="s">
        <v>373</v>
      </c>
      <c r="C6" s="44" t="b">
        <f>FALSE()</f>
        <v>0</v>
      </c>
      <c r="D6" s="44" t="b">
        <f>TRUE()</f>
        <v>1</v>
      </c>
      <c r="E6" s="38">
        <v>5714401465034</v>
      </c>
      <c r="F6" s="38" t="s">
        <v>374</v>
      </c>
      <c r="G6" s="45"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Italienisch</v>
      </c>
      <c r="I6" s="46" t="b">
        <f>TRUE()</f>
        <v>1</v>
      </c>
      <c r="J6" s="47" t="b">
        <f>FALSE()</f>
        <v>0</v>
      </c>
      <c r="K6" s="38" t="s">
        <v>376</v>
      </c>
      <c r="L6" s="48" t="b">
        <f>TRUE()</f>
        <v>1</v>
      </c>
      <c r="M6" s="49" t="str">
        <f t="shared" si="0"/>
        <v>https://raw.githubusercontent.com/PatrickVibild/TellusAmazonPictures/master/pictures/Lenovo/T460s/RG/IT/1.jpg</v>
      </c>
      <c r="N6" s="49" t="str">
        <f t="shared" si="1"/>
        <v>https://raw.githubusercontent.com/PatrickVibild/TellusAmazonPictures/master/pictures/Lenovo/T460s/RG/IT/2.jpg</v>
      </c>
      <c r="O6" s="50" t="str">
        <f t="shared" si="2"/>
        <v>https://raw.githubusercontent.com/PatrickVibild/TellusAmazonPictures/master/pictures/Lenovo/T460s/RG/IT/3.jpg</v>
      </c>
      <c r="P6" t="str">
        <f t="shared" si="3"/>
        <v>https://raw.githubusercontent.com/PatrickVibild/TellusAmazonPictures/master/pictures/Lenovo/T460s/RG/IT/4.jpg</v>
      </c>
      <c r="Q6" t="str">
        <f t="shared" si="4"/>
        <v>https://raw.githubusercontent.com/PatrickVibild/TellusAmazonPictures/master/pictures/Lenovo/T460s/RG/IT/5.jpg</v>
      </c>
      <c r="R6" t="str">
        <f t="shared" si="5"/>
        <v>https://raw.githubusercontent.com/PatrickVibild/TellusAmazonPictures/master/pictures/Lenovo/T460s/RG/IT/6.jpg</v>
      </c>
      <c r="S6" t="str">
        <f t="shared" si="6"/>
        <v>https://raw.githubusercontent.com/PatrickVibild/TellusAmazonPictures/master/pictures/Lenovo/T460s/RG/IT/7.jpg</v>
      </c>
      <c r="T6" t="str">
        <f t="shared" si="7"/>
        <v>https://raw.githubusercontent.com/PatrickVibild/TellusAmazonPictures/master/pictures/Lenovo/T460s/RG/IT/8.jpg</v>
      </c>
      <c r="U6" t="str">
        <f t="shared" si="8"/>
        <v>https://raw.githubusercontent.com/PatrickVibild/TellusAmazonPictures/master/pictures/Lenovo/T460s/RG/IT/9.jpg</v>
      </c>
      <c r="V6" s="45">
        <f>MATCH(G6,options!$D$1:$D$20,0)</f>
        <v>3</v>
      </c>
    </row>
    <row r="7" spans="1:22" ht="28" x14ac:dyDescent="0.15">
      <c r="A7" s="39" t="s">
        <v>377</v>
      </c>
      <c r="B7" s="52" t="str">
        <f>IF(B6=options!C1,"41","41")</f>
        <v>41</v>
      </c>
      <c r="C7" s="44" t="b">
        <f>FALSE()</f>
        <v>0</v>
      </c>
      <c r="D7" s="44" t="b">
        <f>TRUE()</f>
        <v>1</v>
      </c>
      <c r="E7" s="38">
        <v>5714401465041</v>
      </c>
      <c r="F7" s="38" t="s">
        <v>378</v>
      </c>
      <c r="G7" s="45" t="s">
        <v>379</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Spanisch</v>
      </c>
      <c r="I7" s="46" t="b">
        <f>TRUE()</f>
        <v>1</v>
      </c>
      <c r="J7" s="47" t="b">
        <f>FALSE()</f>
        <v>0</v>
      </c>
      <c r="K7" s="38" t="s">
        <v>380</v>
      </c>
      <c r="L7" s="48" t="b">
        <v>1</v>
      </c>
      <c r="M7" s="49" t="str">
        <f t="shared" si="0"/>
        <v>https://raw.githubusercontent.com/PatrickVibild/TellusAmazonPictures/master/pictures/Lenovo/T460s/RG/ES/1.jpg</v>
      </c>
      <c r="N7" s="49" t="str">
        <f t="shared" si="1"/>
        <v>https://raw.githubusercontent.com/PatrickVibild/TellusAmazonPictures/master/pictures/Lenovo/T460s/RG/ES/2.jpg</v>
      </c>
      <c r="O7" s="50" t="str">
        <f t="shared" si="2"/>
        <v>https://raw.githubusercontent.com/PatrickVibild/TellusAmazonPictures/master/pictures/Lenovo/T460s/RG/ES/3.jpg</v>
      </c>
      <c r="P7" t="str">
        <f t="shared" si="3"/>
        <v>https://raw.githubusercontent.com/PatrickVibild/TellusAmazonPictures/master/pictures/Lenovo/T460s/RG/ES/4.jpg</v>
      </c>
      <c r="Q7" t="str">
        <f t="shared" si="4"/>
        <v>https://raw.githubusercontent.com/PatrickVibild/TellusAmazonPictures/master/pictures/Lenovo/T460s/RG/ES/5.jpg</v>
      </c>
      <c r="R7" t="str">
        <f t="shared" si="5"/>
        <v>https://raw.githubusercontent.com/PatrickVibild/TellusAmazonPictures/master/pictures/Lenovo/T460s/RG/ES/6.jpg</v>
      </c>
      <c r="S7" t="str">
        <f t="shared" si="6"/>
        <v>https://raw.githubusercontent.com/PatrickVibild/TellusAmazonPictures/master/pictures/Lenovo/T460s/RG/ES/7.jpg</v>
      </c>
      <c r="T7" t="str">
        <f t="shared" si="7"/>
        <v>https://raw.githubusercontent.com/PatrickVibild/TellusAmazonPictures/master/pictures/Lenovo/T460s/RG/ES/8.jpg</v>
      </c>
      <c r="U7" t="str">
        <f t="shared" si="8"/>
        <v>https://raw.githubusercontent.com/PatrickVibild/TellusAmazonPictures/master/pictures/Lenovo/T460s/RG/ES/9.jpg</v>
      </c>
      <c r="V7" s="45">
        <f>MATCH(G7,options!$D$1:$D$20,0)</f>
        <v>4</v>
      </c>
    </row>
    <row r="8" spans="1:22" ht="28" x14ac:dyDescent="0.15">
      <c r="A8" s="39" t="s">
        <v>381</v>
      </c>
      <c r="B8" s="52" t="str">
        <f>IF(B6=options!C1,"17","17")</f>
        <v>17</v>
      </c>
      <c r="C8" s="44" t="b">
        <f>FALSE()</f>
        <v>0</v>
      </c>
      <c r="D8" s="44" t="b">
        <f>TRUE()</f>
        <v>1</v>
      </c>
      <c r="E8" s="38">
        <v>5714401465058</v>
      </c>
      <c r="F8" s="38" t="s">
        <v>382</v>
      </c>
      <c r="G8" s="45" t="s">
        <v>383</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UK</v>
      </c>
      <c r="I8" s="46" t="b">
        <f>TRUE()</f>
        <v>1</v>
      </c>
      <c r="J8" s="47" t="b">
        <f>FALSE()</f>
        <v>0</v>
      </c>
      <c r="K8" s="38" t="s">
        <v>384</v>
      </c>
      <c r="L8" s="48" t="b">
        <f>TRUE()</f>
        <v>1</v>
      </c>
      <c r="M8" s="49" t="str">
        <f t="shared" si="0"/>
        <v>https://raw.githubusercontent.com/PatrickVibild/TellusAmazonPictures/master/pictures/Lenovo/T460s/RG/UK/1.jpg</v>
      </c>
      <c r="N8" s="49" t="str">
        <f t="shared" si="1"/>
        <v>https://raw.githubusercontent.com/PatrickVibild/TellusAmazonPictures/master/pictures/Lenovo/T460s/RG/UK/2.jpg</v>
      </c>
      <c r="O8" s="50" t="str">
        <f t="shared" si="2"/>
        <v>https://raw.githubusercontent.com/PatrickVibild/TellusAmazonPictures/master/pictures/Lenovo/T460s/RG/UK/3.jpg</v>
      </c>
      <c r="P8" t="str">
        <f t="shared" si="3"/>
        <v>https://raw.githubusercontent.com/PatrickVibild/TellusAmazonPictures/master/pictures/Lenovo/T460s/RG/UK/4.jpg</v>
      </c>
      <c r="Q8" t="str">
        <f t="shared" si="4"/>
        <v>https://raw.githubusercontent.com/PatrickVibild/TellusAmazonPictures/master/pictures/Lenovo/T460s/RG/UK/5.jpg</v>
      </c>
      <c r="R8" t="str">
        <f t="shared" si="5"/>
        <v>https://raw.githubusercontent.com/PatrickVibild/TellusAmazonPictures/master/pictures/Lenovo/T460s/RG/UK/6.jpg</v>
      </c>
      <c r="S8" t="str">
        <f t="shared" si="6"/>
        <v>https://raw.githubusercontent.com/PatrickVibild/TellusAmazonPictures/master/pictures/Lenovo/T460s/RG/UK/7.jpg</v>
      </c>
      <c r="T8" t="str">
        <f t="shared" si="7"/>
        <v>https://raw.githubusercontent.com/PatrickVibild/TellusAmazonPictures/master/pictures/Lenovo/T460s/RG/UK/8.jpg</v>
      </c>
      <c r="U8" t="str">
        <f t="shared" si="8"/>
        <v>https://raw.githubusercontent.com/PatrickVibild/TellusAmazonPictures/master/pictures/Lenovo/T460s/RG/UK/9.jpg</v>
      </c>
      <c r="V8" s="45">
        <f>MATCH(G8,options!$D$1:$D$20,0)</f>
        <v>5</v>
      </c>
    </row>
    <row r="9" spans="1:22" ht="28" x14ac:dyDescent="0.15">
      <c r="A9" s="39" t="s">
        <v>385</v>
      </c>
      <c r="B9" s="52" t="str">
        <f>IF(B6=options!C1,"5","5")</f>
        <v>5</v>
      </c>
      <c r="C9" s="44" t="b">
        <f>FALSE()</f>
        <v>0</v>
      </c>
      <c r="D9" s="44" t="b">
        <f>FALSE()</f>
        <v>0</v>
      </c>
      <c r="E9" s="38">
        <v>5714401465065</v>
      </c>
      <c r="F9" s="38" t="s">
        <v>386</v>
      </c>
      <c r="G9" s="45" t="s">
        <v>387</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Skandinavisch – Nordisch</v>
      </c>
      <c r="I9" s="46" t="b">
        <f>TRUE()</f>
        <v>1</v>
      </c>
      <c r="J9" s="47" t="b">
        <f>FALSE()</f>
        <v>0</v>
      </c>
      <c r="K9" s="38" t="s">
        <v>388</v>
      </c>
      <c r="L9" s="48" t="b">
        <f>TRUE()</f>
        <v>1</v>
      </c>
      <c r="M9" s="49" t="str">
        <f t="shared" si="0"/>
        <v>https://raw.githubusercontent.com/PatrickVibild/TellusAmazonPictures/master/pictures/Lenovo/T460s/RG/NOR/1.jpg</v>
      </c>
      <c r="N9" s="49" t="str">
        <f t="shared" si="1"/>
        <v>https://raw.githubusercontent.com/PatrickVibild/TellusAmazonPictures/master/pictures/Lenovo/T460s/RG/NOR/2.jpg</v>
      </c>
      <c r="O9" s="50" t="str">
        <f t="shared" si="2"/>
        <v>https://raw.githubusercontent.com/PatrickVibild/TellusAmazonPictures/master/pictures/Lenovo/T460s/RG/NOR/3.jpg</v>
      </c>
      <c r="P9" t="str">
        <f t="shared" si="3"/>
        <v>https://raw.githubusercontent.com/PatrickVibild/TellusAmazonPictures/master/pictures/Lenovo/T460s/RG/NOR/4.jpg</v>
      </c>
      <c r="Q9" t="str">
        <f t="shared" si="4"/>
        <v>https://raw.githubusercontent.com/PatrickVibild/TellusAmazonPictures/master/pictures/Lenovo/T460s/RG/NOR/5.jpg</v>
      </c>
      <c r="R9" t="str">
        <f t="shared" si="5"/>
        <v>https://raw.githubusercontent.com/PatrickVibild/TellusAmazonPictures/master/pictures/Lenovo/T460s/RG/NOR/6.jpg</v>
      </c>
      <c r="S9" t="str">
        <f t="shared" si="6"/>
        <v>https://raw.githubusercontent.com/PatrickVibild/TellusAmazonPictures/master/pictures/Lenovo/T460s/RG/NOR/7.jpg</v>
      </c>
      <c r="T9" t="str">
        <f t="shared" si="7"/>
        <v>https://raw.githubusercontent.com/PatrickVibild/TellusAmazonPictures/master/pictures/Lenovo/T460s/RG/NOR/8.jpg</v>
      </c>
      <c r="U9" t="str">
        <f t="shared" si="8"/>
        <v>https://raw.githubusercontent.com/PatrickVibild/TellusAmazonPictures/master/pictures/Lenovo/T460s/RG/NOR/9.jpg</v>
      </c>
      <c r="V9" s="45">
        <f>MATCH(G9,options!$D$1:$D$20,0)</f>
        <v>6</v>
      </c>
    </row>
    <row r="10" spans="1:22" ht="14" x14ac:dyDescent="0.15">
      <c r="A10" t="s">
        <v>389</v>
      </c>
      <c r="B10" s="53"/>
      <c r="C10" s="44" t="b">
        <f>FALSE()</f>
        <v>0</v>
      </c>
      <c r="D10" s="44" t="b">
        <f>FALSE()</f>
        <v>0</v>
      </c>
      <c r="E10" s="38">
        <v>5714401465072</v>
      </c>
      <c r="F10" s="38" t="s">
        <v>390</v>
      </c>
      <c r="G10" s="45" t="s">
        <v>391</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Belgier</v>
      </c>
      <c r="I10" s="46" t="b">
        <f>TRUE()</f>
        <v>1</v>
      </c>
      <c r="J10" s="47" t="b">
        <f>FALSE()</f>
        <v>0</v>
      </c>
      <c r="K10" s="38" t="s">
        <v>392</v>
      </c>
      <c r="L10" s="48" t="b">
        <f>FALSE()</f>
        <v>0</v>
      </c>
      <c r="M10" s="49" t="str">
        <f t="shared" si="0"/>
        <v>https://download.lenovo.com/Images/Parts/01YR052/01YR052_A.jpg</v>
      </c>
      <c r="N10" s="49" t="str">
        <f t="shared" si="1"/>
        <v>https://download.lenovo.com/Images/Parts/01YR052/01YR052_B.jpg</v>
      </c>
      <c r="O10" s="50" t="str">
        <f t="shared" si="2"/>
        <v>https://download.lenovo.com/Images/Parts/01YR052/01YR052_details.jpg</v>
      </c>
      <c r="P10" t="str">
        <f t="shared" si="3"/>
        <v/>
      </c>
      <c r="Q10" t="str">
        <f t="shared" si="4"/>
        <v/>
      </c>
      <c r="R10" t="str">
        <f t="shared" si="5"/>
        <v/>
      </c>
      <c r="S10" t="str">
        <f t="shared" si="6"/>
        <v/>
      </c>
      <c r="T10" t="str">
        <f t="shared" si="7"/>
        <v/>
      </c>
      <c r="U10" t="str">
        <f t="shared" si="8"/>
        <v/>
      </c>
      <c r="V10" s="45">
        <f>MATCH(G10,options!$D$1:$D$20,0)</f>
        <v>7</v>
      </c>
    </row>
    <row r="11" spans="1:22" ht="14" x14ac:dyDescent="0.15">
      <c r="A11" s="39" t="s">
        <v>393</v>
      </c>
      <c r="B11" s="43">
        <v>150</v>
      </c>
      <c r="C11" s="44" t="b">
        <f>FALSE()</f>
        <v>0</v>
      </c>
      <c r="D11" s="44" t="b">
        <f>FALSE()</f>
        <v>0</v>
      </c>
      <c r="E11" s="38">
        <v>5714401465089</v>
      </c>
      <c r="F11" s="38" t="s">
        <v>394</v>
      </c>
      <c r="G11" s="45" t="s">
        <v>395</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Bulgarisch</v>
      </c>
      <c r="I11" s="46" t="b">
        <f>TRUE()</f>
        <v>1</v>
      </c>
      <c r="J11" s="47" t="b">
        <f>FALSE()</f>
        <v>0</v>
      </c>
      <c r="K11" s="38"/>
      <c r="L11" s="48" t="b">
        <f>FALSE()</f>
        <v>0</v>
      </c>
      <c r="M11" s="49" t="str">
        <f t="shared" si="0"/>
        <v/>
      </c>
      <c r="N11" s="49" t="str">
        <f t="shared" si="1"/>
        <v/>
      </c>
      <c r="O11" s="50" t="str">
        <f t="shared" si="2"/>
        <v/>
      </c>
      <c r="P11" t="str">
        <f t="shared" si="3"/>
        <v/>
      </c>
      <c r="Q11" t="str">
        <f t="shared" si="4"/>
        <v/>
      </c>
      <c r="R11" t="str">
        <f t="shared" si="5"/>
        <v/>
      </c>
      <c r="S11" t="str">
        <f t="shared" si="6"/>
        <v/>
      </c>
      <c r="T11" t="str">
        <f t="shared" si="7"/>
        <v/>
      </c>
      <c r="U11" t="str">
        <f t="shared" si="8"/>
        <v/>
      </c>
      <c r="V11" s="45">
        <f>MATCH(G11,options!$D$1:$D$20,0)</f>
        <v>8</v>
      </c>
    </row>
    <row r="12" spans="1:22" ht="14" x14ac:dyDescent="0.15">
      <c r="B12" s="53"/>
      <c r="C12" s="44" t="b">
        <f>FALSE()</f>
        <v>0</v>
      </c>
      <c r="D12" s="44" t="b">
        <f>FALSE()</f>
        <v>0</v>
      </c>
      <c r="E12" s="38">
        <v>5714401465096</v>
      </c>
      <c r="F12" s="38" t="s">
        <v>396</v>
      </c>
      <c r="G12" s="45" t="s">
        <v>397</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Tschechisch</v>
      </c>
      <c r="I12" s="46" t="b">
        <f>TRUE()</f>
        <v>1</v>
      </c>
      <c r="J12" s="47" t="b">
        <f>FALSE()</f>
        <v>0</v>
      </c>
      <c r="K12" s="38" t="s">
        <v>398</v>
      </c>
      <c r="L12" s="48" t="b">
        <f>FALSE()</f>
        <v>0</v>
      </c>
      <c r="M12" s="49" t="str">
        <f t="shared" si="0"/>
        <v>https://download.lenovo.com/Images/Parts/01YT108/01YT108_A.jpg</v>
      </c>
      <c r="N12" s="49" t="str">
        <f t="shared" si="1"/>
        <v>https://download.lenovo.com/Images/Parts/01YT108/01YT108_B.jpg</v>
      </c>
      <c r="O12" s="50" t="str">
        <f t="shared" si="2"/>
        <v>https://download.lenovo.com/Images/Parts/01YT108/01YT108_details.jpg</v>
      </c>
      <c r="P12" t="str">
        <f t="shared" si="3"/>
        <v/>
      </c>
      <c r="Q12" t="str">
        <f t="shared" si="4"/>
        <v/>
      </c>
      <c r="R12" t="str">
        <f t="shared" si="5"/>
        <v/>
      </c>
      <c r="S12" t="str">
        <f t="shared" si="6"/>
        <v/>
      </c>
      <c r="T12" t="str">
        <f t="shared" si="7"/>
        <v/>
      </c>
      <c r="U12" t="str">
        <f t="shared" si="8"/>
        <v/>
      </c>
      <c r="V12" s="45">
        <f>MATCH(G12,options!$D$1:$D$20,0)</f>
        <v>20</v>
      </c>
    </row>
    <row r="13" spans="1:22" ht="14" x14ac:dyDescent="0.15">
      <c r="A13" s="39" t="s">
        <v>399</v>
      </c>
      <c r="B13" s="38" t="s">
        <v>400</v>
      </c>
      <c r="C13" s="44" t="b">
        <f>FALSE()</f>
        <v>0</v>
      </c>
      <c r="D13" s="44" t="b">
        <f>FALSE()</f>
        <v>0</v>
      </c>
      <c r="E13" s="38">
        <v>5714401465102</v>
      </c>
      <c r="F13" s="38" t="s">
        <v>401</v>
      </c>
      <c r="G13" s="45" t="s">
        <v>402</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Dänisch</v>
      </c>
      <c r="I13" s="46" t="b">
        <f>TRUE()</f>
        <v>1</v>
      </c>
      <c r="J13" s="47" t="b">
        <f>FALSE()</f>
        <v>0</v>
      </c>
      <c r="K13" s="38" t="s">
        <v>403</v>
      </c>
      <c r="L13" s="48" t="b">
        <f>FALSE()</f>
        <v>0</v>
      </c>
      <c r="M13" s="49" t="str">
        <f t="shared" si="0"/>
        <v>https://download.lenovo.com/Images/Parts/01YR055/01YR055_A.jpg</v>
      </c>
      <c r="N13" s="49" t="str">
        <f t="shared" si="1"/>
        <v>https://download.lenovo.com/Images/Parts/01YR055/01YR055_B.jpg</v>
      </c>
      <c r="O13" s="50" t="str">
        <f t="shared" si="2"/>
        <v>https://download.lenovo.com/Images/Parts/01YR055/01YR055_details.jpg</v>
      </c>
      <c r="P13" t="str">
        <f t="shared" si="3"/>
        <v/>
      </c>
      <c r="Q13" t="str">
        <f t="shared" si="4"/>
        <v/>
      </c>
      <c r="R13" t="str">
        <f t="shared" si="5"/>
        <v/>
      </c>
      <c r="S13" t="str">
        <f t="shared" si="6"/>
        <v/>
      </c>
      <c r="T13" t="str">
        <f t="shared" si="7"/>
        <v/>
      </c>
      <c r="U13" t="str">
        <f t="shared" si="8"/>
        <v/>
      </c>
      <c r="V13" s="45">
        <f>MATCH(G13,options!$D$1:$D$20,0)</f>
        <v>9</v>
      </c>
    </row>
    <row r="14" spans="1:22" ht="14" x14ac:dyDescent="0.15">
      <c r="A14" s="39" t="s">
        <v>404</v>
      </c>
      <c r="B14" s="38">
        <v>5714401460992</v>
      </c>
      <c r="C14" s="44" t="b">
        <f>FALSE()</f>
        <v>0</v>
      </c>
      <c r="D14" s="44" t="b">
        <f>FALSE()</f>
        <v>0</v>
      </c>
      <c r="E14" s="38">
        <v>5714401465119</v>
      </c>
      <c r="F14" s="38" t="s">
        <v>405</v>
      </c>
      <c r="G14" s="45" t="s">
        <v>406</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Hungarisch</v>
      </c>
      <c r="I14" s="46" t="b">
        <f>TRUE()</f>
        <v>1</v>
      </c>
      <c r="J14" s="47" t="b">
        <f>FALSE()</f>
        <v>0</v>
      </c>
      <c r="K14" s="38" t="s">
        <v>407</v>
      </c>
      <c r="L14" s="48" t="b">
        <f>FALSE()</f>
        <v>0</v>
      </c>
      <c r="M14" s="49" t="str">
        <f t="shared" si="0"/>
        <v>https://download.lenovo.com/Images/Parts/01YT115/01YT115_A.jpg</v>
      </c>
      <c r="N14" s="49" t="str">
        <f t="shared" si="1"/>
        <v>https://download.lenovo.com/Images/Parts/01YT115/01YT115_B.jpg</v>
      </c>
      <c r="O14" s="50" t="str">
        <f t="shared" si="2"/>
        <v>https://download.lenovo.com/Images/Parts/01YT115/01YT115_details.jpg</v>
      </c>
      <c r="P14" t="str">
        <f t="shared" si="3"/>
        <v/>
      </c>
      <c r="Q14" t="str">
        <f t="shared" si="4"/>
        <v/>
      </c>
      <c r="R14" t="str">
        <f t="shared" si="5"/>
        <v/>
      </c>
      <c r="S14" t="str">
        <f t="shared" si="6"/>
        <v/>
      </c>
      <c r="T14" t="str">
        <f t="shared" si="7"/>
        <v/>
      </c>
      <c r="U14" t="str">
        <f t="shared" si="8"/>
        <v/>
      </c>
      <c r="V14" s="45">
        <f>MATCH(G14,options!$D$1:$D$20,0)</f>
        <v>19</v>
      </c>
    </row>
    <row r="15" spans="1:22" ht="14" x14ac:dyDescent="0.15">
      <c r="B15" s="53"/>
      <c r="C15" s="44" t="b">
        <f>FALSE()</f>
        <v>0</v>
      </c>
      <c r="D15" s="44" t="b">
        <f>FALSE()</f>
        <v>0</v>
      </c>
      <c r="E15" s="38">
        <v>5714401465126</v>
      </c>
      <c r="F15" s="38" t="s">
        <v>408</v>
      </c>
      <c r="G15" s="45" t="s">
        <v>409</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Niederländisch</v>
      </c>
      <c r="I15" s="46" t="b">
        <f>TRUE()</f>
        <v>1</v>
      </c>
      <c r="J15" s="47" t="b">
        <f>FALSE()</f>
        <v>0</v>
      </c>
      <c r="K15" s="38" t="s">
        <v>410</v>
      </c>
      <c r="L15" s="48" t="b">
        <f>FALSE()</f>
        <v>0</v>
      </c>
      <c r="M15" s="49" t="str">
        <f t="shared" si="0"/>
        <v>https://download.lenovo.com/Images/Parts/01YT119/01YT119_A.jpg</v>
      </c>
      <c r="N15" s="49" t="str">
        <f t="shared" si="1"/>
        <v>https://download.lenovo.com/Images/Parts/01YT119/01YT119_B.jpg</v>
      </c>
      <c r="O15" s="50" t="str">
        <f t="shared" si="2"/>
        <v>https://download.lenovo.com/Images/Parts/01YT119/01YT119_details.jpg</v>
      </c>
      <c r="P15" t="str">
        <f t="shared" si="3"/>
        <v/>
      </c>
      <c r="Q15" t="str">
        <f t="shared" si="4"/>
        <v/>
      </c>
      <c r="R15" t="str">
        <f t="shared" si="5"/>
        <v/>
      </c>
      <c r="S15" t="str">
        <f t="shared" si="6"/>
        <v/>
      </c>
      <c r="T15" t="str">
        <f t="shared" si="7"/>
        <v/>
      </c>
      <c r="U15" t="str">
        <f t="shared" si="8"/>
        <v/>
      </c>
      <c r="V15" s="45">
        <f>MATCH(G15,options!$D$1:$D$20,0)</f>
        <v>10</v>
      </c>
    </row>
    <row r="16" spans="1:22" ht="14" x14ac:dyDescent="0.15">
      <c r="A16" s="39" t="s">
        <v>411</v>
      </c>
      <c r="B16" s="40" t="s">
        <v>412</v>
      </c>
      <c r="C16" s="44" t="b">
        <f>FALSE()</f>
        <v>0</v>
      </c>
      <c r="D16" s="44" t="b">
        <f>FALSE()</f>
        <v>0</v>
      </c>
      <c r="E16" s="38">
        <v>5714401465133</v>
      </c>
      <c r="F16" s="38" t="s">
        <v>413</v>
      </c>
      <c r="G16" s="45" t="s">
        <v>414</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norwegisch</v>
      </c>
      <c r="I16" s="46" t="b">
        <f>TRUE()</f>
        <v>1</v>
      </c>
      <c r="J16" s="47" t="b">
        <f>FALSE()</f>
        <v>0</v>
      </c>
      <c r="K16" s="38" t="s">
        <v>415</v>
      </c>
      <c r="L16" s="48" t="b">
        <f>FALSE()</f>
        <v>0</v>
      </c>
      <c r="M16" s="49" t="str">
        <f t="shared" si="0"/>
        <v>https://download.lenovo.com/Images/Parts/01YT120/01YT120_A.jpg</v>
      </c>
      <c r="N16" s="49" t="str">
        <f t="shared" si="1"/>
        <v>https://download.lenovo.com/Images/Parts/01YT120/01YT120_B.jpg</v>
      </c>
      <c r="O16" s="50" t="str">
        <f t="shared" si="2"/>
        <v>https://download.lenovo.com/Images/Parts/01YT120/01YT120_details.jpg</v>
      </c>
      <c r="P16" t="str">
        <f t="shared" si="3"/>
        <v/>
      </c>
      <c r="Q16" t="str">
        <f t="shared" si="4"/>
        <v/>
      </c>
      <c r="R16" t="str">
        <f t="shared" si="5"/>
        <v/>
      </c>
      <c r="S16" t="str">
        <f t="shared" si="6"/>
        <v/>
      </c>
      <c r="T16" t="str">
        <f t="shared" si="7"/>
        <v/>
      </c>
      <c r="U16" t="str">
        <f t="shared" si="8"/>
        <v/>
      </c>
      <c r="V16" s="45">
        <f>MATCH(G16,options!$D$1:$D$20,0)</f>
        <v>11</v>
      </c>
    </row>
    <row r="17" spans="1:22" ht="14" x14ac:dyDescent="0.15">
      <c r="B17" s="53"/>
      <c r="C17" s="44" t="b">
        <f>FALSE()</f>
        <v>0</v>
      </c>
      <c r="D17" s="44" t="b">
        <f>FALSE()</f>
        <v>0</v>
      </c>
      <c r="E17" s="38">
        <v>5714401465140</v>
      </c>
      <c r="F17" s="38" t="s">
        <v>416</v>
      </c>
      <c r="G17" s="45" t="s">
        <v>417</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Polieren</v>
      </c>
      <c r="I17" s="46" t="b">
        <f>TRUE()</f>
        <v>1</v>
      </c>
      <c r="J17" s="47" t="b">
        <f>FALSE()</f>
        <v>0</v>
      </c>
      <c r="K17" s="38"/>
      <c r="L17" s="48" t="b">
        <f>FALSE()</f>
        <v>0</v>
      </c>
      <c r="M17" s="49" t="str">
        <f t="shared" si="0"/>
        <v/>
      </c>
      <c r="N17" s="49" t="str">
        <f t="shared" si="1"/>
        <v/>
      </c>
      <c r="O17" s="50" t="str">
        <f t="shared" si="2"/>
        <v/>
      </c>
      <c r="P17" t="str">
        <f t="shared" si="3"/>
        <v/>
      </c>
      <c r="Q17" t="str">
        <f t="shared" si="4"/>
        <v/>
      </c>
      <c r="R17" t="str">
        <f t="shared" si="5"/>
        <v/>
      </c>
      <c r="S17" t="str">
        <f t="shared" si="6"/>
        <v/>
      </c>
      <c r="T17" t="str">
        <f t="shared" si="7"/>
        <v/>
      </c>
      <c r="U17" t="str">
        <f t="shared" si="8"/>
        <v/>
      </c>
      <c r="V17" s="45">
        <f>MATCH(G17,options!$D$1:$D$20,0)</f>
        <v>12</v>
      </c>
    </row>
    <row r="18" spans="1:22" ht="14" x14ac:dyDescent="0.15">
      <c r="A18" s="39" t="s">
        <v>418</v>
      </c>
      <c r="B18" s="43">
        <v>5</v>
      </c>
      <c r="C18" s="44" t="b">
        <f>FALSE()</f>
        <v>0</v>
      </c>
      <c r="D18" s="44" t="b">
        <f>FALSE()</f>
        <v>0</v>
      </c>
      <c r="E18" s="38">
        <v>5714401465157</v>
      </c>
      <c r="F18" s="38" t="s">
        <v>419</v>
      </c>
      <c r="G18" s="45" t="s">
        <v>420</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Portugiesisch</v>
      </c>
      <c r="I18" s="46" t="b">
        <f>TRUE()</f>
        <v>1</v>
      </c>
      <c r="J18" s="47" t="b">
        <f>FALSE()</f>
        <v>0</v>
      </c>
      <c r="K18" s="38" t="s">
        <v>421</v>
      </c>
      <c r="L18" s="48" t="b">
        <f>FALSE()</f>
        <v>0</v>
      </c>
      <c r="M18" s="49" t="str">
        <f t="shared" si="0"/>
        <v>https://download.lenovo.com/Images/Parts/01YT122/01YT122_A.jpg</v>
      </c>
      <c r="N18" s="49" t="str">
        <f t="shared" si="1"/>
        <v>https://download.lenovo.com/Images/Parts/01YT122/01YT122_B.jpg</v>
      </c>
      <c r="O18" s="50" t="str">
        <f t="shared" si="2"/>
        <v>https://download.lenovo.com/Images/Parts/01YT122/01YT122_details.jpg</v>
      </c>
      <c r="P18" t="str">
        <f t="shared" si="3"/>
        <v/>
      </c>
      <c r="Q18" t="str">
        <f t="shared" si="4"/>
        <v/>
      </c>
      <c r="R18" t="str">
        <f t="shared" si="5"/>
        <v/>
      </c>
      <c r="S18" t="str">
        <f t="shared" si="6"/>
        <v/>
      </c>
      <c r="T18" t="str">
        <f t="shared" si="7"/>
        <v/>
      </c>
      <c r="U18" t="str">
        <f t="shared" si="8"/>
        <v/>
      </c>
      <c r="V18" s="45">
        <f>MATCH(G18,options!$D$1:$D$20,0)</f>
        <v>13</v>
      </c>
    </row>
    <row r="19" spans="1:22" ht="14" x14ac:dyDescent="0.15">
      <c r="B19" s="53"/>
      <c r="C19" s="44" t="b">
        <f>FALSE()</f>
        <v>0</v>
      </c>
      <c r="D19" s="44" t="b">
        <f>FALSE()</f>
        <v>0</v>
      </c>
      <c r="E19" s="38">
        <v>5714401465164</v>
      </c>
      <c r="F19" s="38" t="s">
        <v>422</v>
      </c>
      <c r="G19" s="45" t="s">
        <v>423</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Schwedisch -  finnisch</v>
      </c>
      <c r="I19" s="46" t="b">
        <f>TRUE()</f>
        <v>1</v>
      </c>
      <c r="J19" s="47" t="b">
        <f>FALSE()</f>
        <v>0</v>
      </c>
      <c r="K19" s="38" t="s">
        <v>424</v>
      </c>
      <c r="L19" s="48" t="b">
        <f>FALSE()</f>
        <v>0</v>
      </c>
      <c r="M19" s="49" t="str">
        <f t="shared" si="0"/>
        <v>https://download.lenovo.com/Images/Parts/01YR072/01YR072_A.jpg</v>
      </c>
      <c r="N19" s="49" t="str">
        <f t="shared" si="1"/>
        <v>https://download.lenovo.com/Images/Parts/01YR072/01YR072_B.jpg</v>
      </c>
      <c r="O19" s="50" t="str">
        <f t="shared" si="2"/>
        <v>https://download.lenovo.com/Images/Parts/01YR072/01YR072_details.jpg</v>
      </c>
      <c r="P19" t="str">
        <f t="shared" si="3"/>
        <v/>
      </c>
      <c r="Q19" t="str">
        <f t="shared" si="4"/>
        <v/>
      </c>
      <c r="R19" t="str">
        <f t="shared" si="5"/>
        <v/>
      </c>
      <c r="S19" t="str">
        <f t="shared" si="6"/>
        <v/>
      </c>
      <c r="T19" t="str">
        <f t="shared" si="7"/>
        <v/>
      </c>
      <c r="U19" t="str">
        <f t="shared" si="8"/>
        <v/>
      </c>
      <c r="V19" s="45">
        <f>MATCH(G19,options!$D$1:$D$20,0)</f>
        <v>14</v>
      </c>
    </row>
    <row r="20" spans="1:22" ht="14" x14ac:dyDescent="0.15">
      <c r="A20" s="39" t="s">
        <v>425</v>
      </c>
      <c r="B20" s="54" t="s">
        <v>426</v>
      </c>
      <c r="C20" s="44" t="b">
        <f>FALSE()</f>
        <v>0</v>
      </c>
      <c r="D20" s="44" t="b">
        <f>FALSE()</f>
        <v>0</v>
      </c>
      <c r="E20" s="38">
        <v>5714401465171</v>
      </c>
      <c r="F20" s="38" t="s">
        <v>427</v>
      </c>
      <c r="G20" s="45" t="s">
        <v>428</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Schweizerisch</v>
      </c>
      <c r="I20" s="46" t="b">
        <f>TRUE()</f>
        <v>1</v>
      </c>
      <c r="J20" s="47" t="b">
        <f>FALSE()</f>
        <v>0</v>
      </c>
      <c r="K20" s="38" t="s">
        <v>429</v>
      </c>
      <c r="L20" s="48" t="b">
        <f>FALSE()</f>
        <v>0</v>
      </c>
      <c r="M20" s="49" t="str">
        <f t="shared" si="0"/>
        <v>https://download.lenovo.com/Images/Parts/01YT127/01YT127_A.jpg</v>
      </c>
      <c r="N20" s="49" t="str">
        <f t="shared" si="1"/>
        <v>https://download.lenovo.com/Images/Parts/01YT127/01YT127_B.jpg</v>
      </c>
      <c r="O20" s="50" t="str">
        <f t="shared" si="2"/>
        <v>https://download.lenovo.com/Images/Parts/01YT127/01YT127_details.jpg</v>
      </c>
      <c r="P20" t="str">
        <f t="shared" si="3"/>
        <v/>
      </c>
      <c r="Q20" t="str">
        <f t="shared" si="4"/>
        <v/>
      </c>
      <c r="R20" t="str">
        <f t="shared" si="5"/>
        <v/>
      </c>
      <c r="S20" t="str">
        <f t="shared" si="6"/>
        <v/>
      </c>
      <c r="T20" t="str">
        <f t="shared" si="7"/>
        <v/>
      </c>
      <c r="U20" t="str">
        <f t="shared" si="8"/>
        <v/>
      </c>
      <c r="V20" s="45">
        <f>MATCH(G20,options!$D$1:$D$20,0)</f>
        <v>15</v>
      </c>
    </row>
    <row r="21" spans="1:22" ht="28" x14ac:dyDescent="0.15">
      <c r="B21" s="53"/>
      <c r="C21" s="44" t="b">
        <f>FALSE()</f>
        <v>0</v>
      </c>
      <c r="D21" s="44" t="b">
        <f>FALSE()</f>
        <v>0</v>
      </c>
      <c r="E21" s="38">
        <v>5714401465188</v>
      </c>
      <c r="F21" s="38" t="s">
        <v>430</v>
      </c>
      <c r="G21" s="45" t="s">
        <v>431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US International</v>
      </c>
      <c r="I21" s="46" t="b">
        <f>TRUE()</f>
        <v>1</v>
      </c>
      <c r="J21" s="47" t="b">
        <f>FALSE()</f>
        <v>0</v>
      </c>
      <c r="K21" s="38" t="s">
        <v>432</v>
      </c>
      <c r="L21" s="48" t="b">
        <f>TRUE()</f>
        <v>1</v>
      </c>
      <c r="M21" s="49" t="str">
        <f t="shared" si="0"/>
        <v>https://raw.githubusercontent.com/PatrickVibild/TellusAmazonPictures/master/pictures/Lenovo/T460s/RG/USI/1.jpg</v>
      </c>
      <c r="N21" s="49" t="str">
        <f t="shared" si="1"/>
        <v>https://raw.githubusercontent.com/PatrickVibild/TellusAmazonPictures/master/pictures/Lenovo/T460s/RG/USI/2.jpg</v>
      </c>
      <c r="O21" s="50" t="str">
        <f t="shared" si="2"/>
        <v>https://raw.githubusercontent.com/PatrickVibild/TellusAmazonPictures/master/pictures/Lenovo/T460s/RG/USI/3.jpg</v>
      </c>
      <c r="P21" t="str">
        <f t="shared" si="3"/>
        <v>https://raw.githubusercontent.com/PatrickVibild/TellusAmazonPictures/master/pictures/Lenovo/T460s/RG/USI/4.jpg</v>
      </c>
      <c r="Q21" t="str">
        <f t="shared" si="4"/>
        <v>https://raw.githubusercontent.com/PatrickVibild/TellusAmazonPictures/master/pictures/Lenovo/T460s/RG/USI/5.jpg</v>
      </c>
      <c r="R21" t="str">
        <f t="shared" si="5"/>
        <v>https://raw.githubusercontent.com/PatrickVibild/TellusAmazonPictures/master/pictures/Lenovo/T460s/RG/USI/6.jpg</v>
      </c>
      <c r="S21" t="str">
        <f t="shared" si="6"/>
        <v>https://raw.githubusercontent.com/PatrickVibild/TellusAmazonPictures/master/pictures/Lenovo/T460s/RG/USI/7.jpg</v>
      </c>
      <c r="T21" t="str">
        <f t="shared" si="7"/>
        <v>https://raw.githubusercontent.com/PatrickVibild/TellusAmazonPictures/master/pictures/Lenovo/T460s/RG/USI/8.jpg</v>
      </c>
      <c r="U21" t="str">
        <f t="shared" si="8"/>
        <v>https://raw.githubusercontent.com/PatrickVibild/TellusAmazonPictures/master/pictures/Lenovo/T460s/RG/USI/9.jpg</v>
      </c>
      <c r="V21" s="45">
        <f>MATCH(G21,options!$D$1:$D$20,0)</f>
        <v>16</v>
      </c>
    </row>
    <row r="22" spans="1:22" ht="14" x14ac:dyDescent="0.15">
      <c r="B22" s="53"/>
      <c r="C22" s="44" t="b">
        <f>FALSE()</f>
        <v>0</v>
      </c>
      <c r="D22" s="44" t="b">
        <f>FALSE()</f>
        <v>0</v>
      </c>
      <c r="E22" s="38">
        <v>5714401465195</v>
      </c>
      <c r="F22" s="38" t="s">
        <v>433</v>
      </c>
      <c r="G22" s="45" t="s">
        <v>434</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Russisch</v>
      </c>
      <c r="I22" s="46" t="b">
        <f>TRUE()</f>
        <v>1</v>
      </c>
      <c r="J22" s="47" t="b">
        <f>FALSE()</f>
        <v>0</v>
      </c>
      <c r="K22" s="38" t="s">
        <v>435</v>
      </c>
      <c r="L22" s="48" t="b">
        <f>FALSE()</f>
        <v>0</v>
      </c>
      <c r="M22" s="49" t="str">
        <f t="shared" si="0"/>
        <v>https://download.lenovo.com/Images/Parts/01YR069/01YR069_A.jpg</v>
      </c>
      <c r="N22" s="49" t="str">
        <f t="shared" si="1"/>
        <v>https://download.lenovo.com/Images/Parts/01YR069/01YR069_B.jpg</v>
      </c>
      <c r="O22" s="50" t="str">
        <f t="shared" si="2"/>
        <v>https://download.lenovo.com/Images/Parts/01YR069/01YR069_details.jpg</v>
      </c>
      <c r="P22" t="str">
        <f t="shared" si="3"/>
        <v/>
      </c>
      <c r="Q22" t="str">
        <f t="shared" si="4"/>
        <v/>
      </c>
      <c r="R22" t="str">
        <f t="shared" si="5"/>
        <v/>
      </c>
      <c r="S22" t="str">
        <f t="shared" si="6"/>
        <v/>
      </c>
      <c r="T22" t="str">
        <f t="shared" si="7"/>
        <v/>
      </c>
      <c r="U22" t="str">
        <f t="shared" si="8"/>
        <v/>
      </c>
      <c r="V22" s="45">
        <f>MATCH(G22,options!$D$1:$D$20,0)</f>
        <v>17</v>
      </c>
    </row>
    <row r="23" spans="1:22" ht="56" x14ac:dyDescent="0.15">
      <c r="A23" s="39" t="s">
        <v>436</v>
      </c>
      <c r="B23" s="40" t="str">
        <f>IF(Values!$B$36=English!$B$2,English!B3, IF(Values!$B$36=German!$B$2,German!B3, IF(Values!$B$36=Italian!$B$2,Italian!B3, IF(Values!$B$36=Spanish!$B$2, Spanish!B3, IF(Values!$B$36=French!$B$2, French!B3, IF(Values!$B$36=Dutch!$B$2,Dutch!B3, IF(Values!$B$36=English!$D$32, English!B14, 0)))))))</f>
        <v xml:space="preserve">👉 ÜBERARBEITET: GELD SPAREN - Ersatz-Lenovo-Laptop-Tastatur, gleiche Qualität wie OEM-Tastaturen. TellusRem ist seit 2011 der weltweit führende Distributor von Tastaturen. Perfekte Ersatztastatur, einfach auszutauschen und zu installieren. </v>
      </c>
      <c r="C23" s="44" t="b">
        <f>TRUE()</f>
        <v>1</v>
      </c>
      <c r="D23" s="44" t="b">
        <f>FALSE()</f>
        <v>0</v>
      </c>
      <c r="E23" s="38">
        <v>5714401465201</v>
      </c>
      <c r="F23" s="38" t="s">
        <v>437</v>
      </c>
      <c r="G23" s="45" t="s">
        <v>438</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 xml:space="preserve">US </v>
      </c>
      <c r="I23" s="46" t="b">
        <f>TRUE()</f>
        <v>1</v>
      </c>
      <c r="J23" s="47" t="b">
        <f>FALSE()</f>
        <v>0</v>
      </c>
      <c r="K23" s="38" t="s">
        <v>432</v>
      </c>
      <c r="L23" s="48" t="b">
        <f>TRUE()</f>
        <v>1</v>
      </c>
      <c r="M23" s="49" t="str">
        <f t="shared" si="0"/>
        <v>https://raw.githubusercontent.com/PatrickVibild/TellusAmazonPictures/master/pictures/Lenovo/T460s/RG/USI/1.jpg</v>
      </c>
      <c r="N23" s="49" t="str">
        <f t="shared" si="1"/>
        <v>https://raw.githubusercontent.com/PatrickVibild/TellusAmazonPictures/master/pictures/Lenovo/T460s/RG/USI/2.jpg</v>
      </c>
      <c r="O23" s="50" t="str">
        <f t="shared" si="2"/>
        <v>https://raw.githubusercontent.com/PatrickVibild/TellusAmazonPictures/master/pictures/Lenovo/T460s/RG/USI/3.jpg</v>
      </c>
      <c r="P23" t="str">
        <f t="shared" si="3"/>
        <v>https://raw.githubusercontent.com/PatrickVibild/TellusAmazonPictures/master/pictures/Lenovo/T460s/RG/USI/4.jpg</v>
      </c>
      <c r="Q23" t="str">
        <f t="shared" si="4"/>
        <v>https://raw.githubusercontent.com/PatrickVibild/TellusAmazonPictures/master/pictures/Lenovo/T460s/RG/USI/5.jpg</v>
      </c>
      <c r="R23" t="str">
        <f t="shared" si="5"/>
        <v>https://raw.githubusercontent.com/PatrickVibild/TellusAmazonPictures/master/pictures/Lenovo/T460s/RG/USI/6.jpg</v>
      </c>
      <c r="S23" t="str">
        <f t="shared" si="6"/>
        <v>https://raw.githubusercontent.com/PatrickVibild/TellusAmazonPictures/master/pictures/Lenovo/T460s/RG/USI/7.jpg</v>
      </c>
      <c r="T23" t="str">
        <f t="shared" si="7"/>
        <v>https://raw.githubusercontent.com/PatrickVibild/TellusAmazonPictures/master/pictures/Lenovo/T460s/RG/USI/8.jpg</v>
      </c>
      <c r="U23" t="str">
        <f t="shared" si="8"/>
        <v>https://raw.githubusercontent.com/PatrickVibild/TellusAmazonPictures/master/pictures/Lenovo/T460s/RG/USI/9.jpg</v>
      </c>
      <c r="V23" s="45">
        <f>MATCH(G23,options!$D$1:$D$20,0)</f>
        <v>18</v>
      </c>
    </row>
    <row r="24" spans="1:22" ht="70" x14ac:dyDescent="0.15">
      <c r="A24" s="39" t="s">
        <v>439</v>
      </c>
      <c r="B24" s="40" t="str">
        <f>IF(Values!$B$36=English!$B$2,English!B4, IF(Values!$B$36=German!$B$2,German!B4, IF(Values!$B$36=Italian!$B$2,Italian!B4, IF(Values!$B$36=Spanish!$B$2, Spanish!B4, IF(Values!$B$36=French!$B$2, French!B4, IF(Values!$B$36=Dutch!$B$2,Dutch!B4, IF(Values!$B$36=English!$D$32, English!D34, 0)))))))</f>
        <v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v>
      </c>
      <c r="C24" s="44" t="b">
        <f>FALSE()</f>
        <v>0</v>
      </c>
      <c r="D24" s="44" t="b">
        <f>TRUE()</f>
        <v>1</v>
      </c>
      <c r="E24" s="38">
        <v>5714401460015</v>
      </c>
      <c r="F24" s="38" t="s">
        <v>440</v>
      </c>
      <c r="G24" s="45" t="s">
        <v>366</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Deutsche</v>
      </c>
      <c r="I24" s="46" t="b">
        <f>TRUE()</f>
        <v>1</v>
      </c>
      <c r="J24" s="47" t="b">
        <f>TRUE()</f>
        <v>1</v>
      </c>
      <c r="K24" s="38" t="s">
        <v>441</v>
      </c>
      <c r="L24" s="48" t="b">
        <f>TRUE()</f>
        <v>1</v>
      </c>
      <c r="M24" s="49" t="str">
        <f t="shared" si="0"/>
        <v>https://raw.githubusercontent.com/PatrickVibild/TellusAmazonPictures/master/pictures/Lenovo/T460s/BL/DE/1.jpg</v>
      </c>
      <c r="N24" s="49" t="str">
        <f t="shared" si="1"/>
        <v>https://raw.githubusercontent.com/PatrickVibild/TellusAmazonPictures/master/pictures/Lenovo/T460s/BL/DE/2.jpg</v>
      </c>
      <c r="O24" s="50" t="str">
        <f t="shared" si="2"/>
        <v>https://raw.githubusercontent.com/PatrickVibild/TellusAmazonPictures/master/pictures/Lenovo/T460s/BL/DE/3.jpg</v>
      </c>
      <c r="P24" t="str">
        <f t="shared" si="3"/>
        <v>https://raw.githubusercontent.com/PatrickVibild/TellusAmazonPictures/master/pictures/Lenovo/T460s/BL/DE/4.jpg</v>
      </c>
      <c r="Q24" t="str">
        <f t="shared" si="4"/>
        <v>https://raw.githubusercontent.com/PatrickVibild/TellusAmazonPictures/master/pictures/Lenovo/T460s/BL/DE/5.jpg</v>
      </c>
      <c r="R24" t="str">
        <f t="shared" si="5"/>
        <v>https://raw.githubusercontent.com/PatrickVibild/TellusAmazonPictures/master/pictures/Lenovo/T460s/BL/DE/6.jpg</v>
      </c>
      <c r="S24" t="str">
        <f t="shared" si="6"/>
        <v>https://raw.githubusercontent.com/PatrickVibild/TellusAmazonPictures/master/pictures/Lenovo/T460s/BL/DE/7.jpg</v>
      </c>
      <c r="T24" t="str">
        <f t="shared" si="7"/>
        <v>https://raw.githubusercontent.com/PatrickVibild/TellusAmazonPictures/master/pictures/Lenovo/T460s/BL/DE/8.jpg</v>
      </c>
      <c r="U24" t="str">
        <f t="shared" si="8"/>
        <v>https://raw.githubusercontent.com/PatrickVibild/TellusAmazonPictures/master/pictures/Lenovo/T460s/BL/DE/9.jpg</v>
      </c>
      <c r="V24" s="45">
        <f>MATCH(G24,options!$D$1:$D$20,0)</f>
        <v>1</v>
      </c>
    </row>
    <row r="25" spans="1:22" ht="42" x14ac:dyDescent="0.15">
      <c r="A25" s="39" t="s">
        <v>442</v>
      </c>
      <c r="B25" s="40" t="str">
        <f>IF(Values!$B$36=English!$B$2,English!B5, IF(Values!$B$36=German!$B$2,German!B5, IF(Values!$B$36=Italian!$B$2,Italian!B5, IF(Values!$B$36=Spanish!$B$2, Spanish!B5, IF(Values!$B$36=French!$B$2, French!B5, IF(Values!$B$36=Dutch!$B$2,Dutch!B5, IF(Values!$B$36=English!$D$32, English!D35, 0)))))))</f>
        <v xml:space="preserve">♻️ ÖFFENTLICHES PRODUKT - Kaufen Sie renoviert, KAUFEN SIE GRÜN! Reduzieren Sie mehr als 80% Kohlendioxid, indem Sie unsere überholten Tastaturen kaufen, im Vergleich zu einer neuen Tastatur! </v>
      </c>
      <c r="C25" s="44" t="b">
        <f>FALSE()</f>
        <v>0</v>
      </c>
      <c r="D25" s="44" t="b">
        <f>TRUE()</f>
        <v>1</v>
      </c>
      <c r="E25" s="38">
        <v>5714401460022</v>
      </c>
      <c r="F25" s="38" t="s">
        <v>443</v>
      </c>
      <c r="G25" s="45" t="s">
        <v>370</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Französisch</v>
      </c>
      <c r="I25" s="46" t="b">
        <f>TRUE()</f>
        <v>1</v>
      </c>
      <c r="J25" s="47" t="b">
        <f>TRUE()</f>
        <v>1</v>
      </c>
      <c r="K25" s="38" t="s">
        <v>444</v>
      </c>
      <c r="L25" s="48" t="b">
        <f>TRUE()</f>
        <v>1</v>
      </c>
      <c r="M25" s="49" t="str">
        <f t="shared" si="0"/>
        <v>https://raw.githubusercontent.com/PatrickVibild/TellusAmazonPictures/master/pictures/Lenovo/T460s/BL/FR/1.jpg</v>
      </c>
      <c r="N25" s="49" t="str">
        <f t="shared" si="1"/>
        <v>https://raw.githubusercontent.com/PatrickVibild/TellusAmazonPictures/master/pictures/Lenovo/T460s/BL/FR/2.jpg</v>
      </c>
      <c r="O25" s="50" t="str">
        <f t="shared" si="2"/>
        <v>https://raw.githubusercontent.com/PatrickVibild/TellusAmazonPictures/master/pictures/Lenovo/T460s/BL/FR/3.jpg</v>
      </c>
      <c r="P25" t="str">
        <f t="shared" si="3"/>
        <v>https://raw.githubusercontent.com/PatrickVibild/TellusAmazonPictures/master/pictures/Lenovo/T460s/BL/FR/4.jpg</v>
      </c>
      <c r="Q25" t="str">
        <f t="shared" si="4"/>
        <v>https://raw.githubusercontent.com/PatrickVibild/TellusAmazonPictures/master/pictures/Lenovo/T460s/BL/FR/5.jpg</v>
      </c>
      <c r="R25" t="str">
        <f t="shared" si="5"/>
        <v>https://raw.githubusercontent.com/PatrickVibild/TellusAmazonPictures/master/pictures/Lenovo/T460s/BL/FR/6.jpg</v>
      </c>
      <c r="S25" t="str">
        <f t="shared" si="6"/>
        <v>https://raw.githubusercontent.com/PatrickVibild/TellusAmazonPictures/master/pictures/Lenovo/T460s/BL/FR/7.jpg</v>
      </c>
      <c r="T25" t="str">
        <f t="shared" si="7"/>
        <v>https://raw.githubusercontent.com/PatrickVibild/TellusAmazonPictures/master/pictures/Lenovo/T460s/BL/FR/8.jpg</v>
      </c>
      <c r="U25" t="str">
        <f t="shared" si="8"/>
        <v>https://raw.githubusercontent.com/PatrickVibild/TellusAmazonPictures/master/pictures/Lenovo/T460s/BL/FR/9.jpg</v>
      </c>
      <c r="V25" s="45">
        <f>MATCH(G25,options!$D$1:$D$20,0)</f>
        <v>2</v>
      </c>
    </row>
    <row r="26" spans="1:22" ht="28" x14ac:dyDescent="0.15">
      <c r="A26" s="39" t="s">
        <v>445</v>
      </c>
      <c r="B26" s="40" t="str">
        <f>IF(Values!$B$36=English!$B$2,English!B6, IF(Values!$B$36=German!$B$2,German!B6, IF(Values!$B$36=Italian!$B$2,Italian!B6, IF(Values!$B$36=Spanish!$B$2, Spanish!B6, IF(Values!$B$36=French!$B$2, French!B6, IF(Values!$B$36=Dutch!$B$2,Dutch!B6, IF(Values!$B$36=English!$D$32, English!D36, 0)))))))</f>
        <v xml:space="preserve">👉 LAYOUT - {flag} {language} mit Hintergrundbeleuchtung </v>
      </c>
      <c r="C26" s="44" t="b">
        <f>FALSE()</f>
        <v>0</v>
      </c>
      <c r="D26" s="44" t="b">
        <f>TRUE()</f>
        <v>1</v>
      </c>
      <c r="E26" s="38">
        <v>5714401460039</v>
      </c>
      <c r="F26" s="38" t="s">
        <v>446</v>
      </c>
      <c r="G26" s="45"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Italienisch</v>
      </c>
      <c r="I26" s="46" t="b">
        <f>TRUE()</f>
        <v>1</v>
      </c>
      <c r="J26" s="47" t="b">
        <f>TRUE()</f>
        <v>1</v>
      </c>
      <c r="K26" s="38" t="s">
        <v>447</v>
      </c>
      <c r="L26" s="48" t="b">
        <f>TRUE()</f>
        <v>1</v>
      </c>
      <c r="M26" s="49" t="str">
        <f t="shared" si="0"/>
        <v>https://raw.githubusercontent.com/PatrickVibild/TellusAmazonPictures/master/pictures/Lenovo/T460s/BL/IT/1.jpg</v>
      </c>
      <c r="N26" s="49" t="str">
        <f t="shared" si="1"/>
        <v>https://raw.githubusercontent.com/PatrickVibild/TellusAmazonPictures/master/pictures/Lenovo/T460s/BL/IT/2.jpg</v>
      </c>
      <c r="O26" s="50" t="str">
        <f t="shared" si="2"/>
        <v>https://raw.githubusercontent.com/PatrickVibild/TellusAmazonPictures/master/pictures/Lenovo/T460s/BL/IT/3.jpg</v>
      </c>
      <c r="P26" t="str">
        <f t="shared" si="3"/>
        <v>https://raw.githubusercontent.com/PatrickVibild/TellusAmazonPictures/master/pictures/Lenovo/T460s/BL/IT/4.jpg</v>
      </c>
      <c r="Q26" t="str">
        <f t="shared" si="4"/>
        <v>https://raw.githubusercontent.com/PatrickVibild/TellusAmazonPictures/master/pictures/Lenovo/T460s/BL/IT/5.jpg</v>
      </c>
      <c r="R26" t="str">
        <f t="shared" si="5"/>
        <v>https://raw.githubusercontent.com/PatrickVibild/TellusAmazonPictures/master/pictures/Lenovo/T460s/BL/IT/6.jpg</v>
      </c>
      <c r="S26" t="str">
        <f t="shared" si="6"/>
        <v>https://raw.githubusercontent.com/PatrickVibild/TellusAmazonPictures/master/pictures/Lenovo/T460s/BL/IT/7.jpg</v>
      </c>
      <c r="T26" t="str">
        <f t="shared" si="7"/>
        <v>https://raw.githubusercontent.com/PatrickVibild/TellusAmazonPictures/master/pictures/Lenovo/T460s/BL/IT/8.jpg</v>
      </c>
      <c r="U26" t="str">
        <f t="shared" si="8"/>
        <v>https://raw.githubusercontent.com/PatrickVibild/TellusAmazonPictures/master/pictures/Lenovo/T460s/BL/IT/9.jpg</v>
      </c>
      <c r="V26" s="45">
        <f>MATCH(G26,options!$D$1:$D$20,0)</f>
        <v>3</v>
      </c>
    </row>
    <row r="27" spans="1:22" ht="56" x14ac:dyDescent="0.15">
      <c r="A27" s="39" t="s">
        <v>442</v>
      </c>
      <c r="B27" s="40" t="str">
        <f>IF(Values!$B$36=English!$B$2,English!B7, IF(Values!$B$36=German!$B$2,German!B7, IF(Values!$B$36=Italian!$B$2,Italian!B7, IF(Values!$B$36=Spanish!$B$2, Spanish!B7, IF(Values!$B$36=French!$B$2, French!B7, IF(Values!$B$36=Dutch!$B$2,Dutch!B7, IF(Values!$B$36=English!$D$32, English!D37, 0)))))))</f>
        <v xml:space="preserve">👉 KOMPATIBEL MIT - Lenovo {model}. Bitte überprüfen Sie das Bild und die Beschreibung sorgfältig, bevor Sie eine Tastatur kaufen. Dies stellt sicher, dass Sie die richtige Laptop-Tastatur für Ihren Computer erhalten. Super einfache Installation. </v>
      </c>
      <c r="C27" s="44" t="b">
        <f>FALSE()</f>
        <v>0</v>
      </c>
      <c r="D27" s="44" t="b">
        <f>TRUE()</f>
        <v>1</v>
      </c>
      <c r="E27" s="38">
        <v>5714401460046</v>
      </c>
      <c r="F27" s="38" t="s">
        <v>448</v>
      </c>
      <c r="G27" s="45" t="s">
        <v>379</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Spanisch</v>
      </c>
      <c r="I27" s="46" t="b">
        <f>TRUE()</f>
        <v>1</v>
      </c>
      <c r="J27" s="47" t="b">
        <f>TRUE()</f>
        <v>1</v>
      </c>
      <c r="K27" s="38" t="s">
        <v>449</v>
      </c>
      <c r="L27" s="48" t="b">
        <f>TRUE()</f>
        <v>1</v>
      </c>
      <c r="M27" s="49" t="str">
        <f t="shared" si="0"/>
        <v>https://raw.githubusercontent.com/PatrickVibild/TellusAmazonPictures/master/pictures/Lenovo/T460s/BL/ES/1.jpg</v>
      </c>
      <c r="N27" s="49" t="str">
        <f t="shared" si="1"/>
        <v>https://raw.githubusercontent.com/PatrickVibild/TellusAmazonPictures/master/pictures/Lenovo/T460s/BL/ES/2.jpg</v>
      </c>
      <c r="O27" s="50" t="str">
        <f t="shared" si="2"/>
        <v>https://raw.githubusercontent.com/PatrickVibild/TellusAmazonPictures/master/pictures/Lenovo/T460s/BL/ES/3.jpg</v>
      </c>
      <c r="P27" t="str">
        <f t="shared" si="3"/>
        <v>https://raw.githubusercontent.com/PatrickVibild/TellusAmazonPictures/master/pictures/Lenovo/T460s/BL/ES/4.jpg</v>
      </c>
      <c r="Q27" t="str">
        <f t="shared" si="4"/>
        <v>https://raw.githubusercontent.com/PatrickVibild/TellusAmazonPictures/master/pictures/Lenovo/T460s/BL/ES/5.jpg</v>
      </c>
      <c r="R27" t="str">
        <f t="shared" si="5"/>
        <v>https://raw.githubusercontent.com/PatrickVibild/TellusAmazonPictures/master/pictures/Lenovo/T460s/BL/ES/6.jpg</v>
      </c>
      <c r="S27" t="str">
        <f t="shared" si="6"/>
        <v>https://raw.githubusercontent.com/PatrickVibild/TellusAmazonPictures/master/pictures/Lenovo/T460s/BL/ES/7.jpg</v>
      </c>
      <c r="T27" t="str">
        <f t="shared" si="7"/>
        <v>https://raw.githubusercontent.com/PatrickVibild/TellusAmazonPictures/master/pictures/Lenovo/T460s/BL/ES/8.jpg</v>
      </c>
      <c r="U27" t="str">
        <f t="shared" si="8"/>
        <v>https://raw.githubusercontent.com/PatrickVibild/TellusAmazonPictures/master/pictures/Lenovo/T460s/BL/ES/9.jpg</v>
      </c>
      <c r="V27" s="45">
        <f>MATCH(G27,options!$D$1:$D$20,0)</f>
        <v>4</v>
      </c>
    </row>
    <row r="28" spans="1:22" ht="28" x14ac:dyDescent="0.15">
      <c r="B28" s="55"/>
      <c r="C28" s="44" t="b">
        <f>FALSE()</f>
        <v>0</v>
      </c>
      <c r="D28" s="44" t="b">
        <f>TRUE()</f>
        <v>1</v>
      </c>
      <c r="E28" s="38">
        <v>5714401460053</v>
      </c>
      <c r="F28" s="38" t="s">
        <v>450</v>
      </c>
      <c r="G28" s="45" t="s">
        <v>383</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UK</v>
      </c>
      <c r="I28" s="46" t="b">
        <f>TRUE()</f>
        <v>1</v>
      </c>
      <c r="J28" s="47" t="b">
        <f>TRUE()</f>
        <v>1</v>
      </c>
      <c r="K28" s="38" t="s">
        <v>451</v>
      </c>
      <c r="L28" s="48" t="b">
        <f>TRUE()</f>
        <v>1</v>
      </c>
      <c r="M28" s="49" t="str">
        <f t="shared" si="0"/>
        <v>https://raw.githubusercontent.com/PatrickVibild/TellusAmazonPictures/master/pictures/Lenovo/T460s/BL/UK/1.jpg</v>
      </c>
      <c r="N28" s="49" t="str">
        <f t="shared" si="1"/>
        <v>https://raw.githubusercontent.com/PatrickVibild/TellusAmazonPictures/master/pictures/Lenovo/T460s/BL/UK/2.jpg</v>
      </c>
      <c r="O28" s="50" t="str">
        <f t="shared" si="2"/>
        <v>https://raw.githubusercontent.com/PatrickVibild/TellusAmazonPictures/master/pictures/Lenovo/T460s/BL/UK/3.jpg</v>
      </c>
      <c r="P28" t="str">
        <f t="shared" si="3"/>
        <v>https://raw.githubusercontent.com/PatrickVibild/TellusAmazonPictures/master/pictures/Lenovo/T460s/BL/UK/4.jpg</v>
      </c>
      <c r="Q28" t="str">
        <f t="shared" si="4"/>
        <v>https://raw.githubusercontent.com/PatrickVibild/TellusAmazonPictures/master/pictures/Lenovo/T460s/BL/UK/5.jpg</v>
      </c>
      <c r="R28" t="str">
        <f t="shared" si="5"/>
        <v>https://raw.githubusercontent.com/PatrickVibild/TellusAmazonPictures/master/pictures/Lenovo/T460s/BL/UK/6.jpg</v>
      </c>
      <c r="S28" t="str">
        <f t="shared" si="6"/>
        <v>https://raw.githubusercontent.com/PatrickVibild/TellusAmazonPictures/master/pictures/Lenovo/T460s/BL/UK/7.jpg</v>
      </c>
      <c r="T28" t="str">
        <f t="shared" si="7"/>
        <v>https://raw.githubusercontent.com/PatrickVibild/TellusAmazonPictures/master/pictures/Lenovo/T460s/BL/UK/8.jpg</v>
      </c>
      <c r="U28" t="str">
        <f t="shared" si="8"/>
        <v>https://raw.githubusercontent.com/PatrickVibild/TellusAmazonPictures/master/pictures/Lenovo/T460s/BL/UK/9.jpg</v>
      </c>
      <c r="V28" s="45">
        <f>MATCH(G28,options!$D$1:$D$20,0)</f>
        <v>5</v>
      </c>
    </row>
    <row r="29" spans="1:22" ht="56" x14ac:dyDescent="0.15">
      <c r="A29" s="39" t="s">
        <v>452</v>
      </c>
      <c r="B29" s="40" t="str">
        <f>IF(Values!$B$36=English!$B$2,English!B8, IF(Values!$B$36=German!$B$2,German!B9, IF(Values!$B$36=Italian!$B$2,Italian!B8, IF(Values!$B$36=Spanish!$B$2, Spanish!B8, IF(Values!$B$36=French!$B$2, French!B8, IF(Values!$B$36=Dutch!$B$2,Dutch!B8, IF(Values!$B$36=English!$D$32, English!D38, 0)))))))</f>
        <v>6 Monate Garantie nach dem Liefertermin. Im Falle einer Fehlfunktion der Tastatur wird ein neues Gerät oder ein Ersatzteil für die Tastatur des Produkts gesendet. Bei Sortierung des Bestands wird eine volle Rückerstattung gewährt.</v>
      </c>
      <c r="C29" s="44" t="b">
        <f>FALSE()</f>
        <v>0</v>
      </c>
      <c r="D29" s="44" t="b">
        <f>FALSE()</f>
        <v>0</v>
      </c>
      <c r="E29" s="38">
        <v>5714401460060</v>
      </c>
      <c r="F29" s="38" t="s">
        <v>453</v>
      </c>
      <c r="G29" s="45" t="s">
        <v>387</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Skandinavisch – Nordisch</v>
      </c>
      <c r="I29" s="46" t="b">
        <f>TRUE()</f>
        <v>1</v>
      </c>
      <c r="J29" s="47" t="b">
        <f>TRUE()</f>
        <v>1</v>
      </c>
      <c r="K29" s="38" t="s">
        <v>454</v>
      </c>
      <c r="L29" s="48" t="b">
        <f>TRUE()</f>
        <v>1</v>
      </c>
      <c r="M29" s="49" t="str">
        <f t="shared" si="0"/>
        <v>https://raw.githubusercontent.com/PatrickVibild/TellusAmazonPictures/master/pictures/Lenovo/T460s/BL/NOR/1.jpg</v>
      </c>
      <c r="N29" s="49" t="str">
        <f t="shared" si="1"/>
        <v>https://raw.githubusercontent.com/PatrickVibild/TellusAmazonPictures/master/pictures/Lenovo/T460s/BL/NOR/2.jpg</v>
      </c>
      <c r="O29" s="50" t="str">
        <f t="shared" si="2"/>
        <v>https://raw.githubusercontent.com/PatrickVibild/TellusAmazonPictures/master/pictures/Lenovo/T460s/BL/NOR/3.jpg</v>
      </c>
      <c r="P29" t="str">
        <f t="shared" si="3"/>
        <v>https://raw.githubusercontent.com/PatrickVibild/TellusAmazonPictures/master/pictures/Lenovo/T460s/BL/NOR/4.jpg</v>
      </c>
      <c r="Q29" t="str">
        <f t="shared" si="4"/>
        <v>https://raw.githubusercontent.com/PatrickVibild/TellusAmazonPictures/master/pictures/Lenovo/T460s/BL/NOR/5.jpg</v>
      </c>
      <c r="R29" t="str">
        <f t="shared" si="5"/>
        <v>https://raw.githubusercontent.com/PatrickVibild/TellusAmazonPictures/master/pictures/Lenovo/T460s/BL/NOR/6.jpg</v>
      </c>
      <c r="S29" t="str">
        <f t="shared" si="6"/>
        <v>https://raw.githubusercontent.com/PatrickVibild/TellusAmazonPictures/master/pictures/Lenovo/T460s/BL/NOR/7.jpg</v>
      </c>
      <c r="T29" t="str">
        <f t="shared" si="7"/>
        <v>https://raw.githubusercontent.com/PatrickVibild/TellusAmazonPictures/master/pictures/Lenovo/T460s/BL/NOR/8.jpg</v>
      </c>
      <c r="U29" t="str">
        <f t="shared" si="8"/>
        <v>https://raw.githubusercontent.com/PatrickVibild/TellusAmazonPictures/master/pictures/Lenovo/T460s/BL/NOR/9.jpg</v>
      </c>
      <c r="V29" s="45">
        <f>MATCH(G29,options!$D$1:$D$20,0)</f>
        <v>6</v>
      </c>
    </row>
    <row r="30" spans="1:22" ht="14" x14ac:dyDescent="0.15">
      <c r="B30" s="55"/>
      <c r="C30" s="44" t="b">
        <f>FALSE()</f>
        <v>0</v>
      </c>
      <c r="D30" s="44" t="b">
        <f>FALSE()</f>
        <v>0</v>
      </c>
      <c r="E30" s="38">
        <v>5714401460077</v>
      </c>
      <c r="F30" s="38" t="s">
        <v>455</v>
      </c>
      <c r="G30" s="45" t="s">
        <v>391</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Belgier</v>
      </c>
      <c r="I30" s="46" t="b">
        <f>TRUE()</f>
        <v>1</v>
      </c>
      <c r="J30" s="47" t="b">
        <f>TRUE()</f>
        <v>1</v>
      </c>
      <c r="K30" s="38" t="s">
        <v>456</v>
      </c>
      <c r="L30" s="48" t="b">
        <f>FALSE()</f>
        <v>0</v>
      </c>
      <c r="M30" s="49" t="str">
        <f t="shared" si="0"/>
        <v>https://download.lenovo.com/Images/Parts/01YR094/01YR094_A.jpg</v>
      </c>
      <c r="N30" s="49" t="str">
        <f t="shared" si="1"/>
        <v>https://download.lenovo.com/Images/Parts/01YR094/01YR094_B.jpg</v>
      </c>
      <c r="O30" s="50" t="str">
        <f t="shared" si="2"/>
        <v>https://download.lenovo.com/Images/Parts/01YR094/01YR094_details.jpg</v>
      </c>
      <c r="P30" t="str">
        <f t="shared" si="3"/>
        <v/>
      </c>
      <c r="Q30" t="str">
        <f t="shared" si="4"/>
        <v/>
      </c>
      <c r="R30" t="str">
        <f t="shared" si="5"/>
        <v/>
      </c>
      <c r="S30" t="str">
        <f t="shared" si="6"/>
        <v/>
      </c>
      <c r="T30" t="str">
        <f t="shared" si="7"/>
        <v/>
      </c>
      <c r="U30" t="str">
        <f t="shared" si="8"/>
        <v/>
      </c>
      <c r="V30" s="45">
        <f>MATCH(G30,options!$D$1:$D$20,0)</f>
        <v>7</v>
      </c>
    </row>
    <row r="31" spans="1:22" ht="56" x14ac:dyDescent="0.15">
      <c r="A31" s="39" t="s">
        <v>457</v>
      </c>
      <c r="B31" s="40" t="str">
        <f>IF(Values!$B$36=English!$B$2,English!B9, IF(Values!$B$36=German!$B$2,German!B9, IF(Values!$B$36=Italian!$B$2,Italian!B9, IF(Values!$B$36=Spanish!$B$2, Spanish!B9, IF(Values!$B$36=French!$B$2, French!B9, IF(Values!$B$36=Dutch!$B$2,Dutch!B9, IF(Values!$B$36=English!$D$32, English!D39, 0)))))))</f>
        <v>6 Monate Garantie nach dem Liefertermin. Im Falle einer Fehlfunktion der Tastatur wird ein neues Gerät oder ein Ersatzteil für die Tastatur des Produkts gesendet. Bei Sortierung des Bestands wird eine volle Rückerstattung gewährt.</v>
      </c>
      <c r="C31" s="44" t="b">
        <f>FALSE()</f>
        <v>0</v>
      </c>
      <c r="D31" s="44" t="b">
        <f>FALSE()</f>
        <v>0</v>
      </c>
      <c r="E31" s="38">
        <v>5714401460084</v>
      </c>
      <c r="F31" s="38" t="s">
        <v>458</v>
      </c>
      <c r="G31" s="45" t="s">
        <v>395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Bulgarisch</v>
      </c>
      <c r="I31" s="46" t="b">
        <f>TRUE()</f>
        <v>1</v>
      </c>
      <c r="J31" s="47" t="b">
        <f>TRUE()</f>
        <v>1</v>
      </c>
      <c r="L31" s="48" t="b">
        <f>FALSE()</f>
        <v>0</v>
      </c>
      <c r="M31" s="49" t="str">
        <f t="shared" si="0"/>
        <v/>
      </c>
      <c r="N31" s="49" t="str">
        <f t="shared" si="1"/>
        <v/>
      </c>
      <c r="O31" s="50" t="str">
        <f t="shared" si="2"/>
        <v/>
      </c>
      <c r="P31" t="str">
        <f t="shared" si="3"/>
        <v/>
      </c>
      <c r="Q31" t="str">
        <f t="shared" si="4"/>
        <v/>
      </c>
      <c r="R31" t="str">
        <f t="shared" si="5"/>
        <v/>
      </c>
      <c r="S31" t="str">
        <f t="shared" si="6"/>
        <v/>
      </c>
      <c r="T31" t="str">
        <f t="shared" si="7"/>
        <v/>
      </c>
      <c r="U31" t="str">
        <f t="shared" si="8"/>
        <v/>
      </c>
      <c r="V31" s="45">
        <f>MATCH(G31,options!$D$1:$D$20,0)</f>
        <v>8</v>
      </c>
    </row>
    <row r="32" spans="1:22" ht="14" x14ac:dyDescent="0.15">
      <c r="C32" s="44" t="b">
        <f>FALSE()</f>
        <v>0</v>
      </c>
      <c r="D32" s="44" t="b">
        <f>FALSE()</f>
        <v>0</v>
      </c>
      <c r="E32" s="38">
        <v>5714401460091</v>
      </c>
      <c r="F32" s="38" t="s">
        <v>459</v>
      </c>
      <c r="G32" s="45" t="s">
        <v>397</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Tschechisch</v>
      </c>
      <c r="I32" s="46" t="b">
        <f>TRUE()</f>
        <v>1</v>
      </c>
      <c r="J32" s="47" t="b">
        <f>TRUE()</f>
        <v>1</v>
      </c>
      <c r="K32" s="38" t="s">
        <v>460</v>
      </c>
      <c r="L32" s="48" t="b">
        <f>FALSE()</f>
        <v>0</v>
      </c>
      <c r="M32" s="49" t="str">
        <f t="shared" si="0"/>
        <v>https://download.lenovo.com/Images/Parts/01YR096/01YR096_A.jpg</v>
      </c>
      <c r="N32" s="49" t="str">
        <f t="shared" si="1"/>
        <v>https://download.lenovo.com/Images/Parts/01YR096/01YR096_B.jpg</v>
      </c>
      <c r="O32" s="50" t="str">
        <f t="shared" si="2"/>
        <v>https://download.lenovo.com/Images/Parts/01YR096/01YR096_details.jpg</v>
      </c>
      <c r="P32" t="str">
        <f t="shared" si="3"/>
        <v/>
      </c>
      <c r="Q32" t="str">
        <f t="shared" si="4"/>
        <v/>
      </c>
      <c r="R32" t="str">
        <f t="shared" si="5"/>
        <v/>
      </c>
      <c r="S32" t="str">
        <f t="shared" si="6"/>
        <v/>
      </c>
      <c r="T32" t="str">
        <f t="shared" si="7"/>
        <v/>
      </c>
      <c r="U32" t="str">
        <f t="shared" si="8"/>
        <v/>
      </c>
      <c r="V32" s="45">
        <f>MATCH(G32,options!$D$1:$D$20,0)</f>
        <v>20</v>
      </c>
    </row>
    <row r="33" spans="1:22" ht="14" x14ac:dyDescent="0.15">
      <c r="A33" s="39" t="s">
        <v>461</v>
      </c>
      <c r="B33" s="40" t="str">
        <f>IF(Values!$B$36=English!$B$2,English!B14, IF(Values!$B$36=German!$B$2,German!B14, IF(Values!$B$36=Italian!$B$2,Italian!B14, IF(Values!$B$36=Spanish!$B$2, Spanish!B14, IF(Values!$B$36=French!$B$2, French!B14, IF(Values!$B$36=Dutch!$B$2,Dutch!B14, IF(Values!$B$36=English!$D$32, English!B14, 0)))))))</f>
        <v xml:space="preserve">👉 LAYOUT - {flag} {language} Nicht Hintergrundbeleuchtung </v>
      </c>
      <c r="C33" s="44" t="b">
        <f>FALSE()</f>
        <v>0</v>
      </c>
      <c r="D33" s="44" t="b">
        <f>FALSE()</f>
        <v>0</v>
      </c>
      <c r="E33" s="38">
        <v>5714401460107</v>
      </c>
      <c r="F33" s="38" t="s">
        <v>462</v>
      </c>
      <c r="G33" s="45" t="s">
        <v>402</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Dänisch</v>
      </c>
      <c r="I33" s="46" t="b">
        <f>TRUE()</f>
        <v>1</v>
      </c>
      <c r="J33" s="47" t="b">
        <f>TRUE()</f>
        <v>1</v>
      </c>
      <c r="K33" s="38" t="s">
        <v>463</v>
      </c>
      <c r="L33" s="48" t="b">
        <f>FALSE()</f>
        <v>0</v>
      </c>
      <c r="M33" s="49" t="str">
        <f t="shared" si="0"/>
        <v>https://download.lenovo.com/Images/Parts/01YR097/01YR097_A.jpg</v>
      </c>
      <c r="N33" s="49" t="str">
        <f t="shared" si="1"/>
        <v>https://download.lenovo.com/Images/Parts/01YR097/01YR097_B.jpg</v>
      </c>
      <c r="O33" s="50" t="str">
        <f t="shared" si="2"/>
        <v>https://download.lenovo.com/Images/Parts/01YR097/01YR097_details.jpg</v>
      </c>
      <c r="P33" t="str">
        <f t="shared" si="3"/>
        <v/>
      </c>
      <c r="Q33" t="str">
        <f t="shared" si="4"/>
        <v/>
      </c>
      <c r="R33" t="str">
        <f t="shared" si="5"/>
        <v/>
      </c>
      <c r="S33" t="str">
        <f t="shared" si="6"/>
        <v/>
      </c>
      <c r="T33" t="str">
        <f t="shared" si="7"/>
        <v/>
      </c>
      <c r="U33" t="str">
        <f t="shared" si="8"/>
        <v/>
      </c>
      <c r="V33" s="45">
        <f>MATCH(G33,options!$D$1:$D$20,0)</f>
        <v>9</v>
      </c>
    </row>
    <row r="34" spans="1:22" ht="14" x14ac:dyDescent="0.15">
      <c r="C34" s="44" t="b">
        <f>FALSE()</f>
        <v>0</v>
      </c>
      <c r="D34" s="44" t="b">
        <f>FALSE()</f>
        <v>0</v>
      </c>
      <c r="E34" s="38">
        <v>5714401460114</v>
      </c>
      <c r="F34" s="38" t="s">
        <v>464</v>
      </c>
      <c r="G34" s="45" t="s">
        <v>406</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Hungarisch</v>
      </c>
      <c r="I34" s="46" t="b">
        <f>TRUE()</f>
        <v>1</v>
      </c>
      <c r="J34" s="47" t="b">
        <f>TRUE()</f>
        <v>1</v>
      </c>
      <c r="K34" s="38" t="s">
        <v>465</v>
      </c>
      <c r="L34" s="48" t="b">
        <f>FALSE()</f>
        <v>0</v>
      </c>
      <c r="M34" s="49" t="str">
        <f t="shared" si="0"/>
        <v>https://download.lenovo.com/Images/Parts/01YR103/01YR103_A.jpg</v>
      </c>
      <c r="N34" s="49" t="str">
        <f t="shared" si="1"/>
        <v>https://download.lenovo.com/Images/Parts/01YR103/01YR103_B.jpg</v>
      </c>
      <c r="O34" s="50" t="str">
        <f t="shared" si="2"/>
        <v>https://download.lenovo.com/Images/Parts/01YR103/01YR103_details.jpg</v>
      </c>
      <c r="P34" t="str">
        <f t="shared" si="3"/>
        <v/>
      </c>
      <c r="Q34" t="str">
        <f t="shared" si="4"/>
        <v/>
      </c>
      <c r="R34" t="str">
        <f t="shared" si="5"/>
        <v/>
      </c>
      <c r="S34" t="str">
        <f t="shared" si="6"/>
        <v/>
      </c>
      <c r="T34" t="str">
        <f t="shared" si="7"/>
        <v/>
      </c>
      <c r="U34" t="str">
        <f t="shared" si="8"/>
        <v/>
      </c>
      <c r="V34" s="45">
        <f>MATCH(G34,options!$D$1:$D$20,0)</f>
        <v>19</v>
      </c>
    </row>
    <row r="35" spans="1:22" ht="14" x14ac:dyDescent="0.15">
      <c r="C35" s="44" t="b">
        <f>FALSE()</f>
        <v>0</v>
      </c>
      <c r="D35" s="44" t="b">
        <f>FALSE()</f>
        <v>0</v>
      </c>
      <c r="E35" s="38">
        <v>5714401460121</v>
      </c>
      <c r="F35" s="38" t="s">
        <v>466</v>
      </c>
      <c r="G35" s="45" t="s">
        <v>409</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Niederländisch</v>
      </c>
      <c r="I35" s="46" t="b">
        <f>TRUE()</f>
        <v>1</v>
      </c>
      <c r="J35" s="47" t="b">
        <f>TRUE()</f>
        <v>1</v>
      </c>
      <c r="K35" s="38" t="s">
        <v>410</v>
      </c>
      <c r="L35" s="48" t="b">
        <f>FALSE()</f>
        <v>0</v>
      </c>
      <c r="M35" s="49" t="str">
        <f t="shared" si="0"/>
        <v>https://download.lenovo.com/Images/Parts/01YT119/01YT119_A.jpg</v>
      </c>
      <c r="N35" s="49" t="str">
        <f t="shared" si="1"/>
        <v>https://download.lenovo.com/Images/Parts/01YT119/01YT119_B.jpg</v>
      </c>
      <c r="O35" s="50" t="str">
        <f t="shared" si="2"/>
        <v>https://download.lenovo.com/Images/Parts/01YT119/01YT119_details.jpg</v>
      </c>
      <c r="P35" t="str">
        <f t="shared" si="3"/>
        <v/>
      </c>
      <c r="Q35" t="str">
        <f t="shared" si="4"/>
        <v/>
      </c>
      <c r="R35" t="str">
        <f t="shared" si="5"/>
        <v/>
      </c>
      <c r="S35" t="str">
        <f t="shared" si="6"/>
        <v/>
      </c>
      <c r="T35" t="str">
        <f t="shared" si="7"/>
        <v/>
      </c>
      <c r="U35" t="str">
        <f t="shared" si="8"/>
        <v/>
      </c>
      <c r="V35" s="45">
        <f>MATCH(G35,options!$D$1:$D$20,0)</f>
        <v>10</v>
      </c>
    </row>
    <row r="36" spans="1:22" ht="14" x14ac:dyDescent="0.15">
      <c r="A36" s="39" t="s">
        <v>467</v>
      </c>
      <c r="B36" s="54" t="s">
        <v>366</v>
      </c>
      <c r="C36" s="44" t="b">
        <f>FALSE()</f>
        <v>0</v>
      </c>
      <c r="D36" s="44" t="b">
        <f>FALSE()</f>
        <v>0</v>
      </c>
      <c r="E36" s="38">
        <v>5714401460138</v>
      </c>
      <c r="F36" s="38" t="s">
        <v>468</v>
      </c>
      <c r="G36" s="45" t="s">
        <v>414</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norwegisch</v>
      </c>
      <c r="I36" s="46" t="b">
        <f>TRUE()</f>
        <v>1</v>
      </c>
      <c r="J36" s="47" t="b">
        <f>TRUE()</f>
        <v>1</v>
      </c>
      <c r="K36" s="38" t="s">
        <v>469</v>
      </c>
      <c r="L36" s="48" t="b">
        <f>FALSE()</f>
        <v>0</v>
      </c>
      <c r="M36" s="49" t="str">
        <f t="shared" ref="M36:M67" si="9">IF(ISBLANK(K36),"",IF(L36, "https://raw.githubusercontent.com/PatrickVibild/TellusAmazonPictures/master/pictures/"&amp;K36&amp;"/1.jpg","https://download.lenovo.com/Images/Parts/"&amp;K36&amp;"/"&amp;K36&amp;"_A.jpg"))</f>
        <v>https://download.lenovo.com/Images/Parts/01YT162/01YT162_A.jpg</v>
      </c>
      <c r="N36" s="49" t="str">
        <f t="shared" ref="N36:N67" si="10">IF(ISBLANK(K36),"",IF(L36, "https://raw.githubusercontent.com/PatrickVibild/TellusAmazonPictures/master/pictures/"&amp;K36&amp;"/2.jpg","https://download.lenovo.com/Images/Parts/"&amp;K36&amp;"/"&amp;K36&amp;"_B.jpg"))</f>
        <v>https://download.lenovo.com/Images/Parts/01YT162/01YT162_B.jpg</v>
      </c>
      <c r="O36" s="50" t="str">
        <f t="shared" ref="O36:O67" si="11">IF(ISBLANK(K36),"",IF(L36, "https://raw.githubusercontent.com/PatrickVibild/TellusAmazonPictures/master/pictures/"&amp;K36&amp;"/3.jpg","https://download.lenovo.com/Images/Parts/"&amp;K36&amp;"/"&amp;K36&amp;"_details.jpg"))</f>
        <v>https://download.lenovo.com/Images/Parts/01YT162/01YT162_details.jpg</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5">
        <f>MATCH(G36,options!$D$1:$D$20,0)</f>
        <v>11</v>
      </c>
    </row>
    <row r="37" spans="1:22" ht="14" x14ac:dyDescent="0.15">
      <c r="A37" t="s">
        <v>470</v>
      </c>
      <c r="B37" s="54" t="s">
        <v>438</v>
      </c>
      <c r="C37" s="44" t="b">
        <f>FALSE()</f>
        <v>0</v>
      </c>
      <c r="D37" s="44" t="b">
        <f>FALSE()</f>
        <v>0</v>
      </c>
      <c r="E37" s="38">
        <v>5714401460145</v>
      </c>
      <c r="F37" s="38" t="s">
        <v>471</v>
      </c>
      <c r="G37" s="45" t="s">
        <v>417</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Polieren</v>
      </c>
      <c r="I37" s="46" t="b">
        <f>TRUE()</f>
        <v>1</v>
      </c>
      <c r="J37" s="47" t="b">
        <f>TRUE()</f>
        <v>1</v>
      </c>
      <c r="L37" s="48" t="b">
        <f>FALSE()</f>
        <v>0</v>
      </c>
      <c r="M37" s="49" t="str">
        <f t="shared" si="9"/>
        <v/>
      </c>
      <c r="N37" s="49" t="str">
        <f t="shared" si="10"/>
        <v/>
      </c>
      <c r="O37" s="50" t="str">
        <f t="shared" si="11"/>
        <v/>
      </c>
      <c r="P37" t="str">
        <f t="shared" si="12"/>
        <v/>
      </c>
      <c r="Q37" t="str">
        <f t="shared" si="13"/>
        <v/>
      </c>
      <c r="R37" t="str">
        <f t="shared" si="14"/>
        <v/>
      </c>
      <c r="S37" t="str">
        <f t="shared" si="15"/>
        <v/>
      </c>
      <c r="T37" t="str">
        <f t="shared" si="16"/>
        <v/>
      </c>
      <c r="U37" t="str">
        <f t="shared" si="17"/>
        <v/>
      </c>
      <c r="V37" s="45">
        <f>MATCH(G37,options!$D$1:$D$20,0)</f>
        <v>12</v>
      </c>
    </row>
    <row r="38" spans="1:22" ht="14" x14ac:dyDescent="0.15">
      <c r="C38" s="44" t="b">
        <f>FALSE()</f>
        <v>0</v>
      </c>
      <c r="D38" s="44" t="b">
        <f>FALSE()</f>
        <v>0</v>
      </c>
      <c r="E38" s="38">
        <v>5714401460152</v>
      </c>
      <c r="F38" s="38" t="s">
        <v>472</v>
      </c>
      <c r="G38" s="45" t="s">
        <v>420</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Portugiesisch</v>
      </c>
      <c r="I38" s="46" t="b">
        <f>TRUE()</f>
        <v>1</v>
      </c>
      <c r="J38" s="47" t="b">
        <f>TRUE()</f>
        <v>1</v>
      </c>
      <c r="K38" s="38" t="s">
        <v>473</v>
      </c>
      <c r="L38" s="48" t="b">
        <f>FALSE()</f>
        <v>0</v>
      </c>
      <c r="M38" s="49" t="str">
        <f t="shared" si="9"/>
        <v>https://download.lenovo.com/Images/Parts/01YR110/01YR110_A.jpg</v>
      </c>
      <c r="N38" s="49" t="str">
        <f t="shared" si="10"/>
        <v>https://download.lenovo.com/Images/Parts/01YR110/01YR110_B.jpg</v>
      </c>
      <c r="O38" s="50" t="str">
        <f t="shared" si="11"/>
        <v>https://download.lenovo.com/Images/Parts/01YR110/01YR110_details.jpg</v>
      </c>
      <c r="P38" t="str">
        <f t="shared" si="12"/>
        <v/>
      </c>
      <c r="Q38" t="str">
        <f t="shared" si="13"/>
        <v/>
      </c>
      <c r="R38" t="str">
        <f t="shared" si="14"/>
        <v/>
      </c>
      <c r="S38" t="str">
        <f t="shared" si="15"/>
        <v/>
      </c>
      <c r="T38" t="str">
        <f t="shared" si="16"/>
        <v/>
      </c>
      <c r="U38" t="str">
        <f t="shared" si="17"/>
        <v/>
      </c>
      <c r="V38" s="45">
        <f>MATCH(G38,options!$D$1:$D$20,0)</f>
        <v>13</v>
      </c>
    </row>
    <row r="39" spans="1:22" ht="14" x14ac:dyDescent="0.15">
      <c r="C39" s="44" t="b">
        <f>FALSE()</f>
        <v>0</v>
      </c>
      <c r="D39" s="44" t="b">
        <f>FALSE()</f>
        <v>0</v>
      </c>
      <c r="E39" s="38">
        <v>5714401460169</v>
      </c>
      <c r="F39" s="38" t="s">
        <v>474</v>
      </c>
      <c r="G39" s="45" t="s">
        <v>423</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Schwedisch -  finnisch</v>
      </c>
      <c r="I39" s="46" t="b">
        <f>TRUE()</f>
        <v>1</v>
      </c>
      <c r="J39" s="47" t="b">
        <f>TRUE()</f>
        <v>1</v>
      </c>
      <c r="K39" s="38" t="s">
        <v>475</v>
      </c>
      <c r="L39" s="48" t="b">
        <f>FALSE()</f>
        <v>0</v>
      </c>
      <c r="M39" s="49" t="str">
        <f t="shared" si="9"/>
        <v>https://download.lenovo.com/Images/Parts/01YR114/01YR114_A.jpg</v>
      </c>
      <c r="N39" s="49" t="str">
        <f t="shared" si="10"/>
        <v>https://download.lenovo.com/Images/Parts/01YR114/01YR114_B.jpg</v>
      </c>
      <c r="O39" s="50" t="str">
        <f t="shared" si="11"/>
        <v>https://download.lenovo.com/Images/Parts/01YR114/01YR114_details.jpg</v>
      </c>
      <c r="P39" t="str">
        <f t="shared" si="12"/>
        <v/>
      </c>
      <c r="Q39" t="str">
        <f t="shared" si="13"/>
        <v/>
      </c>
      <c r="R39" t="str">
        <f t="shared" si="14"/>
        <v/>
      </c>
      <c r="S39" t="str">
        <f t="shared" si="15"/>
        <v/>
      </c>
      <c r="T39" t="str">
        <f t="shared" si="16"/>
        <v/>
      </c>
      <c r="U39" t="str">
        <f t="shared" si="17"/>
        <v/>
      </c>
      <c r="V39" s="45">
        <f>MATCH(G39,options!$D$1:$D$20,0)</f>
        <v>14</v>
      </c>
    </row>
    <row r="40" spans="1:22" ht="14" x14ac:dyDescent="0.15">
      <c r="C40" s="44" t="b">
        <f>FALSE()</f>
        <v>0</v>
      </c>
      <c r="D40" s="44" t="b">
        <f>FALSE()</f>
        <v>0</v>
      </c>
      <c r="E40" s="38">
        <v>5714401460176</v>
      </c>
      <c r="F40" s="38" t="s">
        <v>476</v>
      </c>
      <c r="G40" s="45" t="s">
        <v>428</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Schweizerisch</v>
      </c>
      <c r="I40" s="46" t="b">
        <f>TRUE()</f>
        <v>1</v>
      </c>
      <c r="J40" s="47" t="b">
        <f>TRUE()</f>
        <v>1</v>
      </c>
      <c r="K40" s="38" t="s">
        <v>477</v>
      </c>
      <c r="L40" s="48" t="b">
        <f>FALSE()</f>
        <v>0</v>
      </c>
      <c r="M40" s="49" t="str">
        <f t="shared" si="9"/>
        <v>https://download.lenovo.com/Images/Parts/01YR115/01YR115_A.jpg</v>
      </c>
      <c r="N40" s="49" t="str">
        <f t="shared" si="10"/>
        <v>https://download.lenovo.com/Images/Parts/01YR115/01YR115_B.jpg</v>
      </c>
      <c r="O40" s="50" t="str">
        <f t="shared" si="11"/>
        <v>https://download.lenovo.com/Images/Parts/01YR115/01YR115_details.jpg</v>
      </c>
      <c r="P40" t="str">
        <f t="shared" si="12"/>
        <v/>
      </c>
      <c r="Q40" t="str">
        <f t="shared" si="13"/>
        <v/>
      </c>
      <c r="R40" t="str">
        <f t="shared" si="14"/>
        <v/>
      </c>
      <c r="S40" t="str">
        <f t="shared" si="15"/>
        <v/>
      </c>
      <c r="T40" t="str">
        <f t="shared" si="16"/>
        <v/>
      </c>
      <c r="U40" t="str">
        <f t="shared" si="17"/>
        <v/>
      </c>
      <c r="V40" s="45">
        <f>MATCH(G40,options!$D$1:$D$20,0)</f>
        <v>15</v>
      </c>
    </row>
    <row r="41" spans="1:22" ht="28" x14ac:dyDescent="0.15">
      <c r="C41" s="44" t="b">
        <f>FALSE()</f>
        <v>0</v>
      </c>
      <c r="D41" s="44" t="b">
        <f>FALSE()</f>
        <v>0</v>
      </c>
      <c r="E41" s="38">
        <v>5714401460183</v>
      </c>
      <c r="F41" s="38" t="s">
        <v>478</v>
      </c>
      <c r="G41" s="45" t="s">
        <v>431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US International</v>
      </c>
      <c r="I41" s="46" t="b">
        <f>TRUE()</f>
        <v>1</v>
      </c>
      <c r="J41" s="47" t="b">
        <f>TRUE()</f>
        <v>1</v>
      </c>
      <c r="K41" s="38" t="s">
        <v>479</v>
      </c>
      <c r="L41" s="48" t="b">
        <f>TRUE()</f>
        <v>1</v>
      </c>
      <c r="M41" s="49" t="str">
        <f t="shared" si="9"/>
        <v>https://raw.githubusercontent.com/PatrickVibild/TellusAmazonPictures/master/pictures/Lenovo/T460s/BL/USI/1.jpg</v>
      </c>
      <c r="N41" s="49" t="str">
        <f t="shared" si="10"/>
        <v>https://raw.githubusercontent.com/PatrickVibild/TellusAmazonPictures/master/pictures/Lenovo/T460s/BL/USI/2.jpg</v>
      </c>
      <c r="O41" s="50" t="str">
        <f t="shared" si="11"/>
        <v>https://raw.githubusercontent.com/PatrickVibild/TellusAmazonPictures/master/pictures/Lenovo/T460s/BL/USI/3.jpg</v>
      </c>
      <c r="P41" t="str">
        <f t="shared" si="12"/>
        <v>https://raw.githubusercontent.com/PatrickVibild/TellusAmazonPictures/master/pictures/Lenovo/T460s/BL/USI/4.jpg</v>
      </c>
      <c r="Q41" t="str">
        <f t="shared" si="13"/>
        <v>https://raw.githubusercontent.com/PatrickVibild/TellusAmazonPictures/master/pictures/Lenovo/T460s/BL/USI/5.jpg</v>
      </c>
      <c r="R41" t="str">
        <f t="shared" si="14"/>
        <v>https://raw.githubusercontent.com/PatrickVibild/TellusAmazonPictures/master/pictures/Lenovo/T460s/BL/USI/6.jpg</v>
      </c>
      <c r="S41" t="str">
        <f t="shared" si="15"/>
        <v>https://raw.githubusercontent.com/PatrickVibild/TellusAmazonPictures/master/pictures/Lenovo/T460s/BL/USI/7.jpg</v>
      </c>
      <c r="T41" t="str">
        <f t="shared" si="16"/>
        <v>https://raw.githubusercontent.com/PatrickVibild/TellusAmazonPictures/master/pictures/Lenovo/T460s/BL/USI/8.jpg</v>
      </c>
      <c r="U41" t="str">
        <f t="shared" si="17"/>
        <v>https://raw.githubusercontent.com/PatrickVibild/TellusAmazonPictures/master/pictures/Lenovo/T460s/BL/USI/9.jpg</v>
      </c>
      <c r="V41" s="45">
        <f>MATCH(G41,options!$D$1:$D$20,0)</f>
        <v>16</v>
      </c>
    </row>
    <row r="42" spans="1:22" ht="14" x14ac:dyDescent="0.15">
      <c r="C42" s="44" t="b">
        <f>FALSE()</f>
        <v>0</v>
      </c>
      <c r="D42" s="44" t="b">
        <f>FALSE()</f>
        <v>0</v>
      </c>
      <c r="E42" s="38">
        <v>5714401460190</v>
      </c>
      <c r="F42" s="38" t="s">
        <v>480</v>
      </c>
      <c r="G42" s="45" t="s">
        <v>434</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0)))))))</f>
        <v>Russisch</v>
      </c>
      <c r="I42" s="46" t="b">
        <f>TRUE()</f>
        <v>1</v>
      </c>
      <c r="J42" s="47" t="b">
        <f>TRUE()</f>
        <v>1</v>
      </c>
      <c r="K42" s="38" t="s">
        <v>481</v>
      </c>
      <c r="L42" s="48" t="b">
        <f>FALSE()</f>
        <v>0</v>
      </c>
      <c r="M42" s="49" t="str">
        <f t="shared" si="9"/>
        <v>https://download.lenovo.com/Images/Parts/01YT165/01YT165_A.jpg</v>
      </c>
      <c r="N42" s="49" t="str">
        <f t="shared" si="10"/>
        <v>https://download.lenovo.com/Images/Parts/01YT165/01YT165_B.jpg</v>
      </c>
      <c r="O42" s="50" t="str">
        <f t="shared" si="11"/>
        <v>https://download.lenovo.com/Images/Parts/01YT165/01YT165_details.jpg</v>
      </c>
      <c r="P42" t="str">
        <f t="shared" si="12"/>
        <v/>
      </c>
      <c r="Q42" t="str">
        <f t="shared" si="13"/>
        <v/>
      </c>
      <c r="R42" t="str">
        <f t="shared" si="14"/>
        <v/>
      </c>
      <c r="S42" t="str">
        <f t="shared" si="15"/>
        <v/>
      </c>
      <c r="T42" t="str">
        <f t="shared" si="16"/>
        <v/>
      </c>
      <c r="U42" t="str">
        <f t="shared" si="17"/>
        <v/>
      </c>
      <c r="V42" s="45">
        <f>MATCH(G42,options!$D$1:$D$20,0)</f>
        <v>17</v>
      </c>
    </row>
    <row r="43" spans="1:22" ht="28" x14ac:dyDescent="0.15">
      <c r="C43" s="44" t="b">
        <f>TRUE()</f>
        <v>1</v>
      </c>
      <c r="D43" s="44" t="b">
        <f>FALSE()</f>
        <v>0</v>
      </c>
      <c r="E43" s="38">
        <v>5714401460206</v>
      </c>
      <c r="F43" s="38" t="s">
        <v>482</v>
      </c>
      <c r="G43" s="45" t="s">
        <v>438</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0)))))))</f>
        <v xml:space="preserve">US </v>
      </c>
      <c r="I43" s="46" t="b">
        <f>TRUE()</f>
        <v>1</v>
      </c>
      <c r="J43" s="47" t="b">
        <f>TRUE()</f>
        <v>1</v>
      </c>
      <c r="K43" s="38" t="s">
        <v>483</v>
      </c>
      <c r="L43" s="48" t="b">
        <f>TRUE()</f>
        <v>1</v>
      </c>
      <c r="M43" s="49" t="str">
        <f t="shared" si="9"/>
        <v>https://raw.githubusercontent.com/PatrickVibild/TellusAmazonPictures/master/pictures/Lenovo/T460s/BL/US/1.jpg</v>
      </c>
      <c r="N43" s="49" t="str">
        <f t="shared" si="10"/>
        <v>https://raw.githubusercontent.com/PatrickVibild/TellusAmazonPictures/master/pictures/Lenovo/T460s/BL/US/2.jpg</v>
      </c>
      <c r="O43" s="50" t="str">
        <f t="shared" si="11"/>
        <v>https://raw.githubusercontent.com/PatrickVibild/TellusAmazonPictures/master/pictures/Lenovo/T460s/BL/US/3.jpg</v>
      </c>
      <c r="P43" t="str">
        <f t="shared" si="12"/>
        <v>https://raw.githubusercontent.com/PatrickVibild/TellusAmazonPictures/master/pictures/Lenovo/T460s/BL/US/4.jpg</v>
      </c>
      <c r="Q43" t="str">
        <f t="shared" si="13"/>
        <v>https://raw.githubusercontent.com/PatrickVibild/TellusAmazonPictures/master/pictures/Lenovo/T460s/BL/US/5.jpg</v>
      </c>
      <c r="R43" t="str">
        <f t="shared" si="14"/>
        <v>https://raw.githubusercontent.com/PatrickVibild/TellusAmazonPictures/master/pictures/Lenovo/T460s/BL/US/6.jpg</v>
      </c>
      <c r="S43" t="str">
        <f t="shared" si="15"/>
        <v>https://raw.githubusercontent.com/PatrickVibild/TellusAmazonPictures/master/pictures/Lenovo/T460s/BL/US/7.jpg</v>
      </c>
      <c r="T43" t="str">
        <f t="shared" si="16"/>
        <v>https://raw.githubusercontent.com/PatrickVibild/TellusAmazonPictures/master/pictures/Lenovo/T460s/BL/US/8.jpg</v>
      </c>
      <c r="U43" t="str">
        <f t="shared" si="17"/>
        <v>https://raw.githubusercontent.com/PatrickVibild/TellusAmazonPictures/master/pictures/Lenovo/T460s/BL/US/9.jpg</v>
      </c>
      <c r="V43" s="45">
        <f>MATCH(G43,options!$D$1:$D$20,0)</f>
        <v>18</v>
      </c>
    </row>
    <row r="44" spans="1:22" x14ac:dyDescent="0.15">
      <c r="E44" s="56"/>
      <c r="F44" s="57"/>
      <c r="G44" s="57"/>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7"/>
      <c r="J44" s="57"/>
      <c r="K44" s="49"/>
      <c r="L44" s="49"/>
      <c r="M44" s="49" t="str">
        <f t="shared" si="9"/>
        <v/>
      </c>
      <c r="N44" s="49" t="str">
        <f t="shared" si="10"/>
        <v/>
      </c>
      <c r="O44" s="50" t="str">
        <f t="shared" si="11"/>
        <v/>
      </c>
      <c r="P44" t="str">
        <f t="shared" si="12"/>
        <v/>
      </c>
      <c r="Q44" t="str">
        <f t="shared" si="13"/>
        <v/>
      </c>
      <c r="R44" t="str">
        <f t="shared" si="14"/>
        <v/>
      </c>
      <c r="S44" t="str">
        <f t="shared" si="15"/>
        <v/>
      </c>
      <c r="T44" t="str">
        <f t="shared" si="16"/>
        <v/>
      </c>
      <c r="U44" t="str">
        <f t="shared" si="17"/>
        <v/>
      </c>
      <c r="V44" s="45" t="e">
        <f>MATCH(G44,options!$D$1:$D$20,0)</f>
        <v>#N/A</v>
      </c>
    </row>
    <row r="45" spans="1:22" x14ac:dyDescent="0.15">
      <c r="E45" s="56"/>
      <c r="F45" s="57"/>
      <c r="G45" s="57"/>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7"/>
      <c r="J45" s="57"/>
      <c r="K45" s="49"/>
      <c r="L45" s="49"/>
      <c r="M45" s="49" t="str">
        <f t="shared" si="9"/>
        <v/>
      </c>
      <c r="N45" s="49" t="str">
        <f t="shared" si="10"/>
        <v/>
      </c>
      <c r="O45" s="50" t="str">
        <f t="shared" si="11"/>
        <v/>
      </c>
      <c r="P45" t="str">
        <f t="shared" si="12"/>
        <v/>
      </c>
      <c r="Q45" t="str">
        <f t="shared" si="13"/>
        <v/>
      </c>
      <c r="R45" t="str">
        <f t="shared" si="14"/>
        <v/>
      </c>
      <c r="S45" t="str">
        <f t="shared" si="15"/>
        <v/>
      </c>
      <c r="T45" t="str">
        <f t="shared" si="16"/>
        <v/>
      </c>
      <c r="U45" t="str">
        <f t="shared" si="17"/>
        <v/>
      </c>
      <c r="V45" s="45" t="e">
        <f>MATCH(G45,options!$D$1:$D$20,0)</f>
        <v>#N/A</v>
      </c>
    </row>
    <row r="46" spans="1:22" x14ac:dyDescent="0.15">
      <c r="E46" s="56"/>
      <c r="F46" s="57"/>
      <c r="G46" s="57"/>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7"/>
      <c r="J46" s="57"/>
      <c r="K46" s="49"/>
      <c r="L46" s="49"/>
      <c r="M46" s="49" t="str">
        <f t="shared" si="9"/>
        <v/>
      </c>
      <c r="N46" s="49" t="str">
        <f t="shared" si="10"/>
        <v/>
      </c>
      <c r="O46" s="50" t="str">
        <f t="shared" si="11"/>
        <v/>
      </c>
      <c r="P46" t="str">
        <f t="shared" si="12"/>
        <v/>
      </c>
      <c r="Q46" t="str">
        <f t="shared" si="13"/>
        <v/>
      </c>
      <c r="R46" t="str">
        <f t="shared" si="14"/>
        <v/>
      </c>
      <c r="S46" t="str">
        <f t="shared" si="15"/>
        <v/>
      </c>
      <c r="T46" t="str">
        <f t="shared" si="16"/>
        <v/>
      </c>
      <c r="U46" t="str">
        <f t="shared" si="17"/>
        <v/>
      </c>
      <c r="V46" s="45" t="e">
        <f>MATCH(G46,options!$D$1:$D$20,0)</f>
        <v>#N/A</v>
      </c>
    </row>
    <row r="47" spans="1:22" x14ac:dyDescent="0.15">
      <c r="E47" s="56"/>
      <c r="F47" s="57"/>
      <c r="G47" s="57"/>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7"/>
      <c r="J47" s="57"/>
      <c r="K47" s="49"/>
      <c r="L47" s="49"/>
      <c r="M47" s="49" t="str">
        <f t="shared" si="9"/>
        <v/>
      </c>
      <c r="N47" s="49" t="str">
        <f t="shared" si="10"/>
        <v/>
      </c>
      <c r="O47" s="50" t="str">
        <f t="shared" si="11"/>
        <v/>
      </c>
      <c r="P47" t="str">
        <f t="shared" si="12"/>
        <v/>
      </c>
      <c r="Q47" t="str">
        <f t="shared" si="13"/>
        <v/>
      </c>
      <c r="R47" t="str">
        <f t="shared" si="14"/>
        <v/>
      </c>
      <c r="S47" t="str">
        <f t="shared" si="15"/>
        <v/>
      </c>
      <c r="T47" t="str">
        <f t="shared" si="16"/>
        <v/>
      </c>
      <c r="U47" t="str">
        <f t="shared" si="17"/>
        <v/>
      </c>
      <c r="V47" s="45" t="e">
        <f>MATCH(G47,options!$D$1:$D$20,0)</f>
        <v>#N/A</v>
      </c>
    </row>
    <row r="48" spans="1:22" x14ac:dyDescent="0.15">
      <c r="E48" s="56"/>
      <c r="F48" s="57"/>
      <c r="G48" s="57"/>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7"/>
      <c r="J48" s="57"/>
      <c r="K48" s="49"/>
      <c r="L48" s="49"/>
      <c r="M48" s="49" t="str">
        <f t="shared" si="9"/>
        <v/>
      </c>
      <c r="N48" s="49" t="str">
        <f t="shared" si="10"/>
        <v/>
      </c>
      <c r="O48" s="50" t="str">
        <f t="shared" si="11"/>
        <v/>
      </c>
      <c r="P48" t="str">
        <f t="shared" si="12"/>
        <v/>
      </c>
      <c r="Q48" t="str">
        <f t="shared" si="13"/>
        <v/>
      </c>
      <c r="R48" t="str">
        <f t="shared" si="14"/>
        <v/>
      </c>
      <c r="S48" t="str">
        <f t="shared" si="15"/>
        <v/>
      </c>
      <c r="T48" t="str">
        <f t="shared" si="16"/>
        <v/>
      </c>
      <c r="U48" t="str">
        <f t="shared" si="17"/>
        <v/>
      </c>
      <c r="V48" s="45" t="e">
        <f>MATCH(G48,options!$D$1:$D$20,0)</f>
        <v>#N/A</v>
      </c>
    </row>
    <row r="49" spans="5:22" x14ac:dyDescent="0.15">
      <c r="E49" s="56"/>
      <c r="F49" s="57"/>
      <c r="G49" s="57"/>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7"/>
      <c r="J49" s="57"/>
      <c r="K49" s="49"/>
      <c r="L49" s="49"/>
      <c r="M49" s="49" t="str">
        <f t="shared" si="9"/>
        <v/>
      </c>
      <c r="N49" s="49" t="str">
        <f t="shared" si="10"/>
        <v/>
      </c>
      <c r="O49" s="50" t="str">
        <f t="shared" si="11"/>
        <v/>
      </c>
      <c r="P49" t="str">
        <f t="shared" si="12"/>
        <v/>
      </c>
      <c r="Q49" t="str">
        <f t="shared" si="13"/>
        <v/>
      </c>
      <c r="R49" t="str">
        <f t="shared" si="14"/>
        <v/>
      </c>
      <c r="S49" t="str">
        <f t="shared" si="15"/>
        <v/>
      </c>
      <c r="T49" t="str">
        <f t="shared" si="16"/>
        <v/>
      </c>
      <c r="U49" t="str">
        <f t="shared" si="17"/>
        <v/>
      </c>
      <c r="V49" s="45" t="e">
        <f>MATCH(G49,options!$D$1:$D$20,0)</f>
        <v>#N/A</v>
      </c>
    </row>
    <row r="50" spans="5:22" x14ac:dyDescent="0.15">
      <c r="E50" s="56"/>
      <c r="F50" s="57"/>
      <c r="G50" s="57"/>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7"/>
      <c r="J50" s="57"/>
      <c r="K50" s="49"/>
      <c r="L50" s="49"/>
      <c r="M50" s="49" t="str">
        <f t="shared" si="9"/>
        <v/>
      </c>
      <c r="N50" s="49" t="str">
        <f t="shared" si="10"/>
        <v/>
      </c>
      <c r="O50" s="50" t="str">
        <f t="shared" si="11"/>
        <v/>
      </c>
      <c r="P50" t="str">
        <f t="shared" si="12"/>
        <v/>
      </c>
      <c r="Q50" t="str">
        <f t="shared" si="13"/>
        <v/>
      </c>
      <c r="R50" t="str">
        <f t="shared" si="14"/>
        <v/>
      </c>
      <c r="S50" t="str">
        <f t="shared" si="15"/>
        <v/>
      </c>
      <c r="T50" t="str">
        <f t="shared" si="16"/>
        <v/>
      </c>
      <c r="U50" t="str">
        <f t="shared" si="17"/>
        <v/>
      </c>
      <c r="V50" s="45" t="e">
        <f>MATCH(G50,options!$D$1:$D$20,0)</f>
        <v>#N/A</v>
      </c>
    </row>
    <row r="51" spans="5:22" x14ac:dyDescent="0.15">
      <c r="E51" s="56"/>
      <c r="F51" s="57"/>
      <c r="G51" s="57"/>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7"/>
      <c r="J51" s="57"/>
      <c r="K51" s="49"/>
      <c r="L51" s="49"/>
      <c r="M51" s="49" t="str">
        <f t="shared" si="9"/>
        <v/>
      </c>
      <c r="N51" s="49" t="str">
        <f t="shared" si="10"/>
        <v/>
      </c>
      <c r="O51" s="50" t="str">
        <f t="shared" si="11"/>
        <v/>
      </c>
      <c r="P51" t="str">
        <f t="shared" si="12"/>
        <v/>
      </c>
      <c r="Q51" t="str">
        <f t="shared" si="13"/>
        <v/>
      </c>
      <c r="R51" t="str">
        <f t="shared" si="14"/>
        <v/>
      </c>
      <c r="S51" t="str">
        <f t="shared" si="15"/>
        <v/>
      </c>
      <c r="T51" t="str">
        <f t="shared" si="16"/>
        <v/>
      </c>
      <c r="U51" t="str">
        <f t="shared" si="17"/>
        <v/>
      </c>
      <c r="V51" s="45" t="e">
        <f>MATCH(G51,options!$D$1:$D$20,0)</f>
        <v>#N/A</v>
      </c>
    </row>
    <row r="52" spans="5:22" x14ac:dyDescent="0.15">
      <c r="E52" s="56"/>
      <c r="F52" s="57"/>
      <c r="G52" s="57"/>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7"/>
      <c r="J52" s="57"/>
      <c r="K52" s="49"/>
      <c r="L52" s="49"/>
      <c r="M52" s="49" t="str">
        <f t="shared" si="9"/>
        <v/>
      </c>
      <c r="N52" s="49" t="str">
        <f t="shared" si="10"/>
        <v/>
      </c>
      <c r="O52" s="50" t="str">
        <f t="shared" si="11"/>
        <v/>
      </c>
      <c r="P52" t="str">
        <f t="shared" si="12"/>
        <v/>
      </c>
      <c r="Q52" t="str">
        <f t="shared" si="13"/>
        <v/>
      </c>
      <c r="R52" t="str">
        <f t="shared" si="14"/>
        <v/>
      </c>
      <c r="S52" t="str">
        <f t="shared" si="15"/>
        <v/>
      </c>
      <c r="T52" t="str">
        <f t="shared" si="16"/>
        <v/>
      </c>
      <c r="U52" t="str">
        <f t="shared" si="17"/>
        <v/>
      </c>
      <c r="V52" s="45" t="e">
        <f>MATCH(G52,options!$D$1:$D$20,0)</f>
        <v>#N/A</v>
      </c>
    </row>
    <row r="53" spans="5:22" x14ac:dyDescent="0.15">
      <c r="E53" s="56"/>
      <c r="F53" s="57"/>
      <c r="G53" s="57"/>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7"/>
      <c r="J53" s="57"/>
      <c r="K53" s="49"/>
      <c r="L53" s="49"/>
      <c r="M53" s="49" t="str">
        <f t="shared" si="9"/>
        <v/>
      </c>
      <c r="N53" s="49" t="str">
        <f t="shared" si="10"/>
        <v/>
      </c>
      <c r="O53" s="50" t="str">
        <f t="shared" si="11"/>
        <v/>
      </c>
      <c r="P53" t="str">
        <f t="shared" si="12"/>
        <v/>
      </c>
      <c r="Q53" t="str">
        <f t="shared" si="13"/>
        <v/>
      </c>
      <c r="R53" t="str">
        <f t="shared" si="14"/>
        <v/>
      </c>
      <c r="S53" t="str">
        <f t="shared" si="15"/>
        <v/>
      </c>
      <c r="T53" t="str">
        <f t="shared" si="16"/>
        <v/>
      </c>
      <c r="U53" t="str">
        <f t="shared" si="17"/>
        <v/>
      </c>
      <c r="V53" s="45" t="e">
        <f>MATCH(G53,options!$D$1:$D$20,0)</f>
        <v>#N/A</v>
      </c>
    </row>
    <row r="54" spans="5:22" x14ac:dyDescent="0.15">
      <c r="E54" s="56"/>
      <c r="F54" s="57"/>
      <c r="G54" s="57"/>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7"/>
      <c r="J54" s="57"/>
      <c r="K54" s="49"/>
      <c r="L54" s="49"/>
      <c r="M54" s="49" t="str">
        <f t="shared" si="9"/>
        <v/>
      </c>
      <c r="N54" s="49" t="str">
        <f t="shared" si="10"/>
        <v/>
      </c>
      <c r="O54" s="50" t="str">
        <f t="shared" si="11"/>
        <v/>
      </c>
      <c r="P54" t="str">
        <f t="shared" si="12"/>
        <v/>
      </c>
      <c r="Q54" t="str">
        <f t="shared" si="13"/>
        <v/>
      </c>
      <c r="R54" t="str">
        <f t="shared" si="14"/>
        <v/>
      </c>
      <c r="S54" t="str">
        <f t="shared" si="15"/>
        <v/>
      </c>
      <c r="T54" t="str">
        <f t="shared" si="16"/>
        <v/>
      </c>
      <c r="U54" t="str">
        <f t="shared" si="17"/>
        <v/>
      </c>
      <c r="V54" s="45" t="e">
        <f>MATCH(G54,options!$D$1:$D$20,0)</f>
        <v>#N/A</v>
      </c>
    </row>
    <row r="55" spans="5:22" x14ac:dyDescent="0.15">
      <c r="E55" s="56"/>
      <c r="F55" s="57"/>
      <c r="G55" s="57"/>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7"/>
      <c r="J55" s="57"/>
      <c r="K55" s="49"/>
      <c r="L55" s="49"/>
      <c r="M55" s="49" t="str">
        <f t="shared" si="9"/>
        <v/>
      </c>
      <c r="N55" s="49" t="str">
        <f t="shared" si="10"/>
        <v/>
      </c>
      <c r="O55" s="50" t="str">
        <f t="shared" si="11"/>
        <v/>
      </c>
      <c r="P55" t="str">
        <f t="shared" si="12"/>
        <v/>
      </c>
      <c r="Q55" t="str">
        <f t="shared" si="13"/>
        <v/>
      </c>
      <c r="R55" t="str">
        <f t="shared" si="14"/>
        <v/>
      </c>
      <c r="S55" t="str">
        <f t="shared" si="15"/>
        <v/>
      </c>
      <c r="T55" t="str">
        <f t="shared" si="16"/>
        <v/>
      </c>
      <c r="U55" t="str">
        <f t="shared" si="17"/>
        <v/>
      </c>
      <c r="V55" s="45" t="e">
        <f>MATCH(G55,options!$D$1:$D$20,0)</f>
        <v>#N/A</v>
      </c>
    </row>
    <row r="56" spans="5:22" x14ac:dyDescent="0.15">
      <c r="E56" s="56"/>
      <c r="F56" s="57"/>
      <c r="G56" s="57"/>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7"/>
      <c r="J56" s="57"/>
      <c r="K56" s="49"/>
      <c r="L56" s="49"/>
      <c r="M56" s="49" t="str">
        <f t="shared" si="9"/>
        <v/>
      </c>
      <c r="N56" s="49" t="str">
        <f t="shared" si="10"/>
        <v/>
      </c>
      <c r="O56" s="50" t="str">
        <f t="shared" si="11"/>
        <v/>
      </c>
      <c r="P56" t="str">
        <f t="shared" si="12"/>
        <v/>
      </c>
      <c r="Q56" t="str">
        <f t="shared" si="13"/>
        <v/>
      </c>
      <c r="R56" t="str">
        <f t="shared" si="14"/>
        <v/>
      </c>
      <c r="S56" t="str">
        <f t="shared" si="15"/>
        <v/>
      </c>
      <c r="T56" t="str">
        <f t="shared" si="16"/>
        <v/>
      </c>
      <c r="U56" t="str">
        <f t="shared" si="17"/>
        <v/>
      </c>
      <c r="V56" s="45" t="e">
        <f>MATCH(G56,options!$D$1:$D$20,0)</f>
        <v>#N/A</v>
      </c>
    </row>
    <row r="57" spans="5:22" x14ac:dyDescent="0.15">
      <c r="E57" s="56"/>
      <c r="F57" s="57"/>
      <c r="G57" s="57"/>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7"/>
      <c r="J57" s="57"/>
      <c r="K57" s="49"/>
      <c r="L57" s="49"/>
      <c r="M57" s="49" t="str">
        <f t="shared" si="9"/>
        <v/>
      </c>
      <c r="N57" s="49" t="str">
        <f t="shared" si="10"/>
        <v/>
      </c>
      <c r="O57" s="50" t="str">
        <f t="shared" si="11"/>
        <v/>
      </c>
      <c r="P57" t="str">
        <f t="shared" si="12"/>
        <v/>
      </c>
      <c r="Q57" t="str">
        <f t="shared" si="13"/>
        <v/>
      </c>
      <c r="R57" t="str">
        <f t="shared" si="14"/>
        <v/>
      </c>
      <c r="S57" t="str">
        <f t="shared" si="15"/>
        <v/>
      </c>
      <c r="T57" t="str">
        <f t="shared" si="16"/>
        <v/>
      </c>
      <c r="U57" t="str">
        <f t="shared" si="17"/>
        <v/>
      </c>
      <c r="V57" s="45" t="e">
        <f>MATCH(G57,options!$D$1:$D$20,0)</f>
        <v>#N/A</v>
      </c>
    </row>
    <row r="58" spans="5:22" x14ac:dyDescent="0.15">
      <c r="E58" s="56"/>
      <c r="F58" s="57"/>
      <c r="G58" s="57"/>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7"/>
      <c r="J58" s="57"/>
      <c r="K58" s="49"/>
      <c r="L58" s="49"/>
      <c r="M58" s="49" t="str">
        <f t="shared" si="9"/>
        <v/>
      </c>
      <c r="N58" s="49" t="str">
        <f t="shared" si="10"/>
        <v/>
      </c>
      <c r="O58" s="50" t="str">
        <f t="shared" si="11"/>
        <v/>
      </c>
      <c r="P58" t="str">
        <f t="shared" si="12"/>
        <v/>
      </c>
      <c r="Q58" t="str">
        <f t="shared" si="13"/>
        <v/>
      </c>
      <c r="R58" t="str">
        <f t="shared" si="14"/>
        <v/>
      </c>
      <c r="S58" t="str">
        <f t="shared" si="15"/>
        <v/>
      </c>
      <c r="T58" t="str">
        <f t="shared" si="16"/>
        <v/>
      </c>
      <c r="U58" t="str">
        <f t="shared" si="17"/>
        <v/>
      </c>
      <c r="V58" s="45" t="e">
        <f>MATCH(G58,options!$D$1:$D$20,0)</f>
        <v>#N/A</v>
      </c>
    </row>
    <row r="59" spans="5:22" x14ac:dyDescent="0.15">
      <c r="E59" s="56"/>
      <c r="F59" s="57"/>
      <c r="G59" s="57"/>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7"/>
      <c r="J59" s="57"/>
      <c r="K59" s="49"/>
      <c r="L59" s="49"/>
      <c r="M59" s="49" t="str">
        <f t="shared" si="9"/>
        <v/>
      </c>
      <c r="N59" s="49" t="str">
        <f t="shared" si="10"/>
        <v/>
      </c>
      <c r="O59" s="50" t="str">
        <f t="shared" si="11"/>
        <v/>
      </c>
      <c r="P59" t="str">
        <f t="shared" si="12"/>
        <v/>
      </c>
      <c r="Q59" t="str">
        <f t="shared" si="13"/>
        <v/>
      </c>
      <c r="R59" t="str">
        <f t="shared" si="14"/>
        <v/>
      </c>
      <c r="S59" t="str">
        <f t="shared" si="15"/>
        <v/>
      </c>
      <c r="T59" t="str">
        <f t="shared" si="16"/>
        <v/>
      </c>
      <c r="U59" t="str">
        <f t="shared" si="17"/>
        <v/>
      </c>
      <c r="V59" s="45" t="e">
        <f>MATCH(G59,options!$D$1:$D$20,0)</f>
        <v>#N/A</v>
      </c>
    </row>
    <row r="60" spans="5:22" x14ac:dyDescent="0.15">
      <c r="E60" s="56"/>
      <c r="F60" s="57"/>
      <c r="G60" s="57"/>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7"/>
      <c r="J60" s="57"/>
      <c r="K60" s="49"/>
      <c r="L60" s="49"/>
      <c r="M60" s="49" t="str">
        <f t="shared" si="9"/>
        <v/>
      </c>
      <c r="N60" s="49" t="str">
        <f t="shared" si="10"/>
        <v/>
      </c>
      <c r="O60" s="50" t="str">
        <f t="shared" si="11"/>
        <v/>
      </c>
      <c r="P60" t="str">
        <f t="shared" si="12"/>
        <v/>
      </c>
      <c r="Q60" t="str">
        <f t="shared" si="13"/>
        <v/>
      </c>
      <c r="R60" t="str">
        <f t="shared" si="14"/>
        <v/>
      </c>
      <c r="S60" t="str">
        <f t="shared" si="15"/>
        <v/>
      </c>
      <c r="T60" t="str">
        <f t="shared" si="16"/>
        <v/>
      </c>
      <c r="U60" t="str">
        <f t="shared" si="17"/>
        <v/>
      </c>
      <c r="V60" s="45" t="e">
        <f>MATCH(G60,options!$D$1:$D$20,0)</f>
        <v>#N/A</v>
      </c>
    </row>
    <row r="61" spans="5:22" x14ac:dyDescent="0.15">
      <c r="E61" s="56"/>
      <c r="F61" s="57"/>
      <c r="G61" s="57"/>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7"/>
      <c r="J61" s="57"/>
      <c r="K61" s="49"/>
      <c r="L61" s="49"/>
      <c r="M61" s="49" t="str">
        <f t="shared" si="9"/>
        <v/>
      </c>
      <c r="N61" s="49" t="str">
        <f t="shared" si="10"/>
        <v/>
      </c>
      <c r="O61" s="50" t="str">
        <f t="shared" si="11"/>
        <v/>
      </c>
      <c r="P61" t="str">
        <f t="shared" si="12"/>
        <v/>
      </c>
      <c r="Q61" t="str">
        <f t="shared" si="13"/>
        <v/>
      </c>
      <c r="R61" t="str">
        <f t="shared" si="14"/>
        <v/>
      </c>
      <c r="S61" t="str">
        <f t="shared" si="15"/>
        <v/>
      </c>
      <c r="T61" t="str">
        <f t="shared" si="16"/>
        <v/>
      </c>
      <c r="U61" t="str">
        <f t="shared" si="17"/>
        <v/>
      </c>
      <c r="V61" s="45" t="e">
        <f>MATCH(G61,options!$D$1:$D$20,0)</f>
        <v>#N/A</v>
      </c>
    </row>
    <row r="62" spans="5:22" x14ac:dyDescent="0.15">
      <c r="E62" s="56"/>
      <c r="F62" s="57"/>
      <c r="G62" s="57"/>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7"/>
      <c r="J62" s="57"/>
      <c r="K62" s="49"/>
      <c r="L62" s="49"/>
      <c r="M62" s="49" t="str">
        <f t="shared" si="9"/>
        <v/>
      </c>
      <c r="N62" s="49" t="str">
        <f t="shared" si="10"/>
        <v/>
      </c>
      <c r="O62" s="50" t="str">
        <f t="shared" si="11"/>
        <v/>
      </c>
      <c r="P62" t="str">
        <f t="shared" si="12"/>
        <v/>
      </c>
      <c r="Q62" t="str">
        <f t="shared" si="13"/>
        <v/>
      </c>
      <c r="R62" t="str">
        <f t="shared" si="14"/>
        <v/>
      </c>
      <c r="S62" t="str">
        <f t="shared" si="15"/>
        <v/>
      </c>
      <c r="T62" t="str">
        <f t="shared" si="16"/>
        <v/>
      </c>
      <c r="U62" t="str">
        <f t="shared" si="17"/>
        <v/>
      </c>
      <c r="V62" s="45" t="e">
        <f>MATCH(G62,options!$D$1:$D$20,0)</f>
        <v>#N/A</v>
      </c>
    </row>
    <row r="63" spans="5:22" x14ac:dyDescent="0.15">
      <c r="E63" s="56"/>
      <c r="F63" s="57"/>
      <c r="G63" s="57"/>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7"/>
      <c r="J63" s="57"/>
      <c r="K63" s="49"/>
      <c r="L63" s="49"/>
      <c r="M63" s="49" t="str">
        <f t="shared" si="9"/>
        <v/>
      </c>
      <c r="N63" s="49" t="str">
        <f t="shared" si="10"/>
        <v/>
      </c>
      <c r="O63" s="50" t="str">
        <f t="shared" si="11"/>
        <v/>
      </c>
      <c r="P63" t="str">
        <f t="shared" si="12"/>
        <v/>
      </c>
      <c r="Q63" t="str">
        <f t="shared" si="13"/>
        <v/>
      </c>
      <c r="R63" t="str">
        <f t="shared" si="14"/>
        <v/>
      </c>
      <c r="S63" t="str">
        <f t="shared" si="15"/>
        <v/>
      </c>
      <c r="T63" t="str">
        <f t="shared" si="16"/>
        <v/>
      </c>
      <c r="U63" t="str">
        <f t="shared" si="17"/>
        <v/>
      </c>
      <c r="V63" s="45" t="e">
        <f>MATCH(G63,options!$D$1:$D$20,0)</f>
        <v>#N/A</v>
      </c>
    </row>
    <row r="64" spans="5:22" x14ac:dyDescent="0.15">
      <c r="E64" s="56"/>
      <c r="F64" s="57"/>
      <c r="G64" s="57"/>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7"/>
      <c r="J64" s="57"/>
      <c r="K64" s="49"/>
      <c r="L64" s="49"/>
      <c r="M64" s="49" t="str">
        <f t="shared" si="9"/>
        <v/>
      </c>
      <c r="N64" s="49" t="str">
        <f t="shared" si="10"/>
        <v/>
      </c>
      <c r="O64" s="50" t="str">
        <f t="shared" si="11"/>
        <v/>
      </c>
      <c r="P64" t="str">
        <f t="shared" si="12"/>
        <v/>
      </c>
      <c r="Q64" t="str">
        <f t="shared" si="13"/>
        <v/>
      </c>
      <c r="R64" t="str">
        <f t="shared" si="14"/>
        <v/>
      </c>
      <c r="S64" t="str">
        <f t="shared" si="15"/>
        <v/>
      </c>
      <c r="T64" t="str">
        <f t="shared" si="16"/>
        <v/>
      </c>
      <c r="U64" t="str">
        <f t="shared" si="17"/>
        <v/>
      </c>
      <c r="V64" s="45" t="e">
        <f>MATCH(G64,options!$D$1:$D$20,0)</f>
        <v>#N/A</v>
      </c>
    </row>
    <row r="65" spans="5:22" x14ac:dyDescent="0.15">
      <c r="E65" s="56"/>
      <c r="F65" s="57"/>
      <c r="G65" s="57"/>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7"/>
      <c r="J65" s="57"/>
      <c r="K65" s="49"/>
      <c r="L65" s="49"/>
      <c r="M65" s="49" t="str">
        <f t="shared" si="9"/>
        <v/>
      </c>
      <c r="N65" s="49" t="str">
        <f t="shared" si="10"/>
        <v/>
      </c>
      <c r="O65" s="50" t="str">
        <f t="shared" si="11"/>
        <v/>
      </c>
      <c r="P65" t="str">
        <f t="shared" si="12"/>
        <v/>
      </c>
      <c r="Q65" t="str">
        <f t="shared" si="13"/>
        <v/>
      </c>
      <c r="R65" t="str">
        <f t="shared" si="14"/>
        <v/>
      </c>
      <c r="S65" t="str">
        <f t="shared" si="15"/>
        <v/>
      </c>
      <c r="T65" t="str">
        <f t="shared" si="16"/>
        <v/>
      </c>
      <c r="U65" t="str">
        <f t="shared" si="17"/>
        <v/>
      </c>
      <c r="V65" s="45" t="e">
        <f>MATCH(G65,options!$D$1:$D$20,0)</f>
        <v>#N/A</v>
      </c>
    </row>
    <row r="66" spans="5:22" x14ac:dyDescent="0.15">
      <c r="E66" s="56"/>
      <c r="F66" s="57"/>
      <c r="G66" s="57"/>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7"/>
      <c r="J66" s="57"/>
      <c r="K66" s="49"/>
      <c r="L66" s="49"/>
      <c r="M66" s="49" t="str">
        <f t="shared" si="9"/>
        <v/>
      </c>
      <c r="N66" s="49" t="str">
        <f t="shared" si="10"/>
        <v/>
      </c>
      <c r="O66" s="50" t="str">
        <f t="shared" si="11"/>
        <v/>
      </c>
      <c r="P66" t="str">
        <f t="shared" si="12"/>
        <v/>
      </c>
      <c r="Q66" t="str">
        <f t="shared" si="13"/>
        <v/>
      </c>
      <c r="R66" t="str">
        <f t="shared" si="14"/>
        <v/>
      </c>
      <c r="S66" t="str">
        <f t="shared" si="15"/>
        <v/>
      </c>
      <c r="T66" t="str">
        <f t="shared" si="16"/>
        <v/>
      </c>
      <c r="U66" t="str">
        <f t="shared" si="17"/>
        <v/>
      </c>
      <c r="V66" s="45" t="e">
        <f>MATCH(G66,options!$D$1:$D$20,0)</f>
        <v>#N/A</v>
      </c>
    </row>
    <row r="67" spans="5:22" x14ac:dyDescent="0.15">
      <c r="E67" s="56"/>
      <c r="F67" s="57"/>
      <c r="G67" s="57"/>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7"/>
      <c r="J67" s="57"/>
      <c r="K67" s="49"/>
      <c r="L67" s="49"/>
      <c r="M67" s="49" t="str">
        <f t="shared" si="9"/>
        <v/>
      </c>
      <c r="N67" s="49" t="str">
        <f t="shared" si="10"/>
        <v/>
      </c>
      <c r="O67" s="50" t="str">
        <f t="shared" si="11"/>
        <v/>
      </c>
      <c r="P67" t="str">
        <f t="shared" si="12"/>
        <v/>
      </c>
      <c r="Q67" t="str">
        <f t="shared" si="13"/>
        <v/>
      </c>
      <c r="R67" t="str">
        <f t="shared" si="14"/>
        <v/>
      </c>
      <c r="S67" t="str">
        <f t="shared" si="15"/>
        <v/>
      </c>
      <c r="T67" t="str">
        <f t="shared" si="16"/>
        <v/>
      </c>
      <c r="U67" t="str">
        <f t="shared" si="17"/>
        <v/>
      </c>
      <c r="V67" s="45" t="e">
        <f>MATCH(G67,options!$D$1:$D$20,0)</f>
        <v>#N/A</v>
      </c>
    </row>
    <row r="68" spans="5:22" x14ac:dyDescent="0.15">
      <c r="E68" s="56"/>
      <c r="F68" s="57"/>
      <c r="G68" s="57"/>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7"/>
      <c r="J68" s="57"/>
      <c r="K68" s="49"/>
      <c r="L68" s="49"/>
      <c r="M68" s="49" t="str">
        <f t="shared" ref="M68:M99" si="18">IF(ISBLANK(K68),"",IF(L68, "https://raw.githubusercontent.com/PatrickVibild/TellusAmazonPictures/master/pictures/"&amp;K68&amp;"/1.jpg","https://download.lenovo.com/Images/Parts/"&amp;K68&amp;"/"&amp;K68&amp;"_A.jpg"))</f>
        <v/>
      </c>
      <c r="N68" s="49" t="str">
        <f t="shared" ref="N68:N103" si="19">IF(ISBLANK(K68),"",IF(L68, "https://raw.githubusercontent.com/PatrickVibild/TellusAmazonPictures/master/pictures/"&amp;K68&amp;"/2.jpg","https://download.lenovo.com/Images/Parts/"&amp;K68&amp;"/"&amp;K68&amp;"_B.jpg"))</f>
        <v/>
      </c>
      <c r="O68" s="50"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5" t="e">
        <f>MATCH(G68,options!$D$1:$D$20,0)</f>
        <v>#N/A</v>
      </c>
    </row>
    <row r="69" spans="5:22" x14ac:dyDescent="0.15">
      <c r="E69" s="56"/>
      <c r="F69" s="57"/>
      <c r="G69" s="57"/>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7"/>
      <c r="J69" s="57"/>
      <c r="K69" s="49"/>
      <c r="L69" s="49"/>
      <c r="M69" s="49" t="str">
        <f t="shared" si="18"/>
        <v/>
      </c>
      <c r="N69" s="49" t="str">
        <f t="shared" si="19"/>
        <v/>
      </c>
      <c r="O69" s="50" t="str">
        <f t="shared" si="20"/>
        <v/>
      </c>
      <c r="P69" t="str">
        <f t="shared" si="21"/>
        <v/>
      </c>
      <c r="Q69" t="str">
        <f t="shared" si="22"/>
        <v/>
      </c>
      <c r="R69" t="str">
        <f t="shared" si="23"/>
        <v/>
      </c>
      <c r="S69" t="str">
        <f t="shared" si="24"/>
        <v/>
      </c>
      <c r="T69" t="str">
        <f t="shared" si="25"/>
        <v/>
      </c>
      <c r="U69" t="str">
        <f t="shared" si="26"/>
        <v/>
      </c>
      <c r="V69" s="45" t="e">
        <f>MATCH(G69,options!$D$1:$D$20,0)</f>
        <v>#N/A</v>
      </c>
    </row>
    <row r="70" spans="5:22" x14ac:dyDescent="0.15">
      <c r="E70" s="56"/>
      <c r="F70" s="57"/>
      <c r="G70" s="57"/>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7"/>
      <c r="J70" s="57"/>
      <c r="K70" s="49"/>
      <c r="L70" s="49"/>
      <c r="M70" s="49" t="str">
        <f t="shared" si="18"/>
        <v/>
      </c>
      <c r="N70" s="49" t="str">
        <f t="shared" si="19"/>
        <v/>
      </c>
      <c r="O70" s="50" t="str">
        <f t="shared" si="20"/>
        <v/>
      </c>
      <c r="P70" t="str">
        <f t="shared" si="21"/>
        <v/>
      </c>
      <c r="Q70" t="str">
        <f t="shared" si="22"/>
        <v/>
      </c>
      <c r="R70" t="str">
        <f t="shared" si="23"/>
        <v/>
      </c>
      <c r="S70" t="str">
        <f t="shared" si="24"/>
        <v/>
      </c>
      <c r="T70" t="str">
        <f t="shared" si="25"/>
        <v/>
      </c>
      <c r="U70" t="str">
        <f t="shared" si="26"/>
        <v/>
      </c>
      <c r="V70" s="45" t="e">
        <f>MATCH(G70,options!$D$1:$D$20,0)</f>
        <v>#N/A</v>
      </c>
    </row>
    <row r="71" spans="5:22" x14ac:dyDescent="0.15">
      <c r="E71" s="56"/>
      <c r="F71" s="57"/>
      <c r="G71" s="57"/>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7"/>
      <c r="J71" s="57"/>
      <c r="K71" s="49"/>
      <c r="L71" s="49"/>
      <c r="M71" s="49" t="str">
        <f t="shared" si="18"/>
        <v/>
      </c>
      <c r="N71" s="49" t="str">
        <f t="shared" si="19"/>
        <v/>
      </c>
      <c r="O71" s="50" t="str">
        <f t="shared" si="20"/>
        <v/>
      </c>
      <c r="P71" t="str">
        <f t="shared" si="21"/>
        <v/>
      </c>
      <c r="Q71" t="str">
        <f t="shared" si="22"/>
        <v/>
      </c>
      <c r="R71" t="str">
        <f t="shared" si="23"/>
        <v/>
      </c>
      <c r="S71" t="str">
        <f t="shared" si="24"/>
        <v/>
      </c>
      <c r="T71" t="str">
        <f t="shared" si="25"/>
        <v/>
      </c>
      <c r="U71" t="str">
        <f t="shared" si="26"/>
        <v/>
      </c>
      <c r="V71" s="45" t="e">
        <f>MATCH(G71,options!$D$1:$D$20,0)</f>
        <v>#N/A</v>
      </c>
    </row>
    <row r="72" spans="5:22" x14ac:dyDescent="0.15">
      <c r="E72" s="56"/>
      <c r="F72" s="57"/>
      <c r="G72" s="57"/>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7"/>
      <c r="J72" s="57"/>
      <c r="K72" s="49"/>
      <c r="L72" s="49"/>
      <c r="M72" s="49" t="str">
        <f t="shared" si="18"/>
        <v/>
      </c>
      <c r="N72" s="49" t="str">
        <f t="shared" si="19"/>
        <v/>
      </c>
      <c r="O72" s="50" t="str">
        <f t="shared" si="20"/>
        <v/>
      </c>
      <c r="P72" t="str">
        <f t="shared" si="21"/>
        <v/>
      </c>
      <c r="Q72" t="str">
        <f t="shared" si="22"/>
        <v/>
      </c>
      <c r="R72" t="str">
        <f t="shared" si="23"/>
        <v/>
      </c>
      <c r="S72" t="str">
        <f t="shared" si="24"/>
        <v/>
      </c>
      <c r="T72" t="str">
        <f t="shared" si="25"/>
        <v/>
      </c>
      <c r="U72" t="str">
        <f t="shared" si="26"/>
        <v/>
      </c>
      <c r="V72" s="45" t="e">
        <f>MATCH(G72,options!$D$1:$D$20,0)</f>
        <v>#N/A</v>
      </c>
    </row>
    <row r="73" spans="5:22" x14ac:dyDescent="0.15">
      <c r="E73" s="56"/>
      <c r="F73" s="57"/>
      <c r="G73" s="57"/>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7"/>
      <c r="J73" s="57"/>
      <c r="K73" s="49"/>
      <c r="L73" s="49"/>
      <c r="M73" s="49" t="str">
        <f t="shared" si="18"/>
        <v/>
      </c>
      <c r="N73" s="49" t="str">
        <f t="shared" si="19"/>
        <v/>
      </c>
      <c r="O73" s="50" t="str">
        <f t="shared" si="20"/>
        <v/>
      </c>
      <c r="P73" t="str">
        <f t="shared" si="21"/>
        <v/>
      </c>
      <c r="Q73" t="str">
        <f t="shared" si="22"/>
        <v/>
      </c>
      <c r="R73" t="str">
        <f t="shared" si="23"/>
        <v/>
      </c>
      <c r="S73" t="str">
        <f t="shared" si="24"/>
        <v/>
      </c>
      <c r="T73" t="str">
        <f t="shared" si="25"/>
        <v/>
      </c>
      <c r="U73" t="str">
        <f t="shared" si="26"/>
        <v/>
      </c>
      <c r="V73" s="45" t="e">
        <f>MATCH(G73,options!$D$1:$D$20,0)</f>
        <v>#N/A</v>
      </c>
    </row>
    <row r="74" spans="5:22" x14ac:dyDescent="0.15">
      <c r="E74" s="56"/>
      <c r="F74" s="57"/>
      <c r="G74" s="57"/>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7"/>
      <c r="J74" s="57"/>
      <c r="K74" s="49"/>
      <c r="L74" s="49"/>
      <c r="M74" s="49" t="str">
        <f t="shared" si="18"/>
        <v/>
      </c>
      <c r="N74" s="49" t="str">
        <f t="shared" si="19"/>
        <v/>
      </c>
      <c r="O74" s="50" t="str">
        <f t="shared" si="20"/>
        <v/>
      </c>
      <c r="P74" t="str">
        <f t="shared" si="21"/>
        <v/>
      </c>
      <c r="Q74" t="str">
        <f t="shared" si="22"/>
        <v/>
      </c>
      <c r="R74" t="str">
        <f t="shared" si="23"/>
        <v/>
      </c>
      <c r="S74" t="str">
        <f t="shared" si="24"/>
        <v/>
      </c>
      <c r="T74" t="str">
        <f t="shared" si="25"/>
        <v/>
      </c>
      <c r="U74" t="str">
        <f t="shared" si="26"/>
        <v/>
      </c>
      <c r="V74" s="45" t="e">
        <f>MATCH(G74,options!$D$1:$D$20,0)</f>
        <v>#N/A</v>
      </c>
    </row>
    <row r="75" spans="5:22" x14ac:dyDescent="0.15">
      <c r="E75" s="56"/>
      <c r="F75" s="57"/>
      <c r="G75" s="57"/>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7"/>
      <c r="J75" s="57"/>
      <c r="K75" s="49"/>
      <c r="L75" s="49"/>
      <c r="M75" s="49" t="str">
        <f t="shared" si="18"/>
        <v/>
      </c>
      <c r="N75" s="49" t="str">
        <f t="shared" si="19"/>
        <v/>
      </c>
      <c r="O75" s="50" t="str">
        <f t="shared" si="20"/>
        <v/>
      </c>
      <c r="P75" t="str">
        <f t="shared" si="21"/>
        <v/>
      </c>
      <c r="Q75" t="str">
        <f t="shared" si="22"/>
        <v/>
      </c>
      <c r="R75" t="str">
        <f t="shared" si="23"/>
        <v/>
      </c>
      <c r="S75" t="str">
        <f t="shared" si="24"/>
        <v/>
      </c>
      <c r="T75" t="str">
        <f t="shared" si="25"/>
        <v/>
      </c>
      <c r="U75" t="str">
        <f t="shared" si="26"/>
        <v/>
      </c>
      <c r="V75" s="45" t="e">
        <f>MATCH(G75,options!$D$1:$D$20,0)</f>
        <v>#N/A</v>
      </c>
    </row>
    <row r="76" spans="5:22" x14ac:dyDescent="0.15">
      <c r="E76" s="56"/>
      <c r="F76" s="57"/>
      <c r="G76" s="57"/>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7"/>
      <c r="J76" s="57"/>
      <c r="K76" s="49"/>
      <c r="L76" s="49"/>
      <c r="M76" s="49" t="str">
        <f t="shared" si="18"/>
        <v/>
      </c>
      <c r="N76" s="49" t="str">
        <f t="shared" si="19"/>
        <v/>
      </c>
      <c r="O76" s="50" t="str">
        <f t="shared" si="20"/>
        <v/>
      </c>
      <c r="P76" t="str">
        <f t="shared" si="21"/>
        <v/>
      </c>
      <c r="Q76" t="str">
        <f t="shared" si="22"/>
        <v/>
      </c>
      <c r="R76" t="str">
        <f t="shared" si="23"/>
        <v/>
      </c>
      <c r="S76" t="str">
        <f t="shared" si="24"/>
        <v/>
      </c>
      <c r="T76" t="str">
        <f t="shared" si="25"/>
        <v/>
      </c>
      <c r="U76" t="str">
        <f t="shared" si="26"/>
        <v/>
      </c>
      <c r="V76" s="45" t="e">
        <f>MATCH(G76,options!$D$1:$D$20,0)</f>
        <v>#N/A</v>
      </c>
    </row>
    <row r="77" spans="5:22" x14ac:dyDescent="0.15">
      <c r="E77" s="56"/>
      <c r="F77" s="57"/>
      <c r="G77" s="57"/>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7"/>
      <c r="J77" s="57"/>
      <c r="K77" s="49"/>
      <c r="L77" s="49"/>
      <c r="M77" s="49" t="str">
        <f t="shared" si="18"/>
        <v/>
      </c>
      <c r="N77" s="49" t="str">
        <f t="shared" si="19"/>
        <v/>
      </c>
      <c r="O77" s="50" t="str">
        <f t="shared" si="20"/>
        <v/>
      </c>
      <c r="P77" t="str">
        <f t="shared" si="21"/>
        <v/>
      </c>
      <c r="Q77" t="str">
        <f t="shared" si="22"/>
        <v/>
      </c>
      <c r="R77" t="str">
        <f t="shared" si="23"/>
        <v/>
      </c>
      <c r="S77" t="str">
        <f t="shared" si="24"/>
        <v/>
      </c>
      <c r="T77" t="str">
        <f t="shared" si="25"/>
        <v/>
      </c>
      <c r="U77" t="str">
        <f t="shared" si="26"/>
        <v/>
      </c>
      <c r="V77" s="45" t="e">
        <f>MATCH(G77,options!$D$1:$D$20,0)</f>
        <v>#N/A</v>
      </c>
    </row>
    <row r="78" spans="5:22" x14ac:dyDescent="0.15">
      <c r="E78" s="56"/>
      <c r="F78" s="57"/>
      <c r="G78" s="57"/>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7"/>
      <c r="J78" s="57"/>
      <c r="K78" s="49"/>
      <c r="L78" s="49"/>
      <c r="M78" s="49" t="str">
        <f t="shared" si="18"/>
        <v/>
      </c>
      <c r="N78" s="49" t="str">
        <f t="shared" si="19"/>
        <v/>
      </c>
      <c r="O78" s="50" t="str">
        <f t="shared" si="20"/>
        <v/>
      </c>
      <c r="P78" t="str">
        <f t="shared" si="21"/>
        <v/>
      </c>
      <c r="Q78" t="str">
        <f t="shared" si="22"/>
        <v/>
      </c>
      <c r="R78" t="str">
        <f t="shared" si="23"/>
        <v/>
      </c>
      <c r="S78" t="str">
        <f t="shared" si="24"/>
        <v/>
      </c>
      <c r="T78" t="str">
        <f t="shared" si="25"/>
        <v/>
      </c>
      <c r="U78" t="str">
        <f t="shared" si="26"/>
        <v/>
      </c>
      <c r="V78" s="45" t="e">
        <f>MATCH(G78,options!$D$1:$D$20,0)</f>
        <v>#N/A</v>
      </c>
    </row>
    <row r="79" spans="5:22" x14ac:dyDescent="0.15">
      <c r="E79" s="56"/>
      <c r="F79" s="57"/>
      <c r="G79" s="57"/>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7"/>
      <c r="J79" s="57"/>
      <c r="K79" s="49"/>
      <c r="L79" s="49"/>
      <c r="M79" s="49" t="str">
        <f t="shared" si="18"/>
        <v/>
      </c>
      <c r="N79" s="49" t="str">
        <f t="shared" si="19"/>
        <v/>
      </c>
      <c r="O79" s="50" t="str">
        <f t="shared" si="20"/>
        <v/>
      </c>
      <c r="P79" t="str">
        <f t="shared" si="21"/>
        <v/>
      </c>
      <c r="Q79" t="str">
        <f t="shared" si="22"/>
        <v/>
      </c>
      <c r="R79" t="str">
        <f t="shared" si="23"/>
        <v/>
      </c>
      <c r="S79" t="str">
        <f t="shared" si="24"/>
        <v/>
      </c>
      <c r="T79" t="str">
        <f t="shared" si="25"/>
        <v/>
      </c>
      <c r="U79" t="str">
        <f t="shared" si="26"/>
        <v/>
      </c>
      <c r="V79" s="45" t="e">
        <f>MATCH(G79,options!$D$1:$D$20,0)</f>
        <v>#N/A</v>
      </c>
    </row>
    <row r="80" spans="5:22" x14ac:dyDescent="0.15">
      <c r="E80" s="56"/>
      <c r="F80" s="57"/>
      <c r="G80" s="57"/>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7"/>
      <c r="J80" s="57"/>
      <c r="K80" s="49"/>
      <c r="L80" s="49"/>
      <c r="M80" s="49" t="str">
        <f t="shared" si="18"/>
        <v/>
      </c>
      <c r="N80" s="49" t="str">
        <f t="shared" si="19"/>
        <v/>
      </c>
      <c r="O80" s="50" t="str">
        <f t="shared" si="20"/>
        <v/>
      </c>
      <c r="P80" t="str">
        <f t="shared" si="21"/>
        <v/>
      </c>
      <c r="Q80" t="str">
        <f t="shared" si="22"/>
        <v/>
      </c>
      <c r="R80" t="str">
        <f t="shared" si="23"/>
        <v/>
      </c>
      <c r="S80" t="str">
        <f t="shared" si="24"/>
        <v/>
      </c>
      <c r="T80" t="str">
        <f t="shared" si="25"/>
        <v/>
      </c>
      <c r="U80" t="str">
        <f t="shared" si="26"/>
        <v/>
      </c>
      <c r="V80" s="45" t="e">
        <f>MATCH(G80,options!$D$1:$D$20,0)</f>
        <v>#N/A</v>
      </c>
    </row>
    <row r="81" spans="5:22" x14ac:dyDescent="0.15">
      <c r="E81" s="56"/>
      <c r="F81" s="57"/>
      <c r="G81" s="57"/>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7"/>
      <c r="J81" s="57"/>
      <c r="K81" s="49"/>
      <c r="L81" s="49"/>
      <c r="M81" s="49" t="str">
        <f t="shared" si="18"/>
        <v/>
      </c>
      <c r="N81" s="49" t="str">
        <f t="shared" si="19"/>
        <v/>
      </c>
      <c r="O81" s="50" t="str">
        <f t="shared" si="20"/>
        <v/>
      </c>
      <c r="P81" t="str">
        <f t="shared" si="21"/>
        <v/>
      </c>
      <c r="Q81" t="str">
        <f t="shared" si="22"/>
        <v/>
      </c>
      <c r="R81" t="str">
        <f t="shared" si="23"/>
        <v/>
      </c>
      <c r="S81" t="str">
        <f t="shared" si="24"/>
        <v/>
      </c>
      <c r="T81" t="str">
        <f t="shared" si="25"/>
        <v/>
      </c>
      <c r="U81" t="str">
        <f t="shared" si="26"/>
        <v/>
      </c>
      <c r="V81" s="45" t="e">
        <f>MATCH(G81,options!$D$1:$D$20,0)</f>
        <v>#N/A</v>
      </c>
    </row>
    <row r="82" spans="5:22" x14ac:dyDescent="0.15">
      <c r="E82" s="56"/>
      <c r="F82" s="57"/>
      <c r="G82" s="57"/>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7"/>
      <c r="J82" s="57"/>
      <c r="K82" s="49"/>
      <c r="L82" s="49"/>
      <c r="M82" s="49" t="str">
        <f t="shared" si="18"/>
        <v/>
      </c>
      <c r="N82" s="49" t="str">
        <f t="shared" si="19"/>
        <v/>
      </c>
      <c r="O82" s="50" t="str">
        <f t="shared" si="20"/>
        <v/>
      </c>
      <c r="P82" t="str">
        <f t="shared" si="21"/>
        <v/>
      </c>
      <c r="Q82" t="str">
        <f t="shared" si="22"/>
        <v/>
      </c>
      <c r="R82" t="str">
        <f t="shared" si="23"/>
        <v/>
      </c>
      <c r="S82" t="str">
        <f t="shared" si="24"/>
        <v/>
      </c>
      <c r="T82" t="str">
        <f t="shared" si="25"/>
        <v/>
      </c>
      <c r="U82" t="str">
        <f t="shared" si="26"/>
        <v/>
      </c>
      <c r="V82" s="45" t="e">
        <f>MATCH(G82,options!$D$1:$D$20,0)</f>
        <v>#N/A</v>
      </c>
    </row>
    <row r="83" spans="5:22" x14ac:dyDescent="0.15">
      <c r="E83" s="56"/>
      <c r="F83" s="57"/>
      <c r="G83" s="57"/>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7"/>
      <c r="J83" s="57"/>
      <c r="K83" s="49"/>
      <c r="L83" s="49"/>
      <c r="M83" s="49" t="str">
        <f t="shared" si="18"/>
        <v/>
      </c>
      <c r="N83" s="49" t="str">
        <f t="shared" si="19"/>
        <v/>
      </c>
      <c r="O83" s="50" t="str">
        <f t="shared" si="20"/>
        <v/>
      </c>
      <c r="P83" t="str">
        <f t="shared" si="21"/>
        <v/>
      </c>
      <c r="Q83" t="str">
        <f t="shared" si="22"/>
        <v/>
      </c>
      <c r="R83" t="str">
        <f t="shared" si="23"/>
        <v/>
      </c>
      <c r="S83" t="str">
        <f t="shared" si="24"/>
        <v/>
      </c>
      <c r="T83" t="str">
        <f t="shared" si="25"/>
        <v/>
      </c>
      <c r="U83" t="str">
        <f t="shared" si="26"/>
        <v/>
      </c>
      <c r="V83" s="45" t="e">
        <f>MATCH(G83,options!$D$1:$D$20,0)</f>
        <v>#N/A</v>
      </c>
    </row>
    <row r="84" spans="5:22" x14ac:dyDescent="0.15">
      <c r="E84" s="56"/>
      <c r="F84" s="57"/>
      <c r="G84" s="57"/>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7"/>
      <c r="J84" s="57"/>
      <c r="K84" s="49"/>
      <c r="L84" s="49"/>
      <c r="M84" s="49" t="str">
        <f t="shared" si="18"/>
        <v/>
      </c>
      <c r="N84" s="49" t="str">
        <f t="shared" si="19"/>
        <v/>
      </c>
      <c r="O84" s="50" t="str">
        <f t="shared" si="20"/>
        <v/>
      </c>
      <c r="P84" t="str">
        <f t="shared" si="21"/>
        <v/>
      </c>
      <c r="Q84" t="str">
        <f t="shared" si="22"/>
        <v/>
      </c>
      <c r="R84" t="str">
        <f t="shared" si="23"/>
        <v/>
      </c>
      <c r="S84" t="str">
        <f t="shared" si="24"/>
        <v/>
      </c>
      <c r="T84" t="str">
        <f t="shared" si="25"/>
        <v/>
      </c>
      <c r="U84" t="str">
        <f t="shared" si="26"/>
        <v/>
      </c>
      <c r="V84" s="45" t="e">
        <f>MATCH(G84,options!$D$1:$D$20,0)</f>
        <v>#N/A</v>
      </c>
    </row>
    <row r="85" spans="5:22" x14ac:dyDescent="0.15">
      <c r="E85" s="56"/>
      <c r="F85" s="57"/>
      <c r="G85" s="57"/>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7"/>
      <c r="J85" s="57"/>
      <c r="K85" s="49"/>
      <c r="L85" s="49"/>
      <c r="M85" s="49" t="str">
        <f t="shared" si="18"/>
        <v/>
      </c>
      <c r="N85" s="49" t="str">
        <f t="shared" si="19"/>
        <v/>
      </c>
      <c r="O85" s="50" t="str">
        <f t="shared" si="20"/>
        <v/>
      </c>
      <c r="P85" t="str">
        <f t="shared" si="21"/>
        <v/>
      </c>
      <c r="Q85" t="str">
        <f t="shared" si="22"/>
        <v/>
      </c>
      <c r="R85" t="str">
        <f t="shared" si="23"/>
        <v/>
      </c>
      <c r="S85" t="str">
        <f t="shared" si="24"/>
        <v/>
      </c>
      <c r="T85" t="str">
        <f t="shared" si="25"/>
        <v/>
      </c>
      <c r="U85" t="str">
        <f t="shared" si="26"/>
        <v/>
      </c>
      <c r="V85" s="45" t="e">
        <f>MATCH(G85,options!$D$1:$D$20,0)</f>
        <v>#N/A</v>
      </c>
    </row>
    <row r="86" spans="5:22" x14ac:dyDescent="0.15">
      <c r="E86" s="56"/>
      <c r="F86" s="57"/>
      <c r="G86" s="57"/>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7"/>
      <c r="J86" s="57"/>
      <c r="K86" s="49"/>
      <c r="L86" s="49"/>
      <c r="M86" s="49" t="str">
        <f t="shared" si="18"/>
        <v/>
      </c>
      <c r="N86" s="49" t="str">
        <f t="shared" si="19"/>
        <v/>
      </c>
      <c r="O86" s="50" t="str">
        <f t="shared" si="20"/>
        <v/>
      </c>
      <c r="P86" t="str">
        <f t="shared" si="21"/>
        <v/>
      </c>
      <c r="Q86" t="str">
        <f t="shared" si="22"/>
        <v/>
      </c>
      <c r="R86" t="str">
        <f t="shared" si="23"/>
        <v/>
      </c>
      <c r="S86" t="str">
        <f t="shared" si="24"/>
        <v/>
      </c>
      <c r="T86" t="str">
        <f t="shared" si="25"/>
        <v/>
      </c>
      <c r="U86" t="str">
        <f t="shared" si="26"/>
        <v/>
      </c>
      <c r="V86" s="45" t="e">
        <f>MATCH(G86,options!$D$1:$D$20,0)</f>
        <v>#N/A</v>
      </c>
    </row>
    <row r="87" spans="5:22" x14ac:dyDescent="0.15">
      <c r="E87" s="56"/>
      <c r="F87" s="57"/>
      <c r="G87" s="57"/>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7"/>
      <c r="J87" s="57"/>
      <c r="K87" s="49"/>
      <c r="L87" s="49"/>
      <c r="M87" s="49" t="str">
        <f t="shared" si="18"/>
        <v/>
      </c>
      <c r="N87" s="49" t="str">
        <f t="shared" si="19"/>
        <v/>
      </c>
      <c r="O87" s="50" t="str">
        <f t="shared" si="20"/>
        <v/>
      </c>
      <c r="P87" t="str">
        <f t="shared" si="21"/>
        <v/>
      </c>
      <c r="Q87" t="str">
        <f t="shared" si="22"/>
        <v/>
      </c>
      <c r="R87" t="str">
        <f t="shared" si="23"/>
        <v/>
      </c>
      <c r="S87" t="str">
        <f t="shared" si="24"/>
        <v/>
      </c>
      <c r="T87" t="str">
        <f t="shared" si="25"/>
        <v/>
      </c>
      <c r="U87" t="str">
        <f t="shared" si="26"/>
        <v/>
      </c>
      <c r="V87" s="45" t="e">
        <f>MATCH(G87,options!$D$1:$D$20,0)</f>
        <v>#N/A</v>
      </c>
    </row>
    <row r="88" spans="5:22" x14ac:dyDescent="0.15">
      <c r="E88" s="56"/>
      <c r="F88" s="57"/>
      <c r="G88" s="57"/>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7"/>
      <c r="J88" s="57"/>
      <c r="K88" s="49"/>
      <c r="L88" s="49"/>
      <c r="M88" s="49" t="str">
        <f t="shared" si="18"/>
        <v/>
      </c>
      <c r="N88" s="49" t="str">
        <f t="shared" si="19"/>
        <v/>
      </c>
      <c r="O88" s="50" t="str">
        <f t="shared" si="20"/>
        <v/>
      </c>
      <c r="P88" t="str">
        <f t="shared" si="21"/>
        <v/>
      </c>
      <c r="Q88" t="str">
        <f t="shared" si="22"/>
        <v/>
      </c>
      <c r="R88" t="str">
        <f t="shared" si="23"/>
        <v/>
      </c>
      <c r="S88" t="str">
        <f t="shared" si="24"/>
        <v/>
      </c>
      <c r="T88" t="str">
        <f t="shared" si="25"/>
        <v/>
      </c>
      <c r="U88" t="str">
        <f t="shared" si="26"/>
        <v/>
      </c>
      <c r="V88" s="45" t="e">
        <f>MATCH(G88,options!$D$1:$D$20,0)</f>
        <v>#N/A</v>
      </c>
    </row>
    <row r="89" spans="5:22" x14ac:dyDescent="0.15">
      <c r="E89" s="56"/>
      <c r="F89" s="57"/>
      <c r="G89" s="57"/>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7"/>
      <c r="J89" s="57"/>
      <c r="K89" s="49"/>
      <c r="L89" s="49"/>
      <c r="M89" s="49" t="str">
        <f t="shared" si="18"/>
        <v/>
      </c>
      <c r="N89" s="49" t="str">
        <f t="shared" si="19"/>
        <v/>
      </c>
      <c r="O89" s="50" t="str">
        <f t="shared" si="20"/>
        <v/>
      </c>
      <c r="P89" t="str">
        <f t="shared" si="21"/>
        <v/>
      </c>
      <c r="Q89" t="str">
        <f t="shared" si="22"/>
        <v/>
      </c>
      <c r="R89" t="str">
        <f t="shared" si="23"/>
        <v/>
      </c>
      <c r="S89" t="str">
        <f t="shared" si="24"/>
        <v/>
      </c>
      <c r="T89" t="str">
        <f t="shared" si="25"/>
        <v/>
      </c>
      <c r="U89" t="str">
        <f t="shared" si="26"/>
        <v/>
      </c>
      <c r="V89" s="45" t="e">
        <f>MATCH(G89,options!$D$1:$D$20,0)</f>
        <v>#N/A</v>
      </c>
    </row>
    <row r="90" spans="5:22" x14ac:dyDescent="0.15">
      <c r="E90" s="56"/>
      <c r="F90" s="57"/>
      <c r="G90" s="57"/>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7"/>
      <c r="J90" s="57"/>
      <c r="K90" s="49"/>
      <c r="L90" s="49"/>
      <c r="M90" s="49" t="str">
        <f t="shared" si="18"/>
        <v/>
      </c>
      <c r="N90" s="49" t="str">
        <f t="shared" si="19"/>
        <v/>
      </c>
      <c r="O90" s="50" t="str">
        <f t="shared" si="20"/>
        <v/>
      </c>
      <c r="P90" t="str">
        <f t="shared" si="21"/>
        <v/>
      </c>
      <c r="Q90" t="str">
        <f t="shared" si="22"/>
        <v/>
      </c>
      <c r="R90" t="str">
        <f t="shared" si="23"/>
        <v/>
      </c>
      <c r="S90" t="str">
        <f t="shared" si="24"/>
        <v/>
      </c>
      <c r="T90" t="str">
        <f t="shared" si="25"/>
        <v/>
      </c>
      <c r="U90" t="str">
        <f t="shared" si="26"/>
        <v/>
      </c>
      <c r="V90" s="45" t="e">
        <f>MATCH(G90,options!$D$1:$D$20,0)</f>
        <v>#N/A</v>
      </c>
    </row>
    <row r="91" spans="5:22" x14ac:dyDescent="0.15">
      <c r="E91" s="56"/>
      <c r="F91" s="57"/>
      <c r="G91" s="57"/>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7"/>
      <c r="J91" s="57"/>
      <c r="K91" s="49"/>
      <c r="L91" s="49"/>
      <c r="M91" s="49" t="str">
        <f t="shared" si="18"/>
        <v/>
      </c>
      <c r="N91" s="49" t="str">
        <f t="shared" si="19"/>
        <v/>
      </c>
      <c r="O91" s="50" t="str">
        <f t="shared" si="20"/>
        <v/>
      </c>
      <c r="P91" t="str">
        <f t="shared" si="21"/>
        <v/>
      </c>
      <c r="Q91" t="str">
        <f t="shared" si="22"/>
        <v/>
      </c>
      <c r="R91" t="str">
        <f t="shared" si="23"/>
        <v/>
      </c>
      <c r="S91" t="str">
        <f t="shared" si="24"/>
        <v/>
      </c>
      <c r="T91" t="str">
        <f t="shared" si="25"/>
        <v/>
      </c>
      <c r="U91" t="str">
        <f t="shared" si="26"/>
        <v/>
      </c>
      <c r="V91" s="45" t="e">
        <f>MATCH(G91,options!$D$1:$D$20,0)</f>
        <v>#N/A</v>
      </c>
    </row>
    <row r="92" spans="5:22" x14ac:dyDescent="0.15">
      <c r="E92" s="56"/>
      <c r="F92" s="57"/>
      <c r="G92" s="57"/>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7"/>
      <c r="J92" s="57"/>
      <c r="K92" s="49"/>
      <c r="L92" s="49"/>
      <c r="M92" s="49" t="str">
        <f t="shared" si="18"/>
        <v/>
      </c>
      <c r="N92" s="49" t="str">
        <f t="shared" si="19"/>
        <v/>
      </c>
      <c r="O92" s="50" t="str">
        <f t="shared" si="20"/>
        <v/>
      </c>
      <c r="P92" t="str">
        <f t="shared" si="21"/>
        <v/>
      </c>
      <c r="Q92" t="str">
        <f t="shared" si="22"/>
        <v/>
      </c>
      <c r="R92" t="str">
        <f t="shared" si="23"/>
        <v/>
      </c>
      <c r="S92" t="str">
        <f t="shared" si="24"/>
        <v/>
      </c>
      <c r="T92" t="str">
        <f t="shared" si="25"/>
        <v/>
      </c>
      <c r="U92" t="str">
        <f t="shared" si="26"/>
        <v/>
      </c>
      <c r="V92" s="45" t="e">
        <f>MATCH(G92,options!$D$1:$D$20,0)</f>
        <v>#N/A</v>
      </c>
    </row>
    <row r="93" spans="5:22" x14ac:dyDescent="0.15">
      <c r="E93" s="56"/>
      <c r="F93" s="57"/>
      <c r="G93" s="57"/>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7"/>
      <c r="J93" s="57"/>
      <c r="K93" s="49"/>
      <c r="L93" s="49"/>
      <c r="M93" s="49" t="str">
        <f t="shared" si="18"/>
        <v/>
      </c>
      <c r="N93" s="49" t="str">
        <f t="shared" si="19"/>
        <v/>
      </c>
      <c r="O93" s="50" t="str">
        <f t="shared" si="20"/>
        <v/>
      </c>
      <c r="P93" t="str">
        <f t="shared" si="21"/>
        <v/>
      </c>
      <c r="Q93" t="str">
        <f t="shared" si="22"/>
        <v/>
      </c>
      <c r="R93" t="str">
        <f t="shared" si="23"/>
        <v/>
      </c>
      <c r="S93" t="str">
        <f t="shared" si="24"/>
        <v/>
      </c>
      <c r="T93" t="str">
        <f t="shared" si="25"/>
        <v/>
      </c>
      <c r="U93" t="str">
        <f t="shared" si="26"/>
        <v/>
      </c>
      <c r="V93" s="45" t="e">
        <f>MATCH(G93,options!$D$1:$D$20,0)</f>
        <v>#N/A</v>
      </c>
    </row>
    <row r="94" spans="5:22" x14ac:dyDescent="0.15">
      <c r="E94" s="56"/>
      <c r="F94" s="57"/>
      <c r="G94" s="57"/>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7"/>
      <c r="J94" s="57"/>
      <c r="K94" s="49"/>
      <c r="L94" s="49"/>
      <c r="M94" s="49" t="str">
        <f t="shared" si="18"/>
        <v/>
      </c>
      <c r="N94" s="49" t="str">
        <f t="shared" si="19"/>
        <v/>
      </c>
      <c r="O94" s="50" t="str">
        <f t="shared" si="20"/>
        <v/>
      </c>
      <c r="P94" t="str">
        <f t="shared" si="21"/>
        <v/>
      </c>
      <c r="Q94" t="str">
        <f t="shared" si="22"/>
        <v/>
      </c>
      <c r="R94" t="str">
        <f t="shared" si="23"/>
        <v/>
      </c>
      <c r="S94" t="str">
        <f t="shared" si="24"/>
        <v/>
      </c>
      <c r="T94" t="str">
        <f t="shared" si="25"/>
        <v/>
      </c>
      <c r="U94" t="str">
        <f t="shared" si="26"/>
        <v/>
      </c>
      <c r="V94" s="45" t="e">
        <f>MATCH(G94,options!$D$1:$D$20,0)</f>
        <v>#N/A</v>
      </c>
    </row>
    <row r="95" spans="5:22" x14ac:dyDescent="0.15">
      <c r="E95" s="56"/>
      <c r="F95" s="57"/>
      <c r="G95" s="57"/>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7"/>
      <c r="J95" s="57"/>
      <c r="K95" s="49"/>
      <c r="L95" s="49"/>
      <c r="M95" s="49" t="str">
        <f t="shared" si="18"/>
        <v/>
      </c>
      <c r="N95" s="49" t="str">
        <f t="shared" si="19"/>
        <v/>
      </c>
      <c r="O95" s="50" t="str">
        <f t="shared" si="20"/>
        <v/>
      </c>
      <c r="P95" t="str">
        <f t="shared" si="21"/>
        <v/>
      </c>
      <c r="Q95" t="str">
        <f t="shared" si="22"/>
        <v/>
      </c>
      <c r="R95" t="str">
        <f t="shared" si="23"/>
        <v/>
      </c>
      <c r="S95" t="str">
        <f t="shared" si="24"/>
        <v/>
      </c>
      <c r="T95" t="str">
        <f t="shared" si="25"/>
        <v/>
      </c>
      <c r="U95" t="str">
        <f t="shared" si="26"/>
        <v/>
      </c>
      <c r="V95" s="45" t="e">
        <f>MATCH(G95,options!$D$1:$D$20,0)</f>
        <v>#N/A</v>
      </c>
    </row>
    <row r="96" spans="5:22" x14ac:dyDescent="0.15">
      <c r="E96" s="56"/>
      <c r="F96" s="57"/>
      <c r="G96" s="57"/>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7"/>
      <c r="J96" s="57"/>
      <c r="K96" s="49"/>
      <c r="L96" s="49"/>
      <c r="M96" s="49" t="str">
        <f t="shared" si="18"/>
        <v/>
      </c>
      <c r="N96" s="49" t="str">
        <f t="shared" si="19"/>
        <v/>
      </c>
      <c r="O96" s="50" t="str">
        <f t="shared" si="20"/>
        <v/>
      </c>
      <c r="P96" t="str">
        <f t="shared" si="21"/>
        <v/>
      </c>
      <c r="Q96" t="str">
        <f t="shared" si="22"/>
        <v/>
      </c>
      <c r="R96" t="str">
        <f t="shared" si="23"/>
        <v/>
      </c>
      <c r="S96" t="str">
        <f t="shared" si="24"/>
        <v/>
      </c>
      <c r="T96" t="str">
        <f t="shared" si="25"/>
        <v/>
      </c>
      <c r="U96" t="str">
        <f t="shared" si="26"/>
        <v/>
      </c>
      <c r="V96" s="45" t="e">
        <f>MATCH(G96,options!$D$1:$D$20,0)</f>
        <v>#N/A</v>
      </c>
    </row>
    <row r="97" spans="5:22" x14ac:dyDescent="0.15">
      <c r="E97" s="56"/>
      <c r="F97" s="57"/>
      <c r="G97" s="57"/>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7"/>
      <c r="J97" s="57"/>
      <c r="K97" s="49"/>
      <c r="L97" s="49"/>
      <c r="M97" s="49" t="str">
        <f t="shared" si="18"/>
        <v/>
      </c>
      <c r="N97" s="49" t="str">
        <f t="shared" si="19"/>
        <v/>
      </c>
      <c r="O97" s="50" t="str">
        <f t="shared" si="20"/>
        <v/>
      </c>
      <c r="P97" t="str">
        <f t="shared" si="21"/>
        <v/>
      </c>
      <c r="Q97" t="str">
        <f t="shared" si="22"/>
        <v/>
      </c>
      <c r="R97" t="str">
        <f t="shared" si="23"/>
        <v/>
      </c>
      <c r="S97" t="str">
        <f t="shared" si="24"/>
        <v/>
      </c>
      <c r="T97" t="str">
        <f t="shared" si="25"/>
        <v/>
      </c>
      <c r="U97" t="str">
        <f t="shared" si="26"/>
        <v/>
      </c>
      <c r="V97" s="45" t="e">
        <f>MATCH(G97,options!$D$1:$D$20,0)</f>
        <v>#N/A</v>
      </c>
    </row>
    <row r="98" spans="5:22" x14ac:dyDescent="0.15">
      <c r="E98" s="56"/>
      <c r="F98" s="57"/>
      <c r="G98" s="57"/>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7"/>
      <c r="J98" s="57"/>
      <c r="K98" s="49"/>
      <c r="L98" s="49"/>
      <c r="M98" s="49" t="str">
        <f t="shared" si="18"/>
        <v/>
      </c>
      <c r="N98" s="49" t="str">
        <f t="shared" si="19"/>
        <v/>
      </c>
      <c r="O98" s="50" t="str">
        <f t="shared" si="20"/>
        <v/>
      </c>
      <c r="P98" t="str">
        <f t="shared" si="21"/>
        <v/>
      </c>
      <c r="Q98" t="str">
        <f t="shared" si="22"/>
        <v/>
      </c>
      <c r="R98" t="str">
        <f t="shared" si="23"/>
        <v/>
      </c>
      <c r="S98" t="str">
        <f t="shared" si="24"/>
        <v/>
      </c>
      <c r="T98" t="str">
        <f t="shared" si="25"/>
        <v/>
      </c>
      <c r="U98" t="str">
        <f t="shared" si="26"/>
        <v/>
      </c>
      <c r="V98" s="45" t="e">
        <f>MATCH(G98,options!$D$1:$D$20,0)</f>
        <v>#N/A</v>
      </c>
    </row>
    <row r="99" spans="5:22" x14ac:dyDescent="0.15">
      <c r="E99" s="56"/>
      <c r="F99" s="57"/>
      <c r="G99" s="57"/>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7"/>
      <c r="J99" s="57"/>
      <c r="K99" s="49"/>
      <c r="L99" s="49"/>
      <c r="M99" s="49" t="str">
        <f t="shared" si="18"/>
        <v/>
      </c>
      <c r="N99" s="49" t="str">
        <f t="shared" si="19"/>
        <v/>
      </c>
      <c r="O99" s="50" t="str">
        <f t="shared" si="20"/>
        <v/>
      </c>
      <c r="P99" t="str">
        <f t="shared" si="21"/>
        <v/>
      </c>
      <c r="Q99" t="str">
        <f t="shared" si="22"/>
        <v/>
      </c>
      <c r="R99" t="str">
        <f t="shared" si="23"/>
        <v/>
      </c>
      <c r="S99" t="str">
        <f t="shared" si="24"/>
        <v/>
      </c>
      <c r="T99" t="str">
        <f t="shared" si="25"/>
        <v/>
      </c>
      <c r="U99" t="str">
        <f t="shared" si="26"/>
        <v/>
      </c>
      <c r="V99" s="45" t="e">
        <f>MATCH(G99,options!$D$1:$D$20,0)</f>
        <v>#N/A</v>
      </c>
    </row>
    <row r="100" spans="5:22" x14ac:dyDescent="0.15">
      <c r="E100" s="56"/>
      <c r="F100" s="57"/>
      <c r="G100" s="57"/>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7"/>
      <c r="J100" s="57"/>
      <c r="K100" s="49"/>
      <c r="L100" s="49"/>
      <c r="M100" s="49" t="str">
        <f t="shared" ref="M100:M131" si="27">IF(ISBLANK(K100),"",IF(L100, "https://raw.githubusercontent.com/PatrickVibild/TellusAmazonPictures/master/pictures/"&amp;K100&amp;"/1.jpg","https://download.lenovo.com/Images/Parts/"&amp;K100&amp;"/"&amp;K100&amp;"_A.jpg"))</f>
        <v/>
      </c>
      <c r="N100" s="49" t="str">
        <f t="shared" si="19"/>
        <v/>
      </c>
      <c r="O100" s="50" t="str">
        <f t="shared" si="20"/>
        <v/>
      </c>
      <c r="P100" t="str">
        <f t="shared" si="21"/>
        <v/>
      </c>
      <c r="Q100" t="str">
        <f t="shared" si="22"/>
        <v/>
      </c>
      <c r="R100" t="str">
        <f t="shared" si="23"/>
        <v/>
      </c>
      <c r="S100" t="str">
        <f t="shared" si="24"/>
        <v/>
      </c>
      <c r="T100" t="str">
        <f t="shared" si="25"/>
        <v/>
      </c>
      <c r="U100" t="str">
        <f t="shared" si="26"/>
        <v/>
      </c>
      <c r="V100" s="45" t="e">
        <f>MATCH(G100,options!$D$1:$D$20,0)</f>
        <v>#N/A</v>
      </c>
    </row>
    <row r="101" spans="5:22" x14ac:dyDescent="0.15">
      <c r="E101" s="56"/>
      <c r="F101" s="57"/>
      <c r="G101" s="57"/>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7"/>
      <c r="J101" s="57"/>
      <c r="K101" s="49"/>
      <c r="L101" s="49"/>
      <c r="M101" s="49" t="str">
        <f t="shared" si="27"/>
        <v/>
      </c>
      <c r="N101" s="49" t="str">
        <f t="shared" si="19"/>
        <v/>
      </c>
      <c r="O101" s="50" t="str">
        <f t="shared" si="20"/>
        <v/>
      </c>
      <c r="P101" t="str">
        <f t="shared" si="21"/>
        <v/>
      </c>
      <c r="Q101" t="str">
        <f t="shared" si="22"/>
        <v/>
      </c>
      <c r="R101" t="str">
        <f t="shared" si="23"/>
        <v/>
      </c>
      <c r="S101" t="str">
        <f t="shared" si="24"/>
        <v/>
      </c>
      <c r="T101" t="str">
        <f t="shared" si="25"/>
        <v/>
      </c>
      <c r="U101" t="str">
        <f t="shared" si="26"/>
        <v/>
      </c>
      <c r="V101" s="45" t="e">
        <f>MATCH(G101,options!$D$1:$D$20,0)</f>
        <v>#N/A</v>
      </c>
    </row>
    <row r="102" spans="5:22" x14ac:dyDescent="0.15">
      <c r="E102" s="56"/>
      <c r="F102" s="57"/>
      <c r="G102" s="57"/>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7"/>
      <c r="J102" s="57"/>
      <c r="K102" s="49"/>
      <c r="L102" s="49"/>
      <c r="M102" s="49" t="str">
        <f t="shared" si="27"/>
        <v/>
      </c>
      <c r="N102" s="49" t="str">
        <f t="shared" si="19"/>
        <v/>
      </c>
      <c r="O102" s="50" t="str">
        <f t="shared" si="20"/>
        <v/>
      </c>
      <c r="P102" t="str">
        <f t="shared" si="21"/>
        <v/>
      </c>
      <c r="Q102" t="str">
        <f t="shared" si="22"/>
        <v/>
      </c>
      <c r="R102" t="str">
        <f t="shared" si="23"/>
        <v/>
      </c>
      <c r="S102" t="str">
        <f t="shared" si="24"/>
        <v/>
      </c>
      <c r="T102" t="str">
        <f t="shared" si="25"/>
        <v/>
      </c>
      <c r="U102" t="str">
        <f t="shared" si="26"/>
        <v/>
      </c>
      <c r="V102" s="45" t="e">
        <f>MATCH(G102,options!$D$1:$D$20,0)</f>
        <v>#N/A</v>
      </c>
    </row>
    <row r="103" spans="5:22" x14ac:dyDescent="0.15">
      <c r="E103" s="56"/>
      <c r="F103" s="57"/>
      <c r="G103" s="57"/>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7"/>
      <c r="J103" s="57"/>
      <c r="K103" s="49"/>
      <c r="L103" s="49"/>
      <c r="M103" s="49" t="str">
        <f t="shared" si="27"/>
        <v/>
      </c>
      <c r="N103" s="49" t="str">
        <f t="shared" si="19"/>
        <v/>
      </c>
      <c r="O103" s="50" t="str">
        <f t="shared" si="20"/>
        <v/>
      </c>
      <c r="P103" t="str">
        <f t="shared" si="21"/>
        <v/>
      </c>
      <c r="Q103" t="str">
        <f t="shared" si="22"/>
        <v/>
      </c>
      <c r="R103" t="str">
        <f t="shared" si="23"/>
        <v/>
      </c>
      <c r="S103" t="str">
        <f t="shared" si="24"/>
        <v/>
      </c>
      <c r="T103" t="str">
        <f t="shared" si="25"/>
        <v/>
      </c>
      <c r="U103" t="str">
        <f t="shared" si="26"/>
        <v/>
      </c>
      <c r="V103" s="45" t="e">
        <f>MATCH(G103,options!$D$1:$D$20,0)</f>
        <v>#N/A</v>
      </c>
    </row>
    <row r="104" spans="5:22" x14ac:dyDescent="0.15">
      <c r="E104" s="56"/>
      <c r="F104" s="57"/>
      <c r="G104" s="57"/>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7"/>
      <c r="J104" s="57"/>
      <c r="K104" s="49"/>
      <c r="L104" s="49"/>
      <c r="M104" s="49" t="str">
        <f>IF(ISBLANK(K104),"","https://download.lenovo.com/Images/Parts/"&amp;K104&amp;"/"&amp;K104&amp;"_A.jpg")</f>
        <v/>
      </c>
      <c r="N104" s="49" t="str">
        <f>IF(ISBLANK(K104),"","https://download.lenovo.com/Images/Parts/"&amp;K104&amp;"/"&amp;K104&amp;"_B.jpg")</f>
        <v/>
      </c>
      <c r="O104" s="50" t="str">
        <f>IF(ISBLANK(K104),"","https://download.lenovo.com/Images/Parts/"&amp;K104&amp;"/"&amp;K104&amp;"_details.jpg")</f>
        <v/>
      </c>
      <c r="V104" s="45"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I4:J104 L4:L104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options!$F$1:$F$6</xm:f>
          </x14:formula1>
          <x14:formula2>
            <xm:f>0</xm:f>
          </x14:formula2>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G1" sqref="G1"/>
    </sheetView>
  </sheetViews>
  <sheetFormatPr baseColWidth="10" defaultColWidth="12"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484</v>
      </c>
      <c r="B1" s="44" t="b">
        <f>TRUE()</f>
        <v>1</v>
      </c>
      <c r="C1" t="s">
        <v>485</v>
      </c>
      <c r="D1" s="45" t="s">
        <v>366</v>
      </c>
      <c r="E1" t="s">
        <v>486</v>
      </c>
      <c r="F1" t="s">
        <v>487</v>
      </c>
      <c r="G1" t="s">
        <v>488</v>
      </c>
    </row>
    <row r="2" spans="1:7" x14ac:dyDescent="0.15">
      <c r="A2" t="s">
        <v>426</v>
      </c>
      <c r="B2" s="44" t="b">
        <f>FALSE()</f>
        <v>0</v>
      </c>
      <c r="C2" t="s">
        <v>373</v>
      </c>
      <c r="D2" s="45" t="s">
        <v>370</v>
      </c>
      <c r="E2" t="s">
        <v>489</v>
      </c>
      <c r="F2" t="s">
        <v>370</v>
      </c>
      <c r="G2" t="s">
        <v>438</v>
      </c>
    </row>
    <row r="3" spans="1:7" x14ac:dyDescent="0.15">
      <c r="A3" t="s">
        <v>490</v>
      </c>
      <c r="D3" s="45" t="s">
        <v>375</v>
      </c>
      <c r="E3" t="s">
        <v>491</v>
      </c>
      <c r="F3" t="s">
        <v>366</v>
      </c>
    </row>
    <row r="4" spans="1:7" x14ac:dyDescent="0.15">
      <c r="D4" s="45" t="s">
        <v>379</v>
      </c>
      <c r="E4" t="s">
        <v>492</v>
      </c>
      <c r="F4" t="s">
        <v>375</v>
      </c>
    </row>
    <row r="5" spans="1:7" x14ac:dyDescent="0.15">
      <c r="D5" s="45" t="s">
        <v>383</v>
      </c>
      <c r="E5" t="s">
        <v>493</v>
      </c>
      <c r="F5" t="s">
        <v>379</v>
      </c>
    </row>
    <row r="6" spans="1:7" x14ac:dyDescent="0.15">
      <c r="D6" s="45" t="s">
        <v>387</v>
      </c>
      <c r="E6" t="s">
        <v>494</v>
      </c>
      <c r="F6" t="s">
        <v>409</v>
      </c>
    </row>
    <row r="7" spans="1:7" x14ac:dyDescent="0.15">
      <c r="D7" s="45" t="s">
        <v>391</v>
      </c>
      <c r="E7" t="s">
        <v>495</v>
      </c>
    </row>
    <row r="8" spans="1:7" x14ac:dyDescent="0.15">
      <c r="D8" s="45" t="s">
        <v>395</v>
      </c>
      <c r="E8" t="s">
        <v>496</v>
      </c>
    </row>
    <row r="9" spans="1:7" x14ac:dyDescent="0.15">
      <c r="D9" s="45" t="s">
        <v>402</v>
      </c>
      <c r="E9" t="s">
        <v>497</v>
      </c>
    </row>
    <row r="10" spans="1:7" x14ac:dyDescent="0.15">
      <c r="D10" s="45" t="s">
        <v>409</v>
      </c>
      <c r="E10" t="s">
        <v>498</v>
      </c>
    </row>
    <row r="11" spans="1:7" x14ac:dyDescent="0.15">
      <c r="D11" s="45" t="s">
        <v>414</v>
      </c>
      <c r="E11" t="s">
        <v>499</v>
      </c>
    </row>
    <row r="12" spans="1:7" x14ac:dyDescent="0.15">
      <c r="D12" s="45" t="s">
        <v>417</v>
      </c>
      <c r="E12" t="s">
        <v>500</v>
      </c>
    </row>
    <row r="13" spans="1:7" x14ac:dyDescent="0.15">
      <c r="D13" s="45" t="s">
        <v>420</v>
      </c>
      <c r="E13" t="s">
        <v>501</v>
      </c>
    </row>
    <row r="14" spans="1:7" x14ac:dyDescent="0.15">
      <c r="D14" s="45" t="s">
        <v>423</v>
      </c>
      <c r="E14" t="s">
        <v>502</v>
      </c>
    </row>
    <row r="15" spans="1:7" x14ac:dyDescent="0.15">
      <c r="D15" s="45" t="s">
        <v>428</v>
      </c>
      <c r="E15" t="s">
        <v>503</v>
      </c>
    </row>
    <row r="16" spans="1:7" x14ac:dyDescent="0.15">
      <c r="D16" s="45" t="s">
        <v>431</v>
      </c>
      <c r="E16" s="58" t="s">
        <v>504</v>
      </c>
    </row>
    <row r="17" spans="4:5" x14ac:dyDescent="0.15">
      <c r="D17" s="45" t="s">
        <v>434</v>
      </c>
      <c r="E17" t="s">
        <v>505</v>
      </c>
    </row>
    <row r="18" spans="4:5" x14ac:dyDescent="0.15">
      <c r="D18" s="45" t="s">
        <v>438</v>
      </c>
      <c r="E18" t="s">
        <v>506</v>
      </c>
    </row>
    <row r="19" spans="4:5" x14ac:dyDescent="0.15">
      <c r="D19" s="45" t="s">
        <v>406</v>
      </c>
      <c r="E19" t="s">
        <v>507</v>
      </c>
    </row>
    <row r="20" spans="4:5" x14ac:dyDescent="0.15">
      <c r="D20" s="45" t="s">
        <v>397</v>
      </c>
      <c r="E20" t="s">
        <v>508</v>
      </c>
    </row>
    <row r="50" spans="2:2" ht="16" x14ac:dyDescent="0.2">
      <c r="B50" s="59"/>
    </row>
    <row r="51" spans="2:2" ht="16" x14ac:dyDescent="0.2">
      <c r="B51" s="59"/>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topLeftCell="B1" zoomScaleNormal="100" workbookViewId="0">
      <selection activeCell="B10" sqref="B10"/>
    </sheetView>
  </sheetViews>
  <sheetFormatPr baseColWidth="10" defaultColWidth="12" defaultRowHeight="13" x14ac:dyDescent="0.15"/>
  <cols>
    <col min="1" max="1" width="15" customWidth="1"/>
    <col min="2" max="2" width="251.5" customWidth="1"/>
  </cols>
  <sheetData>
    <row r="2" spans="1:2" x14ac:dyDescent="0.15">
      <c r="B2" t="s">
        <v>487</v>
      </c>
    </row>
    <row r="3" spans="1:2" x14ac:dyDescent="0.15">
      <c r="B3" s="42" t="s">
        <v>509</v>
      </c>
    </row>
    <row r="4" spans="1:2" x14ac:dyDescent="0.15">
      <c r="B4" s="42" t="s">
        <v>510</v>
      </c>
    </row>
    <row r="5" spans="1:2" x14ac:dyDescent="0.15">
      <c r="B5" s="42" t="s">
        <v>511</v>
      </c>
    </row>
    <row r="6" spans="1:2" x14ac:dyDescent="0.15">
      <c r="A6" t="s">
        <v>512</v>
      </c>
      <c r="B6" s="42" t="s">
        <v>513</v>
      </c>
    </row>
    <row r="7" spans="1:2" x14ac:dyDescent="0.15">
      <c r="B7" s="42" t="s">
        <v>514</v>
      </c>
    </row>
    <row r="8" spans="1:2" x14ac:dyDescent="0.15">
      <c r="A8" t="s">
        <v>40</v>
      </c>
      <c r="B8" s="42" t="s">
        <v>515</v>
      </c>
    </row>
    <row r="9" spans="1:2" x14ac:dyDescent="0.15">
      <c r="A9" t="s">
        <v>516</v>
      </c>
      <c r="B9" s="42" t="s">
        <v>517</v>
      </c>
    </row>
    <row r="10" spans="1:2" x14ac:dyDescent="0.15">
      <c r="B10" t="s">
        <v>518</v>
      </c>
    </row>
    <row r="11" spans="1:2" x14ac:dyDescent="0.15">
      <c r="B11" t="s">
        <v>519</v>
      </c>
    </row>
    <row r="14" spans="1:2" x14ac:dyDescent="0.15">
      <c r="B14" s="42" t="s">
        <v>520</v>
      </c>
    </row>
    <row r="20" spans="2:2" x14ac:dyDescent="0.15">
      <c r="B20" s="45" t="s">
        <v>366</v>
      </c>
    </row>
    <row r="21" spans="2:2" x14ac:dyDescent="0.15">
      <c r="B21" s="45" t="s">
        <v>370</v>
      </c>
    </row>
    <row r="22" spans="2:2" x14ac:dyDescent="0.15">
      <c r="B22" s="45" t="s">
        <v>375</v>
      </c>
    </row>
    <row r="23" spans="2:2" x14ac:dyDescent="0.15">
      <c r="B23" s="45" t="s">
        <v>379</v>
      </c>
    </row>
    <row r="24" spans="2:2" x14ac:dyDescent="0.15">
      <c r="B24" s="45" t="s">
        <v>383</v>
      </c>
    </row>
    <row r="25" spans="2:2" x14ac:dyDescent="0.15">
      <c r="B25" s="45" t="s">
        <v>387</v>
      </c>
    </row>
    <row r="26" spans="2:2" x14ac:dyDescent="0.15">
      <c r="B26" s="45" t="s">
        <v>391</v>
      </c>
    </row>
    <row r="27" spans="2:2" x14ac:dyDescent="0.15">
      <c r="B27" s="45" t="s">
        <v>395</v>
      </c>
    </row>
    <row r="28" spans="2:2" x14ac:dyDescent="0.15">
      <c r="B28" s="45" t="s">
        <v>402</v>
      </c>
    </row>
    <row r="29" spans="2:2" x14ac:dyDescent="0.15">
      <c r="B29" s="45" t="s">
        <v>409</v>
      </c>
    </row>
    <row r="30" spans="2:2" x14ac:dyDescent="0.15">
      <c r="B30" s="45" t="s">
        <v>414</v>
      </c>
    </row>
    <row r="31" spans="2:2" x14ac:dyDescent="0.15">
      <c r="B31" s="45" t="s">
        <v>417</v>
      </c>
    </row>
    <row r="32" spans="2:2" x14ac:dyDescent="0.15">
      <c r="B32" s="45" t="s">
        <v>420</v>
      </c>
    </row>
    <row r="33" spans="2:4" x14ac:dyDescent="0.15">
      <c r="B33" s="45" t="s">
        <v>423</v>
      </c>
    </row>
    <row r="34" spans="2:4" x14ac:dyDescent="0.15">
      <c r="B34" s="45" t="s">
        <v>428</v>
      </c>
      <c r="D34" s="42"/>
    </row>
    <row r="35" spans="2:4" x14ac:dyDescent="0.15">
      <c r="B35" s="45" t="s">
        <v>431</v>
      </c>
      <c r="D35" s="42"/>
    </row>
    <row r="36" spans="2:4" x14ac:dyDescent="0.15">
      <c r="B36" s="45" t="s">
        <v>434</v>
      </c>
      <c r="D36" s="42"/>
    </row>
    <row r="37" spans="2:4" x14ac:dyDescent="0.15">
      <c r="B37" s="45" t="s">
        <v>438</v>
      </c>
      <c r="D37" s="42"/>
    </row>
    <row r="38" spans="2:4" x14ac:dyDescent="0.15">
      <c r="B38" s="45" t="s">
        <v>406</v>
      </c>
      <c r="D38" s="42"/>
    </row>
    <row r="39" spans="2:4" x14ac:dyDescent="0.15">
      <c r="B39" s="45" t="s">
        <v>397</v>
      </c>
      <c r="D39" s="42"/>
    </row>
  </sheetData>
  <conditionalFormatting sqref="B3:B7">
    <cfRule type="expression" dxfId="7" priority="2">
      <formula>IF(LEN(B3)&gt;0,1,0)</formula>
    </cfRule>
    <cfRule type="expression" dxfId="6" priority="3">
      <formula>IF(VLOOKUP($AH$3,#NAME?,MATCH($A2,#NAME?,0)+1,0)&gt;0,1,0)</formula>
    </cfRule>
    <cfRule type="expression" dxfId="5"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 defaultRowHeight="13" x14ac:dyDescent="0.15"/>
  <sheetData>
    <row r="2" spans="1:2" x14ac:dyDescent="0.15">
      <c r="B2" t="s">
        <v>366</v>
      </c>
    </row>
    <row r="3" spans="1:2" ht="16" x14ac:dyDescent="0.2">
      <c r="B3" s="59" t="s">
        <v>521</v>
      </c>
    </row>
    <row r="4" spans="1:2" ht="16" x14ac:dyDescent="0.2">
      <c r="B4" s="59" t="s">
        <v>522</v>
      </c>
    </row>
    <row r="5" spans="1:2" ht="16" x14ac:dyDescent="0.2">
      <c r="B5" s="59" t="s">
        <v>523</v>
      </c>
    </row>
    <row r="6" spans="1:2" ht="16" x14ac:dyDescent="0.2">
      <c r="B6" s="59" t="s">
        <v>524</v>
      </c>
    </row>
    <row r="7" spans="1:2" ht="16" x14ac:dyDescent="0.2">
      <c r="B7" s="59" t="s">
        <v>525</v>
      </c>
    </row>
    <row r="8" spans="1:2" x14ac:dyDescent="0.15">
      <c r="A8" t="s">
        <v>526</v>
      </c>
      <c r="B8" t="s">
        <v>527</v>
      </c>
    </row>
    <row r="9" spans="1:2" x14ac:dyDescent="0.15">
      <c r="A9" t="s">
        <v>528</v>
      </c>
      <c r="B9" t="s">
        <v>529</v>
      </c>
    </row>
    <row r="10" spans="1:2" x14ac:dyDescent="0.15">
      <c r="B10" t="s">
        <v>530</v>
      </c>
    </row>
    <row r="11" spans="1:2" x14ac:dyDescent="0.15">
      <c r="B11" t="s">
        <v>531</v>
      </c>
    </row>
    <row r="14" spans="1:2" x14ac:dyDescent="0.15">
      <c r="B14" t="s">
        <v>532</v>
      </c>
    </row>
    <row r="20" spans="2:2" x14ac:dyDescent="0.15">
      <c r="B20" t="s">
        <v>533</v>
      </c>
    </row>
    <row r="21" spans="2:2" x14ac:dyDescent="0.15">
      <c r="B21" t="s">
        <v>534</v>
      </c>
    </row>
    <row r="22" spans="2:2" x14ac:dyDescent="0.15">
      <c r="B22" t="s">
        <v>535</v>
      </c>
    </row>
    <row r="23" spans="2:2" x14ac:dyDescent="0.15">
      <c r="B23" t="s">
        <v>536</v>
      </c>
    </row>
    <row r="24" spans="2:2" x14ac:dyDescent="0.15">
      <c r="B24" t="s">
        <v>383</v>
      </c>
    </row>
    <row r="25" spans="2:2" x14ac:dyDescent="0.15">
      <c r="B25" t="s">
        <v>537</v>
      </c>
    </row>
    <row r="26" spans="2:2" x14ac:dyDescent="0.15">
      <c r="B26" t="s">
        <v>538</v>
      </c>
    </row>
    <row r="27" spans="2:2" x14ac:dyDescent="0.15">
      <c r="B27" t="s">
        <v>539</v>
      </c>
    </row>
    <row r="28" spans="2:2" x14ac:dyDescent="0.15">
      <c r="B28" t="s">
        <v>540</v>
      </c>
    </row>
    <row r="29" spans="2:2" x14ac:dyDescent="0.15">
      <c r="B29" t="s">
        <v>541</v>
      </c>
    </row>
    <row r="30" spans="2:2" x14ac:dyDescent="0.15">
      <c r="B30" t="s">
        <v>542</v>
      </c>
    </row>
    <row r="31" spans="2:2" x14ac:dyDescent="0.15">
      <c r="B31" t="s">
        <v>543</v>
      </c>
    </row>
    <row r="32" spans="2:2" x14ac:dyDescent="0.15">
      <c r="B32" t="s">
        <v>544</v>
      </c>
    </row>
    <row r="33" spans="2:2" x14ac:dyDescent="0.15">
      <c r="B33" t="s">
        <v>545</v>
      </c>
    </row>
    <row r="34" spans="2:2" x14ac:dyDescent="0.15">
      <c r="B34" t="s">
        <v>546</v>
      </c>
    </row>
    <row r="35" spans="2:2" x14ac:dyDescent="0.15">
      <c r="B35" t="s">
        <v>431</v>
      </c>
    </row>
    <row r="36" spans="2:2" x14ac:dyDescent="0.15">
      <c r="B36" t="s">
        <v>547</v>
      </c>
    </row>
    <row r="37" spans="2:2" x14ac:dyDescent="0.15">
      <c r="B37" t="s">
        <v>548</v>
      </c>
    </row>
    <row r="38" spans="2:2" x14ac:dyDescent="0.15">
      <c r="B38" t="s">
        <v>549</v>
      </c>
    </row>
    <row r="39" spans="2:2" x14ac:dyDescent="0.15">
      <c r="B39" t="s">
        <v>550</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 defaultRowHeight="13" x14ac:dyDescent="0.15"/>
  <sheetData>
    <row r="1" spans="1:2" x14ac:dyDescent="0.15">
      <c r="B1" s="42"/>
    </row>
    <row r="2" spans="1:2" x14ac:dyDescent="0.15">
      <c r="B2" s="42" t="s">
        <v>379</v>
      </c>
    </row>
    <row r="3" spans="1:2" x14ac:dyDescent="0.15">
      <c r="B3" s="42" t="s">
        <v>551</v>
      </c>
    </row>
    <row r="4" spans="1:2" x14ac:dyDescent="0.15">
      <c r="B4" s="42" t="s">
        <v>552</v>
      </c>
    </row>
    <row r="5" spans="1:2" x14ac:dyDescent="0.15">
      <c r="B5" s="42" t="s">
        <v>553</v>
      </c>
    </row>
    <row r="6" spans="1:2" x14ac:dyDescent="0.15">
      <c r="B6" s="42" t="s">
        <v>554</v>
      </c>
    </row>
    <row r="7" spans="1:2" x14ac:dyDescent="0.15">
      <c r="B7" s="42" t="s">
        <v>555</v>
      </c>
    </row>
    <row r="8" spans="1:2" x14ac:dyDescent="0.15">
      <c r="A8" t="s">
        <v>526</v>
      </c>
      <c r="B8" s="42" t="s">
        <v>556</v>
      </c>
    </row>
    <row r="9" spans="1:2" x14ac:dyDescent="0.15">
      <c r="A9" t="s">
        <v>528</v>
      </c>
      <c r="B9" s="42" t="s">
        <v>557</v>
      </c>
    </row>
    <row r="10" spans="1:2" x14ac:dyDescent="0.15">
      <c r="B10" s="42" t="s">
        <v>558</v>
      </c>
    </row>
    <row r="11" spans="1:2" x14ac:dyDescent="0.15">
      <c r="B11" s="42" t="s">
        <v>559</v>
      </c>
    </row>
    <row r="12" spans="1:2" x14ac:dyDescent="0.15">
      <c r="B12" s="42"/>
    </row>
    <row r="13" spans="1:2" x14ac:dyDescent="0.15">
      <c r="B13" s="42"/>
    </row>
    <row r="14" spans="1:2" x14ac:dyDescent="0.15">
      <c r="B14" s="42" t="s">
        <v>560</v>
      </c>
    </row>
    <row r="15" spans="1:2" x14ac:dyDescent="0.15">
      <c r="B15" s="42"/>
    </row>
    <row r="20" spans="2:2" x14ac:dyDescent="0.15">
      <c r="B20" t="s">
        <v>561</v>
      </c>
    </row>
    <row r="21" spans="2:2" x14ac:dyDescent="0.15">
      <c r="B21" t="s">
        <v>562</v>
      </c>
    </row>
    <row r="22" spans="2:2" x14ac:dyDescent="0.15">
      <c r="B22" t="s">
        <v>563</v>
      </c>
    </row>
    <row r="23" spans="2:2" x14ac:dyDescent="0.15">
      <c r="B23" t="s">
        <v>564</v>
      </c>
    </row>
    <row r="24" spans="2:2" x14ac:dyDescent="0.15">
      <c r="B24" t="s">
        <v>565</v>
      </c>
    </row>
    <row r="25" spans="2:2" x14ac:dyDescent="0.15">
      <c r="B25" t="s">
        <v>566</v>
      </c>
    </row>
    <row r="26" spans="2:2" x14ac:dyDescent="0.15">
      <c r="B26" t="s">
        <v>567</v>
      </c>
    </row>
    <row r="27" spans="2:2" x14ac:dyDescent="0.15">
      <c r="B27" t="s">
        <v>568</v>
      </c>
    </row>
    <row r="28" spans="2:2" x14ac:dyDescent="0.15">
      <c r="B28" t="s">
        <v>569</v>
      </c>
    </row>
    <row r="29" spans="2:2" x14ac:dyDescent="0.15">
      <c r="B29" t="s">
        <v>570</v>
      </c>
    </row>
    <row r="30" spans="2:2" x14ac:dyDescent="0.15">
      <c r="B30" t="s">
        <v>571</v>
      </c>
    </row>
    <row r="31" spans="2:2" x14ac:dyDescent="0.15">
      <c r="B31" t="s">
        <v>572</v>
      </c>
    </row>
    <row r="32" spans="2:2" x14ac:dyDescent="0.15">
      <c r="B32" t="s">
        <v>573</v>
      </c>
    </row>
    <row r="33" spans="2:2" x14ac:dyDescent="0.15">
      <c r="B33" t="s">
        <v>574</v>
      </c>
    </row>
    <row r="34" spans="2:2" x14ac:dyDescent="0.15">
      <c r="B34" t="s">
        <v>575</v>
      </c>
    </row>
    <row r="35" spans="2:2" x14ac:dyDescent="0.15">
      <c r="B35" t="s">
        <v>576</v>
      </c>
    </row>
    <row r="36" spans="2:2" x14ac:dyDescent="0.15">
      <c r="B36" t="s">
        <v>577</v>
      </c>
    </row>
    <row r="37" spans="2:2" x14ac:dyDescent="0.15">
      <c r="B37" t="s">
        <v>438</v>
      </c>
    </row>
    <row r="38" spans="2:2" x14ac:dyDescent="0.15">
      <c r="B38" t="s">
        <v>578</v>
      </c>
    </row>
    <row r="39" spans="2:2" x14ac:dyDescent="0.15">
      <c r="B39" t="s">
        <v>579</v>
      </c>
    </row>
  </sheetData>
  <conditionalFormatting sqref="B1:B15">
    <cfRule type="expression" dxfId="4" priority="2">
      <formula>IF(LEN(B1)&gt;0,1,0)</formula>
    </cfRule>
    <cfRule type="expression" dxfId="3" priority="3">
      <formula>IF(VLOOKUP($AH$3,#NAME?,MATCH(#REF!,#NAME?,0)+1,0)&gt;0,1,0)</formula>
    </cfRule>
    <cfRule type="expression" dxfId="2" priority="4">
      <formula>IF(VLOOKUP($AH$3,#NAME?,MATCH(#REF!,#NAME?,0)+1,0)&gt;0,1,0)</formula>
    </cfRule>
    <cfRule type="expression" dxfId="1" priority="5">
      <formula>IF(VLOOKUP($AH$3,#NAME?,MATCH(#REF!,#NAME?,0)+1,0)&gt;0,1,0)</formula>
    </cfRule>
    <cfRule type="expression" dxfId="0"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 defaultRowHeight="13" x14ac:dyDescent="0.15"/>
  <sheetData>
    <row r="2" spans="2:2" x14ac:dyDescent="0.15">
      <c r="B2" t="s">
        <v>370</v>
      </c>
    </row>
    <row r="3" spans="2:2" x14ac:dyDescent="0.15">
      <c r="B3" t="s">
        <v>580</v>
      </c>
    </row>
    <row r="4" spans="2:2" x14ac:dyDescent="0.15">
      <c r="B4" t="s">
        <v>581</v>
      </c>
    </row>
    <row r="5" spans="2:2" x14ac:dyDescent="0.15">
      <c r="B5" t="s">
        <v>582</v>
      </c>
    </row>
    <row r="6" spans="2:2" x14ac:dyDescent="0.15">
      <c r="B6" t="s">
        <v>583</v>
      </c>
    </row>
    <row r="7" spans="2:2" x14ac:dyDescent="0.15">
      <c r="B7" t="s">
        <v>584</v>
      </c>
    </row>
    <row r="8" spans="2:2" ht="16" x14ac:dyDescent="0.2">
      <c r="B8" s="59" t="s">
        <v>585</v>
      </c>
    </row>
    <row r="9" spans="2:2" x14ac:dyDescent="0.15">
      <c r="B9" t="s">
        <v>586</v>
      </c>
    </row>
    <row r="10" spans="2:2" x14ac:dyDescent="0.15">
      <c r="B10" s="42" t="s">
        <v>587</v>
      </c>
    </row>
    <row r="11" spans="2:2" x14ac:dyDescent="0.15">
      <c r="B11" s="42" t="s">
        <v>588</v>
      </c>
    </row>
    <row r="14" spans="2:2" x14ac:dyDescent="0.15">
      <c r="B14" t="s">
        <v>589</v>
      </c>
    </row>
    <row r="20" spans="2:2" x14ac:dyDescent="0.15">
      <c r="B20" t="s">
        <v>590</v>
      </c>
    </row>
    <row r="21" spans="2:2" x14ac:dyDescent="0.15">
      <c r="B21" t="s">
        <v>591</v>
      </c>
    </row>
    <row r="22" spans="2:2" x14ac:dyDescent="0.15">
      <c r="B22" t="s">
        <v>592</v>
      </c>
    </row>
    <row r="23" spans="2:2" x14ac:dyDescent="0.15">
      <c r="B23" t="s">
        <v>593</v>
      </c>
    </row>
    <row r="24" spans="2:2" x14ac:dyDescent="0.15">
      <c r="B24" t="s">
        <v>383</v>
      </c>
    </row>
    <row r="25" spans="2:2" x14ac:dyDescent="0.15">
      <c r="B25" t="s">
        <v>594</v>
      </c>
    </row>
    <row r="26" spans="2:2" x14ac:dyDescent="0.15">
      <c r="B26" t="s">
        <v>595</v>
      </c>
    </row>
    <row r="27" spans="2:2" x14ac:dyDescent="0.15">
      <c r="B27" t="s">
        <v>596</v>
      </c>
    </row>
    <row r="28" spans="2:2" x14ac:dyDescent="0.15">
      <c r="B28" t="s">
        <v>597</v>
      </c>
    </row>
    <row r="29" spans="2:2" x14ac:dyDescent="0.15">
      <c r="B29" t="s">
        <v>598</v>
      </c>
    </row>
    <row r="30" spans="2:2" x14ac:dyDescent="0.15">
      <c r="B30" t="s">
        <v>599</v>
      </c>
    </row>
    <row r="31" spans="2:2" x14ac:dyDescent="0.15">
      <c r="B31" t="s">
        <v>600</v>
      </c>
    </row>
    <row r="32" spans="2:2" x14ac:dyDescent="0.15">
      <c r="B32" t="s">
        <v>601</v>
      </c>
    </row>
    <row r="33" spans="2:2" x14ac:dyDescent="0.15">
      <c r="B33" t="s">
        <v>602</v>
      </c>
    </row>
    <row r="34" spans="2:2" x14ac:dyDescent="0.15">
      <c r="B34" t="s">
        <v>603</v>
      </c>
    </row>
    <row r="35" spans="2:2" x14ac:dyDescent="0.15">
      <c r="B35" t="s">
        <v>604</v>
      </c>
    </row>
    <row r="36" spans="2:2" x14ac:dyDescent="0.15">
      <c r="B36" t="s">
        <v>605</v>
      </c>
    </row>
    <row r="37" spans="2:2" x14ac:dyDescent="0.15">
      <c r="B37" t="s">
        <v>438</v>
      </c>
    </row>
    <row r="38" spans="2:2" x14ac:dyDescent="0.15">
      <c r="B38" t="s">
        <v>606</v>
      </c>
    </row>
    <row r="39" spans="2:2" x14ac:dyDescent="0.15">
      <c r="B39" t="s">
        <v>607</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 defaultRowHeight="13" x14ac:dyDescent="0.15"/>
  <sheetData>
    <row r="2" spans="2:2" x14ac:dyDescent="0.15">
      <c r="B2" t="s">
        <v>375</v>
      </c>
    </row>
    <row r="3" spans="2:2" ht="16" x14ac:dyDescent="0.2">
      <c r="B3" s="59" t="s">
        <v>608</v>
      </c>
    </row>
    <row r="4" spans="2:2" ht="16" x14ac:dyDescent="0.2">
      <c r="B4" s="59" t="s">
        <v>609</v>
      </c>
    </row>
    <row r="5" spans="2:2" x14ac:dyDescent="0.15">
      <c r="B5" t="s">
        <v>610</v>
      </c>
    </row>
    <row r="6" spans="2:2" ht="16" x14ac:dyDescent="0.2">
      <c r="B6" s="59" t="s">
        <v>611</v>
      </c>
    </row>
    <row r="7" spans="2:2" ht="16" x14ac:dyDescent="0.2">
      <c r="B7" s="59" t="s">
        <v>612</v>
      </c>
    </row>
    <row r="8" spans="2:2" x14ac:dyDescent="0.15">
      <c r="B8" t="s">
        <v>613</v>
      </c>
    </row>
    <row r="9" spans="2:2" x14ac:dyDescent="0.15">
      <c r="B9" t="s">
        <v>614</v>
      </c>
    </row>
    <row r="10" spans="2:2" x14ac:dyDescent="0.15">
      <c r="B10" t="s">
        <v>615</v>
      </c>
    </row>
    <row r="11" spans="2:2" x14ac:dyDescent="0.15">
      <c r="B11" t="s">
        <v>616</v>
      </c>
    </row>
    <row r="14" spans="2:2" ht="16" x14ac:dyDescent="0.2">
      <c r="B14" s="59" t="s">
        <v>617</v>
      </c>
    </row>
    <row r="20" spans="2:2" x14ac:dyDescent="0.15">
      <c r="B20" t="s">
        <v>618</v>
      </c>
    </row>
    <row r="21" spans="2:2" x14ac:dyDescent="0.15">
      <c r="B21" t="s">
        <v>619</v>
      </c>
    </row>
    <row r="22" spans="2:2" x14ac:dyDescent="0.15">
      <c r="B22" t="s">
        <v>563</v>
      </c>
    </row>
    <row r="23" spans="2:2" x14ac:dyDescent="0.15">
      <c r="B23" t="s">
        <v>620</v>
      </c>
    </row>
    <row r="24" spans="2:2" x14ac:dyDescent="0.15">
      <c r="B24" t="s">
        <v>383</v>
      </c>
    </row>
    <row r="25" spans="2:2" x14ac:dyDescent="0.15">
      <c r="B25" t="s">
        <v>621</v>
      </c>
    </row>
    <row r="26" spans="2:2" x14ac:dyDescent="0.15">
      <c r="B26" t="s">
        <v>567</v>
      </c>
    </row>
    <row r="27" spans="2:2" x14ac:dyDescent="0.15">
      <c r="B27" t="s">
        <v>622</v>
      </c>
    </row>
    <row r="28" spans="2:2" x14ac:dyDescent="0.15">
      <c r="B28" t="s">
        <v>623</v>
      </c>
    </row>
    <row r="29" spans="2:2" x14ac:dyDescent="0.15">
      <c r="B29" t="s">
        <v>624</v>
      </c>
    </row>
    <row r="30" spans="2:2" x14ac:dyDescent="0.15">
      <c r="B30" t="s">
        <v>625</v>
      </c>
    </row>
    <row r="31" spans="2:2" x14ac:dyDescent="0.15">
      <c r="B31" t="s">
        <v>626</v>
      </c>
    </row>
    <row r="32" spans="2:2" x14ac:dyDescent="0.15">
      <c r="B32" t="s">
        <v>627</v>
      </c>
    </row>
    <row r="33" spans="2:2" x14ac:dyDescent="0.15">
      <c r="B33" t="s">
        <v>628</v>
      </c>
    </row>
    <row r="34" spans="2:2" x14ac:dyDescent="0.15">
      <c r="B34" t="s">
        <v>629</v>
      </c>
    </row>
    <row r="35" spans="2:2" x14ac:dyDescent="0.15">
      <c r="B35" t="s">
        <v>604</v>
      </c>
    </row>
    <row r="36" spans="2:2" x14ac:dyDescent="0.15">
      <c r="B36" t="s">
        <v>630</v>
      </c>
    </row>
    <row r="37" spans="2:2" x14ac:dyDescent="0.15">
      <c r="B37" t="s">
        <v>548</v>
      </c>
    </row>
    <row r="38" spans="2:2" x14ac:dyDescent="0.15">
      <c r="B38" t="s">
        <v>631</v>
      </c>
    </row>
    <row r="39" spans="2:2" x14ac:dyDescent="0.15">
      <c r="B39" t="s">
        <v>632</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15" sqref="B15"/>
    </sheetView>
  </sheetViews>
  <sheetFormatPr baseColWidth="10" defaultColWidth="12" defaultRowHeight="13" x14ac:dyDescent="0.15"/>
  <sheetData>
    <row r="2" spans="2:2" x14ac:dyDescent="0.15">
      <c r="B2" t="s">
        <v>409</v>
      </c>
    </row>
    <row r="3" spans="2:2" x14ac:dyDescent="0.15">
      <c r="B3" t="s">
        <v>633</v>
      </c>
    </row>
    <row r="4" spans="2:2" x14ac:dyDescent="0.15">
      <c r="B4" t="s">
        <v>634</v>
      </c>
    </row>
    <row r="5" spans="2:2" x14ac:dyDescent="0.15">
      <c r="B5" t="s">
        <v>635</v>
      </c>
    </row>
    <row r="6" spans="2:2" x14ac:dyDescent="0.15">
      <c r="B6" t="s">
        <v>636</v>
      </c>
    </row>
    <row r="7" spans="2:2" x14ac:dyDescent="0.15">
      <c r="B7" t="s">
        <v>637</v>
      </c>
    </row>
    <row r="8" spans="2:2" x14ac:dyDescent="0.15">
      <c r="B8" t="s">
        <v>638</v>
      </c>
    </row>
    <row r="9" spans="2:2" x14ac:dyDescent="0.15">
      <c r="B9" t="s">
        <v>639</v>
      </c>
    </row>
    <row r="10" spans="2:2" x14ac:dyDescent="0.15">
      <c r="B10" t="s">
        <v>640</v>
      </c>
    </row>
    <row r="11" spans="2:2" x14ac:dyDescent="0.15">
      <c r="B11" t="s">
        <v>641</v>
      </c>
    </row>
    <row r="14" spans="2:2" x14ac:dyDescent="0.15">
      <c r="B14" t="s">
        <v>642</v>
      </c>
    </row>
    <row r="20" spans="2:2" x14ac:dyDescent="0.15">
      <c r="B20" t="s">
        <v>643</v>
      </c>
    </row>
    <row r="21" spans="2:2" x14ac:dyDescent="0.15">
      <c r="B21" t="s">
        <v>644</v>
      </c>
    </row>
    <row r="22" spans="2:2" x14ac:dyDescent="0.15">
      <c r="B22" t="s">
        <v>645</v>
      </c>
    </row>
    <row r="23" spans="2:2" x14ac:dyDescent="0.15">
      <c r="B23" t="s">
        <v>646</v>
      </c>
    </row>
    <row r="24" spans="2:2" x14ac:dyDescent="0.15">
      <c r="B24" t="s">
        <v>383</v>
      </c>
    </row>
    <row r="25" spans="2:2" x14ac:dyDescent="0.15">
      <c r="B25" t="s">
        <v>647</v>
      </c>
    </row>
    <row r="26" spans="2:2" x14ac:dyDescent="0.15">
      <c r="B26" t="s">
        <v>648</v>
      </c>
    </row>
    <row r="27" spans="2:2" x14ac:dyDescent="0.15">
      <c r="B27" t="s">
        <v>649</v>
      </c>
    </row>
    <row r="28" spans="2:2" x14ac:dyDescent="0.15">
      <c r="B28" t="s">
        <v>650</v>
      </c>
    </row>
    <row r="29" spans="2:2" x14ac:dyDescent="0.15">
      <c r="B29" t="s">
        <v>651</v>
      </c>
    </row>
    <row r="30" spans="2:2" x14ac:dyDescent="0.15">
      <c r="B30" t="s">
        <v>652</v>
      </c>
    </row>
    <row r="31" spans="2:2" x14ac:dyDescent="0.15">
      <c r="B31" t="s">
        <v>653</v>
      </c>
    </row>
    <row r="32" spans="2:2" x14ac:dyDescent="0.15">
      <c r="B32" t="s">
        <v>654</v>
      </c>
    </row>
    <row r="33" spans="2:2" x14ac:dyDescent="0.15">
      <c r="B33" t="s">
        <v>655</v>
      </c>
    </row>
    <row r="34" spans="2:2" x14ac:dyDescent="0.15">
      <c r="B34" t="s">
        <v>656</v>
      </c>
    </row>
    <row r="35" spans="2:2" x14ac:dyDescent="0.15">
      <c r="B35" t="s">
        <v>657</v>
      </c>
    </row>
    <row r="36" spans="2:2" x14ac:dyDescent="0.15">
      <c r="B36" t="s">
        <v>547</v>
      </c>
    </row>
    <row r="37" spans="2:2" x14ac:dyDescent="0.15">
      <c r="B37" t="s">
        <v>438</v>
      </c>
    </row>
    <row r="38" spans="2:2" x14ac:dyDescent="0.15">
      <c r="B38" t="s">
        <v>658</v>
      </c>
    </row>
    <row r="39" spans="2:2" x14ac:dyDescent="0.15">
      <c r="B39" t="s">
        <v>659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1086</TotalTime>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Themplate</vt:lpstr>
      <vt:lpstr>Values</vt:lpstr>
      <vt:lpstr>options</vt:lpstr>
      <vt:lpstr>English</vt:lpstr>
      <vt:lpstr>German</vt:lpstr>
      <vt:lpstr>Spanish</vt:lpstr>
      <vt:lpstr>French</vt:lpstr>
      <vt:lpstr>Italian</vt:lpstr>
      <vt:lpstr>Dutch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142</cp:revision>
  <dcterms:created xsi:type="dcterms:W3CDTF">2020-07-27T15:42:24Z</dcterms:created>
  <dcterms:modified xsi:type="dcterms:W3CDTF">2024-07-24T18:50:54Z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