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70/"/>
    </mc:Choice>
  </mc:AlternateContent>
  <xr:revisionPtr revIDLastSave="0" documentId="13_ncr:1_{5CD8BF08-C76D-6245-BD1D-8C9FC6A4C77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5" i="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D23" i="2"/>
  <c r="C23" i="2"/>
  <c r="D22" i="2"/>
  <c r="C22" i="2"/>
  <c r="D21" i="2"/>
  <c r="C21" i="2"/>
  <c r="CO22" i="1" s="1"/>
  <c r="FE22" i="1" s="1"/>
  <c r="D20" i="2"/>
  <c r="C20" i="2"/>
  <c r="CO21" i="1" s="1"/>
  <c r="L21" i="1" s="1"/>
  <c r="D19" i="2"/>
  <c r="C19" i="2"/>
  <c r="CO20" i="1" s="1"/>
  <c r="L20" i="1" s="1"/>
  <c r="D18" i="2"/>
  <c r="C18" i="2"/>
  <c r="D17" i="2"/>
  <c r="C17" i="2"/>
  <c r="D16" i="2"/>
  <c r="C16" i="2"/>
  <c r="D15" i="2"/>
  <c r="C15" i="2"/>
  <c r="CO16" i="1" s="1"/>
  <c r="FE16" i="1" s="1"/>
  <c r="D14" i="2"/>
  <c r="C14" i="2"/>
  <c r="D13" i="2"/>
  <c r="C13" i="2"/>
  <c r="D12" i="2"/>
  <c r="C12" i="2"/>
  <c r="D11" i="2"/>
  <c r="C11" i="2"/>
  <c r="D10" i="2"/>
  <c r="C10" i="2"/>
  <c r="D9" i="2"/>
  <c r="C9" i="2"/>
  <c r="CO10" i="1" s="1"/>
  <c r="FE10" i="1" s="1"/>
  <c r="D8" i="2"/>
  <c r="C8" i="2"/>
  <c r="D7" i="2"/>
  <c r="C7" i="2"/>
  <c r="D6" i="2"/>
  <c r="C6" i="2"/>
  <c r="CO7" i="1" s="1"/>
  <c r="D5" i="2"/>
  <c r="C5" i="2"/>
  <c r="D4" i="2"/>
  <c r="C4" i="2"/>
  <c r="CO5" i="1" s="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T34" i="1"/>
  <c r="AL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B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F37" i="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<sst xmlns="http://schemas.openxmlformats.org/spreadsheetml/2006/main" count="907" uniqueCount="738">
  <si>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</si>
  <si>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</si>
  <si>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</si>
  <si>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</si>
  <si>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</si>
  <si>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</si>
  <si>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</si>
  <si>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</si>
  <si>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</si>
  <si>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</si>
  <si>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</si>
  <si>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</si>
  <si>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</si>
  <si>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</si>
  <si>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</si>
  <si>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</si>
  <si>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</si>
  <si>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</si>
  <si>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</si>
  <si>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</si>
  <si>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</si>
  <si>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</si>
  <si>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</si>
  <si>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</si>
  <si>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</si>
  <si>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</si>
  <si>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</si>
  <si>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</si>
  <si>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</si>
  <si>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</si>
  <si>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</si>
  <si>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</si>
  <si>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</si>
  <si>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</si>
  <si>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</si>
  <si>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</si>
  <si>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</si>
  <si>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</si>
  <si>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</si>
  <si>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</si>
  <si>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</si>
  <si>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</si>
  <si>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</si>
  <si>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</si>
  <si>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</si>
  <si>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</si>
  <si>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</si>
  <si>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</si>
  <si>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</si>
  <si>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</si>
  <si>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</si>
  <si>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</si>
  <si>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</si>
  <si>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</si>
  <si>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</si>
  <si>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</si>
  <si>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</si>
  <si>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</si>
  <si>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</si>
  <si>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</si>
  <si>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</si>
  <si>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</si>
  <si>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</si>
  <si>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</si>
  <si>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</si>
  <si>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</si>
  <si>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</si>
  <si>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</si>
  <si>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</si>
  <si>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</si>
  <si>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</si>
  <si>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</si>
  <si>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</si>
  <si>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</si>
  <si>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</si>
  <si>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</si>
  <si>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</si>
  <si>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</si>
  <si>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</si>
  <si>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</si>
  <si>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</si>
  <si>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</si>
  <si>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</si>
  <si>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</si>
  <si>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</si>
  <si>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</si>
  <si>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</si>
  <si>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</si>
  <si>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</si>
  <si>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</si>
  <si>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</si>
  <si>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</si>
  <si>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</si>
  <si>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</si>
  <si>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</si>
  <si>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</si>
  <si>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</si>
  <si>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</si>
  <si>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</si>
  <si>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</si>
  <si>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</si>
  <si>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</si>
  <si>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</si>
  <si>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</si>
  <si>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</si>
  <si>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</si>
  <si>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</si>
  <si>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</si>
  <si>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</si>
  <si>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</si>
  <si>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</si>
  <si>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</si>
  <si>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</si>
  <si>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</si>
  <si>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</si>
  <si>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</si>
  <si>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</si>
  <si>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</si>
  <si>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</si>
  <si>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</si>
  <si>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</si>
  <si>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</si>
  <si>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</si>
  <si>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</si>
  <si>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</si>
  <si>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</si>
  <si>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</si>
  <si>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</si>
  <si>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</si>
  <si>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</si>
  <si>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</si>
  <si>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</si>
  <si>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</si>
  <si>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</si>
  <si>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</si>
  <si>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</si>
  <si>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</si>
  <si>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</si>
  <si>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</si>
  <si>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</si>
  <si>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</si>
  <si>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</si>
  <si>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</si>
  <si>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</si>
  <si>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</si>
  <si>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</si>
  <si>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</si>
  <si>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</si>
  <si>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</si>
  <si>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</si>
  <si>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</si>
  <si>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</si>
  <si>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</si>
  <si>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</si>
  <si>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</si>
  <si>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</si>
  <si>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</si>
  <si>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</si>
  <si>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</si>
  <si>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</si>
  <si>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</si>
  <si>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</si>
  <si>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</si>
  <si>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</si>
  <si>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</si>
  <si>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</si>
  <si>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</si>
  <si>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</si>
  <si>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</si>
  <si>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</si>
  <si>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</si>
  <si>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</si>
  <si>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</si>
  <si>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</si>
  <si>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</si>
  <si>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</si>
  <si>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</si>
  <si>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</si>
  <si>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</si>
  <si>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</si>
  <si>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</si>
  <si>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</si>
  <si>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</si>
  <si>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</si>
  <si>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</si>
  <si>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</si>
  <si>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</si>
  <si>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</si>
  <si>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</si>
  <si>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</si>
  <si>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</si>
  <si>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</si>
  <si>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</si>
  <si>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</si>
  <si>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</si>
  <si>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</si>
  <si>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</si>
  <si>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</si>
  <si>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</si>
  <si>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</si>
  <si>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</si>
  <si>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</si>
  <si>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</si>
  <si>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</si>
  <si>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</si>
  <si>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</si>
  <si>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</si>
  <si>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</si>
  <si>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</si>
  <si>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</si>
  <si>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</si>
  <si>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</si>
  <si>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</si>
  <si>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</si>
  <si>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</si>
  <si>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</si>
  <si>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</si>
  <si>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</si>
  <si>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</si>
  <si>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</si>
  <si>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</si>
  <si>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</si>
  <si>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</si>
  <si>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</si>
  <si>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</si>
  <si>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</si>
  <si>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</si>
  <si>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</si>
  <si>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</si>
  <si>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</si>
  <si>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</si>
  <si>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</si>
  <si>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</si>
  <si>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</si>
  <si>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</si>
  <si>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</si>
  <si>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</si>
  <si>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</si>
  <si>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</si>
  <si>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</si>
  <si>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</si>
  <si>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</si>
  <si>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</si>
  <si>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</si>
  <si>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</si>
  <si>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</si>
  <si>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</si>
  <si>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</si>
  <si>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</si>
  <si>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</si>
  <si>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</si>
  <si>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</si>
  <si>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</si>
  <si>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</si>
  <si>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</si>
  <si>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</si>
  <si>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</si>
  <si>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</si>
  <si>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</si>
  <si>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</si>
  <si>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</si>
  <si>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</si>
  <si>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</si>
  <si>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</si>
  <si>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</si>
  <si>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</si>
  <si>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</si>
  <si>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</si>
  <si>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</si>
  <si>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</si>
  <si>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</si>
  <si>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</si>
  <si>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</si>
  <si>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</si>
  <si>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</si>
  <si>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</si>
  <si>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</si>
  <si>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</si>
  <si>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</si>
  <si>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</si>
  <si>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</si>
  <si>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</si>
  <si>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</si>
  <si>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</si>
  <si>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</si>
  <si>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</si>
  <si>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</si>
  <si>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</si>
  <si>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</si>
  <si>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</si>
  <si>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</si>
  <si>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</si>
  <si>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</si>
  <si>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</si>
  <si>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</si>
  <si>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</si>
  <si>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</si>
  <si>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</si>
  <si>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</si>
  <si>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</si>
  <si>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</si>
  <si>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</si>
  <si>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</si>
  <si>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</si>
  <si>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</si>
  <si>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</si>
  <si>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</si>
  <si>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</si>
  <si>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</si>
  <si>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</si>
  <si>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</si>
  <si>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</si>
  <si>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</si>
  <si>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</si>
  <si>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</si>
  <si>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</si>
  <si>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</si>
  <si>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</si>
  <si>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</si>
  <si>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</si>
  <si>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</si>
  <si>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</si>
  <si>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</si>
  <si>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</si>
  <si>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</si>
  <si>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</si>
  <si>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</si>
  <si>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</si>
  <si>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</si>
  <si>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</si>
  <si>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</si>
  <si>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</si>
  <si>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</si>
  <si>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</si>
  <si>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</si>
  <si>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</si>
  <si>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</si>
  <si>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</si>
  <si>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</si>
  <si>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</si>
  <si>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</si>
  <si>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</si>
  <si>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</si>
  <si>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</si>
  <si>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</si>
  <si>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</si>
  <si>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</si>
  <si>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</si>
  <si>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</si>
  <si>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</si>
  <si>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</si>
  <si>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</si>
  <si>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</si>
  <si>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</si>
  <si>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</si>
  <si>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</si>
  <si>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</si>
  <si>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</si>
  <si>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</si>
  <si>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</si>
  <si>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</si>
  <si>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</si>
  <si>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</si>
  <si>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</si>
  <si>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</si>
  <si>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</si>
  <si>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</si>
  <si>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</si>
  <si>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</si>
  <si>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</si>
  <si>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</si>
  <si>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</si>
  <si>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</si>
  <si>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</si>
  <si>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</si>
  <si>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</si>
  <si>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</si>
  <si>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</si>
  <si>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</si>
  <si>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</si>
  <si>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</si>
  <si>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</si>
  <si>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</si>
  <si>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</si>
  <si>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</si>
  <si>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</si>
  <si>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</si>
  <si>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</si>
  <si>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</si>
  <si>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</si>
  <si>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</si>
  <si>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</si>
  <si>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</si>
  <si>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</si>
  <si>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</si>
  <si>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</si>
  <si>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</si>
  <si>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</si>
  <si>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</si>
  <si>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</si>
  <si>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</si>
  <si>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</si>
  <si>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</si>
  <si>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</si>
  <si>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</si>
  <si>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</si>
  <si>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</si>
  <si>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</si>
  <si>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</si>
  <si>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</si>
  <si>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</si>
  <si>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</si>
  <si>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</si>
  <si>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</si>
  <si>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</si>
  <si>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</si>
  <si>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</si>
  <si>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</si>
  <si>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</si>
  <si>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</si>
  <si>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</si>
  <si>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</si>
  <si>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</si>
  <si>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</si>
  <si>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</si>
  <si>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</si>
  <si>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</si>
  <si>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</si>
  <si>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</si>
  <si>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</si>
  <si>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</si>
  <si>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</si>
  <si>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</si>
  <si>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</si>
  <si>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</si>
  <si>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</si>
  <si>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</si>
  <si>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</si>
  <si>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</si>
  <si>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</si>
  <si>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</si>
  <si>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</si>
  <si>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</si>
  <si>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</si>
  <si>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</si>
  <si>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</si>
  <si>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</si>
  <si>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</si>
  <si>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</si>
  <si>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</si>
  <si>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</si>
  <si>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</si>
  <si>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</si>
  <si>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</si>
  <si>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</si>
  <si>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</si>
  <si>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</si>
  <si>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</si>
  <si>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</si>
  <si>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</si>
  <si>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</si>
  <si>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</si>
  <si>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</si>
  <si>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</si>
  <si>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</si>
  <si>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</si>
  <si>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</si>
  <si>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</si>
  <si>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</si>
  <si>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</si>
  <si>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</si>
  <si>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</si>
  <si>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</si>
  <si>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</si>
  <si>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</si>
  <si>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</si>
  <si>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</si>
  <si>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</si>
  <si>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</si>
  <si>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</si>
  <si>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</si>
  <si>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</si>
  <si>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</si>
  <si>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</si>
  <si>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</si>
  <si>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</si>
  <si>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</si>
  <si>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</si>
  <si>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</si>
  <si>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</si>
  <si>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</si>
  <si>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</si>
  <si>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</si>
  <si>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</si>
  <si>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</si>
  <si>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</si>
  <si>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</si>
  <si>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</si>
  <si>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</si>
  <si>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</si>
  <si>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</si>
  <si>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</si>
  <si>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</si>
  <si>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</si>
  <si>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</si>
  <si>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</si>
  <si>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</si>
  <si>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</si>
  <si>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</si>
  <si>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</si>
  <si>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</si>
  <si>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</si>
  <si>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</si>
  <si>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</si>
  <si>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</si>
  <si>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</si>
  <si>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</si>
  <si>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</si>
  <si>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</si>
  <si>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</si>
  <si>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</si>
  <si>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</si>
  <si>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</si>
  <si>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</si>
  <si>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</si>
  <si>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</si>
  <si>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</si>
  <si>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</si>
  <si>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</si>
  <si>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</si>
  <si>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</si>
  <si>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</si>
  <si>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</si>
  <si>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</si>
  <si>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</si>
  <si>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</si>
  <si>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</si>
  <si>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</si>
  <si>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</si>
  <si>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</si>
  <si>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</si>
  <si>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</si>
  <si>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</si>
  <si>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</si>
  <si>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</si>
  <si>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</si>
  <si>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</si>
  <si>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</si>
  <si>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</si>
  <si>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</si>
  <si>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</si>
  <si>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</si>
  <si>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</si>
  <si>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</si>
  <si>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</si>
  <si>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</si>
  <si>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</si>
  <si>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</si>
  <si>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</si>
  <si>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</si>
  <si>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</si>
  <si>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</si>
  <si>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</si>
  <si>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</si>
  <si>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</si>
  <si>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</si>
  <si>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</si>
  <si>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</si>
  <si>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</si>
  <si>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</si>
  <si>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</si>
  <si>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</si>
  <si>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</si>
  <si>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</si>
  <si>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</si>
  <si>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</si>
  <si>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</si>
  <si>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</si>
  <si>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</si>
  <si>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</si>
  <si>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</si>
  <si>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</si>
  <si>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</si>
  <si>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</si>
  <si>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</si>
  <si>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</si>
  <si>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</si>
  <si>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</si>
  <si>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</si>
  <si>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</si>
  <si>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</si>
  <si>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</si>
  <si>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</si>
  <si>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</si>
  <si>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</si>
  <si>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</si>
  <si>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</si>
  <si>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</si>
  <si>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</si>
  <si>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</si>
  <si>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</si>
  <si>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</si>
  <si>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</si>
  <si>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</si>
  <si>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</si>
  <si>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</si>
  <si>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</si>
  <si>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</si>
  <si>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</si>
  <si>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</si>
  <si>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</si>
  <si>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</si>
  <si>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</si>
  <si>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</si>
  <si>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</si>
  <si>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</si>
  <si>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</si>
  <si>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</si>
  <si>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</si>
  <si>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</si>
  <si>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</si>
  <si>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</si>
  <si>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</si>
  <si>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</si>
  <si>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</si>
  <si>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</si>
  <si>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</si>
  <si>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</si>
  <si>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</si>
  <si>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</si>
  <si>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</si>
  <si>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</si>
  <si>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</si>
  <si>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</si>
  <si>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</si>
  <si>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</si>
  <si>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</si>
  <si>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</si>
  <si>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</si>
  <si>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</si>
  <si>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</si>
  <si>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</si>
  <si>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</si>
  <si>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</si>
  <si>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</si>
  <si>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</si>
  <si>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</si>
  <si>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</si>
  <si>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</si>
  <si>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</si>
  <si>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</si>
  <si>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</si>
  <si>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</si>
  <si>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</si>
  <si>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</si>
  <si>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</si>
  <si>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</si>
  <si>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</si>
  <si>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</si>
  <si>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</si>
  <si>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</si>
  <si>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</si>
  <si>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</si>
  <si>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</si>
  <si>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</si>
  <si>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</si>
  <si>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</si>
  <si>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</si>
  <si>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</si>
  <si>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</si>
  <si>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</si>
  <si>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</si>
  <si>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</si>
  <si>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</si>
  <si>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</si>
  <si>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</si>
  <si>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</si>
  <si>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</si>
  <si>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</si>
  <si>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</si>
  <si>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</si>
  <si>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</si>
  <si>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</si>
  <si>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</si>
  <si>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</si>
  <si>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</si>
  <si>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</si>
  <si>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</si>
  <si>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</si>
  <si>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</si>
  <si>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</si>
  <si>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</si>
  <si>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</si>
  <si>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</si>
  <si>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</si>
  <si>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</si>
  <si>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</si>
  <si>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</si>
  <si>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</si>
  <si>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</si>
  <si>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</si>
  <si>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</si>
  <si>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</si>
  <si>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</si>
  <si>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</si>
  <si>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</si>
  <si>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</si>
  <si>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</si>
  <si>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</si>
  <si>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</si>
  <si>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</si>
  <si>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</si>
  <si>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</si>
  <si>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</si>
  <si>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</si>
  <si>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</si>
  <si>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</si>
  <si>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</si>
  <si>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</si>
  <si>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</si>
  <si>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</si>
  <si>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</si>
  <si>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</si>
  <si>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</si>
  <si>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</si>
  <si>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</si>
  <si>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</si>
  <si>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</si>
  <si>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</si>
  <si>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</si>
  <si>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</si>
  <si>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</si>
  <si>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</si>
  <si>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</si>
  <si>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</si>
  <si>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Lenovo T470 BL - US V2</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</si>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</sst>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4">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737</v>
      </c>
    </row>
    <row r="4" spans="1:193" ht="17" x14ac:dyDescent="0.2">
      <c r="A4" s="1" t="str">
        <f>IF(ISBLANK(Values!E3),"",IF(Values!$B$37="EU","computercomponent","computer"))</f>
        <v>computercomponent</v>
      </c>
      <c r="B4" s="27" t="str">
        <f>Values!B13</f>
        <v>Lenovo T470 parent</v>
      </c>
      <c r="C4" s="27" t="s">
        <v>345</v>
      </c>
      <c r="D4" s="28">
        <f>Values!B14</f>
        <v>5714401470991</v>
      </c>
      <c r="E4" s="1" t="s">
        <v>346</v>
      </c>
      <c r="F4" s="27" t="str">
        <f>SUBSTITUTE(Values!B1, "{language}", "") &amp; " " &amp; Values!B3</f>
        <v>sostituzione della tastiera  retroilluminata per Lenovo Thinkpad T470 T480</v>
      </c>
      <c r="G4" s="27" t="s">
        <v>345</v>
      </c>
      <c r="H4" s="1" t="str">
        <f>Values!B16</f>
        <v>computer-keyboards</v>
      </c>
      <c r="I4" s="1" t="str">
        <f>IF(ISBLANK(Values!E3),"","4730574031")</f>
        <v>4730574031</v>
      </c>
      <c r="J4" s="29" t="str">
        <f>Values!B13</f>
        <v>Lenovo T470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3"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3"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3"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3"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3"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3"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3"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3"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3"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computercomponent</v>
      </c>
      <c r="B25" s="33" t="str">
        <f>IF(ISBLANK(Values!E24),"",Values!F24)</f>
        <v>Lenovo T470 BL - DE V2</v>
      </c>
      <c r="C25" s="29" t="str">
        <f>IF(ISBLANK(Values!E24),"","TellusRem")</f>
        <v>TellusRem</v>
      </c>
      <c r="D25" s="28">
        <f>IF(ISBLANK(Values!E24),"",Values!E24)</f>
        <v>5714401470212</v>
      </c>
      <c r="E25" s="1" t="str">
        <f>IF(ISBLANK(Values!E24),"","EAN")</f>
        <v>EAN</v>
      </c>
      <c r="F25" s="27" t="str">
        <f>IF(ISBLANK(Values!E24),"",IF(Values!J24, SUBSTITUTE(Values!$B$1, "{language}", Values!H24) &amp; " " &amp;Values!$B$3, SUBSTITUTE(Values!$B$2, "{language}", Values!$H24) &amp; " " &amp;Values!$B$3))</f>
        <v>sostituzione della tastiera Tedesco retroilluminata per Lenovo Thinkpad T470 T480</v>
      </c>
      <c r="G25" s="29" t="str">
        <f>IF(ISBLANK(Values!E24),"",IF(Values!$B$20="PartialUpdate","","TellusRem"))</f>
        <v/>
      </c>
      <c r="H25" s="1" t="str">
        <f>IF(ISBLANK(Values!E24),"",Values!$B$16)</f>
        <v>computer-keyboards</v>
      </c>
      <c r="I25" s="1" t="str">
        <f>IF(ISBLANK(Values!E24),"","4730574031")</f>
        <v>4730574031</v>
      </c>
      <c r="J25" s="31" t="str">
        <f>IF(ISBLANK(Values!E24),"",Values!F24 )</f>
        <v>Lenovo T470 BL - DE V2</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https://raw.githubusercontent.com/PatrickVibild/TellusAmazonPictures/master/pictures/Lenovo/T470/BL/DE/1.jpg</v>
      </c>
      <c r="N25" s="27" t="str">
        <f>IF(ISBLANK(Values!$F24),"",Values!N24)</f>
        <v>https://raw.githubusercontent.com/PatrickVibild/TellusAmazonPictures/master/pictures/Lenovo/T470/BL/DE/2.jpg</v>
      </c>
      <c r="O25" s="27" t="str">
        <f>IF(ISBLANK(Values!$F24),"",Values!O24)</f>
        <v>https://raw.githubusercontent.com/PatrickVibild/TellusAmazonPictures/master/pictures/Lenovo/T470/BL/DE/3.jpg</v>
      </c>
      <c r="P25" s="27" t="str">
        <f>IF(ISBLANK(Values!$F24),"",Values!P24)</f>
        <v>https://raw.githubusercontent.com/PatrickVibild/TellusAmazonPictures/master/pictures/Lenovo/T470/BL/DE/4.jpg</v>
      </c>
      <c r="Q25" s="27" t="str">
        <f>IF(ISBLANK(Values!$F24),"",Values!Q24)</f>
        <v>https://raw.githubusercontent.com/PatrickVibild/TellusAmazonPictures/master/pictures/Lenovo/T470/BL/DE/5.jpg</v>
      </c>
      <c r="R25" s="27" t="str">
        <f>IF(ISBLANK(Values!$F24),"",Values!R24)</f>
        <v>https://raw.githubusercontent.com/PatrickVibild/TellusAmazonPictures/master/pictures/Lenovo/T470/BL/DE/6.jpg</v>
      </c>
      <c r="S25" s="27" t="str">
        <f>IF(ISBLANK(Values!$F24),"",Values!S24)</f>
        <v>https://raw.githubusercontent.com/PatrickVibild/TellusAmazonPictures/master/pictures/Lenovo/T470/BL/DE/7.jpg</v>
      </c>
      <c r="T25" s="27" t="str">
        <f>IF(ISBLANK(Values!$F24),"",Values!T24)</f>
        <v>https://raw.githubusercontent.com/PatrickVibild/TellusAmazonPictures/master/pictures/Lenovo/T470/BL/DE/8.jpg</v>
      </c>
      <c r="U25" s="27" t="str">
        <f>IF(ISBLANK(Values!$F24),"",Values!U24)</f>
        <v>https://raw.githubusercontent.com/PatrickVibild/TellusAmazonPictures/master/pictures/Lenovo/T470/BL/DE/9.jpg</v>
      </c>
      <c r="V25" s="1"/>
      <c r="W25" s="29" t="str">
        <f>IF(ISBLANK(Values!E24),"","Child")</f>
        <v>Child</v>
      </c>
      <c r="X25" s="29" t="str">
        <f>IF(ISBLANK(Values!E24),"",Values!$B$13)</f>
        <v>Lenovo T470 parent</v>
      </c>
      <c r="Y25" s="31" t="str">
        <f>IF(ISBLANK(Values!E24),"","Size-Color")</f>
        <v>Size-Color</v>
      </c>
      <c r="Z25" s="29" t="str">
        <f>IF(ISBLANK(Values!E24),"","variation")</f>
        <v>variation</v>
      </c>
      <c r="AA25" s="1"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LAYOUT - {flag} {language} NO retroilluminato.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retroilluminato. </v>
      </c>
      <c r="AM25" s="1" t="str">
        <f>SUBSTITUTE(IF(ISBLANK(Values!E24),"",Values!$B$27),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Tedesco</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4" t="str">
        <f>K25</f>
        <v/>
      </c>
    </row>
    <row r="26" spans="1:193" s="35" customFormat="1" ht="16" x14ac:dyDescent="0.2">
      <c r="A26" s="1" t="str">
        <f>IF(ISBLANK(Values!E25),"",IF(Values!$B$37="EU","computercomponent","computer"))</f>
        <v>computercomponent</v>
      </c>
      <c r="B26" s="33" t="str">
        <f>IF(ISBLANK(Values!E25),"",Values!F25)</f>
        <v>Lenovo T470 BL - FR V2</v>
      </c>
      <c r="C26" s="29" t="str">
        <f>IF(ISBLANK(Values!E25),"","TellusRem")</f>
        <v>TellusRem</v>
      </c>
      <c r="D26" s="28">
        <f>IF(ISBLANK(Values!E25),"",Values!E25)</f>
        <v>5714401470229</v>
      </c>
      <c r="E26" s="1" t="str">
        <f>IF(ISBLANK(Values!E25),"","EAN")</f>
        <v>EAN</v>
      </c>
      <c r="F26" s="27" t="str">
        <f>IF(ISBLANK(Values!E25),"",IF(Values!J25, SUBSTITUTE(Values!$B$1, "{language}", Values!H25) &amp; " " &amp;Values!$B$3, SUBSTITUTE(Values!$B$2, "{language}", Values!$H25) &amp; " " &amp;Values!$B$3))</f>
        <v>sostituzione della tastiera Francese retroilluminata per Lenovo Thinkpad T470 T480</v>
      </c>
      <c r="G26" s="29" t="str">
        <f>IF(ISBLANK(Values!E25),"",IF(Values!$B$20="PartialUpdate","","TellusRem"))</f>
        <v/>
      </c>
      <c r="H26" s="1" t="str">
        <f>IF(ISBLANK(Values!E25),"",Values!$B$16)</f>
        <v>computer-keyboards</v>
      </c>
      <c r="I26" s="1" t="str">
        <f>IF(ISBLANK(Values!E25),"","4730574031")</f>
        <v>4730574031</v>
      </c>
      <c r="J26" s="31" t="str">
        <f>IF(ISBLANK(Values!E25),"",Values!F25 )</f>
        <v>Lenovo T470 BL - FR V2</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https://raw.githubusercontent.com/PatrickVibild/TellusAmazonPictures/master/pictures/Lenovo/T470/BL/FR/1.jpg</v>
      </c>
      <c r="N26" s="27" t="str">
        <f>IF(ISBLANK(Values!$F25),"",Values!N25)</f>
        <v>https://raw.githubusercontent.com/PatrickVibild/TellusAmazonPictures/master/pictures/Lenovo/T470/BL/FR/2.jpg</v>
      </c>
      <c r="O26" s="27" t="str">
        <f>IF(ISBLANK(Values!$F25),"",Values!O25)</f>
        <v>https://raw.githubusercontent.com/PatrickVibild/TellusAmazonPictures/master/pictures/Lenovo/T470/BL/FR/3.jpg</v>
      </c>
      <c r="P26" s="27" t="str">
        <f>IF(ISBLANK(Values!$F25),"",Values!P25)</f>
        <v>https://raw.githubusercontent.com/PatrickVibild/TellusAmazonPictures/master/pictures/Lenovo/T470/BL/FR/4.jpg</v>
      </c>
      <c r="Q26" s="27" t="str">
        <f>IF(ISBLANK(Values!$F25),"",Values!Q25)</f>
        <v>https://raw.githubusercontent.com/PatrickVibild/TellusAmazonPictures/master/pictures/Lenovo/T470/BL/FR/5.jpg</v>
      </c>
      <c r="R26" s="27" t="str">
        <f>IF(ISBLANK(Values!$F25),"",Values!R25)</f>
        <v>https://raw.githubusercontent.com/PatrickVibild/TellusAmazonPictures/master/pictures/Lenovo/T470/BL/FR/6.jpg</v>
      </c>
      <c r="S26" s="27" t="str">
        <f>IF(ISBLANK(Values!$F25),"",Values!S25)</f>
        <v>https://raw.githubusercontent.com/PatrickVibild/TellusAmazonPictures/master/pictures/Lenovo/T470/BL/FR/7.jpg</v>
      </c>
      <c r="T26" s="27" t="str">
        <f>IF(ISBLANK(Values!$F25),"",Values!T25)</f>
        <v>https://raw.githubusercontent.com/PatrickVibild/TellusAmazonPictures/master/pictures/Lenovo/T470/BL/FR/8.jpg</v>
      </c>
      <c r="U26" s="27" t="str">
        <f>IF(ISBLANK(Values!$F25),"",Values!U25)</f>
        <v>https://raw.githubusercontent.com/PatrickVibild/TellusAmazonPictures/master/pictures/Lenovo/T470/BL/FR/9.jpg</v>
      </c>
      <c r="V26" s="1"/>
      <c r="W26" s="29" t="str">
        <f>IF(ISBLANK(Values!E25),"","Child")</f>
        <v>Child</v>
      </c>
      <c r="X26" s="29" t="str">
        <f>IF(ISBLANK(Values!E25),"",Values!$B$13)</f>
        <v>Lenovo T470 parent</v>
      </c>
      <c r="Y26" s="31" t="str">
        <f>IF(ISBLANK(Values!E25),"","Size-Color")</f>
        <v>Size-Color</v>
      </c>
      <c r="Z26" s="29" t="str">
        <f>IF(ISBLANK(Values!E25),"","variation")</f>
        <v>variation</v>
      </c>
      <c r="AA26" s="1"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LAYOUT - {flag} {language} NO retroilluminato.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retroilluminato. </v>
      </c>
      <c r="AM26" s="1" t="str">
        <f>SUBSTITUTE(IF(ISBLANK(Values!E25),"",Values!$B$27),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Francese</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4" t="str">
        <f>K26</f>
        <v/>
      </c>
    </row>
    <row r="27" spans="1:193" s="35" customFormat="1" ht="16" x14ac:dyDescent="0.2">
      <c r="A27" s="1" t="str">
        <f>IF(ISBLANK(Values!E26),"",IF(Values!$B$37="EU","computercomponent","computer"))</f>
        <v>computercomponent</v>
      </c>
      <c r="B27" s="33" t="str">
        <f>IF(ISBLANK(Values!E26),"",Values!F26)</f>
        <v>Lenovo T470 BL - IT</v>
      </c>
      <c r="C27" s="29" t="str">
        <f>IF(ISBLANK(Values!E26),"","TellusRem")</f>
        <v>TellusRem</v>
      </c>
      <c r="D27" s="28">
        <f>IF(ISBLANK(Values!E26),"",Values!E26)</f>
        <v>5714401470038</v>
      </c>
      <c r="E27" s="1" t="str">
        <f>IF(ISBLANK(Values!E26),"","EAN")</f>
        <v>EAN</v>
      </c>
      <c r="F27" s="27" t="str">
        <f>IF(ISBLANK(Values!E26),"",IF(Values!J26, SUBSTITUTE(Values!$B$1, "{language}", Values!H26) &amp; " " &amp;Values!$B$3, SUBSTITUTE(Values!$B$2, "{language}", Values!$H26) &amp; " " &amp;Values!$B$3))</f>
        <v>sostituzione della tastiera Italiano retroilluminata per Lenovo Thinkpad T470 T480</v>
      </c>
      <c r="G27" s="29" t="str">
        <f>IF(ISBLANK(Values!E26),"",IF(Values!$B$20="PartialUpdate","","TellusRem"))</f>
        <v/>
      </c>
      <c r="H27" s="1" t="str">
        <f>IF(ISBLANK(Values!E26),"",Values!$B$16)</f>
        <v>computer-keyboards</v>
      </c>
      <c r="I27" s="1" t="str">
        <f>IF(ISBLANK(Values!E26),"","4730574031")</f>
        <v>4730574031</v>
      </c>
      <c r="J27" s="31" t="str">
        <f>IF(ISBLANK(Values!E26),"",Values!F26 )</f>
        <v>Lenovo T470 BL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https://raw.githubusercontent.com/PatrickVibild/TellusAmazonPictures/master/pictures/Lenovo/T470/BL/IT/1.jpg</v>
      </c>
      <c r="N27" s="27" t="str">
        <f>IF(ISBLANK(Values!$F26),"",Values!N26)</f>
        <v>https://raw.githubusercontent.com/PatrickVibild/TellusAmazonPictures/master/pictures/Lenovo/T470/BL/IT/2.jpg</v>
      </c>
      <c r="O27" s="27" t="str">
        <f>IF(ISBLANK(Values!$F26),"",Values!O26)</f>
        <v>https://raw.githubusercontent.com/PatrickVibild/TellusAmazonPictures/master/pictures/Lenovo/T470/BL/IT/3.jpg</v>
      </c>
      <c r="P27" s="27" t="str">
        <f>IF(ISBLANK(Values!$F26),"",Values!P26)</f>
        <v>https://raw.githubusercontent.com/PatrickVibild/TellusAmazonPictures/master/pictures/Lenovo/T470/BL/IT/4.jpg</v>
      </c>
      <c r="Q27" s="27" t="str">
        <f>IF(ISBLANK(Values!$F26),"",Values!Q26)</f>
        <v>https://raw.githubusercontent.com/PatrickVibild/TellusAmazonPictures/master/pictures/Lenovo/T470/BL/IT/5.jpg</v>
      </c>
      <c r="R27" s="27" t="str">
        <f>IF(ISBLANK(Values!$F26),"",Values!R26)</f>
        <v>https://raw.githubusercontent.com/PatrickVibild/TellusAmazonPictures/master/pictures/Lenovo/T470/BL/IT/6.jpg</v>
      </c>
      <c r="S27" s="27" t="str">
        <f>IF(ISBLANK(Values!$F26),"",Values!S26)</f>
        <v>https://raw.githubusercontent.com/PatrickVibild/TellusAmazonPictures/master/pictures/Lenovo/T470/BL/IT/7.jpg</v>
      </c>
      <c r="T27" s="27" t="str">
        <f>IF(ISBLANK(Values!$F26),"",Values!T26)</f>
        <v>https://raw.githubusercontent.com/PatrickVibild/TellusAmazonPictures/master/pictures/Lenovo/T470/BL/IT/8.jpg</v>
      </c>
      <c r="U27" s="27" t="str">
        <f>IF(ISBLANK(Values!$F26),"",Values!U26)</f>
        <v>https://raw.githubusercontent.com/PatrickVibild/TellusAmazonPictures/master/pictures/Lenovo/T470/BL/IT/9.jpg</v>
      </c>
      <c r="V27" s="1"/>
      <c r="W27" s="29" t="str">
        <f>IF(ISBLANK(Values!E26),"","Child")</f>
        <v>Child</v>
      </c>
      <c r="X27" s="29" t="str">
        <f>IF(ISBLANK(Values!E26),"",Values!$B$13)</f>
        <v>Lenovo T470 parent</v>
      </c>
      <c r="Y27" s="31" t="str">
        <f>IF(ISBLANK(Values!E26),"","Size-Color")</f>
        <v>Size-Color</v>
      </c>
      <c r="Z27" s="29" t="str">
        <f>IF(ISBLANK(Values!E26),"","variation")</f>
        <v>variation</v>
      </c>
      <c r="AA27" s="1"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LAYOUT - {flag} {language} NO retroilluminato.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retroilluminato. </v>
      </c>
      <c r="AM27" s="1" t="str">
        <f>SUBSTITUTE(IF(ISBLANK(Values!E26),"",Values!$B$27),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Italiano</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4" t="str">
        <f>K27</f>
        <v/>
      </c>
    </row>
    <row r="28" spans="1:193" s="35" customFormat="1" ht="16" x14ac:dyDescent="0.2">
      <c r="A28" s="1" t="str">
        <f>IF(ISBLANK(Values!E27),"",IF(Values!$B$37="EU","computercomponent","computer"))</f>
        <v>computercomponent</v>
      </c>
      <c r="B28" s="33" t="str">
        <f>IF(ISBLANK(Values!E27),"",Values!F27)</f>
        <v>Lenovo T470 BL - ES</v>
      </c>
      <c r="C28" s="29" t="str">
        <f>IF(ISBLANK(Values!E27),"","TellusRem")</f>
        <v>TellusRem</v>
      </c>
      <c r="D28" s="28">
        <f>IF(ISBLANK(Values!E27),"",Values!E27)</f>
        <v>5714401470045</v>
      </c>
      <c r="E28" s="1" t="str">
        <f>IF(ISBLANK(Values!E27),"","EAN")</f>
        <v>EAN</v>
      </c>
      <c r="F28" s="27" t="str">
        <f>IF(ISBLANK(Values!E27),"",IF(Values!J27, SUBSTITUTE(Values!$B$1, "{language}", Values!H27) &amp; " " &amp;Values!$B$3, SUBSTITUTE(Values!$B$2, "{language}", Values!$H27) &amp; " " &amp;Values!$B$3))</f>
        <v>sostituzione della tastiera Spagnolo retroilluminata per Lenovo Thinkpad T470 T480</v>
      </c>
      <c r="G28" s="29" t="str">
        <f>IF(ISBLANK(Values!E27),"",IF(Values!$B$20="PartialUpdate","","TellusRem"))</f>
        <v/>
      </c>
      <c r="H28" s="1" t="str">
        <f>IF(ISBLANK(Values!E27),"",Values!$B$16)</f>
        <v>computer-keyboards</v>
      </c>
      <c r="I28" s="1" t="str">
        <f>IF(ISBLANK(Values!E27),"","4730574031")</f>
        <v>4730574031</v>
      </c>
      <c r="J28" s="31" t="str">
        <f>IF(ISBLANK(Values!E27),"",Values!F27 )</f>
        <v>Lenovo T470 BL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https://raw.githubusercontent.com/PatrickVibild/TellusAmazonPictures/master/pictures/Lenovo/T470/BL/ES/1.jpg</v>
      </c>
      <c r="N28" s="27" t="str">
        <f>IF(ISBLANK(Values!$F27),"",Values!N27)</f>
        <v>https://raw.githubusercontent.com/PatrickVibild/TellusAmazonPictures/master/pictures/Lenovo/T470/BL/ES/2.jpg</v>
      </c>
      <c r="O28" s="27" t="str">
        <f>IF(ISBLANK(Values!$F27),"",Values!O27)</f>
        <v>https://raw.githubusercontent.com/PatrickVibild/TellusAmazonPictures/master/pictures/Lenovo/T470/BL/ES/3.jpg</v>
      </c>
      <c r="P28" s="27" t="str">
        <f>IF(ISBLANK(Values!$F27),"",Values!P27)</f>
        <v>https://raw.githubusercontent.com/PatrickVibild/TellusAmazonPictures/master/pictures/Lenovo/T470/BL/ES/4.jpg</v>
      </c>
      <c r="Q28" s="27" t="str">
        <f>IF(ISBLANK(Values!$F27),"",Values!Q27)</f>
        <v>https://raw.githubusercontent.com/PatrickVibild/TellusAmazonPictures/master/pictures/Lenovo/T470/BL/ES/5.jpg</v>
      </c>
      <c r="R28" s="27" t="str">
        <f>IF(ISBLANK(Values!$F27),"",Values!R27)</f>
        <v>https://raw.githubusercontent.com/PatrickVibild/TellusAmazonPictures/master/pictures/Lenovo/T470/BL/ES/6.jpg</v>
      </c>
      <c r="S28" s="27" t="str">
        <f>IF(ISBLANK(Values!$F27),"",Values!S27)</f>
        <v>https://raw.githubusercontent.com/PatrickVibild/TellusAmazonPictures/master/pictures/Lenovo/T470/BL/ES/7.jpg</v>
      </c>
      <c r="T28" s="27" t="str">
        <f>IF(ISBLANK(Values!$F27),"",Values!T27)</f>
        <v>https://raw.githubusercontent.com/PatrickVibild/TellusAmazonPictures/master/pictures/Lenovo/T470/BL/ES/8.jpg</v>
      </c>
      <c r="U28" s="27" t="str">
        <f>IF(ISBLANK(Values!$F27),"",Values!U27)</f>
        <v>https://raw.githubusercontent.com/PatrickVibild/TellusAmazonPictures/master/pictures/Lenovo/T470/BL/ES/9.jpg</v>
      </c>
      <c r="V28" s="1"/>
      <c r="W28" s="29" t="str">
        <f>IF(ISBLANK(Values!E27),"","Child")</f>
        <v>Child</v>
      </c>
      <c r="X28" s="29" t="str">
        <f>IF(ISBLANK(Values!E27),"",Values!$B$13)</f>
        <v>Lenovo T470 parent</v>
      </c>
      <c r="Y28" s="31" t="str">
        <f>IF(ISBLANK(Values!E27),"","Size-Color")</f>
        <v>Size-Color</v>
      </c>
      <c r="Z28" s="29" t="str">
        <f>IF(ISBLANK(Values!E27),"","variation")</f>
        <v>variation</v>
      </c>
      <c r="AA28" s="1"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LAYOUT - {flag} {language} NO retroilluminato.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retroilluminato. </v>
      </c>
      <c r="AM28" s="1" t="str">
        <f>SUBSTITUTE(IF(ISBLANK(Values!E27),"",Values!$B$27),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Spagnolo</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4" t="str">
        <f>K28</f>
        <v/>
      </c>
    </row>
    <row r="29" spans="1:193" s="35" customFormat="1" ht="16" x14ac:dyDescent="0.2">
      <c r="A29" s="1" t="str">
        <f>IF(ISBLANK(Values!E28),"",IF(Values!$B$37="EU","computercomponent","computer"))</f>
        <v>computercomponent</v>
      </c>
      <c r="B29" s="33" t="str">
        <f>IF(ISBLANK(Values!E28),"",Values!F28)</f>
        <v>Lenovo T470 - UK FBA</v>
      </c>
      <c r="C29" s="29" t="str">
        <f>IF(ISBLANK(Values!E28),"","TellusRem")</f>
        <v>TellusRem</v>
      </c>
      <c r="D29" s="28">
        <f>IF(ISBLANK(Values!E28),"",Values!E28)</f>
        <v>5714401470052</v>
      </c>
      <c r="E29" s="1" t="str">
        <f>IF(ISBLANK(Values!E28),"","EAN")</f>
        <v>EAN</v>
      </c>
      <c r="F29" s="27" t="str">
        <f>IF(ISBLANK(Values!E28),"",IF(Values!J28, SUBSTITUTE(Values!$B$1, "{language}", Values!H28) &amp; " " &amp;Values!$B$3, SUBSTITUTE(Values!$B$2, "{language}", Values!$H28) &amp; " " &amp;Values!$B$3))</f>
        <v>sostituzione della tastiera UK retroilluminata per Lenovo Thinkpad T470 T480</v>
      </c>
      <c r="G29" s="29" t="str">
        <f>IF(ISBLANK(Values!E28),"",IF(Values!$B$20="PartialUpdate","","TellusRem"))</f>
        <v/>
      </c>
      <c r="H29" s="1" t="str">
        <f>IF(ISBLANK(Values!E28),"",Values!$B$16)</f>
        <v>computer-keyboards</v>
      </c>
      <c r="I29" s="1" t="str">
        <f>IF(ISBLANK(Values!E28),"","4730574031")</f>
        <v>4730574031</v>
      </c>
      <c r="J29" s="31" t="str">
        <f>IF(ISBLANK(Values!E28),"",Values!F28 )</f>
        <v>Lenovo T470 - UK FBA</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https://raw.githubusercontent.com/PatrickVibild/TellusAmazonPictures/master/pictures/Lenovo/T470/BL/UK/1.jpg</v>
      </c>
      <c r="N29" s="27" t="str">
        <f>IF(ISBLANK(Values!$F28),"",Values!N28)</f>
        <v>https://raw.githubusercontent.com/PatrickVibild/TellusAmazonPictures/master/pictures/Lenovo/T470/BL/UK/2.jpg</v>
      </c>
      <c r="O29" s="27" t="str">
        <f>IF(ISBLANK(Values!$F28),"",Values!O28)</f>
        <v>https://raw.githubusercontent.com/PatrickVibild/TellusAmazonPictures/master/pictures/Lenovo/T470/BL/UK/3.jpg</v>
      </c>
      <c r="P29" s="27" t="str">
        <f>IF(ISBLANK(Values!$F28),"",Values!P28)</f>
        <v>https://raw.githubusercontent.com/PatrickVibild/TellusAmazonPictures/master/pictures/Lenovo/T470/BL/UK/4.jpg</v>
      </c>
      <c r="Q29" s="27" t="str">
        <f>IF(ISBLANK(Values!$F28),"",Values!Q28)</f>
        <v>https://raw.githubusercontent.com/PatrickVibild/TellusAmazonPictures/master/pictures/Lenovo/T470/BL/UK/5.jpg</v>
      </c>
      <c r="R29" s="27" t="str">
        <f>IF(ISBLANK(Values!$F28),"",Values!R28)</f>
        <v>https://raw.githubusercontent.com/PatrickVibild/TellusAmazonPictures/master/pictures/Lenovo/T470/BL/UK/6.jpg</v>
      </c>
      <c r="S29" s="27" t="str">
        <f>IF(ISBLANK(Values!$F28),"",Values!S28)</f>
        <v>https://raw.githubusercontent.com/PatrickVibild/TellusAmazonPictures/master/pictures/Lenovo/T470/BL/UK/7.jpg</v>
      </c>
      <c r="T29" s="27" t="str">
        <f>IF(ISBLANK(Values!$F28),"",Values!T28)</f>
        <v>https://raw.githubusercontent.com/PatrickVibild/TellusAmazonPictures/master/pictures/Lenovo/T470/BL/UK/8.jpg</v>
      </c>
      <c r="U29" s="27" t="str">
        <f>IF(ISBLANK(Values!$F28),"",Values!U28)</f>
        <v>https://raw.githubusercontent.com/PatrickVibild/TellusAmazonPictures/master/pictures/Lenovo/T470/BL/UK/9.jpg</v>
      </c>
      <c r="V29" s="1"/>
      <c r="W29" s="29" t="str">
        <f>IF(ISBLANK(Values!E28),"","Child")</f>
        <v>Child</v>
      </c>
      <c r="X29" s="29" t="str">
        <f>IF(ISBLANK(Values!E28),"",Values!$B$13)</f>
        <v>Lenovo T470 parent</v>
      </c>
      <c r="Y29" s="31" t="str">
        <f>IF(ISBLANK(Values!E28),"","Size-Color")</f>
        <v>Size-Color</v>
      </c>
      <c r="Z29" s="29" t="str">
        <f>IF(ISBLANK(Values!E28),"","variation")</f>
        <v>variation</v>
      </c>
      <c r="AA29" s="1"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LAYOUT - {flag} {language} NO retroilluminato.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retroilluminato. </v>
      </c>
      <c r="AM29" s="1" t="str">
        <f>SUBSTITUTE(IF(ISBLANK(Values!E28),"",Values!$B$27),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4" t="str">
        <f>K29</f>
        <v/>
      </c>
    </row>
    <row r="30" spans="1:193" s="35" customFormat="1" ht="16" x14ac:dyDescent="0.2">
      <c r="A30" s="1" t="str">
        <f>IF(ISBLANK(Values!E29),"",IF(Values!$B$37="EU","computercomponent","computer"))</f>
        <v>computercomponent</v>
      </c>
      <c r="B30" s="33" t="str">
        <f>IF(ISBLANK(Values!E29),"",Values!F29)</f>
        <v>Lenovo T470 BL - NOR</v>
      </c>
      <c r="C30" s="29" t="str">
        <f>IF(ISBLANK(Values!E29),"","TellusRem")</f>
        <v>TellusRem</v>
      </c>
      <c r="D30" s="28">
        <f>IF(ISBLANK(Values!E29),"",Values!E29)</f>
        <v>5714401470069</v>
      </c>
      <c r="E30" s="1" t="str">
        <f>IF(ISBLANK(Values!E29),"","EAN")</f>
        <v>EAN</v>
      </c>
      <c r="F30" s="27" t="str">
        <f>IF(ISBLANK(Values!E29),"",IF(Values!J29, SUBSTITUTE(Values!$B$1, "{language}", Values!H29) &amp; " " &amp;Values!$B$3, SUBSTITUTE(Values!$B$2, "{language}", Values!$H29) &amp; " " &amp;Values!$B$3))</f>
        <v>sostituzione della tastiera Scandinavo - Nordico retroilluminata per Lenovo Thinkpad T470 T480</v>
      </c>
      <c r="G30" s="29" t="str">
        <f>IF(ISBLANK(Values!E29),"",IF(Values!$B$20="PartialUpdate","","TellusRem"))</f>
        <v/>
      </c>
      <c r="H30" s="1" t="str">
        <f>IF(ISBLANK(Values!E29),"",Values!$B$16)</f>
        <v>computer-keyboards</v>
      </c>
      <c r="I30" s="1" t="str">
        <f>IF(ISBLANK(Values!E29),"","4730574031")</f>
        <v>4730574031</v>
      </c>
      <c r="J30" s="31" t="str">
        <f>IF(ISBLANK(Values!E29),"",Values!F29 )</f>
        <v>Lenovo T470 BL - NOR</v>
      </c>
      <c r="K30" s="27" t="str">
        <f>IF(IF(ISBLANK(Values!E29),"",IF(Values!J29, Values!$B$4, Values!$B$5))=0,"",IF(ISBLANK(Values!E29),"",IF(Values!J29, Values!$B$4, Values!$B$5)))</f>
        <v/>
      </c>
      <c r="L30" s="27">
        <f>IF(ISBLANK(Values!E29),"",IF($CO30="DEFAULT", Values!$B$18, ""))</f>
        <v>5</v>
      </c>
      <c r="M30" s="27" t="str">
        <f>IF(ISBLANK(Values!E29),"",Values!$M29)</f>
        <v>https://download.lenovo.com/Images/Parts/Lenovo/T470/BL/NOR/Lenovo/T470/BL/NOR_A.jpg</v>
      </c>
      <c r="N30" s="27" t="str">
        <f>IF(ISBLANK(Values!$F29),"",Values!N29)</f>
        <v>https://download.lenovo.com/Images/Parts/Lenovo/T470/BL/NOR/Lenovo/T470/BL/NOR_B.jpg</v>
      </c>
      <c r="O30" s="27" t="str">
        <f>IF(ISBLANK(Values!$F29),"",Values!O29)</f>
        <v>https://download.lenovo.com/Images/Parts/Lenovo/T470/BL/NOR/Lenovo/T470/BL/NOR_details.jpg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T470 parent</v>
      </c>
      <c r="Y30" s="31" t="str">
        <f>IF(ISBLANK(Values!E29),"","Size-Color")</f>
        <v>Size-Color</v>
      </c>
      <c r="Z30" s="29" t="str">
        <f>IF(ISBLANK(Values!E29),"","variation")</f>
        <v>variation</v>
      </c>
      <c r="AA30" s="1"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LAYOUT - {flag} {language} NO retroilluminato.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retroilluminato. </v>
      </c>
      <c r="AM30" s="1" t="str">
        <f>SUBSTITUTE(IF(ISBLANK(Values!E29),"",Values!$B$27),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Scandinavo - Nordico</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4" t="str">
        <f>K30</f>
        <v/>
      </c>
    </row>
    <row r="31" spans="1:193" s="35" customFormat="1" ht="16" x14ac:dyDescent="0.2">
      <c r="A31" s="1" t="str">
        <f>IF(ISBLANK(Values!E30),"",IF(Values!$B$37="EU","computercomponent","computer"))</f>
        <v>computercomponent</v>
      </c>
      <c r="B31" s="33" t="str">
        <f>IF(ISBLANK(Values!E30),"",Values!F30)</f>
        <v>Lenovo T470 BL - BE</v>
      </c>
      <c r="C31" s="29" t="str">
        <f>IF(ISBLANK(Values!E30),"","TellusRem")</f>
        <v>TellusRem</v>
      </c>
      <c r="D31" s="28">
        <f>IF(ISBLANK(Values!E30),"",Values!E30)</f>
        <v>5714401470076</v>
      </c>
      <c r="E31" s="1" t="str">
        <f>IF(ISBLANK(Values!E30),"","EAN")</f>
        <v>EAN</v>
      </c>
      <c r="F31" s="27" t="str">
        <f>IF(ISBLANK(Values!E30),"",IF(Values!J30, SUBSTITUTE(Values!$B$1, "{language}", Values!H30) &amp; " " &amp;Values!$B$3, SUBSTITUTE(Values!$B$2, "{language}", Values!$H30) &amp; " " &amp;Values!$B$3))</f>
        <v>sostituzione della tastiera Belga retroilluminata per Lenovo Thinkpad T470 T480</v>
      </c>
      <c r="G31" s="29" t="str">
        <f>IF(ISBLANK(Values!E30),"",IF(Values!$B$20="PartialUpdate","","TellusRem"))</f>
        <v/>
      </c>
      <c r="H31" s="1" t="str">
        <f>IF(ISBLANK(Values!E30),"",Values!$B$16)</f>
        <v>computer-keyboards</v>
      </c>
      <c r="I31" s="1" t="str">
        <f>IF(ISBLANK(Values!E30),"","4730574031")</f>
        <v>4730574031</v>
      </c>
      <c r="J31" s="31" t="str">
        <f>IF(ISBLANK(Values!E30),"",Values!F30 )</f>
        <v>Lenovo T470 BL - BE</v>
      </c>
      <c r="K31" s="27" t="str">
        <f>IF(IF(ISBLANK(Values!E30),"",IF(Values!J30, Values!$B$4, Values!$B$5))=0,"",IF(ISBLANK(Values!E30),"",IF(Values!J30, Values!$B$4, Values!$B$5)))</f>
        <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T470 parent</v>
      </c>
      <c r="Y31" s="31" t="str">
        <f>IF(ISBLANK(Values!E30),"","Size-Color")</f>
        <v>Size-Color</v>
      </c>
      <c r="Z31" s="29" t="str">
        <f>IF(ISBLANK(Values!E30),"","variation")</f>
        <v>variation</v>
      </c>
      <c r="AA31" s="1"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LAYOUT - {flag} {language} NO retroilluminato.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retroilluminato. </v>
      </c>
      <c r="AM31" s="1" t="str">
        <f>SUBSTITUTE(IF(ISBLANK(Values!E30),"",Values!$B$27),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Belga</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4" t="str">
        <f>K31</f>
        <v/>
      </c>
    </row>
    <row r="32" spans="1:193" s="35" customFormat="1" ht="16" x14ac:dyDescent="0.2">
      <c r="A32" s="1" t="str">
        <f>IF(ISBLANK(Values!E31),"",IF(Values!$B$37="EU","computercomponent","computer"))</f>
        <v>computercomponent</v>
      </c>
      <c r="B32" s="33" t="str">
        <f>IF(ISBLANK(Values!E31),"",Values!F31)</f>
        <v>Lenovo T470 BL - BG</v>
      </c>
      <c r="C32" s="29" t="str">
        <f>IF(ISBLANK(Values!E31),"","TellusRem")</f>
        <v>TellusRem</v>
      </c>
      <c r="D32" s="28">
        <f>IF(ISBLANK(Values!E31),"",Values!E31)</f>
        <v>5714401470083</v>
      </c>
      <c r="E32" s="1" t="str">
        <f>IF(ISBLANK(Values!E31),"","EAN")</f>
        <v>EAN</v>
      </c>
      <c r="F32" s="27" t="str">
        <f>IF(ISBLANK(Values!E31),"",IF(Values!J31, SUBSTITUTE(Values!$B$1, "{language}", Values!H31) &amp; " " &amp;Values!$B$3, SUBSTITUTE(Values!$B$2, "{language}", Values!$H31) &amp; " " &amp;Values!$B$3))</f>
        <v>sostituzione della tastiera Bulgaro retroilluminata per Lenovo Thinkpad T470 T480</v>
      </c>
      <c r="G32" s="29" t="str">
        <f>IF(ISBLANK(Values!E31),"",IF(Values!$B$20="PartialUpdate","","TellusRem"))</f>
        <v/>
      </c>
      <c r="H32" s="1" t="str">
        <f>IF(ISBLANK(Values!E31),"",Values!$B$16)</f>
        <v>computer-keyboards</v>
      </c>
      <c r="I32" s="1" t="str">
        <f>IF(ISBLANK(Values!E31),"","4730574031")</f>
        <v>4730574031</v>
      </c>
      <c r="J32" s="31" t="str">
        <f>IF(ISBLANK(Values!E31),"",Values!F31 )</f>
        <v>Lenovo T470 BL - BG</v>
      </c>
      <c r="K32" s="27" t="str">
        <f>IF(IF(ISBLANK(Values!E31),"",IF(Values!J31, Values!$B$4, Values!$B$5))=0,"",IF(ISBLANK(Values!E31),"",IF(Values!J31, Values!$B$4, Values!$B$5)))</f>
        <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T470 parent</v>
      </c>
      <c r="Y32" s="31" t="str">
        <f>IF(ISBLANK(Values!E31),"","Size-Color")</f>
        <v>Size-Color</v>
      </c>
      <c r="Z32" s="29" t="str">
        <f>IF(ISBLANK(Values!E31),"","variation")</f>
        <v>variation</v>
      </c>
      <c r="AA32" s="1"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LAYOUT - {flag} {language} NO retroilluminato.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retroilluminato. </v>
      </c>
      <c r="AM32" s="1" t="str">
        <f>SUBSTITUTE(IF(ISBLANK(Values!E31),"",Values!$B$27),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Bulgaro</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4" t="str">
        <f>K32</f>
        <v/>
      </c>
    </row>
    <row r="33" spans="1:193" s="35" customFormat="1" ht="16" x14ac:dyDescent="0.2">
      <c r="A33" s="1" t="str">
        <f>IF(ISBLANK(Values!E32),"",IF(Values!$B$37="EU","computercomponent","computer"))</f>
        <v>computercomponent</v>
      </c>
      <c r="B33" s="33" t="str">
        <f>IF(ISBLANK(Values!E32),"",Values!F32)</f>
        <v>Lenovo T470 BL - CZ</v>
      </c>
      <c r="C33" s="29" t="str">
        <f>IF(ISBLANK(Values!E32),"","TellusRem")</f>
        <v>TellusRem</v>
      </c>
      <c r="D33" s="28">
        <f>IF(ISBLANK(Values!E32),"",Values!E32)</f>
        <v>5714401470090</v>
      </c>
      <c r="E33" s="1" t="str">
        <f>IF(ISBLANK(Values!E32),"","EAN")</f>
        <v>EAN</v>
      </c>
      <c r="F33" s="27" t="str">
        <f>IF(ISBLANK(Values!E32),"",IF(Values!J32, SUBSTITUTE(Values!$B$1, "{language}", Values!H32) &amp; " " &amp;Values!$B$3, SUBSTITUTE(Values!$B$2, "{language}", Values!$H32) &amp; " " &amp;Values!$B$3))</f>
        <v>sostituzione della tastiera Ceco retroilluminata per Lenovo Thinkpad T470 T480</v>
      </c>
      <c r="G33" s="29" t="str">
        <f>IF(ISBLANK(Values!E32),"",IF(Values!$B$20="PartialUpdate","","TellusRem"))</f>
        <v/>
      </c>
      <c r="H33" s="1" t="str">
        <f>IF(ISBLANK(Values!E32),"",Values!$B$16)</f>
        <v>computer-keyboards</v>
      </c>
      <c r="I33" s="1" t="str">
        <f>IF(ISBLANK(Values!E32),"","4730574031")</f>
        <v>4730574031</v>
      </c>
      <c r="J33" s="31" t="str">
        <f>IF(ISBLANK(Values!E32),"",Values!F32 )</f>
        <v>Lenovo T470 BL - CZ</v>
      </c>
      <c r="K33" s="27" t="str">
        <f>IF(IF(ISBLANK(Values!E32),"",IF(Values!J32, Values!$B$4, Values!$B$5))=0,"",IF(ISBLANK(Values!E32),"",IF(Values!J32, Values!$B$4, Values!$B$5)))</f>
        <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T470 parent</v>
      </c>
      <c r="Y33" s="31" t="str">
        <f>IF(ISBLANK(Values!E32),"","Size-Color")</f>
        <v>Size-Color</v>
      </c>
      <c r="Z33" s="29" t="str">
        <f>IF(ISBLANK(Values!E32),"","variation")</f>
        <v>variation</v>
      </c>
      <c r="AA33" s="1"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LAYOUT - {flag} {language} NO retroilluminato.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retroilluminato. </v>
      </c>
      <c r="AM33" s="1" t="str">
        <f>SUBSTITUTE(IF(ISBLANK(Values!E32),"",Values!$B$27),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Ceco</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4" t="str">
        <f>K33</f>
        <v/>
      </c>
    </row>
    <row r="34" spans="1:193" s="35" customFormat="1" ht="16" x14ac:dyDescent="0.2">
      <c r="A34" s="1" t="str">
        <f>IF(ISBLANK(Values!E33),"",IF(Values!$B$37="EU","computercomponent","computer"))</f>
        <v>computercomponent</v>
      </c>
      <c r="B34" s="33" t="str">
        <f>IF(ISBLANK(Values!E33),"",Values!F33)</f>
        <v>Lenovo T470 BL - DK</v>
      </c>
      <c r="C34" s="29" t="str">
        <f>IF(ISBLANK(Values!E33),"","TellusRem")</f>
        <v>TellusRem</v>
      </c>
      <c r="D34" s="28">
        <f>IF(ISBLANK(Values!E33),"",Values!E33)</f>
        <v>5714401470106</v>
      </c>
      <c r="E34" s="1" t="str">
        <f>IF(ISBLANK(Values!E33),"","EAN")</f>
        <v>EAN</v>
      </c>
      <c r="F34" s="27" t="str">
        <f>IF(ISBLANK(Values!E33),"",IF(Values!J33, SUBSTITUTE(Values!$B$1, "{language}", Values!H33) &amp; " " &amp;Values!$B$3, SUBSTITUTE(Values!$B$2, "{language}", Values!$H33) &amp; " " &amp;Values!$B$3))</f>
        <v>sostituzione della tastiera Danese retroilluminata per Lenovo Thinkpad T470 T480</v>
      </c>
      <c r="G34" s="29" t="str">
        <f>IF(ISBLANK(Values!E33),"",IF(Values!$B$20="PartialUpdate","","TellusRem"))</f>
        <v/>
      </c>
      <c r="H34" s="1" t="str">
        <f>IF(ISBLANK(Values!E33),"",Values!$B$16)</f>
        <v>computer-keyboards</v>
      </c>
      <c r="I34" s="1" t="str">
        <f>IF(ISBLANK(Values!E33),"","4730574031")</f>
        <v>4730574031</v>
      </c>
      <c r="J34" s="31" t="str">
        <f>IF(ISBLANK(Values!E33),"",Values!F33 )</f>
        <v>Lenovo T470 BL - DK</v>
      </c>
      <c r="K34" s="27" t="str">
        <f>IF(IF(ISBLANK(Values!E33),"",IF(Values!J33, Values!$B$4, Values!$B$5))=0,"",IF(ISBLANK(Values!E33),"",IF(Values!J33, Values!$B$4, Values!$B$5)))</f>
        <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T470 parent</v>
      </c>
      <c r="Y34" s="31" t="str">
        <f>IF(ISBLANK(Values!E33),"","Size-Color")</f>
        <v>Size-Color</v>
      </c>
      <c r="Z34" s="29" t="str">
        <f>IF(ISBLANK(Values!E33),"","variation")</f>
        <v>variation</v>
      </c>
      <c r="AA34" s="1"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LAYOUT - {flag} {language} NO retroilluminato.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retroilluminato. </v>
      </c>
      <c r="AM34" s="1" t="str">
        <f>SUBSTITUTE(IF(ISBLANK(Values!E33),"",Values!$B$27),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Danese</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4" t="str">
        <f>K34</f>
        <v/>
      </c>
    </row>
    <row r="35" spans="1:193" s="35" customFormat="1" ht="16" x14ac:dyDescent="0.2">
      <c r="A35" s="1" t="str">
        <f>IF(ISBLANK(Values!E34),"",IF(Values!$B$37="EU","computercomponent","computer"))</f>
        <v>computercomponent</v>
      </c>
      <c r="B35" s="33" t="str">
        <f>IF(ISBLANK(Values!E34),"",Values!F34)</f>
        <v>Lenovo T470 BL - HU</v>
      </c>
      <c r="C35" s="29" t="str">
        <f>IF(ISBLANK(Values!E34),"","TellusRem")</f>
        <v>TellusRem</v>
      </c>
      <c r="D35" s="28">
        <f>IF(ISBLANK(Values!E34),"",Values!E34)</f>
        <v>5714401470113</v>
      </c>
      <c r="E35" s="1" t="str">
        <f>IF(ISBLANK(Values!E34),"","EAN")</f>
        <v>EAN</v>
      </c>
      <c r="F35" s="27" t="str">
        <f>IF(ISBLANK(Values!E34),"",IF(Values!J34, SUBSTITUTE(Values!$B$1, "{language}", Values!H34) &amp; " " &amp;Values!$B$3, SUBSTITUTE(Values!$B$2, "{language}", Values!$H34) &amp; " " &amp;Values!$B$3))</f>
        <v>sostituzione della tastiera Ungherese retroilluminata per Lenovo Thinkpad T470 T480</v>
      </c>
      <c r="G35" s="29" t="str">
        <f>IF(ISBLANK(Values!E34),"",IF(Values!$B$20="PartialUpdate","","TellusRem"))</f>
        <v/>
      </c>
      <c r="H35" s="1" t="str">
        <f>IF(ISBLANK(Values!E34),"",Values!$B$16)</f>
        <v>computer-keyboards</v>
      </c>
      <c r="I35" s="1" t="str">
        <f>IF(ISBLANK(Values!E34),"","4730574031")</f>
        <v>4730574031</v>
      </c>
      <c r="J35" s="31" t="str">
        <f>IF(ISBLANK(Values!E34),"",Values!F34 )</f>
        <v>Lenovo T470 BL - HU</v>
      </c>
      <c r="K35" s="27" t="str">
        <f>IF(IF(ISBLANK(Values!E34),"",IF(Values!J34, Values!$B$4, Values!$B$5))=0,"",IF(ISBLANK(Values!E34),"",IF(Values!J34, Values!$B$4, Values!$B$5)))</f>
        <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T470 parent</v>
      </c>
      <c r="Y35" s="31" t="str">
        <f>IF(ISBLANK(Values!E34),"","Size-Color")</f>
        <v>Size-Color</v>
      </c>
      <c r="Z35" s="29" t="str">
        <f>IF(ISBLANK(Values!E34),"","variation")</f>
        <v>variation</v>
      </c>
      <c r="AA35" s="1"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LAYOUT - {flag} {language} NO retroilluminato.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retroilluminato. </v>
      </c>
      <c r="AM35" s="1" t="str">
        <f>SUBSTITUTE(IF(ISBLANK(Values!E34),"",Values!$B$27),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Ungherese</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4" t="str">
        <f>K35</f>
        <v/>
      </c>
    </row>
    <row r="36" spans="1:193" s="35" customFormat="1" ht="16" x14ac:dyDescent="0.2">
      <c r="A36" s="1" t="str">
        <f>IF(ISBLANK(Values!E35),"",IF(Values!$B$37="EU","computercomponent","computer"))</f>
        <v>computercomponent</v>
      </c>
      <c r="B36" s="33" t="str">
        <f>IF(ISBLANK(Values!E35),"",Values!F35)</f>
        <v>Lenovo T470 BL - NL</v>
      </c>
      <c r="C36" s="29" t="str">
        <f>IF(ISBLANK(Values!E35),"","TellusRem")</f>
        <v>TellusRem</v>
      </c>
      <c r="D36" s="28">
        <f>IF(ISBLANK(Values!E35),"",Values!E35)</f>
        <v>5714401470120</v>
      </c>
      <c r="E36" s="1" t="str">
        <f>IF(ISBLANK(Values!E35),"","EAN")</f>
        <v>EAN</v>
      </c>
      <c r="F36" s="27" t="str">
        <f>IF(ISBLANK(Values!E35),"",IF(Values!J35, SUBSTITUTE(Values!$B$1, "{language}", Values!H35) &amp; " " &amp;Values!$B$3, SUBSTITUTE(Values!$B$2, "{language}", Values!$H35) &amp; " " &amp;Values!$B$3))</f>
        <v>sostituzione della tastiera Olandese retroilluminata per Lenovo Thinkpad T470 T480</v>
      </c>
      <c r="G36" s="29" t="str">
        <f>IF(ISBLANK(Values!E35),"",IF(Values!$B$20="PartialUpdate","","TellusRem"))</f>
        <v/>
      </c>
      <c r="H36" s="1" t="str">
        <f>IF(ISBLANK(Values!E35),"",Values!$B$16)</f>
        <v>computer-keyboards</v>
      </c>
      <c r="I36" s="1" t="str">
        <f>IF(ISBLANK(Values!E35),"","4730574031")</f>
        <v>4730574031</v>
      </c>
      <c r="J36" s="31" t="str">
        <f>IF(ISBLANK(Values!E35),"",Values!F35 )</f>
        <v>Lenovo T470 BL - NL</v>
      </c>
      <c r="K36" s="27" t="str">
        <f>IF(IF(ISBLANK(Values!E35),"",IF(Values!J35, Values!$B$4, Values!$B$5))=0,"",IF(ISBLANK(Values!E35),"",IF(Values!J35, Values!$B$4, Values!$B$5)))</f>
        <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T470 parent</v>
      </c>
      <c r="Y36" s="31" t="str">
        <f>IF(ISBLANK(Values!E35),"","Size-Color")</f>
        <v>Size-Color</v>
      </c>
      <c r="Z36" s="29" t="str">
        <f>IF(ISBLANK(Values!E35),"","variation")</f>
        <v>variation</v>
      </c>
      <c r="AA36" s="1"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LAYOUT - {flag} {language} NO retroilluminato.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retroilluminato. </v>
      </c>
      <c r="AM36" s="1" t="str">
        <f>SUBSTITUTE(IF(ISBLANK(Values!E35),"",Values!$B$27),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Olandese</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4" t="str">
        <f>K36</f>
        <v/>
      </c>
    </row>
    <row r="37" spans="1:193" s="35" customFormat="1" ht="16" x14ac:dyDescent="0.2">
      <c r="A37" s="1" t="str">
        <f>IF(ISBLANK(Values!E36),"",IF(Values!$B$37="EU","computercomponent","computer"))</f>
        <v>computercomponent</v>
      </c>
      <c r="B37" s="33" t="str">
        <f>IF(ISBLANK(Values!E36),"",Values!F36)</f>
        <v>Lenovo T470 BL - NO</v>
      </c>
      <c r="C37" s="29" t="str">
        <f>IF(ISBLANK(Values!E36),"","TellusRem")</f>
        <v>TellusRem</v>
      </c>
      <c r="D37" s="28">
        <f>IF(ISBLANK(Values!E36),"",Values!E36)</f>
        <v>5714401470137</v>
      </c>
      <c r="E37" s="1" t="str">
        <f>IF(ISBLANK(Values!E36),"","EAN")</f>
        <v>EAN</v>
      </c>
      <c r="F37" s="27" t="str">
        <f>IF(ISBLANK(Values!E36),"",IF(Values!J36, SUBSTITUTE(Values!$B$1, "{language}", Values!H36) &amp; " " &amp;Values!$B$3, SUBSTITUTE(Values!$B$2, "{language}", Values!$H36) &amp; " " &amp;Values!$B$3))</f>
        <v>sostituzione della tastiera Norvegese retroilluminata per Lenovo Thinkpad T470 T480</v>
      </c>
      <c r="G37" s="29" t="str">
        <f>IF(ISBLANK(Values!E36),"",IF(Values!$B$20="PartialUpdate","","TellusRem"))</f>
        <v/>
      </c>
      <c r="H37" s="1" t="str">
        <f>IF(ISBLANK(Values!E36),"",Values!$B$16)</f>
        <v>computer-keyboards</v>
      </c>
      <c r="I37" s="1" t="str">
        <f>IF(ISBLANK(Values!E36),"","4730574031")</f>
        <v>4730574031</v>
      </c>
      <c r="J37" s="31" t="str">
        <f>IF(ISBLANK(Values!E36),"",Values!F36 )</f>
        <v>Lenovo T470 BL - NO</v>
      </c>
      <c r="K37" s="27" t="str">
        <f>IF(IF(ISBLANK(Values!E36),"",IF(Values!J36, Values!$B$4, Values!$B$5))=0,"",IF(ISBLANK(Values!E36),"",IF(Values!J36, Values!$B$4, Values!$B$5)))</f>
        <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T470 parent</v>
      </c>
      <c r="Y37" s="31" t="str">
        <f>IF(ISBLANK(Values!E36),"","Size-Color")</f>
        <v>Size-Color</v>
      </c>
      <c r="Z37" s="29" t="str">
        <f>IF(ISBLANK(Values!E36),"","variation")</f>
        <v>variation</v>
      </c>
      <c r="AA37" s="1"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LAYOUT - {flag} {language} NO retroilluminato.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retroilluminato. </v>
      </c>
      <c r="AM37" s="1" t="str">
        <f>SUBSTITUTE(IF(ISBLANK(Values!E36),"",Values!$B$27),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Norvegese</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4" t="str">
        <f>K37</f>
        <v/>
      </c>
    </row>
    <row r="38" spans="1:193" s="35" customFormat="1" ht="16" x14ac:dyDescent="0.2">
      <c r="A38" s="1" t="str">
        <f>IF(ISBLANK(Values!E37),"",IF(Values!$B$37="EU","computercomponent","computer"))</f>
        <v>computercomponent</v>
      </c>
      <c r="B38" s="33" t="str">
        <f>IF(ISBLANK(Values!E37),"",Values!F37)</f>
        <v>Lenovo T470 BL - PL</v>
      </c>
      <c r="C38" s="29" t="str">
        <f>IF(ISBLANK(Values!E37),"","TellusRem")</f>
        <v>TellusRem</v>
      </c>
      <c r="D38" s="28">
        <f>IF(ISBLANK(Values!E37),"",Values!E37)</f>
        <v>5714401470144</v>
      </c>
      <c r="E38" s="1" t="str">
        <f>IF(ISBLANK(Values!E37),"","EAN")</f>
        <v>EAN</v>
      </c>
      <c r="F38" s="27" t="str">
        <f>IF(ISBLANK(Values!E37),"",IF(Values!J37, SUBSTITUTE(Values!$B$1, "{language}", Values!H37) &amp; " " &amp;Values!$B$3, SUBSTITUTE(Values!$B$2, "{language}", Values!$H37) &amp; " " &amp;Values!$B$3))</f>
        <v>sostituzione della tastiera Polacco retroilluminata per Lenovo Thinkpad T470 T480</v>
      </c>
      <c r="G38" s="29" t="str">
        <f>IF(ISBLANK(Values!E37),"",IF(Values!$B$20="PartialUpdate","","TellusRem"))</f>
        <v/>
      </c>
      <c r="H38" s="1" t="str">
        <f>IF(ISBLANK(Values!E37),"",Values!$B$16)</f>
        <v>computer-keyboards</v>
      </c>
      <c r="I38" s="1" t="str">
        <f>IF(ISBLANK(Values!E37),"","4730574031")</f>
        <v>4730574031</v>
      </c>
      <c r="J38" s="31" t="str">
        <f>IF(ISBLANK(Values!E37),"",Values!F37 )</f>
        <v>Lenovo T470 BL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T470 parent</v>
      </c>
      <c r="Y38" s="31" t="str">
        <f>IF(ISBLANK(Values!E37),"","Size-Color")</f>
        <v>Size-Color</v>
      </c>
      <c r="Z38" s="29" t="str">
        <f>IF(ISBLANK(Values!E37),"","variation")</f>
        <v>variation</v>
      </c>
      <c r="AA38" s="1"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LAYOUT - {flag} {language} NO retroilluminato.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retroilluminato. </v>
      </c>
      <c r="AM38" s="1" t="str">
        <f>SUBSTITUTE(IF(ISBLANK(Values!E37),"",Values!$B$27),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Polacco</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4" t="str">
        <f>K38</f>
        <v/>
      </c>
    </row>
    <row r="39" spans="1:193" s="35" customFormat="1" ht="16" x14ac:dyDescent="0.2">
      <c r="A39" s="1" t="str">
        <f>IF(ISBLANK(Values!E38),"",IF(Values!$B$37="EU","computercomponent","computer"))</f>
        <v>computercomponent</v>
      </c>
      <c r="B39" s="33" t="str">
        <f>IF(ISBLANK(Values!E38),"",Values!F38)</f>
        <v>Lenovo T470 BL - PT</v>
      </c>
      <c r="C39" s="29" t="str">
        <f>IF(ISBLANK(Values!E38),"","TellusRem")</f>
        <v>TellusRem</v>
      </c>
      <c r="D39" s="28">
        <f>IF(ISBLANK(Values!E38),"",Values!E38)</f>
        <v>5714401470151</v>
      </c>
      <c r="E39" s="1" t="str">
        <f>IF(ISBLANK(Values!E38),"","EAN")</f>
        <v>EAN</v>
      </c>
      <c r="F39" s="27" t="str">
        <f>IF(ISBLANK(Values!E38),"",IF(Values!J38, SUBSTITUTE(Values!$B$1, "{language}", Values!H38) &amp; " " &amp;Values!$B$3, SUBSTITUTE(Values!$B$2, "{language}", Values!$H38) &amp; " " &amp;Values!$B$3))</f>
        <v>sostituzione della tastiera Portoghese retroilluminata per Lenovo Thinkpad T470 T480</v>
      </c>
      <c r="G39" s="29" t="str">
        <f>IF(ISBLANK(Values!E38),"",IF(Values!$B$20="PartialUpdate","","TellusRem"))</f>
        <v/>
      </c>
      <c r="H39" s="1" t="str">
        <f>IF(ISBLANK(Values!E38),"",Values!$B$16)</f>
        <v>computer-keyboards</v>
      </c>
      <c r="I39" s="1" t="str">
        <f>IF(ISBLANK(Values!E38),"","4730574031")</f>
        <v>4730574031</v>
      </c>
      <c r="J39" s="31" t="str">
        <f>IF(ISBLANK(Values!E38),"",Values!F38 )</f>
        <v>Lenovo T470 BL - PT</v>
      </c>
      <c r="K39" s="27" t="str">
        <f>IF(IF(ISBLANK(Values!E38),"",IF(Values!J38, Values!$B$4, Values!$B$5))=0,"",IF(ISBLANK(Values!E38),"",IF(Values!J38, Values!$B$4, Values!$B$5)))</f>
        <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T470 parent</v>
      </c>
      <c r="Y39" s="31" t="str">
        <f>IF(ISBLANK(Values!E38),"","Size-Color")</f>
        <v>Size-Color</v>
      </c>
      <c r="Z39" s="29" t="str">
        <f>IF(ISBLANK(Values!E38),"","variation")</f>
        <v>variation</v>
      </c>
      <c r="AA39" s="1"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LAYOUT - {flag} {language} NO retroilluminato.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retroilluminato. </v>
      </c>
      <c r="AM39" s="1" t="str">
        <f>SUBSTITUTE(IF(ISBLANK(Values!E38),"",Values!$B$27),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Portoghese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4" t="str">
        <f>K39</f>
        <v/>
      </c>
    </row>
    <row r="40" spans="1:193" s="35" customFormat="1" ht="16" x14ac:dyDescent="0.2">
      <c r="A40" s="1" t="str">
        <f>IF(ISBLANK(Values!E39),"",IF(Values!$B$37="EU","computercomponent","computer"))</f>
        <v>computercomponent</v>
      </c>
      <c r="B40" s="33" t="str">
        <f>IF(ISBLANK(Values!E39),"",Values!F39)</f>
        <v>Lenovo T470 BL - SE/FI</v>
      </c>
      <c r="C40" s="29" t="str">
        <f>IF(ISBLANK(Values!E39),"","TellusRem")</f>
        <v>TellusRem</v>
      </c>
      <c r="D40" s="28">
        <f>IF(ISBLANK(Values!E39),"",Values!E39)</f>
        <v>5714401470168</v>
      </c>
      <c r="E40" s="1" t="str">
        <f>IF(ISBLANK(Values!E39),"","EAN")</f>
        <v>EAN</v>
      </c>
      <c r="F40" s="27" t="str">
        <f>IF(ISBLANK(Values!E39),"",IF(Values!J39, SUBSTITUTE(Values!$B$1, "{language}", Values!H39) &amp; " " &amp;Values!$B$3, SUBSTITUTE(Values!$B$2, "{language}", Values!$H39) &amp; " " &amp;Values!$B$3))</f>
        <v>sostituzione della tastiera Svedese – Finlandese retroilluminata per Lenovo Thinkpad T470 T480</v>
      </c>
      <c r="G40" s="29" t="str">
        <f>IF(ISBLANK(Values!E39),"",IF(Values!$B$20="PartialUpdate","","TellusRem"))</f>
        <v/>
      </c>
      <c r="H40" s="1" t="str">
        <f>IF(ISBLANK(Values!E39),"",Values!$B$16)</f>
        <v>computer-keyboards</v>
      </c>
      <c r="I40" s="1" t="str">
        <f>IF(ISBLANK(Values!E39),"","4730574031")</f>
        <v>4730574031</v>
      </c>
      <c r="J40" s="31" t="str">
        <f>IF(ISBLANK(Values!E39),"",Values!F39 )</f>
        <v>Lenovo T470 BL - SE/FI</v>
      </c>
      <c r="K40" s="27" t="str">
        <f>IF(IF(ISBLANK(Values!E39),"",IF(Values!J39, Values!$B$4, Values!$B$5))=0,"",IF(ISBLANK(Values!E39),"",IF(Values!J39, Values!$B$4, Values!$B$5)))</f>
        <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T470 parent</v>
      </c>
      <c r="Y40" s="31" t="str">
        <f>IF(ISBLANK(Values!E39),"","Size-Color")</f>
        <v>Size-Color</v>
      </c>
      <c r="Z40" s="29" t="str">
        <f>IF(ISBLANK(Values!E39),"","variation")</f>
        <v>variation</v>
      </c>
      <c r="AA40" s="1"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LAYOUT - {flag} {language} NO retroilluminato.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retroilluminato. </v>
      </c>
      <c r="AM40" s="1" t="str">
        <f>SUBSTITUTE(IF(ISBLANK(Values!E39),"",Values!$B$27),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Svedese – Finlandese</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4" t="str">
        <f>K40</f>
        <v/>
      </c>
    </row>
    <row r="41" spans="1:193" s="35" customFormat="1" ht="16" x14ac:dyDescent="0.2">
      <c r="A41" s="1" t="str">
        <f>IF(ISBLANK(Values!E40),"",IF(Values!$B$37="EU","computercomponent","computer"))</f>
        <v>computercomponent</v>
      </c>
      <c r="B41" s="33" t="str">
        <f>IF(ISBLANK(Values!E40),"",Values!F40)</f>
        <v>Lenovo T470 BL - CH</v>
      </c>
      <c r="C41" s="29" t="str">
        <f>IF(ISBLANK(Values!E40),"","TellusRem")</f>
        <v>TellusRem</v>
      </c>
      <c r="D41" s="28">
        <f>IF(ISBLANK(Values!E40),"",Values!E40)</f>
        <v>5714401470175</v>
      </c>
      <c r="E41" s="1" t="str">
        <f>IF(ISBLANK(Values!E40),"","EAN")</f>
        <v>EAN</v>
      </c>
      <c r="F41" s="27" t="str">
        <f>IF(ISBLANK(Values!E40),"",IF(Values!J40, SUBSTITUTE(Values!$B$1, "{language}", Values!H40) &amp; " " &amp;Values!$B$3, SUBSTITUTE(Values!$B$2, "{language}", Values!$H40) &amp; " " &amp;Values!$B$3))</f>
        <v>sostituzione della tastiera Svizzero retroilluminata per Lenovo Thinkpad T470 T480</v>
      </c>
      <c r="G41" s="29" t="str">
        <f>IF(ISBLANK(Values!E40),"",IF(Values!$B$20="PartialUpdate","","TellusRem"))</f>
        <v/>
      </c>
      <c r="H41" s="1" t="str">
        <f>IF(ISBLANK(Values!E40),"",Values!$B$16)</f>
        <v>computer-keyboards</v>
      </c>
      <c r="I41" s="1" t="str">
        <f>IF(ISBLANK(Values!E40),"","4730574031")</f>
        <v>4730574031</v>
      </c>
      <c r="J41" s="31" t="str">
        <f>IF(ISBLANK(Values!E40),"",Values!F40 )</f>
        <v>Lenovo T470 BL - CH</v>
      </c>
      <c r="K41" s="27" t="str">
        <f>IF(IF(ISBLANK(Values!E40),"",IF(Values!J40, Values!$B$4, Values!$B$5))=0,"",IF(ISBLANK(Values!E40),"",IF(Values!J40, Values!$B$4, Values!$B$5)))</f>
        <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T470 parent</v>
      </c>
      <c r="Y41" s="31" t="str">
        <f>IF(ISBLANK(Values!E40),"","Size-Color")</f>
        <v>Size-Color</v>
      </c>
      <c r="Z41" s="29" t="str">
        <f>IF(ISBLANK(Values!E40),"","variation")</f>
        <v>variation</v>
      </c>
      <c r="AA41" s="1"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LAYOUT - {flag} {language} NO retroilluminato.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retroilluminato. </v>
      </c>
      <c r="AM41" s="1" t="str">
        <f>SUBSTITUTE(IF(ISBLANK(Values!E40),"",Values!$B$27),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Svizzero</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4" t="str">
        <f>K41</f>
        <v/>
      </c>
    </row>
    <row r="42" spans="1:193" ht="16" x14ac:dyDescent="0.2">
      <c r="A42" s="1" t="str">
        <f>IF(ISBLANK(Values!E41),"",IF(Values!$B$37="EU","computercomponent","computer"))</f>
        <v>computercomponent</v>
      </c>
      <c r="B42" s="33" t="str">
        <f>IF(ISBLANK(Values!E41),"",Values!F41)</f>
        <v>Lenovo T470 BL - US INT</v>
      </c>
      <c r="C42" s="29" t="str">
        <f>IF(ISBLANK(Values!E41),"","TellusRem")</f>
        <v>TellusRem</v>
      </c>
      <c r="D42" s="28">
        <f>IF(ISBLANK(Values!E41),"",Values!E41)</f>
        <v>5714401470182</v>
      </c>
      <c r="E42" s="1" t="str">
        <f>IF(ISBLANK(Values!E41),"","EAN")</f>
        <v>EAN</v>
      </c>
      <c r="F42" s="27" t="str">
        <f>IF(ISBLANK(Values!E41),"",IF(Values!J41, SUBSTITUTE(Values!$B$1, "{language}", Values!H41) &amp; " " &amp;Values!$B$3, SUBSTITUTE(Values!$B$2, "{language}", Values!$H41) &amp; " " &amp;Values!$B$3))</f>
        <v>sostituzione della tastiera US international retroilluminata per Lenovo Thinkpad T470 T480</v>
      </c>
      <c r="G42" s="29" t="str">
        <f>IF(ISBLANK(Values!E41),"",IF(Values!$B$20="PartialUpdate","","TellusRem"))</f>
        <v/>
      </c>
      <c r="H42" s="1" t="str">
        <f>IF(ISBLANK(Values!E41),"",Values!$B$16)</f>
        <v>computer-keyboards</v>
      </c>
      <c r="I42" s="1" t="str">
        <f>IF(ISBLANK(Values!E41),"","4730574031")</f>
        <v>4730574031</v>
      </c>
      <c r="J42" s="31" t="str">
        <f>IF(ISBLANK(Values!E41),"",Values!F41 )</f>
        <v>Lenovo T470 BL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https://raw.githubusercontent.com/PatrickVibild/TellusAmazonPictures/master/pictures/Lenovo/T470/BL/USI/1.jpg</v>
      </c>
      <c r="N42" s="27" t="str">
        <f>IF(ISBLANK(Values!$F41),"",Values!N41)</f>
        <v>https://raw.githubusercontent.com/PatrickVibild/TellusAmazonPictures/master/pictures/Lenovo/T470/BL/USI/2.jpg</v>
      </c>
      <c r="O42" s="27" t="str">
        <f>IF(ISBLANK(Values!$F41),"",Values!O41)</f>
        <v>https://raw.githubusercontent.com/PatrickVibild/TellusAmazonPictures/master/pictures/Lenovo/T470/BL/USI/3.jpg</v>
      </c>
      <c r="P42" s="27" t="str">
        <f>IF(ISBLANK(Values!$F41),"",Values!P41)</f>
        <v>https://raw.githubusercontent.com/PatrickVibild/TellusAmazonPictures/master/pictures/Lenovo/T470/BL/USI/4.jpg</v>
      </c>
      <c r="Q42" s="27" t="str">
        <f>IF(ISBLANK(Values!$F41),"",Values!Q41)</f>
        <v>https://raw.githubusercontent.com/PatrickVibild/TellusAmazonPictures/master/pictures/Lenovo/T470/BL/USI/5.jpg</v>
      </c>
      <c r="R42" s="27" t="str">
        <f>IF(ISBLANK(Values!$F41),"",Values!R41)</f>
        <v>https://raw.githubusercontent.com/PatrickVibild/TellusAmazonPictures/master/pictures/Lenovo/T470/BL/USI/6.jpg</v>
      </c>
      <c r="S42" s="27" t="str">
        <f>IF(ISBLANK(Values!$F41),"",Values!S41)</f>
        <v>https://raw.githubusercontent.com/PatrickVibild/TellusAmazonPictures/master/pictures/Lenovo/T470/BL/USI/7.jpg</v>
      </c>
      <c r="T42" s="27" t="str">
        <f>IF(ISBLANK(Values!$F41),"",Values!T41)</f>
        <v>https://raw.githubusercontent.com/PatrickVibild/TellusAmazonPictures/master/pictures/Lenovo/T470/BL/USI/8.jpg</v>
      </c>
      <c r="U42" s="27" t="str">
        <f>IF(ISBLANK(Values!$F41),"",Values!U41)</f>
        <v>https://raw.githubusercontent.com/PatrickVibild/TellusAmazonPictures/master/pictures/Lenovo/T470/BL/USI/9.jpg</v>
      </c>
      <c r="W42" s="29" t="str">
        <f>IF(ISBLANK(Values!E41),"","Child")</f>
        <v>Child</v>
      </c>
      <c r="X42" s="29" t="str">
        <f>IF(ISBLANK(Values!E41),"",Values!$B$13)</f>
        <v>Lenovo T470 parent</v>
      </c>
      <c r="Y42" s="31" t="str">
        <f>IF(ISBLANK(Values!E41),"","Size-Color")</f>
        <v>Size-Color</v>
      </c>
      <c r="Z42" s="29" t="str">
        <f>IF(ISBLANK(Values!E41),"","variation")</f>
        <v>variation</v>
      </c>
      <c r="AA42" s="1"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LAYOUT - {flag} {language} NO retroilluminato.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retroilluminato. </v>
      </c>
      <c r="AM42" s="1" t="str">
        <f>SUBSTITUTE(IF(ISBLANK(Values!E41),"",Values!$B$27),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3" t="str">
        <f>K42</f>
        <v/>
      </c>
    </row>
    <row r="43" spans="1:193" ht="16" x14ac:dyDescent="0.2">
      <c r="A43" s="1" t="str">
        <f>IF(ISBLANK(Values!E42),"",IF(Values!$B$37="EU","computercomponent","computer"))</f>
        <v>computercomponent</v>
      </c>
      <c r="B43" s="33" t="str">
        <f>IF(ISBLANK(Values!E42),"",Values!F42)</f>
        <v>Lenovo T470 BL - RUS</v>
      </c>
      <c r="C43" s="29" t="str">
        <f>IF(ISBLANK(Values!E42),"","TellusRem")</f>
        <v>TellusRem</v>
      </c>
      <c r="D43" s="28">
        <f>IF(ISBLANK(Values!E42),"",Values!E42)</f>
        <v>5714401470199</v>
      </c>
      <c r="E43" s="1" t="str">
        <f>IF(ISBLANK(Values!E42),"","EAN")</f>
        <v>EAN</v>
      </c>
      <c r="F43" s="27" t="str">
        <f>IF(ISBLANK(Values!E42),"",IF(Values!J42, SUBSTITUTE(Values!$B$1, "{language}", Values!H42) &amp; " " &amp;Values!$B$3, SUBSTITUTE(Values!$B$2, "{language}", Values!$H42) &amp; " " &amp;Values!$B$3))</f>
        <v>sostituzione della tastiera Russo retroilluminata per Lenovo Thinkpad T470 T480</v>
      </c>
      <c r="G43" s="29" t="str">
        <f>IF(ISBLANK(Values!E42),"",IF(Values!$B$20="PartialUpdate","","TellusRem"))</f>
        <v/>
      </c>
      <c r="H43" s="1" t="str">
        <f>IF(ISBLANK(Values!E42),"",Values!$B$16)</f>
        <v>computer-keyboards</v>
      </c>
      <c r="I43" s="1" t="str">
        <f>IF(ISBLANK(Values!E42),"","4730574031")</f>
        <v>4730574031</v>
      </c>
      <c r="J43" s="31" t="str">
        <f>IF(ISBLANK(Values!E42),"",Values!F42 )</f>
        <v>Lenovo T470 BL - RUS</v>
      </c>
      <c r="K43" s="27" t="str">
        <f>IF(IF(ISBLANK(Values!E42),"",IF(Values!J42, Values!$B$4, Values!$B$5))=0,"",IF(ISBLANK(Values!E42),"",IF(Values!J42, Values!$B$4, Values!$B$5)))</f>
        <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T470 parent</v>
      </c>
      <c r="Y43" s="31" t="str">
        <f>IF(ISBLANK(Values!E42),"","Size-Color")</f>
        <v>Size-Color</v>
      </c>
      <c r="Z43" s="29" t="str">
        <f>IF(ISBLANK(Values!E42),"","variation")</f>
        <v>variation</v>
      </c>
      <c r="AA43" s="1"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34" t="str">
        <f>IF(ISBLANK(Values!E42),"",IF(Values!I42,Values!$B$23,Values!$B$33))</f>
        <v xml:space="preserve">👉 LAYOUT - {flag} {language} NO retroilluminato. </v>
      </c>
      <c r="AJ43" s="3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retroilluminato. </v>
      </c>
      <c r="AM43" s="1" t="str">
        <f>SUBSTITUTE(IF(ISBLANK(Values!E42),"",Values!$B$27),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43" s="27" t="str">
        <f>IF(ISBLANK(Values!E42),"",Values!H42)</f>
        <v>Russo</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1" t="str">
        <f>IF(ISBLANK(Values!E42),"","Parts")</f>
        <v>Parts</v>
      </c>
      <c r="DP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Y43" t="str">
        <f>IF(ISBLANK(Values!$E42), "", "not_applicable")</f>
        <v>not_applicable</v>
      </c>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3" t="str">
        <f>K43</f>
        <v/>
      </c>
    </row>
    <row r="44" spans="1:193" ht="16" x14ac:dyDescent="0.2">
      <c r="A44" s="1" t="str">
        <f>IF(ISBLANK(Values!E43),"",IF(Values!$B$37="EU","computercomponent","computer"))</f>
        <v>computercomponent</v>
      </c>
      <c r="B44" s="33" t="str">
        <f>IF(ISBLANK(Values!E43),"",Values!F43)</f>
        <v>Lenovo T470 BL - US V2</v>
      </c>
      <c r="C44" s="29" t="str">
        <f>IF(ISBLANK(Values!E43),"","TellusRem")</f>
        <v>TellusRem</v>
      </c>
      <c r="D44" s="28">
        <f>IF(ISBLANK(Values!E43),"",Values!E43)</f>
        <v>5714401470212</v>
      </c>
      <c r="E44" s="1" t="str">
        <f>IF(ISBLANK(Values!E43),"","EAN")</f>
        <v>EAN</v>
      </c>
      <c r="F44" s="27" t="str">
        <f>IF(ISBLANK(Values!E43),"",IF(Values!J43, SUBSTITUTE(Values!$B$1, "{language}", Values!H43) &amp; " " &amp;Values!$B$3, SUBSTITUTE(Values!$B$2, "{language}", Values!$H43) &amp; " " &amp;Values!$B$3))</f>
        <v>sostituzione della tastiera US  retroilluminata per Lenovo Thinkpad T470 T480</v>
      </c>
      <c r="G44" s="29" t="str">
        <f>IF(ISBLANK(Values!E43),"",IF(Values!$B$20="PartialUpdate","","TellusRem"))</f>
        <v/>
      </c>
      <c r="H44" s="1" t="str">
        <f>IF(ISBLANK(Values!E43),"",Values!$B$16)</f>
        <v>computer-keyboards</v>
      </c>
      <c r="I44" s="1" t="str">
        <f>IF(ISBLANK(Values!E43),"","4730574031")</f>
        <v>4730574031</v>
      </c>
      <c r="J44" s="31" t="str">
        <f>IF(ISBLANK(Values!E43),"",Values!F43 )</f>
        <v>Lenovo T470 BL - US V2</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https://raw.githubusercontent.com/PatrickVibild/TellusAmazonPictures/master/pictures/Lenovo/T470/BL/US/1.jpg</v>
      </c>
      <c r="N44" s="27" t="str">
        <f>IF(ISBLANK(Values!$F43),"",Values!N43)</f>
        <v>https://raw.githubusercontent.com/PatrickVibild/TellusAmazonPictures/master/pictures/Lenovo/T470/BL/US/2.jpg</v>
      </c>
      <c r="O44" s="27" t="str">
        <f>IF(ISBLANK(Values!$F43),"",Values!O43)</f>
        <v>https://raw.githubusercontent.com/PatrickVibild/TellusAmazonPictures/master/pictures/Lenovo/T470/BL/US/3.jpg</v>
      </c>
      <c r="P44" s="27" t="str">
        <f>IF(ISBLANK(Values!$F43),"",Values!P43)</f>
        <v>https://raw.githubusercontent.com/PatrickVibild/TellusAmazonPictures/master/pictures/Lenovo/T470/BL/US/4.jpg</v>
      </c>
      <c r="Q44" s="27" t="str">
        <f>IF(ISBLANK(Values!$F43),"",Values!Q43)</f>
        <v>https://raw.githubusercontent.com/PatrickVibild/TellusAmazonPictures/master/pictures/Lenovo/T470/BL/US/5.jpg</v>
      </c>
      <c r="R44" s="27" t="str">
        <f>IF(ISBLANK(Values!$F43),"",Values!R43)</f>
        <v>https://raw.githubusercontent.com/PatrickVibild/TellusAmazonPictures/master/pictures/Lenovo/T470/BL/US/6.jpg</v>
      </c>
      <c r="S44" s="27" t="str">
        <f>IF(ISBLANK(Values!$F43),"",Values!S43)</f>
        <v>https://raw.githubusercontent.com/PatrickVibild/TellusAmazonPictures/master/pictures/Lenovo/T470/BL/US/7.jpg</v>
      </c>
      <c r="T44" s="27" t="str">
        <f>IF(ISBLANK(Values!$F43),"",Values!T43)</f>
        <v>https://raw.githubusercontent.com/PatrickVibild/TellusAmazonPictures/master/pictures/Lenovo/T470/BL/US/8.jpg</v>
      </c>
      <c r="U44" s="27" t="str">
        <f>IF(ISBLANK(Values!$F43),"",Values!U43)</f>
        <v>https://raw.githubusercontent.com/PatrickVibild/TellusAmazonPictures/master/pictures/Lenovo/T470/BL/US/9.jpg</v>
      </c>
      <c r="W44" s="29" t="str">
        <f>IF(ISBLANK(Values!E43),"","Child")</f>
        <v>Child</v>
      </c>
      <c r="X44" s="29" t="str">
        <f>IF(ISBLANK(Values!E43),"",Values!$B$13)</f>
        <v>Lenovo T470 parent</v>
      </c>
      <c r="Y44" s="31" t="str">
        <f>IF(ISBLANK(Values!E43),"","Size-Color")</f>
        <v>Size-Color</v>
      </c>
      <c r="Z44" s="29" t="str">
        <f>IF(ISBLANK(Values!E43),"","variation")</f>
        <v>variation</v>
      </c>
      <c r="AA44" s="1"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34" t="str">
        <f>IF(ISBLANK(Values!E43),"",IF(Values!I43,Values!$B$23,Values!$B$33))</f>
        <v xml:space="preserve">👉 LAYOUT - {flag} {language} NO retroilluminato. </v>
      </c>
      <c r="AJ44" s="3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T470 T480</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retroilluminato. </v>
      </c>
      <c r="AM44" s="1" t="str">
        <f>SUBSTITUTE(IF(ISBLANK(Values!E43),"",Values!$B$27), "{model}", Values!$B$3)</f>
        <v xml:space="preserve">👉 COMPATIBILE CON - Lenovo T470 T480. Si prega di controllare attentamente l'immagine e la descrizione prima di acquistare qualsiasi tastiera. Ciò garantisce di ottenere la tastiera del laptop corretta per il computer. Installazione super facile. </v>
      </c>
      <c r="AT44" s="27" t="str">
        <f>IF(ISBLANK(Values!E43),"",Values!H43)</f>
        <v xml:space="preserve">US </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1" t="str">
        <f>IF(ISBLANK(Values!E43),"","Parts")</f>
        <v>Parts</v>
      </c>
      <c r="DP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Y44" t="str">
        <f>IF(ISBLANK(Values!$E43), "", "not_applicable")</f>
        <v>not_applicable</v>
      </c>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22">
      <formula>AND(IF(IFERROR(VLOOKUP($C$3,#NAME?,MATCH($A5,#NAME?,0)+1,0),0)&gt;0,0,1),IF(IFERROR(VLOOKUP($C$3,#NAME?,MATCH($A5,#NAME?,0)+1,0),0)&gt;0,0,1),IF(IFERROR(VLOOKUP($C$3,#NAME?,MATCH($A5,#NAME?,0)+1,0),0)&gt;0,0,1),IF(IFERROR(MATCH($A5,#NAME?,0),0)&gt;0,1,0))</formula>
    </cfRule>
    <cfRule type="expression" dxfId="505" priority="18">
      <formula>IF(LEN(C5)&gt;0,1,0)</formula>
    </cfRule>
    <cfRule type="expression" dxfId="504" priority="19">
      <formula>IF(VLOOKUP($C$3,#NAME?,MATCH($A5,#NAME?,0)+1,0)&gt;0,1,0)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1">
      <formula>IF(VLOOKUP($F$3,#NAME?,MATCH($A4,#NAME?,0)+1,0)&gt;0,1,0)</formula>
    </cfRule>
    <cfRule type="expression" dxfId="496" priority="1010">
      <formula>IF(LEN(F4)&gt;0,1,0)</formula>
    </cfRule>
  </conditionalFormatting>
  <conditionalFormatting sqref="F5:F1048576">
    <cfRule type="expression" dxfId="495" priority="34">
      <formula>IF(VLOOKUP($F$3,#NAME?,MATCH($A5,#NAME?,0)+1,0)&gt;0,1,0)</formula>
    </cfRule>
    <cfRule type="expression" dxfId="494" priority="37">
      <formula>AND(IF(IFERROR(VLOOKUP($F$3,#NAME?,MATCH($A5,#NAME?,0)+1,0),0)&gt;0,0,1),IF(IFERROR(VLOOKUP($F$3,#NAME?,MATCH($A5,#NAME?,0)+1,0),0)&gt;0,0,1),IF(IFERROR(VLOOKUP($F$3,#NAME?,MATCH($A5,#NAME?,0)+1,0),0)&gt;0,0,1),IF(IFERROR(MATCH($A5,#NAME?,0),0)&gt;0,1,0))</formula>
    </cfRule>
  </conditionalFormatting>
  <conditionalFormatting sqref="F5:G1048576">
    <cfRule type="expression" dxfId="493" priority="33">
      <formula>IF(LEN(F5)&gt;0,1,0)</formula>
    </cfRule>
  </conditionalFormatting>
  <conditionalFormatting sqref="G4:G204">
    <cfRule type="expression" dxfId="492" priority="1015">
      <formula>IF(LEN(G4)&gt;0,1,0)</formula>
    </cfRule>
    <cfRule type="expression" dxfId="491" priority="1016">
      <formula>IF(VLOOKUP($G$3,#NAME?,MATCH($A4,#NAME?,0)+1,0)&gt;0,1,0)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39">
      <formula>IF(VLOOKUP($G$3,#NAME?,MATCH($A5,#NAME?,0)+1,0)&gt;0,1,0)</formula>
    </cfRule>
    <cfRule type="expression" dxfId="488" priority="42">
      <formula>AND(IF(IFERROR(VLOOKUP($G$3,#NAME?,MATCH($A5,#NAME?,0)+1,0),0)&gt;0,0,1),IF(IFERROR(VLOOKUP($G$3,#NAME?,MATCH($A5,#NAME?,0)+1,0),0)&gt;0,0,1),IF(IFERROR(VLOOKUP($G$3,#NAME?,MATCH($A5,#NAME?,0)+1,0),0)&gt;0,0,1),IF(IFERROR(MATCH($A5,#NAME?,0),0)&gt;0,1,0))</formula>
    </cfRule>
  </conditionalFormatting>
  <conditionalFormatting sqref="H4:I1048576">
    <cfRule type="expression" dxfId="487" priority="47">
      <formula>AND(IF(IFERROR(VLOOKUP($H$3,#NAME?,MATCH($A4,#NAME?,0)+1,0),0)&gt;0,0,1),IF(IFERROR(VLOOKUP($H$3,#NAME?,MATCH($A4,#NAME?,0)+1,0),0)&gt;0,0,1),IF(IFERROR(VLOOKUP($H$3,#NAME?,MATCH($A4,#NAME?,0)+1,0),0)&gt;0,0,1),IF(IFERROR(MATCH($A4,#NAME?,0),0)&gt;0,1,0))</formula>
    </cfRule>
    <cfRule type="expression" dxfId="486" priority="44">
      <formula>IF(VLOOKUP($H$3,#NAME?,MATCH($A4,#NAME?,0)+1,0)&gt;0,1,0)</formula>
    </cfRule>
  </conditionalFormatting>
  <conditionalFormatting sqref="H4:J1048576">
    <cfRule type="expression" dxfId="485" priority="43">
      <formula>IF(LEN(H4)&gt;0,1,0)</formula>
    </cfRule>
  </conditionalFormatting>
  <conditionalFormatting sqref="J4">
    <cfRule type="expression" dxfId="484" priority="1029">
      <formula>AND(IF(IFERROR(VLOOKUP($B$3,#NAME?,MATCH($A4,#NAME?,0)+1,0),0)&gt;0,0,1),IF(IFERROR(VLOOKUP($B$3,#NAME?,MATCH($A4,#NAME?,0)+1,0),0)&gt;0,0,1),IF(IFERROR(VLOOKUP($B$3,#NAME?,MATCH($A4,#NAME?,0)+1,0),0)&gt;0,0,1),IF(IFERROR(MATCH($A4,#NAME?,0),0)&gt;0,1,0))</formula>
    </cfRule>
    <cfRule type="expression" dxfId="483" priority="1026">
      <formula>IF(VLOOKUP($B$3,#NAME?,MATCH($A4,#NAME?,0)+1,0)&gt;0,1,0)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9">
      <formula>AND(IF(IFERROR(VLOOKUP($L$3,#NAME?,MATCH($A4,#NAME?,0)+1,0),0)&gt;0,0,1),IF(IFERROR(VLOOKUP($L$3,#NAME?,MATCH($A4,#NAME?,0)+1,0),0)&gt;0,0,1),IF(IFERROR(VLOOKUP($L$3,#NAME?,MATCH($A4,#NAME?,0)+1,0),0)&gt;0,0,1),IF(IFERROR(MATCH($A4,#NAME?,0),0)&gt;0,1,0))</formula>
    </cfRule>
    <cfRule type="expression" dxfId="478" priority="1036">
      <formula>IF(VLOOKUP($L$3,#NAME?,MATCH($A4,#NAME?,0)+1,0)&gt;0,1,0)</formula>
    </cfRule>
  </conditionalFormatting>
  <conditionalFormatting sqref="L5:L1048576">
    <cfRule type="expression" dxfId="477" priority="58">
      <formula>IF(LEN(L6)&gt;0,1,0)</formula>
    </cfRule>
    <cfRule type="expression" dxfId="476" priority="62">
      <formula>AND(IF(IFERROR(VLOOKUP($L$3,#NAME?,MATCH($A5,#NAME?,0)+1,0),0)&gt;0,0,1),IF(IFERROR(VLOOKUP($L$3,#NAME?,MATCH($A5,#NAME?,0)+1,0),0)&gt;0,0,1),IF(IFERROR(VLOOKUP($L$3,#NAME?,MATCH($A5,#NAME?,0)+1,0),0)&gt;0,0,1),IF(IFERROR(MATCH($A5,#NAME?,0),0)&gt;0,1,0))</formula>
    </cfRule>
    <cfRule type="expression" dxfId="475" priority="59">
      <formula>IF(VLOOKUP($L$3,#NAME?,MATCH($A5,#NAME?,0)+1,0)&gt;0,1,0)</formula>
    </cfRule>
  </conditionalFormatting>
  <conditionalFormatting sqref="L4:M204">
    <cfRule type="expression" dxfId="474" priority="1035">
      <formula>IF(LEN(L4)&gt;0,1,0)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4">
      <formula>IF(VLOOKUP($M$3,#NAME?,MATCH($A5,#NAME?,0)+1,0)&gt;0,1,0)</formula>
    </cfRule>
    <cfRule type="expression" dxfId="470" priority="63">
      <formula>IF(LEN(M5)&gt;0,1,0)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9">
      <formula>AND(IF(IFERROR(VLOOKUP($O$3,#NAME?,MATCH($A4,#NAME?,0)+1,0),0)&gt;0,0,1),IF(IFERROR(VLOOKUP($O$3,#NAME?,MATCH($A4,#NAME?,0)+1,0),0)&gt;0,0,1),IF(IFERROR(VLOOKUP($O$3,#NAME?,MATCH($A4,#NAME?,0)+1,0),0)&gt;0,0,1),IF(IFERROR(MATCH($A4,#NAME?,0),0)&gt;0,1,0))</formula>
    </cfRule>
    <cfRule type="expression" dxfId="439" priority="1056">
      <formula>IF(VLOOKUP($O$3,#NAME?,MATCH($A4,#NAME?,0)+1,0)&gt;0,1,0)</formula>
    </cfRule>
  </conditionalFormatting>
  <conditionalFormatting sqref="X5:X204">
    <cfRule type="expression" dxfId="438" priority="1076">
      <formula>IF(VLOOKUP($B$3,#NAME?,MATCH($A5,#NAME?,0)+1,0)&gt;0,1,0)</formula>
    </cfRule>
    <cfRule type="expression" dxfId="437"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4">
      <formula>AND(IF(IFERROR(VLOOKUP($Q$3,#NAME?,MATCH($A4,#NAME?,0)+1,0),0)&gt;0,0,1),IF(IFERROR(VLOOKUP($Q$3,#NAME?,MATCH($A4,#NAME?,0)+1,0),0)&gt;0,0,1),IF(IFERROR(VLOOKUP($Q$3,#NAME?,MATCH($A4,#NAME?,0)+1,0),0)&gt;0,0,1),IF(IFERROR(MATCH($A4,#NAME?,0),0)&gt;0,1,0))</formula>
    </cfRule>
    <cfRule type="expression" dxfId="431" priority="1061">
      <formula>IF(VLOOKUP($Q$3,#NAME?,MATCH($A4,#NAME?,0)+1,0)&gt;0,1,0)</formula>
    </cfRule>
    <cfRule type="expression" dxfId="430" priority="1060">
      <formula>IF(LEN(Z4)&gt;0,1,0)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7">
      <formula>AND(IF(IFERROR(VLOOKUP($AA$3,#NAME?,MATCH($A4,#NAME?,0)+1,0),0)&gt;0,0,1),IF(IFERROR(VLOOKUP($AA$3,#NAME?,MATCH($A4,#NAME?,0)+1,0),0)&gt;0,0,1),IF(IFERROR(VLOOKUP($AA$3,#NAME?,MATCH($A4,#NAME?,0)+1,0),0)&gt;0,0,1),IF(IFERROR(MATCH($A4,#NAME?,0),0)&gt;0,1,0))</formula>
    </cfRule>
    <cfRule type="expression" dxfId="426" priority="134">
      <formula>IF(VLOOKUP($AA$3,#NAME?,MATCH($A4,#NAME?,0)+1,0)&gt;0,1,0)</formula>
    </cfRule>
    <cfRule type="expression" dxfId="425" priority="133">
      <formula>IF(LEN(AA4)&gt;0,1,0)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4">
      <formula>IF(VLOOKUP($AC$3,#NAME?,MATCH(#REF!,#NAME?,0)+1,0)&gt;0,1,0)</formula>
    </cfRule>
    <cfRule type="expression" dxfId="420" priority="145">
      <formula>IF(VLOOKUP($AC$3,#NAME?,MATCH(#REF!,#NAME?,0)+1,0)&gt;0,1,0)</formula>
    </cfRule>
    <cfRule type="expression" dxfId="419" priority="146">
      <formula>IF(VLOOKUP($AC$3,#NAME?,MATCH(#REF!,#NAME?,0)+1,0)&gt;0,1,0)</formula>
    </cfRule>
    <cfRule type="expression" dxfId="418" priority="143">
      <formula>IF(LEN(#REF!)&gt;0,1,0)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49">
      <formula>IF(VLOOKUP($AD$3,#NAME?,MATCH($A4,#NAME?,0)+1,0)&gt;0,1,0)</formula>
    </cfRule>
    <cfRule type="expression" dxfId="415"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4" priority="148">
      <formula>IF(LEN(AD4)&gt;0,1,0)</formula>
    </cfRule>
  </conditionalFormatting>
  <conditionalFormatting sqref="AE4:AE1048576">
    <cfRule type="expression" dxfId="413" priority="157">
      <formula>AND(IF(IFERROR(VLOOKUP($AE$3,#NAME?,MATCH($A4,#NAME?,0)+1,0),0)&gt;0,0,1),IF(IFERROR(VLOOKUP($AE$3,#NAME?,MATCH($A4,#NAME?,0)+1,0),0)&gt;0,0,1),IF(IFERROR(VLOOKUP($AE$3,#NAME?,MATCH($A4,#NAME?,0)+1,0),0)&gt;0,0,1),IF(IFERROR(MATCH($A4,#NAME?,0),0)&gt;0,1,0))</formula>
    </cfRule>
    <cfRule type="expression" dxfId="412" priority="154">
      <formula>IF(VLOOKUP($AE$3,#NAME?,MATCH($A4,#NAME?,0)+1,0)&gt;0,1,0)</formula>
    </cfRule>
  </conditionalFormatting>
  <conditionalFormatting sqref="AF4:AF1048576">
    <cfRule type="expression" dxfId="411" priority="162">
      <formula>AND(IF(IFERROR(VLOOKUP($AF$3,#NAME?,MATCH($A4,#NAME?,0)+1,0),0)&gt;0,0,1),IF(IFERROR(VLOOKUP($AF$3,#NAME?,MATCH($A4,#NAME?,0)+1,0),0)&gt;0,0,1),IF(IFERROR(VLOOKUP($AF$3,#NAME?,MATCH($A4,#NAME?,0)+1,0),0)&gt;0,0,1),IF(IFERROR(MATCH($A4,#NAME?,0),0)&gt;0,1,0))</formula>
    </cfRule>
    <cfRule type="expression" dxfId="410" priority="159">
      <formula>IF(VLOOKUP($AF$3,#NAME?,MATCH($A4,#NAME?,0)+1,0)&gt;0,1,0)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7">
      <formula>AND(IF(IFERROR(VLOOKUP($AI$3,#NAME?,MATCH($A4,#NAME?,0)+1,0),0)&gt;0,0,1),IF(IFERROR(VLOOKUP($AI$3,#NAME?,MATCH($A4,#NAME?,0)+1,0),0)&gt;0,0,1),IF(IFERROR(VLOOKUP($AI$3,#NAME?,MATCH($A4,#NAME?,0)+1,0),0)&gt;0,0,1),IF(IFERROR(MATCH($A4,#NAME?,0),0)&gt;0,1,0))</formula>
    </cfRule>
    <cfRule type="expression" dxfId="404" priority="174">
      <formula>IF(VLOOKUP($AI$3,#NAME?,MATCH($A4,#NAME?,0)+1,0)&gt;0,1,0)</formula>
    </cfRule>
  </conditionalFormatting>
  <conditionalFormatting sqref="AJ4 AJ7:AJ1048576">
    <cfRule type="expression" dxfId="403" priority="182">
      <formula>AND(IF(IFERROR(VLOOKUP($AJ$3,#NAME?,MATCH($A4,#NAME?,0)+1,0),0)&gt;0,0,1),IF(IFERROR(VLOOKUP($AJ$3,#NAME?,MATCH($A4,#NAME?,0)+1,0),0)&gt;0,0,1),IF(IFERROR(VLOOKUP($AJ$3,#NAME?,MATCH($A4,#NAME?,0)+1,0),0)&gt;0,0,1),IF(IFERROR(MATCH($A4,#NAME?,0),0)&gt;0,1,0))</formula>
    </cfRule>
    <cfRule type="expression" dxfId="402" priority="179">
      <formula>IF(VLOOKUP($AJ$3,#NAME?,MATCH($A4,#NAME?,0)+1,0)&gt;0,1,0)</formula>
    </cfRule>
    <cfRule type="expression" dxfId="401" priority="178">
      <formula>IF(LEN(AJ4)&gt;0,1,0)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92">
      <formula>AND(IF(IFERROR(VLOOKUP($AL$3,#NAME?,MATCH($A4,#NAME?,0)+1,0),0)&gt;0,0,1),IF(IFERROR(VLOOKUP($AL$3,#NAME?,MATCH($A4,#NAME?,0)+1,0),0)&gt;0,0,1),IF(IFERROR(VLOOKUP($AL$3,#NAME?,MATCH($A4,#NAME?,0)+1,0),0)&gt;0,0,1),IF(IFERROR(MATCH($A4,#NAME?,0),0)&gt;0,1,0))</formula>
    </cfRule>
    <cfRule type="expression" dxfId="396" priority="189">
      <formula>IF(VLOOKUP($AL$3,#NAME?,MATCH($A4,#NAME?,0)+1,0)&gt;0,1,0)</formula>
    </cfRule>
  </conditionalFormatting>
  <conditionalFormatting sqref="AM4:AM1048576">
    <cfRule type="expression" dxfId="395" priority="197">
      <formula>AND(IF(IFERROR(VLOOKUP($AM$3,#NAME?,MATCH($A4,#NAME?,0)+1,0),0)&gt;0,0,1),IF(IFERROR(VLOOKUP($AM$3,#NAME?,MATCH($A4,#NAME?,0)+1,0),0)&gt;0,0,1),IF(IFERROR(VLOOKUP($AM$3,#NAME?,MATCH($A4,#NAME?,0)+1,0),0)&gt;0,0,1),IF(IFERROR(MATCH($A4,#NAME?,0),0)&gt;0,1,0))</formula>
    </cfRule>
    <cfRule type="expression" dxfId="394" priority="194">
      <formula>IF(VLOOKUP($AM$3,#NAME?,MATCH($A4,#NAME?,0)+1,0)&gt;0,1,0)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7">
      <formula>AND(IF(IFERROR(VLOOKUP($AO$3,#NAME?,MATCH($A4,#NAME?,0)+1,0),0)&gt;0,0,1),IF(IFERROR(VLOOKUP($AO$3,#NAME?,MATCH($A4,#NAME?,0)+1,0),0)&gt;0,0,1),IF(IFERROR(VLOOKUP($AO$3,#NAME?,MATCH($A4,#NAME?,0)+1,0),0)&gt;0,0,1),IF(IFERROR(MATCH($A4,#NAME?,0),0)&gt;0,1,0))</formula>
    </cfRule>
    <cfRule type="expression" dxfId="390" priority="204">
      <formula>IF(VLOOKUP($AO$3,#NAME?,MATCH($A4,#NAME?,0)+1,0)&gt;0,1,0)</formula>
    </cfRule>
  </conditionalFormatting>
  <conditionalFormatting sqref="AP4:AP1048576">
    <cfRule type="expression" dxfId="389" priority="209">
      <formula>IF(VLOOKUP($AP$3,#NAME?,MATCH($A4,#NAME?,0)+1,0)&gt;0,1,0)</formula>
    </cfRule>
    <cfRule type="expression" dxfId="388"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7" priority="214">
      <formula>IF(VLOOKUP($AQ$3,#NAME?,MATCH($A4,#NAME?,0)+1,0)&gt;0,1,0)</formula>
    </cfRule>
    <cfRule type="expression" dxfId="386"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7">
      <formula>AND(IF(IFERROR(VLOOKUP($AS$3,#NAME?,MATCH($A4,#NAME?,0)+1,0),0)&gt;0,0,1),IF(IFERROR(VLOOKUP($AS$3,#NAME?,MATCH($A4,#NAME?,0)+1,0),0)&gt;0,0,1),IF(IFERROR(VLOOKUP($AS$3,#NAME?,MATCH($A4,#NAME?,0)+1,0),0)&gt;0,0,1),IF(IFERROR(MATCH($A4,#NAME?,0),0)&gt;0,1,0))</formula>
    </cfRule>
    <cfRule type="expression" dxfId="382" priority="224">
      <formula>IF(VLOOKUP($AS$3,#NAME?,MATCH($A4,#NAME?,0)+1,0)&gt;0,1,0)</formula>
    </cfRule>
  </conditionalFormatting>
  <conditionalFormatting sqref="AT4 AV5:AV166 AT7:AT1048576">
    <cfRule type="expression" dxfId="381" priority="229">
      <formula>IF(VLOOKUP($AT$3,#NAME?,MATCH($A4,#NAME?,0)+1,0)&gt;0,1,0)</formula>
    </cfRule>
    <cfRule type="expression" dxfId="380" priority="228">
      <formula>IF(LEN(AT4)&gt;0,1,0)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7">
      <formula>AND(IF(IFERROR(VLOOKUP($AU$3,#NAME?,MATCH($A4,#NAME?,0)+1,0),0)&gt;0,0,1),IF(IFERROR(VLOOKUP($AU$3,#NAME?,MATCH($A4,#NAME?,0)+1,0),0)&gt;0,0,1),IF(IFERROR(VLOOKUP($AU$3,#NAME?,MATCH($A4,#NAME?,0)+1,0),0)&gt;0,0,1),IF(IFERROR(MATCH($A4,#NAME?,0),0)&gt;0,1,0))</formula>
    </cfRule>
    <cfRule type="expression" dxfId="376" priority="233">
      <formula>IF(LEN(AU4)&gt;0,1,0)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4">
      <formula>IF(VLOOKUP($AW$3,#NAME?,MATCH($A4,#NAME?,0)+1,0)&gt;0,1,0)</formula>
    </cfRule>
    <cfRule type="expression" dxfId="371"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4">
      <formula>IF(VLOOKUP($AY$3,#NAME?,MATCH($A4,#NAME?,0)+1,0)&gt;0,1,0)</formula>
    </cfRule>
    <cfRule type="expression" dxfId="366"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52">
      <formula>AND(IF(IFERROR(VLOOKUP($BR$3,#NAME?,MATCH($A4,#NAME?,0)+1,0),0)&gt;0,0,1),IF(IFERROR(VLOOKUP($BR$3,#NAME?,MATCH($A4,#NAME?,0)+1,0),0)&gt;0,0,1),IF(IFERROR(VLOOKUP($BR$3,#NAME?,MATCH($A4,#NAME?,0)+1,0),0)&gt;0,0,1),IF(IFERROR(MATCH($A4,#NAME?,0),0)&gt;0,1,0))</formula>
    </cfRule>
    <cfRule type="expression" dxfId="326" priority="349">
      <formula>IF(VLOOKUP($BR$3,#NAME?,MATCH($A4,#NAME?,0)+1,0)&gt;0,1,0)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79">
      <formula>IF(VLOOKUP($BX$3,#NAME?,MATCH($A4,#NAME?,0)+1,0)&gt;0,1,0)</formula>
    </cfRule>
    <cfRule type="expression" dxfId="314"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89">
      <formula>IF(VLOOKUP($BZ$3,#NAME?,MATCH($A4,#NAME?,0)+1,0)&gt;0,1,0)</formula>
    </cfRule>
    <cfRule type="expression" dxfId="310"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09" priority="394">
      <formula>IF(VLOOKUP($CA$3,#NAME?,MATCH($A4,#NAME?,0)+1,0)&gt;0,1,0)</formula>
    </cfRule>
    <cfRule type="expression" dxfId="308"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07" priority="399">
      <formula>IF(VLOOKUP($CB$3,#NAME?,MATCH($A4,#NAME?,0)+1,0)&gt;0,1,0)</formula>
    </cfRule>
    <cfRule type="expression" dxfId="306"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05" priority="404">
      <formula>IF(VLOOKUP($CC$3,#NAME?,MATCH($A4,#NAME?,0)+1,0)&gt;0,1,0)</formula>
    </cfRule>
    <cfRule type="expression" dxfId="304"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19">
      <formula>IF(VLOOKUP($CF$3,#NAME?,MATCH($A4,#NAME?,0)+1,0)&gt;0,1,0)</formula>
    </cfRule>
    <cfRule type="expression" dxfId="298"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4">
      <formula>IF(VLOOKUP($CM$3,#NAME?,MATCH($A4,#NAME?,0)+1,0)&gt;0,1,0)</formula>
    </cfRule>
    <cfRule type="expression" dxfId="284"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28">
      <formula>IF(VLOOKUP($DB$3,#NAME?,MATCH($A4,#NAME?,0)+1,0)&gt;0,1,0)</formula>
    </cfRule>
    <cfRule type="expression" dxfId="244" priority="527">
      <formula>IF(LEN(DB4)&gt;0,1,0)</formula>
    </cfRule>
    <cfRule type="expression" dxfId="243" priority="531">
      <formula>AND(IF(IFERROR(VLOOKUP($DB$3,#NAME?,MATCH($A4,#NAME?,0)+1,0),0)&gt;0,0,1),IF(IFERROR(VLOOKUP($DB$3,#NAME?,MATCH($A4,#NAME?,0)+1,0),0)&gt;0,0,1),IF(IFERROR(VLOOKUP($DB$3,#NAME?,MATCH($A4,#NAME?,0)+1,0),0)&gt;0,0,1),IF(IFERROR(MATCH($A4,#NAME?,0),0)&gt;0,1,0))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11">
    <cfRule type="expression" dxfId="48" priority="1030">
      <formula>IF(LEN(K4)&gt;0,1,0)</formula>
    </cfRule>
    <cfRule type="expression" dxfId="47" priority="1031">
      <formula>IF(VLOOKUP($K$3,#NAME?,MATCH($A4,#NAME?,0)+1,0)&gt;0,1,0)</formula>
    </cfRule>
  </conditionalFormatting>
  <conditionalFormatting sqref="FO5:FO204 K5:K1048576">
    <cfRule type="expression" dxfId="46" priority="57">
      <formula>AND(IF(IFERROR(VLOOKUP($K$3,#NAME?,MATCH($A5,#NAME?,0)+1,0),0)&gt;0,0,1),IF(IFERROR(VLOOKUP($K$3,#NAME?,MATCH($A5,#NAME?,0)+1,0),0)&gt;0,0,1),IF(IFERROR(VLOOKUP($K$3,#NAME?,MATCH($A5,#NAME?,0)+1,0),0)&gt;0,0,1),IF(IFERROR(MATCH($A5,#NAME?,0),0)&gt;0,1,0))</formula>
    </cfRule>
    <cfRule type="expression" dxfId="45" priority="54">
      <formula>IF(VLOOKUP($K$3,#NAME?,MATCH($A5,#NAME?,0)+1,0)&gt;0,1,0)</formula>
    </cfRule>
  </conditionalFormatting>
  <conditionalFormatting sqref="FO122:FO1048576 FO4">
    <cfRule type="expression" dxfId="44" priority="881">
      <formula>IF(VLOOKUP($FO$3,#NAME?,MATCH($A4,#NAME?,0)+1,0)&gt;0,1,0)</formula>
    </cfRule>
  </conditionalFormatting>
  <conditionalFormatting sqref="FO122:FO1048576">
    <cfRule type="expression" dxfId="43" priority="880">
      <formula>IF(LEN(FO122)&gt;0,1,0)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533" priority="1">
      <formula>IF(LEN(B3)&gt;0,1,0)</formula>
    </cfRule>
    <cfRule type="expression" dxfId="532" priority="2">
      <formula>IF(VLOOKUP($AH$3,#NAME?,MATCH($A2,#NAME?,0)+1,0)&gt;0,1,0)</formula>
    </cfRule>
    <cfRule type="expression" dxfId="531" priority="3">
      <formula>IF(VLOOKUP($AH$3,#NAME?,MATCH($A2,#NAME?,0)+1,0)&gt;0,1,0)</formula>
    </cfRule>
    <cfRule type="expression" dxfId="530" priority="4">
      <formula>IF(VLOOKUP($AH$3,#NAME?,MATCH($A2,#NAME?,0)+1,0)&gt;0,1,0)</formula>
    </cfRule>
    <cfRule type="expression" dxfId="52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28" priority="1">
      <formula>IF(LEN(B3)&gt;0,1,0)</formula>
    </cfRule>
    <cfRule type="expression" dxfId="527" priority="2">
      <formula>IF(VLOOKUP($AH$3,#NAME?,MATCH($A2,#NAME?,0)+1,0)&gt;0,1,0)</formula>
    </cfRule>
    <cfRule type="expression" dxfId="526" priority="3">
      <formula>IF(VLOOKUP($AH$3,#NAME?,MATCH($A2,#NAME?,0)+1,0)&gt;0,1,0)</formula>
    </cfRule>
    <cfRule type="expression" dxfId="525" priority="4">
      <formula>IF(VLOOKUP($AH$3,#NAME?,MATCH($A2,#NAME?,0)+1,0)&gt;0,1,0)</formula>
    </cfRule>
    <cfRule type="expression" dxfId="524"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523" priority="1">
      <formula>IF(LEN(B3)&gt;0,1,0)</formula>
    </cfRule>
    <cfRule type="expression" dxfId="522" priority="2">
      <formula>IF(VLOOKUP($AH$3,#NAME?,MATCH($A2,#NAME?,0)+1,0)&gt;0,1,0)</formula>
    </cfRule>
    <cfRule type="expression" dxfId="521" priority="3">
      <formula>IF(VLOOKUP($AH$3,#NAME?,MATCH($A2,#NAME?,0)+1,0)&gt;0,1,0)</formula>
    </cfRule>
    <cfRule type="expression" dxfId="520" priority="4">
      <formula>IF(VLOOKUP($AH$3,#NAME?,MATCH($A2,#NAME?,0)+1,0)&gt;0,1,0)</formula>
    </cfRule>
    <cfRule type="expression" dxfId="51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9" zoomScaleNormal="100" workbookViewId="0">
      <selection activeCell="E43" sqref="E43: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f>FALSE()</f>
        <v>0</v>
      </c>
      <c r="K4" s="36" t="s">
        <v>727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c r="C5" s="42" t="b">
        <f>FALSE()</f>
        <v>0</v>
      </c>
      <c r="D5" s="42" t="b">
        <f>TRUE()</f>
        <v>1</v>
      </c>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f>FALSE()</f>
        <v>0</v>
      </c>
      <c r="K5" s="36" t="s">
        <v>728</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t="b">
        <f>FALSE()</f>
        <v>0</v>
      </c>
      <c r="D6" s="42" t="b">
        <f>TRUE()</f>
        <v>1</v>
      </c>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729</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t="b">
        <f>FALSE()</f>
        <v>0</v>
      </c>
      <c r="D7" s="42" t="b">
        <f>TRUE()</f>
        <v>1</v>
      </c>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f>FALSE()</f>
        <v>0</v>
      </c>
      <c r="K7" s="36" t="s">
        <v>730</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t="b">
        <f>FALSE()</f>
        <v>0</v>
      </c>
      <c r="D8" s="42" t="b">
        <f>TRUE()</f>
        <v>1</v>
      </c>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731</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t="b">
        <f>FALSE()</f>
        <v>0</v>
      </c>
      <c r="D9" s="42" t="b">
        <f>FALSE()</f>
        <v>0</v>
      </c>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f>FALSE()</f>
        <v>0</v>
      </c>
      <c r="K9" s="36" t="s">
        <v>732</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t="b">
        <f>FALSE()</f>
        <v>0</v>
      </c>
      <c r="D10" s="42" t="b">
        <f>FALSE()</f>
        <v>0</v>
      </c>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t="s">
        <v>702</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4" t="b">
        <f>TRUE()</f>
        <v>1</v>
      </c>
      <c r="J11" s="45" t="b">
        <f>FALSE()</f>
        <v>0</v>
      </c>
      <c r="K11" s="36" t="s">
        <v>703</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4" t="b">
        <f>TRUE()</f>
        <v>1</v>
      </c>
      <c r="J12" s="45" t="b">
        <f>FALSE()</f>
        <v>0</v>
      </c>
      <c r="K12" s="36" t="s">
        <v>704</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677</v>
      </c>
      <c r="C13" s="42" t="b">
        <f>FALSE()</f>
        <v>0</v>
      </c>
      <c r="D13" s="42" t="b">
        <f>FALSE()</f>
        <v>0</v>
      </c>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4" t="b">
        <f>TRUE()</f>
        <v>1</v>
      </c>
      <c r="J13" s="45" t="b">
        <f>FALSE()</f>
        <v>0</v>
      </c>
      <c r="K13" s="36" t="s">
        <v>705</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5714401470991</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f>FALSE()</f>
        <v>0</v>
      </c>
      <c r="K14" s="36" t="s">
        <v>706</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f>FALSE()</f>
        <v>0</v>
      </c>
      <c r="K15" s="36" t="s">
        <v>707</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f>FALSE()</f>
        <v>0</v>
      </c>
      <c r="K16" s="36" t="s">
        <v>708</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f>FALSE()</f>
        <v>0</v>
      </c>
      <c r="K18" s="36" t="s">
        <v>709</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f>FALSE()</f>
        <v>0</v>
      </c>
      <c r="K19" s="36" t="s">
        <v>710</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f>FALSE()</f>
        <v>0</v>
      </c>
      <c r="K20" s="36" t="s">
        <v>711</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733</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f>FALSE()</f>
        <v>0</v>
      </c>
      <c r="K22" s="36" t="s">
        <v>713</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f>TRUE()</f>
        <v>1</v>
      </c>
      <c r="D23" s="42" t="b">
        <f>FALSE()</f>
        <v>0</v>
      </c>
      <c r="E23" s="36"/>
      <c r="F23" s="60"/>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734</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t="b">
        <f>FALSE()</f>
        <v>0</v>
      </c>
      <c r="D24" s="42" t="b">
        <f>TRUE()</f>
        <v>1</v>
      </c>
      <c r="E24" s="36">
        <v>5714401470212</v>
      </c>
      <c r="F24" s="36" t="s">
        <v>678</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t="b">
        <f>TRUE()</f>
        <v>1</v>
      </c>
      <c r="K24" s="36" t="s">
        <v>697</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t="b">
        <f>FALSE()</f>
        <v>0</v>
      </c>
      <c r="D25" s="42" t="b">
        <f>TRUE()</f>
        <v>1</v>
      </c>
      <c r="E25" s="36">
        <v>5714401470229</v>
      </c>
      <c r="F25" s="36" t="s">
        <v>679</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t="b">
        <f>TRUE()</f>
        <v>1</v>
      </c>
      <c r="K25" s="36" t="s">
        <v>698</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t="b">
        <f>FALSE()</f>
        <v>0</v>
      </c>
      <c r="D26" s="42" t="b">
        <f>TRUE()</f>
        <v>1</v>
      </c>
      <c r="E26" s="36">
        <v>5714401470038</v>
      </c>
      <c r="F26" s="36" t="s">
        <v>680</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f>TRUE()</f>
        <v>1</v>
      </c>
      <c r="K26" s="36" t="s">
        <v>699</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t="b">
        <f>FALSE()</f>
        <v>0</v>
      </c>
      <c r="D27" s="42" t="b">
        <f>TRUE()</f>
        <v>1</v>
      </c>
      <c r="E27" s="36">
        <v>5714401470045</v>
      </c>
      <c r="F27" s="36" t="s">
        <v>681</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t="b">
        <f>TRUE()</f>
        <v>1</v>
      </c>
      <c r="K27" s="36" t="s">
        <v>700</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t="b">
        <f>FALSE()</f>
        <v>0</v>
      </c>
      <c r="D28" s="42" t="b">
        <f>TRUE()</f>
        <v>1</v>
      </c>
      <c r="E28" s="36">
        <v>5714401470052</v>
      </c>
      <c r="F28" s="36" t="s">
        <v>682</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701</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t="b">
        <f>FALSE()</f>
        <v>0</v>
      </c>
      <c r="D29" s="42" t="b">
        <f>FALSE()</f>
        <v>0</v>
      </c>
      <c r="E29" s="36">
        <v>5714401470069</v>
      </c>
      <c r="F29" s="36" t="s">
        <v>683</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t="b">
        <f>TRUE()</f>
        <v>1</v>
      </c>
      <c r="K29" s="36" t="s">
        <v>726</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t="b">
        <f>FALSE()</f>
        <v>0</v>
      </c>
      <c r="D30" s="42" t="b">
        <f>FALSE()</f>
        <v>0</v>
      </c>
      <c r="E30" s="36">
        <v>5714401470076</v>
      </c>
      <c r="F30" s="36" t="s">
        <v>684</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f>TRUE()</f>
        <v>1</v>
      </c>
      <c r="K30" s="36" t="s">
        <v>715</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t="b">
        <f>FALSE()</f>
        <v>0</v>
      </c>
      <c r="D31" s="42" t="b">
        <f>FALSE()</f>
        <v>0</v>
      </c>
      <c r="E31" s="36">
        <v>5714401470083</v>
      </c>
      <c r="F31" s="36" t="s">
        <v>685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t="b">
        <f>TRUE()</f>
        <v>1</v>
      </c>
      <c r="K31" s="36" t="s">
        <v>716</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5714401470090</v>
      </c>
      <c r="F32" s="36" t="s">
        <v>686</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t="b">
        <f>TRUE()</f>
        <v>1</v>
      </c>
      <c r="K32" s="36" t="s">
        <v>717</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t="b">
        <f>FALSE()</f>
        <v>0</v>
      </c>
      <c r="D33" s="42" t="b">
        <f>FALSE()</f>
        <v>0</v>
      </c>
      <c r="E33" s="36">
        <v>5714401470106</v>
      </c>
      <c r="F33" s="36" t="s">
        <v>687</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t="b">
        <f>TRUE()</f>
        <v>1</v>
      </c>
      <c r="K33" s="36" t="s">
        <v>718</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5714401470113</v>
      </c>
      <c r="F34" s="36" t="s">
        <v>688</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t="b">
        <f>TRUE()</f>
        <v>1</v>
      </c>
      <c r="K34" s="36" t="s">
        <v>719</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5714401470120</v>
      </c>
      <c r="F35" s="36" t="s">
        <v>689</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t="b">
        <f>TRUE()</f>
        <v>1</v>
      </c>
      <c r="K35" s="36" t="s">
        <v>720</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t="b">
        <f>FALSE()</f>
        <v>0</v>
      </c>
      <c r="D36" s="42" t="b">
        <f>FALSE()</f>
        <v>0</v>
      </c>
      <c r="E36" s="36">
        <v>5714401470137</v>
      </c>
      <c r="F36" s="36" t="s">
        <v>690</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t="b">
        <f>TRUE()</f>
        <v>1</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5714401470144</v>
      </c>
      <c r="F37" s="36" t="s">
        <v>691</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5714401470151</v>
      </c>
      <c r="F38" s="36" t="s">
        <v>692</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t="b">
        <f>TRUE()</f>
        <v>1</v>
      </c>
      <c r="K38" s="36" t="s">
        <v>722</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5714401470168</v>
      </c>
      <c r="F39" s="36" t="s">
        <v>693</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t="b">
        <f>TRUE()</f>
        <v>1</v>
      </c>
      <c r="K39" s="36" t="s">
        <v>723</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5714401470175</v>
      </c>
      <c r="F40" s="36" t="s">
        <v>694</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t="b">
        <f>TRUE()</f>
        <v>1</v>
      </c>
      <c r="K40" s="36" t="s">
        <v>724</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5714401470182</v>
      </c>
      <c r="F41" s="36" t="s">
        <v>695</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712</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t="b">
        <f>FALSE()</f>
        <v>0</v>
      </c>
      <c r="D42" s="42" t="b">
        <f>FALSE()</f>
        <v>0</v>
      </c>
      <c r="E42" s="36">
        <v>5714401470199</v>
      </c>
      <c r="F42" s="36" t="s">
        <v>696</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t="b">
        <f>TRUE()</f>
        <v>1</v>
      </c>
      <c r="K42" s="36" t="s">
        <v>725</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60">
        <v>5714401470212</v>
      </c>
      <c r="F43" s="61" t="s">
        <v>735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t="s">
        <v>714</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3" priority="2">
      <formula>IF(LEN(B3)&gt;0,1,0)</formula>
    </cfRule>
    <cfRule type="expression" dxfId="542" priority="3">
      <formula>IF(VLOOKUP($AH$3,#NAME?,MATCH($A2,#NAME?,0)+1,0)&gt;0,1,0)</formula>
    </cfRule>
    <cfRule type="expression" dxfId="541" priority="4">
      <formula>IF(VLOOKUP($AH$3,#NAME?,MATCH($A2,#NAME?,0)+1,0)&gt;0,1,0)</formula>
    </cfRule>
    <cfRule type="expression" dxfId="540" priority="5">
      <formula>IF(VLOOKUP($AH$3,#NAME?,MATCH($A2,#NAME?,0)+1,0)&gt;0,1,0)</formula>
    </cfRule>
    <cfRule type="expression" dxfId="539"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538" priority="2">
      <formula>IF(LEN(B1)&gt;0,1,0)</formula>
    </cfRule>
    <cfRule type="expression" dxfId="537" priority="3">
      <formula>IF(VLOOKUP($AH$3,#NAME?,MATCH(#REF!,#NAME?,0)+1,0)&gt;0,1,0)</formula>
    </cfRule>
    <cfRule type="expression" dxfId="536" priority="4">
      <formula>IF(VLOOKUP($AH$3,#NAME?,MATCH(#REF!,#NAME?,0)+1,0)&gt;0,1,0)</formula>
    </cfRule>
    <cfRule type="expression" dxfId="535" priority="5">
      <formula>IF(VLOOKUP($AH$3,#NAME?,MATCH(#REF!,#NAME?,0)+1,0)&gt;0,1,0)</formula>
    </cfRule>
    <cfRule type="expression" dxfId="534"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2024-07-24T19:10:36Z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