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
    </mc:Choice>
  </mc:AlternateContent>
  <xr:revisionPtr revIDLastSave="0" documentId="13_ncr:1_{10558EEE-B5D0-244C-806F-AEA488FC561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D23" i="2"/>
  <c r="C23" i="2"/>
  <c r="D22" i="2"/>
  <c r="C22" i="2"/>
  <c r="D21" i="2"/>
  <c r="C21" i="2"/>
  <c r="CO22" i="1" s="1"/>
  <c r="FE22" i="1" s="1"/>
  <c r="D20" i="2"/>
  <c r="C20" i="2"/>
  <c r="CO21" i="1" s="1"/>
  <c r="L21" i="1" s="1"/>
  <c r="D19" i="2"/>
  <c r="C19" i="2"/>
  <c r="CO20" i="1" s="1"/>
  <c r="L20" i="1" s="1"/>
  <c r="D18" i="2"/>
  <c r="C18" i="2"/>
  <c r="D17" i="2"/>
  <c r="C17" i="2"/>
  <c r="D16" i="2"/>
  <c r="C16" i="2"/>
  <c r="D15" i="2"/>
  <c r="C15" i="2"/>
  <c r="CO16" i="1" s="1"/>
  <c r="FE16" i="1" s="1"/>
  <c r="D14" i="2"/>
  <c r="C14" i="2"/>
  <c r="D13" i="2"/>
  <c r="C13" i="2"/>
  <c r="D12" i="2"/>
  <c r="C12" i="2"/>
  <c r="D11" i="2"/>
  <c r="C11" i="2"/>
  <c r="D10" i="2"/>
  <c r="C10" i="2"/>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L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4" i="1" l="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<sst xmlns="http://schemas.openxmlformats.org/spreadsheetml/2006/main" count="927" uniqueCount="758">
  <si>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</si>
  <si>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</si>
  <si>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</si>
  <si>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</si>
  <si>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</si>
  <si>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</si>
  <si>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</si>
  <si>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</si>
  <si>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</si>
  <si>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</si>
  <si>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</si>
  <si>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</si>
  <si>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</si>
  <si>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</si>
  <si>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</si>
  <si>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</si>
  <si>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</si>
  <si>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</si>
  <si>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</si>
  <si>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</si>
  <si>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</si>
  <si>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</si>
  <si>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</si>
  <si>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</si>
  <si>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</si>
  <si>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</si>
  <si>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</si>
  <si>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</si>
  <si>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</si>
  <si>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</si>
  <si>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</si>
  <si>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</si>
  <si>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</si>
  <si>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</si>
  <si>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</si>
  <si>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</si>
  <si>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</si>
  <si>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</si>
  <si>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</si>
  <si>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</si>
  <si>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</si>
  <si>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</si>
  <si>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</si>
  <si>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</si>
  <si>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</si>
  <si>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</si>
  <si>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</si>
  <si>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</si>
  <si>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</si>
  <si>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</si>
  <si>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</si>
  <si>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</si>
  <si>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</si>
  <si>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</si>
  <si>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</si>
  <si>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</si>
  <si>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</si>
  <si>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</si>
  <si>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</si>
  <si>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</si>
  <si>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</si>
  <si>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</si>
  <si>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</si>
  <si>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</si>
  <si>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</si>
  <si>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</si>
  <si>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</si>
  <si>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</si>
  <si>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</si>
  <si>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</si>
  <si>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</si>
  <si>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</si>
  <si>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</si>
  <si>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</si>
  <si>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</si>
  <si>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</si>
  <si>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</si>
  <si>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</si>
  <si>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</si>
  <si>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</si>
  <si>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</si>
  <si>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</si>
  <si>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</si>
  <si>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</si>
  <si>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</si>
  <si>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</si>
  <si>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</si>
  <si>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</si>
  <si>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</si>
  <si>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</si>
  <si>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</si>
  <si>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</si>
  <si>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</si>
  <si>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</si>
  <si>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</si>
  <si>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</si>
  <si>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</si>
  <si>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</si>
  <si>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</si>
  <si>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</si>
  <si>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</si>
  <si>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</si>
  <si>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</si>
  <si>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</si>
  <si>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</si>
  <si>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</si>
  <si>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</si>
  <si>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</si>
  <si>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</si>
  <si>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</si>
  <si>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</si>
  <si>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</si>
  <si>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</si>
  <si>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</si>
  <si>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</si>
  <si>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</si>
  <si>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</si>
  <si>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</si>
  <si>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</si>
  <si>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</si>
  <si>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</si>
  <si>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</si>
  <si>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</si>
  <si>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</si>
  <si>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</si>
  <si>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</si>
  <si>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</si>
  <si>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</si>
  <si>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</si>
  <si>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</si>
  <si>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</si>
  <si>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</si>
  <si>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</si>
  <si>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</si>
  <si>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</si>
  <si>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</si>
  <si>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</si>
  <si>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</si>
  <si>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</si>
  <si>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</si>
  <si>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</si>
  <si>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</si>
  <si>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</si>
  <si>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</si>
  <si>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</si>
  <si>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</si>
  <si>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</si>
  <si>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</si>
  <si>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</si>
  <si>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</si>
  <si>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</si>
  <si>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</si>
  <si>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</si>
  <si>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</si>
  <si>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</si>
  <si>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</si>
  <si>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</si>
  <si>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</si>
  <si>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</si>
  <si>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</si>
  <si>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</si>
  <si>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</si>
  <si>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</si>
  <si>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</si>
  <si>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</si>
  <si>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</si>
  <si>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</si>
  <si>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</si>
  <si>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</si>
  <si>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</si>
  <si>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</si>
  <si>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</si>
  <si>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</si>
  <si>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</si>
  <si>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</si>
  <si>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</si>
  <si>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</si>
  <si>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</si>
  <si>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</si>
  <si>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</si>
  <si>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</si>
  <si>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</si>
  <si>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</si>
  <si>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</si>
  <si>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</si>
  <si>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</si>
  <si>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</si>
  <si>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</si>
  <si>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</si>
  <si>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</si>
  <si>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</si>
  <si>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</si>
  <si>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</si>
  <si>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</si>
  <si>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</si>
  <si>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</si>
  <si>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</si>
  <si>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</si>
  <si>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</si>
  <si>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</si>
  <si>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</si>
  <si>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</si>
  <si>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</si>
  <si>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</si>
  <si>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</si>
  <si>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</si>
  <si>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</si>
  <si>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</si>
  <si>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</si>
  <si>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</si>
  <si>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</si>
  <si>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</si>
  <si>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</si>
  <si>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</si>
  <si>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</si>
  <si>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</si>
  <si>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</si>
  <si>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</si>
  <si>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</si>
  <si>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</si>
  <si>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</si>
  <si>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</si>
  <si>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</si>
  <si>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</si>
  <si>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</si>
  <si>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</si>
  <si>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</si>
  <si>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</si>
  <si>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</si>
  <si>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</si>
  <si>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</si>
  <si>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</si>
  <si>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</si>
  <si>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</si>
  <si>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</si>
  <si>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</si>
  <si>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</si>
  <si>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</si>
  <si>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</si>
  <si>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</si>
  <si>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</si>
  <si>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</si>
  <si>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</si>
  <si>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</si>
  <si>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</si>
  <si>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</si>
  <si>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</si>
  <si>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</si>
  <si>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</si>
  <si>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</si>
  <si>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</si>
  <si>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</si>
  <si>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</si>
  <si>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</si>
  <si>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</si>
  <si>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</si>
  <si>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</si>
  <si>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</si>
  <si>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</si>
  <si>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</si>
  <si>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</si>
  <si>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</si>
  <si>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</si>
  <si>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</si>
  <si>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</si>
  <si>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</si>
  <si>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</si>
  <si>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</si>
  <si>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</si>
  <si>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</si>
  <si>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</si>
  <si>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</si>
  <si>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</si>
  <si>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</si>
  <si>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</si>
  <si>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</si>
  <si>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</si>
  <si>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</si>
  <si>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</si>
  <si>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</si>
  <si>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</si>
  <si>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</si>
  <si>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</si>
  <si>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</si>
  <si>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</si>
  <si>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</si>
  <si>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</si>
  <si>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</si>
  <si>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</si>
  <si>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</si>
  <si>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</si>
  <si>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</si>
  <si>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</si>
  <si>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</si>
  <si>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</si>
  <si>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</si>
  <si>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</si>
  <si>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</si>
  <si>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</si>
  <si>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</si>
  <si>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</si>
  <si>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</si>
  <si>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</si>
  <si>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</si>
  <si>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</si>
  <si>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</si>
  <si>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</si>
  <si>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</si>
  <si>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</si>
  <si>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</si>
  <si>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</si>
  <si>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</si>
  <si>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</si>
  <si>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</si>
  <si>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</si>
  <si>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</si>
  <si>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</si>
  <si>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</si>
  <si>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</si>
  <si>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</si>
  <si>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</si>
  <si>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</si>
  <si>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</si>
  <si>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</si>
  <si>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</si>
  <si>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</si>
  <si>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</si>
  <si>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</si>
  <si>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</si>
  <si>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</si>
  <si>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</si>
  <si>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</si>
  <si>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</si>
  <si>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</si>
  <si>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</si>
  <si>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</si>
  <si>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</si>
  <si>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</si>
  <si>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</si>
  <si>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</si>
  <si>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</si>
  <si>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</si>
  <si>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</si>
  <si>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</si>
  <si>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</si>
  <si>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</si>
  <si>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</si>
  <si>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</si>
  <si>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</si>
  <si>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</si>
  <si>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</si>
  <si>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</si>
  <si>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</si>
  <si>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</si>
  <si>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</si>
  <si>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</si>
  <si>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</si>
  <si>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</si>
  <si>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</si>
  <si>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</si>
  <si>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</si>
  <si>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</si>
  <si>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</si>
  <si>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</si>
  <si>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</si>
  <si>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</si>
  <si>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</si>
  <si>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</si>
  <si>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</si>
  <si>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</si>
  <si>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</si>
  <si>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</si>
  <si>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</si>
  <si>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</si>
  <si>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</si>
  <si>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</si>
  <si>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</si>
  <si>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</si>
  <si>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</si>
  <si>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</si>
  <si>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</si>
  <si>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</si>
  <si>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</si>
  <si>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</si>
  <si>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</si>
  <si>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</si>
  <si>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</si>
  <si>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</si>
  <si>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</si>
  <si>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</si>
  <si>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</si>
  <si>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</si>
  <si>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</si>
  <si>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</si>
  <si>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</si>
  <si>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</si>
  <si>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</si>
  <si>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</si>
  <si>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</si>
  <si>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</si>
  <si>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</si>
  <si>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</si>
  <si>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</si>
  <si>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</si>
  <si>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</si>
  <si>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</si>
  <si>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</si>
  <si>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</si>
  <si>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</si>
  <si>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</si>
  <si>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</si>
  <si>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</si>
  <si>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</si>
  <si>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</si>
  <si>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</si>
  <si>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</si>
  <si>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</si>
  <si>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</si>
  <si>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</si>
  <si>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</si>
  <si>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</si>
  <si>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</si>
  <si>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</si>
  <si>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</si>
  <si>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</si>
  <si>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</si>
  <si>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</si>
  <si>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</si>
  <si>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</si>
  <si>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</si>
  <si>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</si>
  <si>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</si>
  <si>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</si>
  <si>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</si>
  <si>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</si>
  <si>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</si>
  <si>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</si>
  <si>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</si>
  <si>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</si>
  <si>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</si>
  <si>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</si>
  <si>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</si>
  <si>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</si>
  <si>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</si>
  <si>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</si>
  <si>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</si>
  <si>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</si>
  <si>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</si>
  <si>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</si>
  <si>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</si>
  <si>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</si>
  <si>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</si>
  <si>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</si>
  <si>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</si>
  <si>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</si>
  <si>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</si>
  <si>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</si>
  <si>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</si>
  <si>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</si>
  <si>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</si>
  <si>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</si>
  <si>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</si>
  <si>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</si>
  <si>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</si>
  <si>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</si>
  <si>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</si>
  <si>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</si>
  <si>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</si>
  <si>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</si>
  <si>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</si>
  <si>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</si>
  <si>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</si>
  <si>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</si>
  <si>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</si>
  <si>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</si>
  <si>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</si>
  <si>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</si>
  <si>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</si>
  <si>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</si>
  <si>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</si>
  <si>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</si>
  <si>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</si>
  <si>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</si>
  <si>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</si>
  <si>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</si>
  <si>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</si>
  <si>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</si>
  <si>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</si>
  <si>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</si>
  <si>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</si>
  <si>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</si>
  <si>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</si>
  <si>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</si>
  <si>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</si>
  <si>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</si>
  <si>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</si>
  <si>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</si>
  <si>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</si>
  <si>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</si>
  <si>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</si>
  <si>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</si>
  <si>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</si>
  <si>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</si>
  <si>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</si>
  <si>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</si>
  <si>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</si>
  <si>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</si>
  <si>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</si>
  <si>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</si>
  <si>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</si>
  <si>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</si>
  <si>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</si>
  <si>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</si>
  <si>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</si>
  <si>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</si>
  <si>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</si>
  <si>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</si>
  <si>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</si>
  <si>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</si>
  <si>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</si>
  <si>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</si>
  <si>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</si>
  <si>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</si>
  <si>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</si>
  <si>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</si>
  <si>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</si>
  <si>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</si>
  <si>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</si>
  <si>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</si>
  <si>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</si>
  <si>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</si>
  <si>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</si>
  <si>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</si>
  <si>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</si>
  <si>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</si>
  <si>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</si>
  <si>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</si>
  <si>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</si>
  <si>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</si>
  <si>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</si>
  <si>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</si>
  <si>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</si>
  <si>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</si>
  <si>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</si>
  <si>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</si>
  <si>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</si>
  <si>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</si>
  <si>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</si>
  <si>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</si>
  <si>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</si>
  <si>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</si>
  <si>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</si>
  <si>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</si>
  <si>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</si>
  <si>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</si>
  <si>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</si>
  <si>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</si>
  <si>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</si>
  <si>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</si>
  <si>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</si>
  <si>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</si>
  <si>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</si>
  <si>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</si>
  <si>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</si>
  <si>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</si>
  <si>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</si>
  <si>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</si>
  <si>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</si>
  <si>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</si>
  <si>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</si>
  <si>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</si>
  <si>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</si>
  <si>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</si>
  <si>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</si>
  <si>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</si>
  <si>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</si>
  <si>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</si>
  <si>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</si>
  <si>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</si>
  <si>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</si>
  <si>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</si>
  <si>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</si>
  <si>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</si>
  <si>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</si>
  <si>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</si>
  <si>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</si>
  <si>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</si>
  <si>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</si>
  <si>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</si>
  <si>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</si>
  <si>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</si>
  <si>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</si>
  <si>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</si>
  <si>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</si>
  <si>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</si>
  <si>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</si>
  <si>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</si>
  <si>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</si>
  <si>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</si>
  <si>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</si>
  <si>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</si>
  <si>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</si>
  <si>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</si>
  <si>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</si>
  <si>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</si>
  <si>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</si>
  <si>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</si>
  <si>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</si>
  <si>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</si>
  <si>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</si>
  <si>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</si>
  <si>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</si>
  <si>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</si>
  <si>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</si>
  <si>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</si>
  <si>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</si>
  <si>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</si>
  <si>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</si>
  <si>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</si>
  <si>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</si>
  <si>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</si>
  <si>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</si>
  <si>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</si>
  <si>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</si>
  <si>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</si>
  <si>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</si>
  <si>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</si>
  <si>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</si>
  <si>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</si>
  <si>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</si>
  <si>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</si>
  <si>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</si>
  <si>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</si>
  <si>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</si>
  <si>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</si>
  <si>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</si>
  <si>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</si>
  <si>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</si>
  <si>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</si>
  <si>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</si>
  <si>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</si>
  <si>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</si>
  <si>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</si>
  <si>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</si>
  <si>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</si>
  <si>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</si>
  <si>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</si>
  <si>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</si>
  <si>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</si>
  <si>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</si>
  <si>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</si>
  <si>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</si>
  <si>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</si>
  <si>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</si>
  <si>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</si>
  <si>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</si>
  <si>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</si>
  <si>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</si>
  <si>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</si>
  <si>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</si>
  <si>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</si>
  <si>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</si>
  <si>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</si>
  <si>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</si>
  <si>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</si>
  <si>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</si>
  <si>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</si>
  <si>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</si>
  <si>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</si>
  <si>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</si>
  <si>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</si>
  <si>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</si>
  <si>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</si>
  <si>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</si>
  <si>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</si>
  <si>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</si>
  <si>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</si>
  <si>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</si>
  <si>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regular - DE 2.0</t>
  </si>
  <si>
    <t>Lenovo T470 regular - FR 2.0</t>
  </si>
  <si>
    <t>Lenovo T470 regular - IT 2.0</t>
  </si>
  <si>
    <t>Lenovo T470 regular - ES 2.0</t>
  </si>
  <si>
    <t>Lenovo T470 regular - UK 2.0</t>
  </si>
  <si>
    <t>Lenovo T470 regular - NOR</t>
  </si>
  <si>
    <t>Lenovo T470 regular - BE</t>
  </si>
  <si>
    <t>Lenovo T470 regular - BG</t>
  </si>
  <si>
    <t>Lenovo T470 regular - CZ 2.0</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</si>
  <si>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</si>
  <si>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</si>
  <si>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</si>
  <si>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</si>
  <si>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</si>
  <si>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</si>
  <si>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</si>
  <si>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</si>
  <si>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</si>
  <si>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</si>
  <si>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</si>
  <si>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</si>
  <si>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</si>
  <si>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</si>
  <si>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</si>
  <si>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</si>
  <si>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</si>
  <si>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</si>
  <si>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</si>
  <si>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</si>
  <si>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</si>
  <si>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</si>
  <si>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</si>
  <si>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</si>
  <si>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</si>
  <si>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</si>
  <si>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</si>
  <si>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</si>
  <si>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</si>
  <si>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 T470 BL - 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</si>
  <si>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</si>
  <si>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</si>
  <si>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</si>
  <si>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</si>
  <si>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</si>
  <si>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</si>
  <si>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</si>
  <si>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</si>
  <si>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</si>
  <si>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</si>
  <si>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</si>
  <si>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</si>
  <si>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</si>
  <si>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</si>
  <si>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</si>
  <si>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</si>
  <si>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</si>
  <si>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</si>
  <si>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</si>
  <si>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</si>
  <si>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</si>
  <si>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</si>
  <si>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</si>
  <si>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</si>
  <si>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</si>
  <si>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</si>
  <si>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</si>
  <si>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</si>
  <si>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</si>
  <si>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</si>
  <si>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</si>
  <si>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</si>
  <si>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</si>
  <si>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</si>
  <si>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</si>
  <si>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</si>
  <si>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</si>
  <si>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</si>
  <si>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 US RG</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</si>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</sst>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756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757</v>
      </c>
    </row>
    <row r="4" spans="1:193" ht="17" x14ac:dyDescent="0.2">
      <c r="A4" s="1" t="str">
        <f>IF(ISBLANK(Values!E3),"",IF(Values!$B$37="EU","computercomponent","computer"))</f>
        <v>computercomponent</v>
      </c>
      <c r="B4" s="27" t="str">
        <f>Values!B13</f>
        <v>Lenovo T470 parent</v>
      </c>
      <c r="C4" s="27" t="s">
        <v>345</v>
      </c>
      <c r="D4" s="28">
        <f>Values!B14</f>
        <v>5714401470991</v>
      </c>
      <c r="E4" s="1" t="s">
        <v>346</v>
      </c>
      <c r="F4" s="27" t="str">
        <f>SUBSTITUTE(Values!B1, "{language}", "") &amp; " " &amp; Values!B3</f>
        <v>ersättningsbakgrundsbelyst  tangentbord för Lenovo Thinkpad T470 T480</v>
      </c>
      <c r="G4" s="27" t="s">
        <v>345</v>
      </c>
      <c r="H4" s="1" t="str">
        <f>Values!B16</f>
        <v>computer-keyboards</v>
      </c>
      <c r="I4" s="1" t="str">
        <f>IF(ISBLANK(Values!E3),"","4730574031")</f>
        <v>4730574031</v>
      </c>
      <c r="J4" s="29" t="str">
        <f>Values!B13</f>
        <v>Lenovo T470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ersätter Tysk icke-bakgrundsbelyst tangentbord för Lenovo Thinkpad T470 T480</v>
      </c>
      <c r="G5" s="29" t="str">
        <f>IF(ISBLANK(Values!E4),"",IF(Values!$B$20="PartialUpdate","","TellusRem"))</f>
        <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v>
      </c>
      <c r="Y5" s="31" t="str">
        <f>IF(ISBLANK(Values!E4),"","Size-Color")</f>
        <v>Size-Color</v>
      </c>
      <c r="Z5" s="29" t="str">
        <f>IF(ISBLANK(Values!E4),"","variation")</f>
        <v>variation</v>
      </c>
      <c r="AA5" s="1" t="str">
        <f>IF(ISBLANK(Values!E4),"",Values!$B$20)</f>
        <v>PartialUpdate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INGEN bakgrundsbelysning.</v>
      </c>
      <c r="AM5" s="1" t="str">
        <f>SUBSTITUTE(IF(ISBLANK(Values!E4),"",Values!$B$27), "{model}", Values!$B$3)</f>
        <v>👉 KOMPATIBEL MED - Lenovo T470 T480.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ersätter Franska icke-bakgrundsbelyst tangentbord för Lenovo Thinkpad T470 T480</v>
      </c>
      <c r="G6" s="29" t="str">
        <f>IF(ISBLANK(Values!E5),"",IF(Values!$B$20="PartialUpdate","","TellusRem"))</f>
        <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v>
      </c>
      <c r="Y6" s="31" t="str">
        <f>IF(ISBLANK(Values!E5),"","Size-Color")</f>
        <v>Size-Color</v>
      </c>
      <c r="Z6" s="29" t="str">
        <f>IF(ISBLANK(Values!E5),"","variation")</f>
        <v>variation</v>
      </c>
      <c r="AA6" s="1" t="str">
        <f>IF(ISBLANK(Values!E5),"",Values!$B$20)</f>
        <v>PartialUpdate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Lenovo T470 T480.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ersätter Italienska icke-bakgrundsbelyst tangentbord för Lenovo Thinkpad T470 T480</v>
      </c>
      <c r="G7" s="29" t="str">
        <f>IF(ISBLANK(Values!E6),"",IF(Values!$B$20="PartialUpdate","","TellusRem"))</f>
        <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v>
      </c>
      <c r="Y7" s="31" t="str">
        <f>IF(ISBLANK(Values!E6),"","Size-Color")</f>
        <v>Size-Color</v>
      </c>
      <c r="Z7" s="29" t="str">
        <f>IF(ISBLANK(Values!E6),"","variation")</f>
        <v>variation</v>
      </c>
      <c r="AA7" s="1" t="str">
        <f>IF(ISBLANK(Values!E6),"",Values!$B$20)</f>
        <v>PartialUpdate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Lenovo T470 T480.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ersätter Spanska icke-bakgrundsbelyst tangentbord för Lenovo Thinkpad T470 T480</v>
      </c>
      <c r="G8" s="29" t="str">
        <f>IF(ISBLANK(Values!E7),"",IF(Values!$B$20="PartialUpdate","","TellusRem"))</f>
        <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v>
      </c>
      <c r="Y8" s="31" t="str">
        <f>IF(ISBLANK(Values!E7),"","Size-Color")</f>
        <v>Size-Color</v>
      </c>
      <c r="Z8" s="29" t="str">
        <f>IF(ISBLANK(Values!E7),"","variation")</f>
        <v>variation</v>
      </c>
      <c r="AA8" s="1" t="str">
        <f>IF(ISBLANK(Values!E7),"",Values!$B$20)</f>
        <v>PartialUpdate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Lenovo T470 T480.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ersätter Storbritannien icke-bakgrundsbelyst tangentbord för Lenovo Thinkpad T470 T480</v>
      </c>
      <c r="G9" s="29" t="str">
        <f>IF(ISBLANK(Values!E8),"",IF(Values!$B$20="PartialUpdate","","TellusRem"))</f>
        <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v>
      </c>
      <c r="Y9" s="31" t="str">
        <f>IF(ISBLANK(Values!E8),"","Size-Color")</f>
        <v>Size-Color</v>
      </c>
      <c r="Z9" s="29" t="str">
        <f>IF(ISBLANK(Values!E8),"","variation")</f>
        <v>variation</v>
      </c>
      <c r="AA9" s="1" t="str">
        <f>IF(ISBLANK(Values!E8),"",Values!$B$20)</f>
        <v>PartialUpdate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Lenovo T470 T480.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ersätter Skandinavisk – nordisk icke-bakgrundsbelyst tangentbord för Lenovo Thinkpad T470 T480</v>
      </c>
      <c r="G10" s="29" t="str">
        <f>IF(ISBLANK(Values!E9),"",IF(Values!$B$20="PartialUpdate","","TellusRem"))</f>
        <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v>
      </c>
      <c r="Y10" s="31" t="str">
        <f>IF(ISBLANK(Values!E9),"","Size-Color")</f>
        <v>Size-Color</v>
      </c>
      <c r="Z10" s="29" t="str">
        <f>IF(ISBLANK(Values!E9),"","variation")</f>
        <v>variation</v>
      </c>
      <c r="AA10" s="1" t="str">
        <f>IF(ISBLANK(Values!E9),"",Values!$B$20)</f>
        <v>PartialUpdate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Lenovo T470 T480.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48" x14ac:dyDescent="0.2">
      <c r="A11" s="1" t="str">
        <f>IF(ISBLANK(Values!E10),"",IF(Values!$B$37="EU","computercomponent","computer"))</f>
        <v>computercomponent</v>
      </c>
      <c r="B11" s="33" t="str">
        <f>IF(ISBLANK(Values!E10),"",Values!F10)</f>
        <v>Lenovo T470 regular - BE</v>
      </c>
      <c r="C11" s="29" t="str">
        <f>IF(ISBLANK(Values!E10),"","TellusRem")</f>
        <v>TellusRem</v>
      </c>
      <c r="D11" s="28">
        <f>IF(ISBLANK(Values!E10),"",Values!E10)</f>
        <v>5714401473077</v>
      </c>
      <c r="E11" s="1" t="str">
        <f>IF(ISBLANK(Values!E10),"","EAN")</f>
        <v>EAN</v>
      </c>
      <c r="F11" s="27" t="str">
        <f>IF(ISBLANK(Values!E10),"",IF(Values!J10, SUBSTITUTE(Values!$B$1, "{language}", Values!H10) &amp; " " &amp;Values!$B$3, SUBSTITUTE(Values!$B$2, "{language}", Values!$H10) &amp; " " &amp;Values!$B$3))</f>
        <v>ersätter Belgiska icke-bakgrundsbelyst tangentbord för Lenovo Thinkpad T470 T480</v>
      </c>
      <c r="G11" s="29" t="str">
        <f>IF(ISBLANK(Values!E10),"",IF(Values!$B$20="PartialUpdate","","TellusRem"))</f>
        <v/>
      </c>
      <c r="H11" s="1" t="str">
        <f>IF(ISBLANK(Values!E10),"",Values!$B$16)</f>
        <v>computer-keyboards</v>
      </c>
      <c r="I11" s="1" t="str">
        <f>IF(ISBLANK(Values!E10),"","4730574031")</f>
        <v>4730574031</v>
      </c>
      <c r="J11" s="31" t="str">
        <f>IF(ISBLANK(Values!E10),"",Values!F10 )</f>
        <v>Lenovo T470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T470 parent</v>
      </c>
      <c r="Y11" s="31" t="str">
        <f>IF(ISBLANK(Values!E10),"","Size-Color")</f>
        <v>Size-Color</v>
      </c>
      <c r="Z11" s="29" t="str">
        <f>IF(ISBLANK(Values!E10),"","variation")</f>
        <v>variation</v>
      </c>
      <c r="AA11" s="1" t="str">
        <f>IF(ISBLANK(Values!E10),"",Values!$B$20)</f>
        <v>PartialUpdate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34"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3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INGEN bakgrundsbelysning.</v>
      </c>
      <c r="AM11" s="1" t="str">
        <f>SUBSTITUTE(IF(ISBLANK(Values!E10),"",Values!$B$27), "{model}", Values!$B$3)</f>
        <v>👉 KOMPATIBEL MED - Lenovo T470 T480. Vänligen kontrollera bilden och beskrivningen noggrant innan du köper något tangentbord. Detta säkerställer att du får rätt laptoptangentbord för din dator. Superenkel installation.</v>
      </c>
      <c r="AT11" s="27" t="str">
        <f>IF(ISBLANK(Values!E10),"",Values!H10)</f>
        <v>Belgiska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1" t="str">
        <f>IF(ISBLANK(Values!E10),"","Parts")</f>
        <v>Parts</v>
      </c>
      <c r="DP11" s="1" t="str">
        <f>IF(ISBLANK(Values!E10),"",Values!$B$31)</f>
        <v>6 månaders garanti efter leveransdatum. I händelse av fel på tangentbordet kommer en ny enhet eller en reservdel till produktens tangentbord att skickas. Vid brist på lager ges full återbetalning.</v>
      </c>
      <c r="DY11" t="str">
        <f>IF(ISBLANK(Values!$E10), "", "not_applicable")</f>
        <v>not_applicable</v>
      </c>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48" x14ac:dyDescent="0.2">
      <c r="A12" s="1" t="str">
        <f>IF(ISBLANK(Values!E11),"",IF(Values!$B$37="EU","computercomponent","computer"))</f>
        <v>computercomponent</v>
      </c>
      <c r="B12" s="33" t="str">
        <f>IF(ISBLANK(Values!E11),"",Values!F11)</f>
        <v>Lenovo T470 regular - BG</v>
      </c>
      <c r="C12" s="29" t="str">
        <f>IF(ISBLANK(Values!E11),"","TellusRem")</f>
        <v>TellusRem</v>
      </c>
      <c r="D12" s="28">
        <f>IF(ISBLANK(Values!E11),"",Values!E11)</f>
        <v>5714401473084</v>
      </c>
      <c r="E12" s="1" t="str">
        <f>IF(ISBLANK(Values!E11),"","EAN")</f>
        <v>EAN</v>
      </c>
      <c r="F12" s="27" t="str">
        <f>IF(ISBLANK(Values!E11),"",IF(Values!J11, SUBSTITUTE(Values!$B$1, "{language}", Values!H11) &amp; " " &amp;Values!$B$3, SUBSTITUTE(Values!$B$2, "{language}", Values!$H11) &amp; " " &amp;Values!$B$3))</f>
        <v>ersätter Bulgariska icke-bakgrundsbelyst tangentbord för Lenovo Thinkpad T470 T480</v>
      </c>
      <c r="G12" s="29" t="str">
        <f>IF(ISBLANK(Values!E11),"",IF(Values!$B$20="PartialUpdate","","TellusRem"))</f>
        <v/>
      </c>
      <c r="H12" s="1" t="str">
        <f>IF(ISBLANK(Values!E11),"",Values!$B$16)</f>
        <v>computer-keyboards</v>
      </c>
      <c r="I12" s="1" t="str">
        <f>IF(ISBLANK(Values!E11),"","4730574031")</f>
        <v>4730574031</v>
      </c>
      <c r="J12" s="31" t="str">
        <f>IF(ISBLANK(Values!E11),"",Values!F11 )</f>
        <v>Lenovo T470 regular - BG</v>
      </c>
      <c r="K12" s="27" t="str">
        <f>IF(IF(ISBLANK(Values!E11),"",IF(Values!J11, Values!$B$4, Values!$B$5))=0,"",IF(ISBLANK(Values!E11),"",IF(Values!J11, Values!$B$4, Values!$B$5)))</f>
        <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T470 parent</v>
      </c>
      <c r="Y12" s="31" t="str">
        <f>IF(ISBLANK(Values!E11),"","Size-Color")</f>
        <v>Size-Color</v>
      </c>
      <c r="Z12" s="29" t="str">
        <f>IF(ISBLANK(Values!E11),"","variation")</f>
        <v>variation</v>
      </c>
      <c r="AA12" s="1" t="str">
        <f>IF(ISBLANK(Values!E11),"",Values!$B$20)</f>
        <v>PartialUpdate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34"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3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Bulgariska INGEN bakgrundsbelysning.</v>
      </c>
      <c r="AM12" s="1" t="str">
        <f>SUBSTITUTE(IF(ISBLANK(Values!E11),"",Values!$B$27), "{model}", Values!$B$3)</f>
        <v>👉 KOMPATIBEL MED - Lenovo T470 T480. Vänligen kontrollera bilden och beskrivningen noggrant innan du köper något tangentbord. Detta säkerställer att du får rätt laptoptangentbord för din dator. Superenkel installation.</v>
      </c>
      <c r="AT12" s="27" t="str">
        <f>IF(ISBLANK(Values!E11),"",Values!H11)</f>
        <v>Bulgariska</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1" t="str">
        <f>IF(ISBLANK(Values!E11),"","Parts")</f>
        <v>Parts</v>
      </c>
      <c r="DP12" s="1" t="str">
        <f>IF(ISBLANK(Values!E11),"",Values!$B$31)</f>
        <v>6 månaders garanti efter leveransdatum. I händelse av fel på tangentbordet kommer en ny enhet eller en reservdel till produktens tangentbord att skickas. Vid brist på lager ges full återbetalning.</v>
      </c>
      <c r="DY12" t="str">
        <f>IF(ISBLANK(Values!$E11), "", "not_applicable")</f>
        <v>not_applicable</v>
      </c>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48" x14ac:dyDescent="0.2">
      <c r="A13" s="1" t="str">
        <f>IF(ISBLANK(Values!E12),"",IF(Values!$B$37="EU","computercomponent","computer"))</f>
        <v>computercomponent</v>
      </c>
      <c r="B13" s="33" t="str">
        <f>IF(ISBLANK(Values!E12),"",Values!F12)</f>
        <v>Lenovo T470 regular - CZ 2.0</v>
      </c>
      <c r="C13" s="29" t="str">
        <f>IF(ISBLANK(Values!E12),"","TellusRem")</f>
        <v>TellusRem</v>
      </c>
      <c r="D13" s="28">
        <f>IF(ISBLANK(Values!E12),"",Values!E12)</f>
        <v>5714401473091</v>
      </c>
      <c r="E13" s="1" t="str">
        <f>IF(ISBLANK(Values!E12),"","EAN")</f>
        <v>EAN</v>
      </c>
      <c r="F13" s="27" t="str">
        <f>IF(ISBLANK(Values!E12),"",IF(Values!J12, SUBSTITUTE(Values!$B$1, "{language}", Values!H12) &amp; " " &amp;Values!$B$3, SUBSTITUTE(Values!$B$2, "{language}", Values!$H12) &amp; " " &amp;Values!$B$3))</f>
        <v>ersätter Tjeckiska icke-bakgrundsbelyst tangentbord för Lenovo Thinkpad T470 T480</v>
      </c>
      <c r="G13" s="29" t="str">
        <f>IF(ISBLANK(Values!E12),"",IF(Values!$B$20="PartialUpdate","","TellusRem"))</f>
        <v/>
      </c>
      <c r="H13" s="1" t="str">
        <f>IF(ISBLANK(Values!E12),"",Values!$B$16)</f>
        <v>computer-keyboards</v>
      </c>
      <c r="I13" s="1" t="str">
        <f>IF(ISBLANK(Values!E12),"","4730574031")</f>
        <v>4730574031</v>
      </c>
      <c r="J13" s="31" t="str">
        <f>IF(ISBLANK(Values!E12),"",Values!F12 )</f>
        <v>Lenovo T470 regular - CZ 2.0</v>
      </c>
      <c r="K13" s="27" t="str">
        <f>IF(IF(ISBLANK(Values!E12),"",IF(Values!J12, Values!$B$4, Values!$B$5))=0,"",IF(ISBLANK(Values!E12),"",IF(Values!J12, Values!$B$4, Values!$B$5)))</f>
        <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T470 parent</v>
      </c>
      <c r="Y13" s="31" t="str">
        <f>IF(ISBLANK(Values!E12),"","Size-Color")</f>
        <v>Size-Color</v>
      </c>
      <c r="Z13" s="29" t="str">
        <f>IF(ISBLANK(Values!E12),"","variation")</f>
        <v>variation</v>
      </c>
      <c r="AA13" s="1" t="str">
        <f>IF(ISBLANK(Values!E12),"",Values!$B$20)</f>
        <v>PartialUpdate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Tjeckiska INGEN bakgrundsbelysning.</v>
      </c>
      <c r="AM13" s="1" t="str">
        <f>SUBSTITUTE(IF(ISBLANK(Values!E12),"",Values!$B$27), "{model}", Values!$B$3)</f>
        <v>👉 KOMPATIBEL MED - Lenovo T470 T480. Vänligen kontrollera bilden och beskrivningen noggrant innan du köper något tangentbord. Detta säkerställer att du får rätt laptoptangentbord för din dator. Superenkel installation.</v>
      </c>
      <c r="AT13" s="27" t="str">
        <f>IF(ISBLANK(Values!E12),"",Values!H12)</f>
        <v>Tjeckiska</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48" x14ac:dyDescent="0.2">
      <c r="A14" s="1" t="str">
        <f>IF(ISBLANK(Values!E13),"",IF(Values!$B$37="EU","computercomponent","computer"))</f>
        <v>computercomponent</v>
      </c>
      <c r="B14" s="33" t="str">
        <f>IF(ISBLANK(Values!E13),"",Values!F13)</f>
        <v>Lenovo T470 regular - DK</v>
      </c>
      <c r="C14" s="29" t="str">
        <f>IF(ISBLANK(Values!E13),"","TellusRem")</f>
        <v>TellusRem</v>
      </c>
      <c r="D14" s="28">
        <f>IF(ISBLANK(Values!E13),"",Values!E13)</f>
        <v>5714401473107</v>
      </c>
      <c r="E14" s="1" t="str">
        <f>IF(ISBLANK(Values!E13),"","EAN")</f>
        <v>EAN</v>
      </c>
      <c r="F14" s="27" t="str">
        <f>IF(ISBLANK(Values!E13),"",IF(Values!J13, SUBSTITUTE(Values!$B$1, "{language}", Values!H13) &amp; " " &amp;Values!$B$3, SUBSTITUTE(Values!$B$2, "{language}", Values!$H13) &amp; " " &amp;Values!$B$3))</f>
        <v>ersätter Danska icke-bakgrundsbelyst tangentbord för Lenovo Thinkpad T470 T480</v>
      </c>
      <c r="G14" s="29" t="str">
        <f>IF(ISBLANK(Values!E13),"",IF(Values!$B$20="PartialUpdate","","TellusRem"))</f>
        <v/>
      </c>
      <c r="H14" s="1" t="str">
        <f>IF(ISBLANK(Values!E13),"",Values!$B$16)</f>
        <v>computer-keyboards</v>
      </c>
      <c r="I14" s="1" t="str">
        <f>IF(ISBLANK(Values!E13),"","4730574031")</f>
        <v>4730574031</v>
      </c>
      <c r="J14" s="31" t="str">
        <f>IF(ISBLANK(Values!E13),"",Values!F13 )</f>
        <v>Lenovo T470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T470 parent</v>
      </c>
      <c r="Y14" s="31" t="str">
        <f>IF(ISBLANK(Values!E13),"","Size-Color")</f>
        <v>Size-Color</v>
      </c>
      <c r="Z14" s="29" t="str">
        <f>IF(ISBLANK(Values!E13),"","variation")</f>
        <v>variation</v>
      </c>
      <c r="AA14" s="1" t="str">
        <f>IF(ISBLANK(Values!E13),"",Values!$B$20)</f>
        <v>PartialUpdate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Danska INGEN bakgrundsbelysning.</v>
      </c>
      <c r="AM14" s="1" t="str">
        <f>SUBSTITUTE(IF(ISBLANK(Values!E13),"",Values!$B$27), "{model}", Values!$B$3)</f>
        <v>👉 KOMPATIBEL MED - Lenovo T470 T480. Vänligen kontrollera bilden och beskrivningen noggrant innan du köper något tangentbord. Detta säkerställer att du får rätt laptoptangentbord för din dator. Superenkel installation.</v>
      </c>
      <c r="AT14" s="27" t="str">
        <f>IF(ISBLANK(Values!E13),"",Values!H13)</f>
        <v>Danska</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48" x14ac:dyDescent="0.2">
      <c r="A15" s="1" t="str">
        <f>IF(ISBLANK(Values!E14),"",IF(Values!$B$37="EU","computercomponent","computer"))</f>
        <v>computercomponent</v>
      </c>
      <c r="B15" s="33" t="str">
        <f>IF(ISBLANK(Values!E14),"",Values!F14)</f>
        <v>Lenovo T470 regular - HU</v>
      </c>
      <c r="C15" s="29" t="str">
        <f>IF(ISBLANK(Values!E14),"","TellusRem")</f>
        <v>TellusRem</v>
      </c>
      <c r="D15" s="28">
        <f>IF(ISBLANK(Values!E14),"",Values!E14)</f>
        <v>5714401473114</v>
      </c>
      <c r="E15" s="1" t="str">
        <f>IF(ISBLANK(Values!E14),"","EAN")</f>
        <v>EAN</v>
      </c>
      <c r="F15" s="27" t="str">
        <f>IF(ISBLANK(Values!E14),"",IF(Values!J14, SUBSTITUTE(Values!$B$1, "{language}", Values!H14) &amp; " " &amp;Values!$B$3, SUBSTITUTE(Values!$B$2, "{language}", Values!$H14) &amp; " " &amp;Values!$B$3))</f>
        <v>ersätter Ungerska icke-bakgrundsbelyst tangentbord för Lenovo Thinkpad T470 T480</v>
      </c>
      <c r="G15" s="29" t="str">
        <f>IF(ISBLANK(Values!E14),"",IF(Values!$B$20="PartialUpdate","","TellusRem"))</f>
        <v/>
      </c>
      <c r="H15" s="1" t="str">
        <f>IF(ISBLANK(Values!E14),"",Values!$B$16)</f>
        <v>computer-keyboards</v>
      </c>
      <c r="I15" s="1" t="str">
        <f>IF(ISBLANK(Values!E14),"","4730574031")</f>
        <v>4730574031</v>
      </c>
      <c r="J15" s="31" t="str">
        <f>IF(ISBLANK(Values!E14),"",Values!F14 )</f>
        <v>Lenovo T470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T470 parent</v>
      </c>
      <c r="Y15" s="31" t="str">
        <f>IF(ISBLANK(Values!E14),"","Size-Color")</f>
        <v>Size-Color</v>
      </c>
      <c r="Z15" s="29" t="str">
        <f>IF(ISBLANK(Values!E14),"","variation")</f>
        <v>variation</v>
      </c>
      <c r="AA15" s="1" t="str">
        <f>IF(ISBLANK(Values!E14),"",Values!$B$20)</f>
        <v>PartialUpdate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34"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3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Ungerska INGEN bakgrundsbelysning.</v>
      </c>
      <c r="AM15" s="1" t="str">
        <f>SUBSTITUTE(IF(ISBLANK(Values!E14),"",Values!$B$27), "{model}", Values!$B$3)</f>
        <v>👉 KOMPATIBEL MED - Lenovo T470 T480. Vänligen kontrollera bilden och beskrivningen noggrant innan du köper något tangentbord. Detta säkerställer att du får rätt laptoptangentbord för din dator. Superenkel installation.</v>
      </c>
      <c r="AT15" s="27" t="str">
        <f>IF(ISBLANK(Values!E14),"",Values!H14)</f>
        <v>Ungerska</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1" t="str">
        <f>IF(ISBLANK(Values!E14),"","Parts")</f>
        <v>Parts</v>
      </c>
      <c r="DP15" s="1" t="str">
        <f>IF(ISBLANK(Values!E14),"",Values!$B$31)</f>
        <v>6 månaders garanti efter leveransdatum. I händelse av fel på tangentbordet kommer en ny enhet eller en reservdel till produktens tangentbord att skickas. Vid brist på lager ges full återbetalning.</v>
      </c>
      <c r="DY15" t="str">
        <f>IF(ISBLANK(Values!$E14), "", "not_applicable")</f>
        <v>not_applicable</v>
      </c>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48" x14ac:dyDescent="0.2">
      <c r="A16" s="1" t="str">
        <f>IF(ISBLANK(Values!E15),"",IF(Values!$B$37="EU","computercomponent","computer"))</f>
        <v>computercomponent</v>
      </c>
      <c r="B16" s="33" t="str">
        <f>IF(ISBLANK(Values!E15),"",Values!F15)</f>
        <v>Lenovo T470 regular - NL</v>
      </c>
      <c r="C16" s="29" t="str">
        <f>IF(ISBLANK(Values!E15),"","TellusRem")</f>
        <v>TellusRem</v>
      </c>
      <c r="D16" s="28">
        <f>IF(ISBLANK(Values!E15),"",Values!E15)</f>
        <v>5714401473121</v>
      </c>
      <c r="E16" s="1" t="str">
        <f>IF(ISBLANK(Values!E15),"","EAN")</f>
        <v>EAN</v>
      </c>
      <c r="F16" s="27" t="str">
        <f>IF(ISBLANK(Values!E15),"",IF(Values!J15, SUBSTITUTE(Values!$B$1, "{language}", Values!H15) &amp; " " &amp;Values!$B$3, SUBSTITUTE(Values!$B$2, "{language}", Values!$H15) &amp; " " &amp;Values!$B$3))</f>
        <v>ersätter Holländska icke-bakgrundsbelyst tangentbord för Lenovo Thinkpad T470 T480</v>
      </c>
      <c r="G16" s="29" t="str">
        <f>IF(ISBLANK(Values!E15),"",IF(Values!$B$20="PartialUpdate","","TellusRem"))</f>
        <v/>
      </c>
      <c r="H16" s="1" t="str">
        <f>IF(ISBLANK(Values!E15),"",Values!$B$16)</f>
        <v>computer-keyboards</v>
      </c>
      <c r="I16" s="1" t="str">
        <f>IF(ISBLANK(Values!E15),"","4730574031")</f>
        <v>4730574031</v>
      </c>
      <c r="J16" s="31" t="str">
        <f>IF(ISBLANK(Values!E15),"",Values!F15 )</f>
        <v>Lenovo T470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T470 parent</v>
      </c>
      <c r="Y16" s="31" t="str">
        <f>IF(ISBLANK(Values!E15),"","Size-Color")</f>
        <v>Size-Color</v>
      </c>
      <c r="Z16" s="29" t="str">
        <f>IF(ISBLANK(Values!E15),"","variation")</f>
        <v>variation</v>
      </c>
      <c r="AA16" s="1" t="str">
        <f>IF(ISBLANK(Values!E15),"",Values!$B$20)</f>
        <v>PartialUpdate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34"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3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Holländska INGEN bakgrundsbelysning.</v>
      </c>
      <c r="AM16" s="1" t="str">
        <f>SUBSTITUTE(IF(ISBLANK(Values!E15),"",Values!$B$27), "{model}", Values!$B$3)</f>
        <v>👉 KOMPATIBEL MED - Lenovo T470 T480. Vänligen kontrollera bilden och beskrivningen noggrant innan du köper något tangentbord. Detta säkerställer att du får rätt laptoptangentbord för din dator. Superenkel installation.</v>
      </c>
      <c r="AT16" s="27" t="str">
        <f>IF(ISBLANK(Values!E15),"",Values!H15)</f>
        <v>Holländska</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1" t="str">
        <f>IF(ISBLANK(Values!E15),"","Parts")</f>
        <v>Parts</v>
      </c>
      <c r="DP16" s="1" t="str">
        <f>IF(ISBLANK(Values!E15),"",Values!$B$31)</f>
        <v>6 månaders garanti efter leveransdatum. I händelse av fel på tangentbordet kommer en ny enhet eller en reservdel till produktens tangentbord att skickas. Vid brist på lager ges full återbetalning.</v>
      </c>
      <c r="DY16" t="str">
        <f>IF(ISBLANK(Values!$E15), "", "not_applicable")</f>
        <v>not_applicable</v>
      </c>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48" x14ac:dyDescent="0.2">
      <c r="A17" s="1" t="str">
        <f>IF(ISBLANK(Values!E16),"",IF(Values!$B$37="EU","computercomponent","computer"))</f>
        <v>computercomponent</v>
      </c>
      <c r="B17" s="33" t="str">
        <f>IF(ISBLANK(Values!E16),"",Values!F16)</f>
        <v>Lenovo T470 regular - NO</v>
      </c>
      <c r="C17" s="29" t="str">
        <f>IF(ISBLANK(Values!E16),"","TellusRem")</f>
        <v>TellusRem</v>
      </c>
      <c r="D17" s="28">
        <f>IF(ISBLANK(Values!E16),"",Values!E16)</f>
        <v>5714401473138</v>
      </c>
      <c r="E17" s="1" t="str">
        <f>IF(ISBLANK(Values!E16),"","EAN")</f>
        <v>EAN</v>
      </c>
      <c r="F17" s="27" t="str">
        <f>IF(ISBLANK(Values!E16),"",IF(Values!J16, SUBSTITUTE(Values!$B$1, "{language}", Values!H16) &amp; " " &amp;Values!$B$3, SUBSTITUTE(Values!$B$2, "{language}", Values!$H16) &amp; " " &amp;Values!$B$3))</f>
        <v>ersätter Norska icke-bakgrundsbelyst tangentbord för Lenovo Thinkpad T470 T480</v>
      </c>
      <c r="G17" s="29" t="str">
        <f>IF(ISBLANK(Values!E16),"",IF(Values!$B$20="PartialUpdate","","TellusRem"))</f>
        <v/>
      </c>
      <c r="H17" s="1" t="str">
        <f>IF(ISBLANK(Values!E16),"",Values!$B$16)</f>
        <v>computer-keyboards</v>
      </c>
      <c r="I17" s="1" t="str">
        <f>IF(ISBLANK(Values!E16),"","4730574031")</f>
        <v>4730574031</v>
      </c>
      <c r="J17" s="31" t="str">
        <f>IF(ISBLANK(Values!E16),"",Values!F16 )</f>
        <v>Lenovo T470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T470 parent</v>
      </c>
      <c r="Y17" s="31" t="str">
        <f>IF(ISBLANK(Values!E16),"","Size-Color")</f>
        <v>Size-Color</v>
      </c>
      <c r="Z17" s="29" t="str">
        <f>IF(ISBLANK(Values!E16),"","variation")</f>
        <v>variation</v>
      </c>
      <c r="AA17" s="1" t="str">
        <f>IF(ISBLANK(Values!E16),"",Values!$B$20)</f>
        <v>PartialUpdate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34"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3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Norska INGEN bakgrundsbelysning.</v>
      </c>
      <c r="AM17" s="1" t="str">
        <f>SUBSTITUTE(IF(ISBLANK(Values!E16),"",Values!$B$27), "{model}", Values!$B$3)</f>
        <v>👉 KOMPATIBEL MED - Lenovo T470 T480. Vänligen kontrollera bilden och beskrivningen noggrant innan du köper något tangentbord. Detta säkerställer att du får rätt laptoptangentbord för din dator. Superenkel installation.</v>
      </c>
      <c r="AT17" s="27" t="str">
        <f>IF(ISBLANK(Values!E16),"",Values!H16)</f>
        <v>Norska</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1" t="str">
        <f>IF(ISBLANK(Values!E16),"","Parts")</f>
        <v>Parts</v>
      </c>
      <c r="DP17" s="1" t="str">
        <f>IF(ISBLANK(Values!E16),"",Values!$B$31)</f>
        <v>6 månaders garanti efter leveransdatum. I händelse av fel på tangentbordet kommer en ny enhet eller en reservdel till produktens tangentbord att skickas. Vid brist på lager ges full återbetalning.</v>
      </c>
      <c r="DY17" t="str">
        <f>IF(ISBLANK(Values!$E16), "", "not_applicable")</f>
        <v>not_applicable</v>
      </c>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48" x14ac:dyDescent="0.2">
      <c r="A18" s="1" t="str">
        <f>IF(ISBLANK(Values!E17),"",IF(Values!$B$37="EU","computercomponent","computer"))</f>
        <v>computercomponent</v>
      </c>
      <c r="B18" s="33" t="str">
        <f>IF(ISBLANK(Values!E17),"",Values!F17)</f>
        <v>Lenovo T470 regular - PL</v>
      </c>
      <c r="C18" s="29" t="str">
        <f>IF(ISBLANK(Values!E17),"","TellusRem")</f>
        <v>TellusRem</v>
      </c>
      <c r="D18" s="28">
        <f>IF(ISBLANK(Values!E17),"",Values!E17)</f>
        <v>5714401473145</v>
      </c>
      <c r="E18" s="1" t="str">
        <f>IF(ISBLANK(Values!E17),"","EAN")</f>
        <v>EAN</v>
      </c>
      <c r="F18" s="27" t="str">
        <f>IF(ISBLANK(Values!E17),"",IF(Values!J17, SUBSTITUTE(Values!$B$1, "{language}", Values!H17) &amp; " " &amp;Values!$B$3, SUBSTITUTE(Values!$B$2, "{language}", Values!$H17) &amp; " " &amp;Values!$B$3))</f>
        <v>ersätter Putsa icke-bakgrundsbelyst tangentbord för Lenovo Thinkpad T470 T480</v>
      </c>
      <c r="G18" s="29" t="str">
        <f>IF(ISBLANK(Values!E17),"",IF(Values!$B$20="PartialUpdate","","TellusRem"))</f>
        <v/>
      </c>
      <c r="H18" s="1" t="str">
        <f>IF(ISBLANK(Values!E17),"",Values!$B$16)</f>
        <v>computer-keyboards</v>
      </c>
      <c r="I18" s="1" t="str">
        <f>IF(ISBLANK(Values!E17),"","4730574031")</f>
        <v>4730574031</v>
      </c>
      <c r="J18" s="31" t="str">
        <f>IF(ISBLANK(Values!E17),"",Values!F17 )</f>
        <v>Lenovo T470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T470 parent</v>
      </c>
      <c r="Y18" s="31" t="str">
        <f>IF(ISBLANK(Values!E17),"","Size-Color")</f>
        <v>Size-Color</v>
      </c>
      <c r="Z18" s="29" t="str">
        <f>IF(ISBLANK(Values!E17),"","variation")</f>
        <v>variation</v>
      </c>
      <c r="AA18" s="1" t="str">
        <f>IF(ISBLANK(Values!E17),"",Values!$B$20)</f>
        <v>PartialUpdate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34"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3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Putsa INGEN bakgrundsbelysning.</v>
      </c>
      <c r="AM18" s="1" t="str">
        <f>SUBSTITUTE(IF(ISBLANK(Values!E17),"",Values!$B$27), "{model}", Values!$B$3)</f>
        <v>👉 KOMPATIBEL MED - Lenovo T470 T480. Vänligen kontrollera bilden och beskrivningen noggrant innan du köper något tangentbord. Detta säkerställer att du får rätt laptoptangentbord för din dator. Superenkel installation.</v>
      </c>
      <c r="AT18" s="27" t="str">
        <f>IF(ISBLANK(Values!E17),"",Values!H17)</f>
        <v>Putsa</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1" t="str">
        <f>IF(ISBLANK(Values!E17),"","Parts")</f>
        <v>Parts</v>
      </c>
      <c r="DP18" s="1" t="str">
        <f>IF(ISBLANK(Values!E17),"",Values!$B$31)</f>
        <v>6 månaders garanti efter leveransdatum. I händelse av fel på tangentbordet kommer en ny enhet eller en reservdel till produktens tangentbord att skickas. Vid brist på lager ges full återbetalning.</v>
      </c>
      <c r="DY18" t="str">
        <f>IF(ISBLANK(Values!$E17), "", "not_applicable")</f>
        <v>not_applicable</v>
      </c>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48" x14ac:dyDescent="0.2">
      <c r="A19" s="1" t="str">
        <f>IF(ISBLANK(Values!E18),"",IF(Values!$B$37="EU","computercomponent","computer"))</f>
        <v>computercomponent</v>
      </c>
      <c r="B19" s="33" t="str">
        <f>IF(ISBLANK(Values!E18),"",Values!F18)</f>
        <v>Lenovo T470 regular - PT</v>
      </c>
      <c r="C19" s="29" t="str">
        <f>IF(ISBLANK(Values!E18),"","TellusRem")</f>
        <v>TellusRem</v>
      </c>
      <c r="D19" s="28">
        <f>IF(ISBLANK(Values!E18),"",Values!E18)</f>
        <v>5714401473152</v>
      </c>
      <c r="E19" s="1" t="str">
        <f>IF(ISBLANK(Values!E18),"","EAN")</f>
        <v>EAN</v>
      </c>
      <c r="F19" s="27" t="str">
        <f>IF(ISBLANK(Values!E18),"",IF(Values!J18, SUBSTITUTE(Values!$B$1, "{language}", Values!H18) &amp; " " &amp;Values!$B$3, SUBSTITUTE(Values!$B$2, "{language}", Values!$H18) &amp; " " &amp;Values!$B$3))</f>
        <v>ersätter Portugisiska icke-bakgrundsbelyst tangentbord för Lenovo Thinkpad T470 T480</v>
      </c>
      <c r="G19" s="29" t="str">
        <f>IF(ISBLANK(Values!E18),"",IF(Values!$B$20="PartialUpdate","","TellusRem"))</f>
        <v/>
      </c>
      <c r="H19" s="1" t="str">
        <f>IF(ISBLANK(Values!E18),"",Values!$B$16)</f>
        <v>computer-keyboards</v>
      </c>
      <c r="I19" s="1" t="str">
        <f>IF(ISBLANK(Values!E18),"","4730574031")</f>
        <v>4730574031</v>
      </c>
      <c r="J19" s="31" t="str">
        <f>IF(ISBLANK(Values!E18),"",Values!F18 )</f>
        <v>Lenovo T470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T470 parent</v>
      </c>
      <c r="Y19" s="31" t="str">
        <f>IF(ISBLANK(Values!E18),"","Size-Color")</f>
        <v>Size-Color</v>
      </c>
      <c r="Z19" s="29" t="str">
        <f>IF(ISBLANK(Values!E18),"","variation")</f>
        <v>variation</v>
      </c>
      <c r="AA19" s="1" t="str">
        <f>IF(ISBLANK(Values!E18),"",Values!$B$20)</f>
        <v>PartialUpdate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34"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3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Portugisiska INGEN bakgrundsbelysning.</v>
      </c>
      <c r="AM19" s="1" t="str">
        <f>SUBSTITUTE(IF(ISBLANK(Values!E18),"",Values!$B$27), "{model}", Values!$B$3)</f>
        <v>👉 KOMPATIBEL MED - Lenovo T470 T480. Vänligen kontrollera bilden och beskrivningen noggrant innan du köper något tangentbord. Detta säkerställer att du får rätt laptoptangentbord för din dator. Superenkel installation.</v>
      </c>
      <c r="AT19" s="27" t="str">
        <f>IF(ISBLANK(Values!E18),"",Values!H18)</f>
        <v>Portugisiska</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1" t="str">
        <f>IF(ISBLANK(Values!E18),"","Parts")</f>
        <v>Parts</v>
      </c>
      <c r="DP19" s="1" t="str">
        <f>IF(ISBLANK(Values!E18),"",Values!$B$31)</f>
        <v>6 månaders garanti efter leveransdatum. I händelse av fel på tangentbordet kommer en ny enhet eller en reservdel till produktens tangentbord att skickas. Vid brist på lager ges full återbetalning.</v>
      </c>
      <c r="DY19" t="str">
        <f>IF(ISBLANK(Values!$E18), "", "not_applicable")</f>
        <v>not_applicable</v>
      </c>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48" x14ac:dyDescent="0.2">
      <c r="A20" s="1" t="str">
        <f>IF(ISBLANK(Values!E19),"",IF(Values!$B$37="EU","computercomponent","computer"))</f>
        <v>computercomponent</v>
      </c>
      <c r="B20" s="33" t="str">
        <f>IF(ISBLANK(Values!E19),"",Values!F19)</f>
        <v>Lenovo T470 regular - SE/FI</v>
      </c>
      <c r="C20" s="29" t="str">
        <f>IF(ISBLANK(Values!E19),"","TellusRem")</f>
        <v>TellusRem</v>
      </c>
      <c r="D20" s="28">
        <f>IF(ISBLANK(Values!E19),"",Values!E19)</f>
        <v>5714401473169</v>
      </c>
      <c r="E20" s="1" t="str">
        <f>IF(ISBLANK(Values!E19),"","EAN")</f>
        <v>EAN</v>
      </c>
      <c r="F20" s="27" t="str">
        <f>IF(ISBLANK(Values!E19),"",IF(Values!J19, SUBSTITUTE(Values!$B$1, "{language}", Values!H19) &amp; " " &amp;Values!$B$3, SUBSTITUTE(Values!$B$2, "{language}", Values!$H19) &amp; " " &amp;Values!$B$3))</f>
        <v>ersätter Svenska – finska icke-bakgrundsbelyst tangentbord för Lenovo Thinkpad T470 T480</v>
      </c>
      <c r="G20" s="29" t="str">
        <f>IF(ISBLANK(Values!E19),"",IF(Values!$B$20="PartialUpdate","","TellusRem"))</f>
        <v/>
      </c>
      <c r="H20" s="1" t="str">
        <f>IF(ISBLANK(Values!E19),"",Values!$B$16)</f>
        <v>computer-keyboards</v>
      </c>
      <c r="I20" s="1" t="str">
        <f>IF(ISBLANK(Values!E19),"","4730574031")</f>
        <v>4730574031</v>
      </c>
      <c r="J20" s="31" t="str">
        <f>IF(ISBLANK(Values!E19),"",Values!F19 )</f>
        <v>Lenovo T470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T470 parent</v>
      </c>
      <c r="Y20" s="31" t="str">
        <f>IF(ISBLANK(Values!E19),"","Size-Color")</f>
        <v>Size-Color</v>
      </c>
      <c r="Z20" s="29" t="str">
        <f>IF(ISBLANK(Values!E19),"","variation")</f>
        <v>variation</v>
      </c>
      <c r="AA20" s="1" t="str">
        <f>IF(ISBLANK(Values!E19),"",Values!$B$20)</f>
        <v>PartialUpdate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34"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3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 Svenska – finska INGEN bakgrundsbelysning.</v>
      </c>
      <c r="AM20" s="1" t="str">
        <f>SUBSTITUTE(IF(ISBLANK(Values!E19),"",Values!$B$27), "{model}", Values!$B$3)</f>
        <v>👉 KOMPATIBEL MED - Lenovo T470 T480. Vänligen kontrollera bilden och beskrivningen noggrant innan du köper något tangentbord. Detta säkerställer att du får rätt laptoptangentbord för din dator. Superenkel installation.</v>
      </c>
      <c r="AT20" s="27" t="str">
        <f>IF(ISBLANK(Values!E19),"",Values!H19)</f>
        <v>Svenska – finska</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1" t="str">
        <f>IF(ISBLANK(Values!E19),"","Parts")</f>
        <v>Parts</v>
      </c>
      <c r="DP20" s="1" t="str">
        <f>IF(ISBLANK(Values!E19),"",Values!$B$31)</f>
        <v>6 månaders garanti efter leveransdatum. I händelse av fel på tangentbordet kommer en ny enhet eller en reservdel till produktens tangentbord att skickas. Vid brist på lager ges full återbetalning.</v>
      </c>
      <c r="DY20" t="str">
        <f>IF(ISBLANK(Values!$E19), "", "not_applicable")</f>
        <v>not_applicable</v>
      </c>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48" x14ac:dyDescent="0.2">
      <c r="A21" s="1" t="str">
        <f>IF(ISBLANK(Values!E20),"",IF(Values!$B$37="EU","computercomponent","computer"))</f>
        <v>computercomponent</v>
      </c>
      <c r="B21" s="33" t="str">
        <f>IF(ISBLANK(Values!E20),"",Values!F20)</f>
        <v>Lenovo T470 regular - CH</v>
      </c>
      <c r="C21" s="29" t="str">
        <f>IF(ISBLANK(Values!E20),"","TellusRem")</f>
        <v>TellusRem</v>
      </c>
      <c r="D21" s="28">
        <f>IF(ISBLANK(Values!E20),"",Values!E20)</f>
        <v>5714401473176</v>
      </c>
      <c r="E21" s="1" t="str">
        <f>IF(ISBLANK(Values!E20),"","EAN")</f>
        <v>EAN</v>
      </c>
      <c r="F21" s="27" t="str">
        <f>IF(ISBLANK(Values!E20),"",IF(Values!J20, SUBSTITUTE(Values!$B$1, "{language}", Values!H20) &amp; " " &amp;Values!$B$3, SUBSTITUTE(Values!$B$2, "{language}", Values!$H20) &amp; " " &amp;Values!$B$3))</f>
        <v>ersätter Schweiziska icke-bakgrundsbelyst tangentbord för Lenovo Thinkpad T470 T480</v>
      </c>
      <c r="G21" s="29" t="str">
        <f>IF(ISBLANK(Values!E20),"",IF(Values!$B$20="PartialUpdate","","TellusRem"))</f>
        <v/>
      </c>
      <c r="H21" s="1" t="str">
        <f>IF(ISBLANK(Values!E20),"",Values!$B$16)</f>
        <v>computer-keyboards</v>
      </c>
      <c r="I21" s="1" t="str">
        <f>IF(ISBLANK(Values!E20),"","4730574031")</f>
        <v>4730574031</v>
      </c>
      <c r="J21" s="31" t="str">
        <f>IF(ISBLANK(Values!E20),"",Values!F20 )</f>
        <v>Lenovo T470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T470 parent</v>
      </c>
      <c r="Y21" s="31" t="str">
        <f>IF(ISBLANK(Values!E20),"","Size-Color")</f>
        <v>Size-Color</v>
      </c>
      <c r="Z21" s="29" t="str">
        <f>IF(ISBLANK(Values!E20),"","variation")</f>
        <v>variation</v>
      </c>
      <c r="AA21" s="1" t="str">
        <f>IF(ISBLANK(Values!E20),"",Values!$B$20)</f>
        <v>PartialUpdate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34"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3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Schweiziska INGEN bakgrundsbelysning.</v>
      </c>
      <c r="AM21" s="1" t="str">
        <f>SUBSTITUTE(IF(ISBLANK(Values!E20),"",Values!$B$27), "{model}", Values!$B$3)</f>
        <v>👉 KOMPATIBEL MED - Lenovo T470 T480. Vänligen kontrollera bilden och beskrivningen noggrant innan du köper något tangentbord. Detta säkerställer att du får rätt laptoptangentbord för din dator. Superenkel installation.</v>
      </c>
      <c r="AT21" s="27" t="str">
        <f>IF(ISBLANK(Values!E20),"",Values!H20)</f>
        <v>Schweiziska</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1" t="str">
        <f>IF(ISBLANK(Values!E20),"","Parts")</f>
        <v>Parts</v>
      </c>
      <c r="DP21" s="1" t="str">
        <f>IF(ISBLANK(Values!E20),"",Values!$B$31)</f>
        <v>6 månaders garanti efter leveransdatum. I händelse av fel på tangentbordet kommer en ny enhet eller en reservdel till produktens tangentbord att skickas. Vid brist på lager ges full återbetalning.</v>
      </c>
      <c r="DY21" t="str">
        <f>IF(ISBLANK(Values!$E20), "", "not_applicable")</f>
        <v>not_applicable</v>
      </c>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ersätter US International icke-bakgrundsbelyst tangentbord för Lenovo Thinkpad T470 T480</v>
      </c>
      <c r="G22" s="29" t="str">
        <f>IF(ISBLANK(Values!E21),"",IF(Values!$B$20="PartialUpdate","","TellusRem"))</f>
        <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v>
      </c>
      <c r="Y22" s="31" t="str">
        <f>IF(ISBLANK(Values!E21),"","Size-Color")</f>
        <v>Size-Color</v>
      </c>
      <c r="Z22" s="29" t="str">
        <f>IF(ISBLANK(Values!E21),"","variation")</f>
        <v>variation</v>
      </c>
      <c r="AA22" s="1" t="str">
        <f>IF(ISBLANK(Values!E21),"",Values!$B$20)</f>
        <v>PartialUpdate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34"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3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US International INGEN bakgrundsbelysning.</v>
      </c>
      <c r="AM22" s="1" t="str">
        <f>SUBSTITUTE(IF(ISBLANK(Values!E21),"",Values!$B$27), "{model}", Values!$B$3)</f>
        <v>👉 KOMPATIBEL MED - Lenovo T470 T480. Vänligen kontrollera bilden och beskrivningen noggrant innan du köper något tangentbord. Detta säkerställer att du får rätt laptoptangentbord för din dator. Superenkel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1" t="str">
        <f>IF(ISBLANK(Values!E21),"","Parts")</f>
        <v>Parts</v>
      </c>
      <c r="DP22" s="1" t="str">
        <f>IF(ISBLANK(Values!E21),"",Values!$B$31)</f>
        <v>6 månaders garanti efter leveransdatum. I händelse av fel på tangentbordet kommer en ny enhet eller en reservdel till produktens tangentbord att skickas. Vid brist på lager ges full återbetalning.</v>
      </c>
      <c r="DY22" t="str">
        <f>IF(ISBLANK(Values!$E21), "", "not_applicable")</f>
        <v>not_applicable</v>
      </c>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48" x14ac:dyDescent="0.2">
      <c r="A23" s="1" t="str">
        <f>IF(ISBLANK(Values!E22),"",IF(Values!$B$37="EU","computercomponent","computer"))</f>
        <v>computercomponent</v>
      </c>
      <c r="B23" s="33" t="str">
        <f>IF(ISBLANK(Values!E22),"",Values!F22)</f>
        <v>Lenovo T470 regular - RUS</v>
      </c>
      <c r="C23" s="29" t="str">
        <f>IF(ISBLANK(Values!E22),"","TellusRem")</f>
        <v>TellusRem</v>
      </c>
      <c r="D23" s="28">
        <f>IF(ISBLANK(Values!E22),"",Values!E22)</f>
        <v>5714401473190</v>
      </c>
      <c r="E23" s="1" t="str">
        <f>IF(ISBLANK(Values!E22),"","EAN")</f>
        <v>EAN</v>
      </c>
      <c r="F23" s="27" t="str">
        <f>IF(ISBLANK(Values!E22),"",IF(Values!J22, SUBSTITUTE(Values!$B$1, "{language}", Values!H22) &amp; " " &amp;Values!$B$3, SUBSTITUTE(Values!$B$2, "{language}", Values!$H22) &amp; " " &amp;Values!$B$3))</f>
        <v>ersätter Ryska icke-bakgrundsbelyst tangentbord för Lenovo Thinkpad T470 T480</v>
      </c>
      <c r="G23" s="29" t="str">
        <f>IF(ISBLANK(Values!E22),"",IF(Values!$B$20="PartialUpdate","","TellusRem"))</f>
        <v/>
      </c>
      <c r="H23" s="1" t="str">
        <f>IF(ISBLANK(Values!E22),"",Values!$B$16)</f>
        <v>computer-keyboards</v>
      </c>
      <c r="I23" s="1" t="str">
        <f>IF(ISBLANK(Values!E22),"","4730574031")</f>
        <v>4730574031</v>
      </c>
      <c r="J23" s="31" t="str">
        <f>IF(ISBLANK(Values!E22),"",Values!F22 )</f>
        <v>Lenovo T470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T470 parent</v>
      </c>
      <c r="Y23" s="31" t="str">
        <f>IF(ISBLANK(Values!E22),"","Size-Color")</f>
        <v>Size-Color</v>
      </c>
      <c r="Z23" s="29" t="str">
        <f>IF(ISBLANK(Values!E22),"","variation")</f>
        <v>variation</v>
      </c>
      <c r="AA23" s="1" t="str">
        <f>IF(ISBLANK(Values!E22),"",Values!$B$20)</f>
        <v>PartialUpdate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34"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3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Ryska INGEN bakgrundsbelysning.</v>
      </c>
      <c r="AM23" s="1" t="str">
        <f>SUBSTITUTE(IF(ISBLANK(Values!E22),"",Values!$B$27), "{model}", Values!$B$3)</f>
        <v>👉 KOMPATIBEL MED - Lenovo T470 T480. Vänligen kontrollera bilden och beskrivningen noggrant innan du köper något tangentbord. Detta säkerställer att du får rätt laptoptangentbord för din dator. Superenkel installation.</v>
      </c>
      <c r="AN23" s="1"/>
      <c r="AO23" s="1"/>
      <c r="AP23" s="1"/>
      <c r="AQ23" s="1"/>
      <c r="AR23" s="1"/>
      <c r="AS23" s="1"/>
      <c r="AT23" s="27" t="str">
        <f>IF(ISBLANK(Values!E22),"",Values!H22)</f>
        <v>Ryska</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månaders garanti efter leveransdatum. I händelse av fel på tangentbordet kommer en ny enhet eller en reservdel till produktens tangentbord att skickas. Vid brist på lager ges full återbetalning.</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48" x14ac:dyDescent="0.2">
      <c r="A24" s="1" t="str">
        <f>IF(ISBLANK(Values!E23),"",IF(Values!$B$37="EU","computercomponent","computer"))</f>
        <v>computercomponent</v>
      </c>
      <c r="B24" s="33" t="str">
        <f>IF(ISBLANK(Values!E23),"",Values!F23)</f>
        <v>Lenovo T470 - US RG</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ersätter USA icke-bakgrundsbelyst tangentbord för Lenovo Thinkpad T470 T480</v>
      </c>
      <c r="G24" s="29" t="str">
        <f>IF(ISBLANK(Values!E23),"",IF(Values!$B$20="PartialUpdate","","TellusRem"))</f>
        <v/>
      </c>
      <c r="H24" s="1" t="str">
        <f>IF(ISBLANK(Values!E23),"",Values!$B$16)</f>
        <v>computer-keyboards</v>
      </c>
      <c r="I24" s="1" t="str">
        <f>IF(ISBLANK(Values!E23),"","4730574031")</f>
        <v>4730574031</v>
      </c>
      <c r="J24" s="31" t="str">
        <f>IF(ISBLANK(Values!E23),"",Values!F23 )</f>
        <v>Lenovo T470 - US RG</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v>
      </c>
      <c r="Y24" s="31" t="str">
        <f>IF(ISBLANK(Values!E23),"","Size-Color")</f>
        <v>Size-Color</v>
      </c>
      <c r="Z24" s="29" t="str">
        <f>IF(ISBLANK(Values!E23),"","variation")</f>
        <v>variation</v>
      </c>
      <c r="AA24" s="1" t="str">
        <f>IF(ISBLANK(Values!E23),"",Values!$B$20)</f>
        <v>PartialUpdate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34"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3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USA INGEN bakgrundsbelysning.</v>
      </c>
      <c r="AM24" s="1" t="str">
        <f>SUBSTITUTE(IF(ISBLANK(Values!E23),"",Values!$B$27), "{model}", Values!$B$3)</f>
        <v>👉 KOMPATIBEL MED - Lenovo T470 T480. Vänligen kontrollera bilden och beskrivningen noggrant innan du köper något tangentbord. Detta säkerställer att du får rätt laptoptangentbord för din dator. Superenkel installation.</v>
      </c>
      <c r="AN24" s="1"/>
      <c r="AO24" s="1"/>
      <c r="AP24" s="1"/>
      <c r="AQ24" s="1"/>
      <c r="AR24" s="1"/>
      <c r="AS24" s="1"/>
      <c r="AT24" s="27" t="str">
        <f>IF(ISBLANK(Values!E23),"",Values!H23)</f>
        <v>USA</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månaders garanti efter leveransdatum. I händelse av fel på tangentbordet kommer en ny enhet eller en reservdel till produktens tangentbord att skickas. Vid brist på lager ges full återbetalning.</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16" x14ac:dyDescent="0.2">
      <c r="A25" s="1" t="str">
        <f>IF(ISBLANK(Values!E24),"",IF(Values!$B$37="EU","computercomponent","computer"))</f>
        <v>computercomponent</v>
      </c>
      <c r="B25" s="33" t="str">
        <f>IF(ISBLANK(Values!E24),"",Values!F24)</f>
        <v>Lenovo T470 BL - DE V2</v>
      </c>
      <c r="C25" s="29" t="str">
        <f>IF(ISBLANK(Values!E24),"","TellusRem")</f>
        <v>TellusRem</v>
      </c>
      <c r="D25" s="28">
        <f>IF(ISBLANK(Values!E24),"",Values!E24)</f>
        <v>5714401470212</v>
      </c>
      <c r="E25" s="1" t="str">
        <f>IF(ISBLANK(Values!E24),"","EAN")</f>
        <v>EAN</v>
      </c>
      <c r="F25" s="27" t="str">
        <f>IF(ISBLANK(Values!E24),"",IF(Values!J24, SUBSTITUTE(Values!$B$1, "{language}", Values!H24) &amp; " " &amp;Values!$B$3, SUBSTITUTE(Values!$B$2, "{language}", Values!$H24) &amp; " " &amp;Values!$B$3))</f>
        <v>ersättningsbakgrundsbelyst Tysk tangentbord för Lenovo Thinkpad T470 T480</v>
      </c>
      <c r="G25" s="29" t="str">
        <f>IF(ISBLANK(Values!E24),"",IF(Values!$B$20="PartialUpdate","","TellusRem"))</f>
        <v/>
      </c>
      <c r="H25" s="1" t="str">
        <f>IF(ISBLANK(Values!E24),"",Values!$B$16)</f>
        <v>computer-keyboards</v>
      </c>
      <c r="I25" s="1" t="str">
        <f>IF(ISBLANK(Values!E24),"","4730574031")</f>
        <v>4730574031</v>
      </c>
      <c r="J25" s="31" t="str">
        <f>IF(ISBLANK(Values!E24),"",Values!F24 )</f>
        <v>Lenovo T470 BL - DE V2</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https://raw.githubusercontent.com/PatrickVibild/TellusAmazonPictures/master/pictures/Lenovo/T470/BL/DE/1.jpg</v>
      </c>
      <c r="N25" s="27" t="str">
        <f>IF(ISBLANK(Values!$F24),"",Values!N24)</f>
        <v>https://raw.githubusercontent.com/PatrickVibild/TellusAmazonPictures/master/pictures/Lenovo/T470/BL/DE/2.jpg</v>
      </c>
      <c r="O25" s="27" t="str">
        <f>IF(ISBLANK(Values!$F24),"",Values!O24)</f>
        <v>https://raw.githubusercontent.com/PatrickVibild/TellusAmazonPictures/master/pictures/Lenovo/T470/BL/DE/3.jpg</v>
      </c>
      <c r="P25" s="27" t="str">
        <f>IF(ISBLANK(Values!$F24),"",Values!P24)</f>
        <v>https://raw.githubusercontent.com/PatrickVibild/TellusAmazonPictures/master/pictures/Lenovo/T470/BL/DE/4.jpg</v>
      </c>
      <c r="Q25" s="27" t="str">
        <f>IF(ISBLANK(Values!$F24),"",Values!Q24)</f>
        <v>https://raw.githubusercontent.com/PatrickVibild/TellusAmazonPictures/master/pictures/Lenovo/T470/BL/DE/5.jpg</v>
      </c>
      <c r="R25" s="27" t="str">
        <f>IF(ISBLANK(Values!$F24),"",Values!R24)</f>
        <v>https://raw.githubusercontent.com/PatrickVibild/TellusAmazonPictures/master/pictures/Lenovo/T470/BL/DE/6.jpg</v>
      </c>
      <c r="S25" s="27" t="str">
        <f>IF(ISBLANK(Values!$F24),"",Values!S24)</f>
        <v>https://raw.githubusercontent.com/PatrickVibild/TellusAmazonPictures/master/pictures/Lenovo/T470/BL/DE/7.jpg</v>
      </c>
      <c r="T25" s="27" t="str">
        <f>IF(ISBLANK(Values!$F24),"",Values!T24)</f>
        <v>https://raw.githubusercontent.com/PatrickVibild/TellusAmazonPictures/master/pictures/Lenovo/T470/BL/DE/8.jpg</v>
      </c>
      <c r="U25" s="27" t="str">
        <f>IF(ISBLANK(Values!$F24),"",Values!U24)</f>
        <v>https://raw.githubusercontent.com/PatrickVibild/TellusAmazonPictures/master/pictures/Lenovo/T470/BL/DE/9.jpg</v>
      </c>
      <c r="V25" s="1"/>
      <c r="W25" s="29" t="str">
        <f>IF(ISBLANK(Values!E24),"","Child")</f>
        <v>Child</v>
      </c>
      <c r="X25" s="29" t="str">
        <f>IF(ISBLANK(Values!E24),"",Values!$B$13)</f>
        <v>Lenovo T470 parent</v>
      </c>
      <c r="Y25" s="31" t="str">
        <f>IF(ISBLANK(Values!E24),"","Size-Color")</f>
        <v>Size-Color</v>
      </c>
      <c r="Z25" s="29" t="str">
        <f>IF(ISBLANK(Values!E24),"","variation")</f>
        <v>variation</v>
      </c>
      <c r="AA25" s="1" t="str">
        <f>IF(ISBLANK(Values!E24),"",Values!$B$20)</f>
        <v>PartialUpdate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34" t="str">
        <f>IF(ISBLANK(Values!E24),"",IF(Values!I24,Values!$B$23,Values!$B$33))</f>
        <v>👉 LAYOUT - {flag} {language} INGEN bakgrundsbelysning.</v>
      </c>
      <c r="AJ25" s="3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Tysk bakgrundsbelyst.</v>
      </c>
      <c r="AM25" s="1" t="str">
        <f>SUBSTITUTE(IF(ISBLANK(Values!E24),"",Values!$B$27), "{model}", Values!$B$3)</f>
        <v>👉 KOMPATIBEL MED - Lenovo T470 T480. Vänligen kontrollera bilden och beskrivningen noggrant innan du köper något tangentbord. Detta säkerställer att du får rätt laptoptangentbord för din dator. Superenkel installation.</v>
      </c>
      <c r="AN25" s="1"/>
      <c r="AO25" s="1"/>
      <c r="AP25" s="1"/>
      <c r="AQ25" s="1"/>
      <c r="AR25" s="1"/>
      <c r="AS25" s="1"/>
      <c r="AT25" s="27" t="str">
        <f>IF(ISBLANK(Values!E24),"",Values!H24)</f>
        <v>Tysk</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månaders garanti efter leveransdatum. I händelse av fel på tangentbordet kommer en ny enhet eller en reservdel till produktens tangentbord att skickas. Vid brist på lager ges full återbetalning.</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6" x14ac:dyDescent="0.2">
      <c r="A26" s="1" t="str">
        <f>IF(ISBLANK(Values!E25),"",IF(Values!$B$37="EU","computercomponent","computer"))</f>
        <v>computercomponent</v>
      </c>
      <c r="B26" s="33" t="str">
        <f>IF(ISBLANK(Values!E25),"",Values!F25)</f>
        <v>Lenovo T470 BL - FR V2</v>
      </c>
      <c r="C26" s="29" t="str">
        <f>IF(ISBLANK(Values!E25),"","TellusRem")</f>
        <v>TellusRem</v>
      </c>
      <c r="D26" s="28">
        <f>IF(ISBLANK(Values!E25),"",Values!E25)</f>
        <v>5714401470229</v>
      </c>
      <c r="E26" s="1" t="str">
        <f>IF(ISBLANK(Values!E25),"","EAN")</f>
        <v>EAN</v>
      </c>
      <c r="F26" s="27" t="str">
        <f>IF(ISBLANK(Values!E25),"",IF(Values!J25, SUBSTITUTE(Values!$B$1, "{language}", Values!H25) &amp; " " &amp;Values!$B$3, SUBSTITUTE(Values!$B$2, "{language}", Values!$H25) &amp; " " &amp;Values!$B$3))</f>
        <v>ersättningsbakgrundsbelyst Franska tangentbord för Lenovo Thinkpad T470 T480</v>
      </c>
      <c r="G26" s="29" t="str">
        <f>IF(ISBLANK(Values!E25),"",IF(Values!$B$20="PartialUpdate","","TellusRem"))</f>
        <v/>
      </c>
      <c r="H26" s="1" t="str">
        <f>IF(ISBLANK(Values!E25),"",Values!$B$16)</f>
        <v>computer-keyboards</v>
      </c>
      <c r="I26" s="1" t="str">
        <f>IF(ISBLANK(Values!E25),"","4730574031")</f>
        <v>4730574031</v>
      </c>
      <c r="J26" s="31" t="str">
        <f>IF(ISBLANK(Values!E25),"",Values!F25 )</f>
        <v>Lenovo T470 BL - FR V2</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https://raw.githubusercontent.com/PatrickVibild/TellusAmazonPictures/master/pictures/Lenovo/T470/BL/FR/1.jpg</v>
      </c>
      <c r="N26" s="27" t="str">
        <f>IF(ISBLANK(Values!$F25),"",Values!N25)</f>
        <v>https://raw.githubusercontent.com/PatrickVibild/TellusAmazonPictures/master/pictures/Lenovo/T470/BL/FR/2.jpg</v>
      </c>
      <c r="O26" s="27" t="str">
        <f>IF(ISBLANK(Values!$F25),"",Values!O25)</f>
        <v>https://raw.githubusercontent.com/PatrickVibild/TellusAmazonPictures/master/pictures/Lenovo/T470/BL/FR/3.jpg</v>
      </c>
      <c r="P26" s="27" t="str">
        <f>IF(ISBLANK(Values!$F25),"",Values!P25)</f>
        <v>https://raw.githubusercontent.com/PatrickVibild/TellusAmazonPictures/master/pictures/Lenovo/T470/BL/FR/4.jpg</v>
      </c>
      <c r="Q26" s="27" t="str">
        <f>IF(ISBLANK(Values!$F25),"",Values!Q25)</f>
        <v>https://raw.githubusercontent.com/PatrickVibild/TellusAmazonPictures/master/pictures/Lenovo/T470/BL/FR/5.jpg</v>
      </c>
      <c r="R26" s="27" t="str">
        <f>IF(ISBLANK(Values!$F25),"",Values!R25)</f>
        <v>https://raw.githubusercontent.com/PatrickVibild/TellusAmazonPictures/master/pictures/Lenovo/T470/BL/FR/6.jpg</v>
      </c>
      <c r="S26" s="27" t="str">
        <f>IF(ISBLANK(Values!$F25),"",Values!S25)</f>
        <v>https://raw.githubusercontent.com/PatrickVibild/TellusAmazonPictures/master/pictures/Lenovo/T470/BL/FR/7.jpg</v>
      </c>
      <c r="T26" s="27" t="str">
        <f>IF(ISBLANK(Values!$F25),"",Values!T25)</f>
        <v>https://raw.githubusercontent.com/PatrickVibild/TellusAmazonPictures/master/pictures/Lenovo/T470/BL/FR/8.jpg</v>
      </c>
      <c r="U26" s="27" t="str">
        <f>IF(ISBLANK(Values!$F25),"",Values!U25)</f>
        <v>https://raw.githubusercontent.com/PatrickVibild/TellusAmazonPictures/master/pictures/Lenovo/T470/BL/FR/9.jpg</v>
      </c>
      <c r="V26" s="1"/>
      <c r="W26" s="29" t="str">
        <f>IF(ISBLANK(Values!E25),"","Child")</f>
        <v>Child</v>
      </c>
      <c r="X26" s="29" t="str">
        <f>IF(ISBLANK(Values!E25),"",Values!$B$13)</f>
        <v>Lenovo T470 parent</v>
      </c>
      <c r="Y26" s="31" t="str">
        <f>IF(ISBLANK(Values!E25),"","Size-Color")</f>
        <v>Size-Color</v>
      </c>
      <c r="Z26" s="29" t="str">
        <f>IF(ISBLANK(Values!E25),"","variation")</f>
        <v>variation</v>
      </c>
      <c r="AA26" s="1" t="str">
        <f>IF(ISBLANK(Values!E25),"",Values!$B$20)</f>
        <v>PartialUpdate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34" t="str">
        <f>IF(ISBLANK(Values!E25),"",IF(Values!I25,Values!$B$23,Values!$B$33))</f>
        <v>👉 LAYOUT - {flag} {language} INGEN bakgrundsbelysning.</v>
      </c>
      <c r="AJ26" s="3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Franska bakgrundsbelyst.</v>
      </c>
      <c r="AM26" s="1" t="str">
        <f>SUBSTITUTE(IF(ISBLANK(Values!E25),"",Values!$B$27), "{model}", Values!$B$3)</f>
        <v>👉 KOMPATIBEL MED - Lenovo T470 T480. Vänligen kontrollera bilden och beskrivningen noggrant innan du köper något tangentbord. Detta säkerställer att du får rätt laptoptangentbord för din dator. Superenkel installation.</v>
      </c>
      <c r="AN26" s="1"/>
      <c r="AO26" s="1"/>
      <c r="AP26" s="1"/>
      <c r="AQ26" s="1"/>
      <c r="AR26" s="1"/>
      <c r="AS26" s="1"/>
      <c r="AT26" s="27" t="str">
        <f>IF(ISBLANK(Values!E25),"",Values!H25)</f>
        <v>Franska</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månaders garanti efter leveransdatum. I händelse av fel på tangentbordet kommer en ny enhet eller en reservdel till produktens tangentbord att skickas. Vid brist på lager ges full återbetalning.</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6" x14ac:dyDescent="0.2">
      <c r="A27" s="1" t="str">
        <f>IF(ISBLANK(Values!E26),"",IF(Values!$B$37="EU","computercomponent","computer"))</f>
        <v>computercomponent</v>
      </c>
      <c r="B27" s="33" t="str">
        <f>IF(ISBLANK(Values!E26),"",Values!F26)</f>
        <v>Lenovo T470 BL - IT</v>
      </c>
      <c r="C27" s="29" t="str">
        <f>IF(ISBLANK(Values!E26),"","TellusRem")</f>
        <v>TellusRem</v>
      </c>
      <c r="D27" s="28">
        <f>IF(ISBLANK(Values!E26),"",Values!E26)</f>
        <v>5714401470038</v>
      </c>
      <c r="E27" s="1" t="str">
        <f>IF(ISBLANK(Values!E26),"","EAN")</f>
        <v>EAN</v>
      </c>
      <c r="F27" s="27" t="str">
        <f>IF(ISBLANK(Values!E26),"",IF(Values!J26, SUBSTITUTE(Values!$B$1, "{language}", Values!H26) &amp; " " &amp;Values!$B$3, SUBSTITUTE(Values!$B$2, "{language}", Values!$H26) &amp; " " &amp;Values!$B$3))</f>
        <v>ersättningsbakgrundsbelyst Italienska tangentbord för Lenovo Thinkpad T470 T480</v>
      </c>
      <c r="G27" s="29" t="str">
        <f>IF(ISBLANK(Values!E26),"",IF(Values!$B$20="PartialUpdate","","TellusRem"))</f>
        <v/>
      </c>
      <c r="H27" s="1" t="str">
        <f>IF(ISBLANK(Values!E26),"",Values!$B$16)</f>
        <v>computer-keyboards</v>
      </c>
      <c r="I27" s="1" t="str">
        <f>IF(ISBLANK(Values!E26),"","4730574031")</f>
        <v>4730574031</v>
      </c>
      <c r="J27" s="31" t="str">
        <f>IF(ISBLANK(Values!E26),"",Values!F26 )</f>
        <v>Lenovo T470 BL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https://raw.githubusercontent.com/PatrickVibild/TellusAmazonPictures/master/pictures/Lenovo/T470/BL/IT/1.jpg</v>
      </c>
      <c r="N27" s="27" t="str">
        <f>IF(ISBLANK(Values!$F26),"",Values!N26)</f>
        <v>https://raw.githubusercontent.com/PatrickVibild/TellusAmazonPictures/master/pictures/Lenovo/T470/BL/IT/2.jpg</v>
      </c>
      <c r="O27" s="27" t="str">
        <f>IF(ISBLANK(Values!$F26),"",Values!O26)</f>
        <v>https://raw.githubusercontent.com/PatrickVibild/TellusAmazonPictures/master/pictures/Lenovo/T470/BL/IT/3.jpg</v>
      </c>
      <c r="P27" s="27" t="str">
        <f>IF(ISBLANK(Values!$F26),"",Values!P26)</f>
        <v>https://raw.githubusercontent.com/PatrickVibild/TellusAmazonPictures/master/pictures/Lenovo/T470/BL/IT/4.jpg</v>
      </c>
      <c r="Q27" s="27" t="str">
        <f>IF(ISBLANK(Values!$F26),"",Values!Q26)</f>
        <v>https://raw.githubusercontent.com/PatrickVibild/TellusAmazonPictures/master/pictures/Lenovo/T470/BL/IT/5.jpg</v>
      </c>
      <c r="R27" s="27" t="str">
        <f>IF(ISBLANK(Values!$F26),"",Values!R26)</f>
        <v>https://raw.githubusercontent.com/PatrickVibild/TellusAmazonPictures/master/pictures/Lenovo/T470/BL/IT/6.jpg</v>
      </c>
      <c r="S27" s="27" t="str">
        <f>IF(ISBLANK(Values!$F26),"",Values!S26)</f>
        <v>https://raw.githubusercontent.com/PatrickVibild/TellusAmazonPictures/master/pictures/Lenovo/T470/BL/IT/7.jpg</v>
      </c>
      <c r="T27" s="27" t="str">
        <f>IF(ISBLANK(Values!$F26),"",Values!T26)</f>
        <v>https://raw.githubusercontent.com/PatrickVibild/TellusAmazonPictures/master/pictures/Lenovo/T470/BL/IT/8.jpg</v>
      </c>
      <c r="U27" s="27" t="str">
        <f>IF(ISBLANK(Values!$F26),"",Values!U26)</f>
        <v>https://raw.githubusercontent.com/PatrickVibild/TellusAmazonPictures/master/pictures/Lenovo/T470/BL/IT/9.jpg</v>
      </c>
      <c r="V27" s="1"/>
      <c r="W27" s="29" t="str">
        <f>IF(ISBLANK(Values!E26),"","Child")</f>
        <v>Child</v>
      </c>
      <c r="X27" s="29" t="str">
        <f>IF(ISBLANK(Values!E26),"",Values!$B$13)</f>
        <v>Lenovo T470 parent</v>
      </c>
      <c r="Y27" s="31" t="str">
        <f>IF(ISBLANK(Values!E26),"","Size-Color")</f>
        <v>Size-Color</v>
      </c>
      <c r="Z27" s="29" t="str">
        <f>IF(ISBLANK(Values!E26),"","variation")</f>
        <v>variation</v>
      </c>
      <c r="AA27" s="1" t="str">
        <f>IF(ISBLANK(Values!E26),"",Values!$B$20)</f>
        <v>PartialUpdate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34" t="str">
        <f>IF(ISBLANK(Values!E26),"",IF(Values!I26,Values!$B$23,Values!$B$33))</f>
        <v>👉 LAYOUT - {flag} {language} INGEN bakgrundsbelysning.</v>
      </c>
      <c r="AJ27" s="3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Italienska bakgrundsbelyst.</v>
      </c>
      <c r="AM27" s="1" t="str">
        <f>SUBSTITUTE(IF(ISBLANK(Values!E26),"",Values!$B$27), "{model}", Values!$B$3)</f>
        <v>👉 KOMPATIBEL MED - Lenovo T470 T480. Vänligen kontrollera bilden och beskrivningen noggrant innan du köper något tangentbord. Detta säkerställer att du får rätt laptoptangentbord för din dator. Superenkel installation.</v>
      </c>
      <c r="AN27" s="1"/>
      <c r="AO27" s="1"/>
      <c r="AP27" s="1"/>
      <c r="AQ27" s="1"/>
      <c r="AR27" s="1"/>
      <c r="AS27" s="1"/>
      <c r="AT27" s="27" t="str">
        <f>IF(ISBLANK(Values!E26),"",Values!H26)</f>
        <v>Italienska</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månaders garanti efter leveransdatum. I händelse av fel på tangentbordet kommer en ny enhet eller en reservdel till produktens tangentbord att skickas. Vid brist på lager ges full återbetalning.</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6" x14ac:dyDescent="0.2">
      <c r="A28" s="1" t="str">
        <f>IF(ISBLANK(Values!E27),"",IF(Values!$B$37="EU","computercomponent","computer"))</f>
        <v>computercomponent</v>
      </c>
      <c r="B28" s="33" t="str">
        <f>IF(ISBLANK(Values!E27),"",Values!F27)</f>
        <v>Lenovo T470 BL - ES</v>
      </c>
      <c r="C28" s="29" t="str">
        <f>IF(ISBLANK(Values!E27),"","TellusRem")</f>
        <v>TellusRem</v>
      </c>
      <c r="D28" s="28">
        <f>IF(ISBLANK(Values!E27),"",Values!E27)</f>
        <v>5714401470045</v>
      </c>
      <c r="E28" s="1" t="str">
        <f>IF(ISBLANK(Values!E27),"","EAN")</f>
        <v>EAN</v>
      </c>
      <c r="F28" s="27" t="str">
        <f>IF(ISBLANK(Values!E27),"",IF(Values!J27, SUBSTITUTE(Values!$B$1, "{language}", Values!H27) &amp; " " &amp;Values!$B$3, SUBSTITUTE(Values!$B$2, "{language}", Values!$H27) &amp; " " &amp;Values!$B$3))</f>
        <v>ersättningsbakgrundsbelyst Spanska tangentbord för Lenovo Thinkpad T470 T480</v>
      </c>
      <c r="G28" s="29" t="str">
        <f>IF(ISBLANK(Values!E27),"",IF(Values!$B$20="PartialUpdate","","TellusRem"))</f>
        <v/>
      </c>
      <c r="H28" s="1" t="str">
        <f>IF(ISBLANK(Values!E27),"",Values!$B$16)</f>
        <v>computer-keyboards</v>
      </c>
      <c r="I28" s="1" t="str">
        <f>IF(ISBLANK(Values!E27),"","4730574031")</f>
        <v>4730574031</v>
      </c>
      <c r="J28" s="31" t="str">
        <f>IF(ISBLANK(Values!E27),"",Values!F27 )</f>
        <v>Lenovo T470 BL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https://raw.githubusercontent.com/PatrickVibild/TellusAmazonPictures/master/pictures/Lenovo/T470/BL/ES/1.jpg</v>
      </c>
      <c r="N28" s="27" t="str">
        <f>IF(ISBLANK(Values!$F27),"",Values!N27)</f>
        <v>https://raw.githubusercontent.com/PatrickVibild/TellusAmazonPictures/master/pictures/Lenovo/T470/BL/ES/2.jpg</v>
      </c>
      <c r="O28" s="27" t="str">
        <f>IF(ISBLANK(Values!$F27),"",Values!O27)</f>
        <v>https://raw.githubusercontent.com/PatrickVibild/TellusAmazonPictures/master/pictures/Lenovo/T470/BL/ES/3.jpg</v>
      </c>
      <c r="P28" s="27" t="str">
        <f>IF(ISBLANK(Values!$F27),"",Values!P27)</f>
        <v>https://raw.githubusercontent.com/PatrickVibild/TellusAmazonPictures/master/pictures/Lenovo/T470/BL/ES/4.jpg</v>
      </c>
      <c r="Q28" s="27" t="str">
        <f>IF(ISBLANK(Values!$F27),"",Values!Q27)</f>
        <v>https://raw.githubusercontent.com/PatrickVibild/TellusAmazonPictures/master/pictures/Lenovo/T470/BL/ES/5.jpg</v>
      </c>
      <c r="R28" s="27" t="str">
        <f>IF(ISBLANK(Values!$F27),"",Values!R27)</f>
        <v>https://raw.githubusercontent.com/PatrickVibild/TellusAmazonPictures/master/pictures/Lenovo/T470/BL/ES/6.jpg</v>
      </c>
      <c r="S28" s="27" t="str">
        <f>IF(ISBLANK(Values!$F27),"",Values!S27)</f>
        <v>https://raw.githubusercontent.com/PatrickVibild/TellusAmazonPictures/master/pictures/Lenovo/T470/BL/ES/7.jpg</v>
      </c>
      <c r="T28" s="27" t="str">
        <f>IF(ISBLANK(Values!$F27),"",Values!T27)</f>
        <v>https://raw.githubusercontent.com/PatrickVibild/TellusAmazonPictures/master/pictures/Lenovo/T470/BL/ES/8.jpg</v>
      </c>
      <c r="U28" s="27" t="str">
        <f>IF(ISBLANK(Values!$F27),"",Values!U27)</f>
        <v>https://raw.githubusercontent.com/PatrickVibild/TellusAmazonPictures/master/pictures/Lenovo/T470/BL/ES/9.jpg</v>
      </c>
      <c r="V28" s="1"/>
      <c r="W28" s="29" t="str">
        <f>IF(ISBLANK(Values!E27),"","Child")</f>
        <v>Child</v>
      </c>
      <c r="X28" s="29" t="str">
        <f>IF(ISBLANK(Values!E27),"",Values!$B$13)</f>
        <v>Lenovo T470 parent</v>
      </c>
      <c r="Y28" s="31" t="str">
        <f>IF(ISBLANK(Values!E27),"","Size-Color")</f>
        <v>Size-Color</v>
      </c>
      <c r="Z28" s="29" t="str">
        <f>IF(ISBLANK(Values!E27),"","variation")</f>
        <v>variation</v>
      </c>
      <c r="AA28" s="1" t="str">
        <f>IF(ISBLANK(Values!E27),"",Values!$B$20)</f>
        <v>PartialUpdate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34" t="str">
        <f>IF(ISBLANK(Values!E27),"",IF(Values!I27,Values!$B$23,Values!$B$33))</f>
        <v>👉 LAYOUT - {flag} {language} INGEN bakgrundsbelysning.</v>
      </c>
      <c r="AJ28" s="3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Spanska bakgrundsbelyst.</v>
      </c>
      <c r="AM28" s="1" t="str">
        <f>SUBSTITUTE(IF(ISBLANK(Values!E27),"",Values!$B$27), "{model}", Values!$B$3)</f>
        <v>👉 KOMPATIBEL MED - Lenovo T470 T480. Vänligen kontrollera bilden och beskrivningen noggrant innan du köper något tangentbord. Detta säkerställer att du får rätt laptoptangentbord för din dator. Superenkel installation.</v>
      </c>
      <c r="AN28" s="1"/>
      <c r="AO28" s="1"/>
      <c r="AP28" s="1"/>
      <c r="AQ28" s="1"/>
      <c r="AR28" s="1"/>
      <c r="AS28" s="1"/>
      <c r="AT28" s="27" t="str">
        <f>IF(ISBLANK(Values!E27),"",Values!H27)</f>
        <v>Spanska</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månaders garanti efter leveransdatum. I händelse av fel på tangentbordet kommer en ny enhet eller en reservdel till produktens tangentbord att skickas. Vid brist på lager ges full återbetalning.</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6" x14ac:dyDescent="0.2">
      <c r="A29" s="1" t="str">
        <f>IF(ISBLANK(Values!E28),"",IF(Values!$B$37="EU","computercomponent","computer"))</f>
        <v>computercomponent</v>
      </c>
      <c r="B29" s="33" t="str">
        <f>IF(ISBLANK(Values!E28),"",Values!F28)</f>
        <v>Lenovo T470 - UK FBA</v>
      </c>
      <c r="C29" s="29" t="str">
        <f>IF(ISBLANK(Values!E28),"","TellusRem")</f>
        <v>TellusRem</v>
      </c>
      <c r="D29" s="28">
        <f>IF(ISBLANK(Values!E28),"",Values!E28)</f>
        <v>5714401470052</v>
      </c>
      <c r="E29" s="1" t="str">
        <f>IF(ISBLANK(Values!E28),"","EAN")</f>
        <v>EAN</v>
      </c>
      <c r="F29" s="27" t="str">
        <f>IF(ISBLANK(Values!E28),"",IF(Values!J28, SUBSTITUTE(Values!$B$1, "{language}", Values!H28) &amp; " " &amp;Values!$B$3, SUBSTITUTE(Values!$B$2, "{language}", Values!$H28) &amp; " " &amp;Values!$B$3))</f>
        <v>ersättningsbakgrundsbelyst Storbritannien tangentbord för Lenovo Thinkpad T470 T480</v>
      </c>
      <c r="G29" s="29" t="str">
        <f>IF(ISBLANK(Values!E28),"",IF(Values!$B$20="PartialUpdate","","TellusRem"))</f>
        <v/>
      </c>
      <c r="H29" s="1" t="str">
        <f>IF(ISBLANK(Values!E28),"",Values!$B$16)</f>
        <v>computer-keyboards</v>
      </c>
      <c r="I29" s="1" t="str">
        <f>IF(ISBLANK(Values!E28),"","4730574031")</f>
        <v>4730574031</v>
      </c>
      <c r="J29" s="31" t="str">
        <f>IF(ISBLANK(Values!E28),"",Values!F28 )</f>
        <v>Lenovo T470 - UK FBA</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https://raw.githubusercontent.com/PatrickVibild/TellusAmazonPictures/master/pictures/Lenovo/T470/BL/UK/1.jpg</v>
      </c>
      <c r="N29" s="27" t="str">
        <f>IF(ISBLANK(Values!$F28),"",Values!N28)</f>
        <v>https://raw.githubusercontent.com/PatrickVibild/TellusAmazonPictures/master/pictures/Lenovo/T470/BL/UK/2.jpg</v>
      </c>
      <c r="O29" s="27" t="str">
        <f>IF(ISBLANK(Values!$F28),"",Values!O28)</f>
        <v>https://raw.githubusercontent.com/PatrickVibild/TellusAmazonPictures/master/pictures/Lenovo/T470/BL/UK/3.jpg</v>
      </c>
      <c r="P29" s="27" t="str">
        <f>IF(ISBLANK(Values!$F28),"",Values!P28)</f>
        <v>https://raw.githubusercontent.com/PatrickVibild/TellusAmazonPictures/master/pictures/Lenovo/T470/BL/UK/4.jpg</v>
      </c>
      <c r="Q29" s="27" t="str">
        <f>IF(ISBLANK(Values!$F28),"",Values!Q28)</f>
        <v>https://raw.githubusercontent.com/PatrickVibild/TellusAmazonPictures/master/pictures/Lenovo/T470/BL/UK/5.jpg</v>
      </c>
      <c r="R29" s="27" t="str">
        <f>IF(ISBLANK(Values!$F28),"",Values!R28)</f>
        <v>https://raw.githubusercontent.com/PatrickVibild/TellusAmazonPictures/master/pictures/Lenovo/T470/BL/UK/6.jpg</v>
      </c>
      <c r="S29" s="27" t="str">
        <f>IF(ISBLANK(Values!$F28),"",Values!S28)</f>
        <v>https://raw.githubusercontent.com/PatrickVibild/TellusAmazonPictures/master/pictures/Lenovo/T470/BL/UK/7.jpg</v>
      </c>
      <c r="T29" s="27" t="str">
        <f>IF(ISBLANK(Values!$F28),"",Values!T28)</f>
        <v>https://raw.githubusercontent.com/PatrickVibild/TellusAmazonPictures/master/pictures/Lenovo/T470/BL/UK/8.jpg</v>
      </c>
      <c r="U29" s="27" t="str">
        <f>IF(ISBLANK(Values!$F28),"",Values!U28)</f>
        <v>https://raw.githubusercontent.com/PatrickVibild/TellusAmazonPictures/master/pictures/Lenovo/T470/BL/UK/9.jpg</v>
      </c>
      <c r="V29" s="1"/>
      <c r="W29" s="29" t="str">
        <f>IF(ISBLANK(Values!E28),"","Child")</f>
        <v>Child</v>
      </c>
      <c r="X29" s="29" t="str">
        <f>IF(ISBLANK(Values!E28),"",Values!$B$13)</f>
        <v>Lenovo T470 parent</v>
      </c>
      <c r="Y29" s="31" t="str">
        <f>IF(ISBLANK(Values!E28),"","Size-Color")</f>
        <v>Size-Color</v>
      </c>
      <c r="Z29" s="29" t="str">
        <f>IF(ISBLANK(Values!E28),"","variation")</f>
        <v>variation</v>
      </c>
      <c r="AA29" s="1" t="str">
        <f>IF(ISBLANK(Values!E28),"",Values!$B$20)</f>
        <v>PartialUpdate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34" t="str">
        <f>IF(ISBLANK(Values!E28),"",IF(Values!I28,Values!$B$23,Values!$B$33))</f>
        <v>👉 LAYOUT - {flag} {language} INGEN bakgrundsbelysning.</v>
      </c>
      <c r="AJ29" s="3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Storbritannien bakgrundsbelyst.</v>
      </c>
      <c r="AM29" s="1" t="str">
        <f>SUBSTITUTE(IF(ISBLANK(Values!E28),"",Values!$B$27), "{model}", Values!$B$3)</f>
        <v>👉 KOMPATIBEL MED - Lenovo T470 T480. Vänligen kontrollera bilden och beskrivningen noggrant innan du köper något tangentbord. Detta säkerställer att du får rätt laptoptangentbord för din dator. Superenkel installation.</v>
      </c>
      <c r="AN29" s="1"/>
      <c r="AO29" s="1"/>
      <c r="AP29" s="1"/>
      <c r="AQ29" s="1"/>
      <c r="AR29" s="1"/>
      <c r="AS29" s="1"/>
      <c r="AT29" s="27" t="str">
        <f>IF(ISBLANK(Values!E28),"",Values!H28)</f>
        <v>Storbritannien</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månaders garanti efter leveransdatum. I händelse av fel på tangentbordet kommer en ny enhet eller en reservdel till produktens tangentbord att skickas. Vid brist på lager ges full återbetalning.</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6" x14ac:dyDescent="0.2">
      <c r="A30" s="1" t="str">
        <f>IF(ISBLANK(Values!E29),"",IF(Values!$B$37="EU","computercomponent","computer"))</f>
        <v>computercomponent</v>
      </c>
      <c r="B30" s="33" t="str">
        <f>IF(ISBLANK(Values!E29),"",Values!F29)</f>
        <v>Lenovo T470 BL - NOR</v>
      </c>
      <c r="C30" s="29" t="str">
        <f>IF(ISBLANK(Values!E29),"","TellusRem")</f>
        <v>TellusRem</v>
      </c>
      <c r="D30" s="28">
        <f>IF(ISBLANK(Values!E29),"",Values!E29)</f>
        <v>5714401470069</v>
      </c>
      <c r="E30" s="1" t="str">
        <f>IF(ISBLANK(Values!E29),"","EAN")</f>
        <v>EAN</v>
      </c>
      <c r="F30" s="27" t="str">
        <f>IF(ISBLANK(Values!E29),"",IF(Values!J29, SUBSTITUTE(Values!$B$1, "{language}", Values!H29) &amp; " " &amp;Values!$B$3, SUBSTITUTE(Values!$B$2, "{language}", Values!$H29) &amp; " " &amp;Values!$B$3))</f>
        <v>ersättningsbakgrundsbelyst Skandinavisk – nordisk tangentbord för Lenovo Thinkpad T470 T480</v>
      </c>
      <c r="G30" s="29" t="str">
        <f>IF(ISBLANK(Values!E29),"",IF(Values!$B$20="PartialUpdate","","TellusRem"))</f>
        <v/>
      </c>
      <c r="H30" s="1" t="str">
        <f>IF(ISBLANK(Values!E29),"",Values!$B$16)</f>
        <v>computer-keyboards</v>
      </c>
      <c r="I30" s="1" t="str">
        <f>IF(ISBLANK(Values!E29),"","4730574031")</f>
        <v>4730574031</v>
      </c>
      <c r="J30" s="31" t="str">
        <f>IF(ISBLANK(Values!E29),"",Values!F29 )</f>
        <v>Lenovo T470 BL - NOR</v>
      </c>
      <c r="K30" s="27" t="str">
        <f>IF(IF(ISBLANK(Values!E29),"",IF(Values!J29, Values!$B$4, Values!$B$5))=0,"",IF(ISBLANK(Values!E29),"",IF(Values!J29, Values!$B$4, Values!$B$5)))</f>
        <v/>
      </c>
      <c r="L30" s="27">
        <f>IF(ISBLANK(Values!E29),"",IF($CO30="DEFAULT", Values!$B$18, ""))</f>
        <v>5</v>
      </c>
      <c r="M30" s="27" t="str">
        <f>IF(ISBLANK(Values!E29),"",Values!$M29)</f>
        <v>https://download.lenovo.com/Images/Parts/Lenovo/T470/BL/NOR/Lenovo/T470/BL/NOR_A.jpg</v>
      </c>
      <c r="N30" s="27" t="str">
        <f>IF(ISBLANK(Values!$F29),"",Values!N29)</f>
        <v>https://download.lenovo.com/Images/Parts/Lenovo/T470/BL/NOR/Lenovo/T470/BL/NOR_B.jpg</v>
      </c>
      <c r="O30" s="27" t="str">
        <f>IF(ISBLANK(Values!$F29),"",Values!O29)</f>
        <v>https://download.lenovo.com/Images/Parts/Lenovo/T470/BL/NOR/Lenovo/T470/BL/NOR_details.jpg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T470 parent</v>
      </c>
      <c r="Y30" s="31" t="str">
        <f>IF(ISBLANK(Values!E29),"","Size-Color")</f>
        <v>Size-Color</v>
      </c>
      <c r="Z30" s="29" t="str">
        <f>IF(ISBLANK(Values!E29),"","variation")</f>
        <v>variation</v>
      </c>
      <c r="AA30" s="1" t="str">
        <f>IF(ISBLANK(Values!E29),"",Values!$B$20)</f>
        <v>PartialUpdate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34" t="str">
        <f>IF(ISBLANK(Values!E29),"",IF(Values!I29,Values!$B$23,Values!$B$33))</f>
        <v>👉 LAYOUT - {flag} {language} INGEN bakgrundsbelysning.</v>
      </c>
      <c r="AJ30" s="3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 🇳🇴 🇩🇰 Skandinavisk – nordisk bakgrundsbelyst.</v>
      </c>
      <c r="AM30" s="1" t="str">
        <f>SUBSTITUTE(IF(ISBLANK(Values!E29),"",Values!$B$27), "{model}", Values!$B$3)</f>
        <v>👉 KOMPATIBEL MED - Lenovo T470 T480. Vänligen kontrollera bilden och beskrivningen noggrant innan du köper något tangentbord. Detta säkerställer att du får rätt laptoptangentbord för din dator. Superenkel installation.</v>
      </c>
      <c r="AN30" s="1"/>
      <c r="AO30" s="1"/>
      <c r="AP30" s="1"/>
      <c r="AQ30" s="1"/>
      <c r="AR30" s="1"/>
      <c r="AS30" s="1"/>
      <c r="AT30" s="27" t="str">
        <f>IF(ISBLANK(Values!E29),"",Values!H29)</f>
        <v>Skandinavisk – nordisk</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månaders garanti efter leveransdatum. I händelse av fel på tangentbordet kommer en ny enhet eller en reservdel till produktens tangentbord att skickas. Vid brist på lager ges full återbetalning.</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6" x14ac:dyDescent="0.2">
      <c r="A31" s="1" t="str">
        <f>IF(ISBLANK(Values!E30),"",IF(Values!$B$37="EU","computercomponent","computer"))</f>
        <v>computercomponent</v>
      </c>
      <c r="B31" s="33" t="str">
        <f>IF(ISBLANK(Values!E30),"",Values!F30)</f>
        <v>Lenovo T470 BL - BE</v>
      </c>
      <c r="C31" s="29" t="str">
        <f>IF(ISBLANK(Values!E30),"","TellusRem")</f>
        <v>TellusRem</v>
      </c>
      <c r="D31" s="28">
        <f>IF(ISBLANK(Values!E30),"",Values!E30)</f>
        <v>5714401470076</v>
      </c>
      <c r="E31" s="1" t="str">
        <f>IF(ISBLANK(Values!E30),"","EAN")</f>
        <v>EAN</v>
      </c>
      <c r="F31" s="27" t="str">
        <f>IF(ISBLANK(Values!E30),"",IF(Values!J30, SUBSTITUTE(Values!$B$1, "{language}", Values!H30) &amp; " " &amp;Values!$B$3, SUBSTITUTE(Values!$B$2, "{language}", Values!$H30) &amp; " " &amp;Values!$B$3))</f>
        <v>ersättningsbakgrundsbelyst Belgiska tangentbord för Lenovo Thinkpad T470 T480</v>
      </c>
      <c r="G31" s="29" t="str">
        <f>IF(ISBLANK(Values!E30),"",IF(Values!$B$20="PartialUpdate","","TellusRem"))</f>
        <v/>
      </c>
      <c r="H31" s="1" t="str">
        <f>IF(ISBLANK(Values!E30),"",Values!$B$16)</f>
        <v>computer-keyboards</v>
      </c>
      <c r="I31" s="1" t="str">
        <f>IF(ISBLANK(Values!E30),"","4730574031")</f>
        <v>4730574031</v>
      </c>
      <c r="J31" s="31" t="str">
        <f>IF(ISBLANK(Values!E30),"",Values!F30 )</f>
        <v>Lenovo T470 BL - BE</v>
      </c>
      <c r="K31" s="27" t="str">
        <f>IF(IF(ISBLANK(Values!E30),"",IF(Values!J30, Values!$B$4, Values!$B$5))=0,"",IF(ISBLANK(Values!E30),"",IF(Values!J30, Values!$B$4, Values!$B$5)))</f>
        <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T470 parent</v>
      </c>
      <c r="Y31" s="31" t="str">
        <f>IF(ISBLANK(Values!E30),"","Size-Color")</f>
        <v>Size-Color</v>
      </c>
      <c r="Z31" s="29" t="str">
        <f>IF(ISBLANK(Values!E30),"","variation")</f>
        <v>variation</v>
      </c>
      <c r="AA31" s="1" t="str">
        <f>IF(ISBLANK(Values!E30),"",Values!$B$20)</f>
        <v>PartialUpdate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34" t="str">
        <f>IF(ISBLANK(Values!E30),"",IF(Values!I30,Values!$B$23,Values!$B$33))</f>
        <v>👉 LAYOUT - {flag} {language} INGEN bakgrundsbelysning.</v>
      </c>
      <c r="AJ31" s="3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Belgiska bakgrundsbelyst.</v>
      </c>
      <c r="AM31" s="1" t="str">
        <f>SUBSTITUTE(IF(ISBLANK(Values!E30),"",Values!$B$27), "{model}", Values!$B$3)</f>
        <v>👉 KOMPATIBEL MED - Lenovo T470 T480. Vänligen kontrollera bilden och beskrivningen noggrant innan du köper något tangentbord. Detta säkerställer att du får rätt laptoptangentbord för din dator. Superenkel installation.</v>
      </c>
      <c r="AN31" s="1"/>
      <c r="AO31" s="1"/>
      <c r="AP31" s="1"/>
      <c r="AQ31" s="1"/>
      <c r="AR31" s="1"/>
      <c r="AS31" s="1"/>
      <c r="AT31" s="27" t="str">
        <f>IF(ISBLANK(Values!E30),"",Values!H30)</f>
        <v>Belgiska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månaders garanti efter leveransdatum. I händelse av fel på tangentbordet kommer en ny enhet eller en reservdel till produktens tangentbord att skickas. Vid brist på lager ges full återbetalning.</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6" x14ac:dyDescent="0.2">
      <c r="A32" s="1" t="str">
        <f>IF(ISBLANK(Values!E31),"",IF(Values!$B$37="EU","computercomponent","computer"))</f>
        <v>computercomponent</v>
      </c>
      <c r="B32" s="33" t="str">
        <f>IF(ISBLANK(Values!E31),"",Values!F31)</f>
        <v>Lenovo T470 BL - BG</v>
      </c>
      <c r="C32" s="29" t="str">
        <f>IF(ISBLANK(Values!E31),"","TellusRem")</f>
        <v>TellusRem</v>
      </c>
      <c r="D32" s="28">
        <f>IF(ISBLANK(Values!E31),"",Values!E31)</f>
        <v>5714401470083</v>
      </c>
      <c r="E32" s="1" t="str">
        <f>IF(ISBLANK(Values!E31),"","EAN")</f>
        <v>EAN</v>
      </c>
      <c r="F32" s="27" t="str">
        <f>IF(ISBLANK(Values!E31),"",IF(Values!J31, SUBSTITUTE(Values!$B$1, "{language}", Values!H31) &amp; " " &amp;Values!$B$3, SUBSTITUTE(Values!$B$2, "{language}", Values!$H31) &amp; " " &amp;Values!$B$3))</f>
        <v>ersättningsbakgrundsbelyst Bulgariska tangentbord för Lenovo Thinkpad T470 T480</v>
      </c>
      <c r="G32" s="29" t="str">
        <f>IF(ISBLANK(Values!E31),"",IF(Values!$B$20="PartialUpdate","","TellusRem"))</f>
        <v/>
      </c>
      <c r="H32" s="1" t="str">
        <f>IF(ISBLANK(Values!E31),"",Values!$B$16)</f>
        <v>computer-keyboards</v>
      </c>
      <c r="I32" s="1" t="str">
        <f>IF(ISBLANK(Values!E31),"","4730574031")</f>
        <v>4730574031</v>
      </c>
      <c r="J32" s="31" t="str">
        <f>IF(ISBLANK(Values!E31),"",Values!F31 )</f>
        <v>Lenovo T470 BL - BG</v>
      </c>
      <c r="K32" s="27" t="str">
        <f>IF(IF(ISBLANK(Values!E31),"",IF(Values!J31, Values!$B$4, Values!$B$5))=0,"",IF(ISBLANK(Values!E31),"",IF(Values!J31, Values!$B$4, Values!$B$5)))</f>
        <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T470 parent</v>
      </c>
      <c r="Y32" s="31" t="str">
        <f>IF(ISBLANK(Values!E31),"","Size-Color")</f>
        <v>Size-Color</v>
      </c>
      <c r="Z32" s="29" t="str">
        <f>IF(ISBLANK(Values!E31),"","variation")</f>
        <v>variation</v>
      </c>
      <c r="AA32" s="1" t="str">
        <f>IF(ISBLANK(Values!E31),"",Values!$B$20)</f>
        <v>PartialUpdate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34" t="str">
        <f>IF(ISBLANK(Values!E31),"",IF(Values!I31,Values!$B$23,Values!$B$33))</f>
        <v>👉 LAYOUT - {flag} {language} INGEN bakgrundsbelysning.</v>
      </c>
      <c r="AJ32" s="3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Bulgariska bakgrundsbelyst.</v>
      </c>
      <c r="AM32" s="1" t="str">
        <f>SUBSTITUTE(IF(ISBLANK(Values!E31),"",Values!$B$27), "{model}", Values!$B$3)</f>
        <v>👉 KOMPATIBEL MED - Lenovo T470 T480. Vänligen kontrollera bilden och beskrivningen noggrant innan du köper något tangentbord. Detta säkerställer att du får rätt laptoptangentbord för din dator. Superenkel installation.</v>
      </c>
      <c r="AN32" s="1"/>
      <c r="AO32" s="1"/>
      <c r="AP32" s="1"/>
      <c r="AQ32" s="1"/>
      <c r="AR32" s="1"/>
      <c r="AS32" s="1"/>
      <c r="AT32" s="27" t="str">
        <f>IF(ISBLANK(Values!E31),"",Values!H31)</f>
        <v>Bulgariska</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månaders garanti efter leveransdatum. I händelse av fel på tangentbordet kommer en ny enhet eller en reservdel till produktens tangentbord att skickas. Vid brist på lager ges full återbetalning.</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6" x14ac:dyDescent="0.2">
      <c r="A33" s="1" t="str">
        <f>IF(ISBLANK(Values!E32),"",IF(Values!$B$37="EU","computercomponent","computer"))</f>
        <v>computercomponent</v>
      </c>
      <c r="B33" s="33" t="str">
        <f>IF(ISBLANK(Values!E32),"",Values!F32)</f>
        <v>Lenovo T470 BL - CZ</v>
      </c>
      <c r="C33" s="29" t="str">
        <f>IF(ISBLANK(Values!E32),"","TellusRem")</f>
        <v>TellusRem</v>
      </c>
      <c r="D33" s="28">
        <f>IF(ISBLANK(Values!E32),"",Values!E32)</f>
        <v>5714401470090</v>
      </c>
      <c r="E33" s="1" t="str">
        <f>IF(ISBLANK(Values!E32),"","EAN")</f>
        <v>EAN</v>
      </c>
      <c r="F33" s="27" t="str">
        <f>IF(ISBLANK(Values!E32),"",IF(Values!J32, SUBSTITUTE(Values!$B$1, "{language}", Values!H32) &amp; " " &amp;Values!$B$3, SUBSTITUTE(Values!$B$2, "{language}", Values!$H32) &amp; " " &amp;Values!$B$3))</f>
        <v>ersättningsbakgrundsbelyst Tjeckiska tangentbord för Lenovo Thinkpad T470 T480</v>
      </c>
      <c r="G33" s="29" t="str">
        <f>IF(ISBLANK(Values!E32),"",IF(Values!$B$20="PartialUpdate","","TellusRem"))</f>
        <v/>
      </c>
      <c r="H33" s="1" t="str">
        <f>IF(ISBLANK(Values!E32),"",Values!$B$16)</f>
        <v>computer-keyboards</v>
      </c>
      <c r="I33" s="1" t="str">
        <f>IF(ISBLANK(Values!E32),"","4730574031")</f>
        <v>4730574031</v>
      </c>
      <c r="J33" s="31" t="str">
        <f>IF(ISBLANK(Values!E32),"",Values!F32 )</f>
        <v>Lenovo T470 BL - CZ</v>
      </c>
      <c r="K33" s="27" t="str">
        <f>IF(IF(ISBLANK(Values!E32),"",IF(Values!J32, Values!$B$4, Values!$B$5))=0,"",IF(ISBLANK(Values!E32),"",IF(Values!J32, Values!$B$4, Values!$B$5)))</f>
        <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T470 parent</v>
      </c>
      <c r="Y33" s="31" t="str">
        <f>IF(ISBLANK(Values!E32),"","Size-Color")</f>
        <v>Size-Color</v>
      </c>
      <c r="Z33" s="29" t="str">
        <f>IF(ISBLANK(Values!E32),"","variation")</f>
        <v>variation</v>
      </c>
      <c r="AA33" s="1" t="str">
        <f>IF(ISBLANK(Values!E32),"",Values!$B$20)</f>
        <v>PartialUpdate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34" t="str">
        <f>IF(ISBLANK(Values!E32),"",IF(Values!I32,Values!$B$23,Values!$B$33))</f>
        <v>👉 LAYOUT - {flag} {language} INGEN bakgrundsbelysning.</v>
      </c>
      <c r="AJ33" s="3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Tjeckiska bakgrundsbelyst.</v>
      </c>
      <c r="AM33" s="1" t="str">
        <f>SUBSTITUTE(IF(ISBLANK(Values!E32),"",Values!$B$27), "{model}", Values!$B$3)</f>
        <v>👉 KOMPATIBEL MED - Lenovo T470 T480. Vänligen kontrollera bilden och beskrivningen noggrant innan du köper något tangentbord. Detta säkerställer att du får rätt laptoptangentbord för din dator. Superenkel installation.</v>
      </c>
      <c r="AN33" s="1"/>
      <c r="AO33" s="1"/>
      <c r="AP33" s="1"/>
      <c r="AQ33" s="1"/>
      <c r="AR33" s="1"/>
      <c r="AS33" s="1"/>
      <c r="AT33" s="27" t="str">
        <f>IF(ISBLANK(Values!E32),"",Values!H32)</f>
        <v>Tjeckiska</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månaders garanti efter leveransdatum. I händelse av fel på tangentbordet kommer en ny enhet eller en reservdel till produktens tangentbord att skickas. Vid brist på lager ges full återbetalning.</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6" x14ac:dyDescent="0.2">
      <c r="A34" s="1" t="str">
        <f>IF(ISBLANK(Values!E33),"",IF(Values!$B$37="EU","computercomponent","computer"))</f>
        <v>computercomponent</v>
      </c>
      <c r="B34" s="33" t="str">
        <f>IF(ISBLANK(Values!E33),"",Values!F33)</f>
        <v>Lenovo T470 BL - DK</v>
      </c>
      <c r="C34" s="29" t="str">
        <f>IF(ISBLANK(Values!E33),"","TellusRem")</f>
        <v>TellusRem</v>
      </c>
      <c r="D34" s="28">
        <f>IF(ISBLANK(Values!E33),"",Values!E33)</f>
        <v>5714401470106</v>
      </c>
      <c r="E34" s="1" t="str">
        <f>IF(ISBLANK(Values!E33),"","EAN")</f>
        <v>EAN</v>
      </c>
      <c r="F34" s="27" t="str">
        <f>IF(ISBLANK(Values!E33),"",IF(Values!J33, SUBSTITUTE(Values!$B$1, "{language}", Values!H33) &amp; " " &amp;Values!$B$3, SUBSTITUTE(Values!$B$2, "{language}", Values!$H33) &amp; " " &amp;Values!$B$3))</f>
        <v>ersättningsbakgrundsbelyst Danska tangentbord för Lenovo Thinkpad T470 T480</v>
      </c>
      <c r="G34" s="29" t="str">
        <f>IF(ISBLANK(Values!E33),"",IF(Values!$B$20="PartialUpdate","","TellusRem"))</f>
        <v/>
      </c>
      <c r="H34" s="1" t="str">
        <f>IF(ISBLANK(Values!E33),"",Values!$B$16)</f>
        <v>computer-keyboards</v>
      </c>
      <c r="I34" s="1" t="str">
        <f>IF(ISBLANK(Values!E33),"","4730574031")</f>
        <v>4730574031</v>
      </c>
      <c r="J34" s="31" t="str">
        <f>IF(ISBLANK(Values!E33),"",Values!F33 )</f>
        <v>Lenovo T470 BL - DK</v>
      </c>
      <c r="K34" s="27" t="str">
        <f>IF(IF(ISBLANK(Values!E33),"",IF(Values!J33, Values!$B$4, Values!$B$5))=0,"",IF(ISBLANK(Values!E33),"",IF(Values!J33, Values!$B$4, Values!$B$5)))</f>
        <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T470 parent</v>
      </c>
      <c r="Y34" s="31" t="str">
        <f>IF(ISBLANK(Values!E33),"","Size-Color")</f>
        <v>Size-Color</v>
      </c>
      <c r="Z34" s="29" t="str">
        <f>IF(ISBLANK(Values!E33),"","variation")</f>
        <v>variation</v>
      </c>
      <c r="AA34" s="1" t="str">
        <f>IF(ISBLANK(Values!E33),"",Values!$B$20)</f>
        <v>PartialUpdate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34" t="str">
        <f>IF(ISBLANK(Values!E33),"",IF(Values!I33,Values!$B$23,Values!$B$33))</f>
        <v>👉 LAYOUT - {flag} {language} INGEN bakgrundsbelysning.</v>
      </c>
      <c r="AJ34" s="3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Danska bakgrundsbelyst.</v>
      </c>
      <c r="AM34" s="1" t="str">
        <f>SUBSTITUTE(IF(ISBLANK(Values!E33),"",Values!$B$27), "{model}", Values!$B$3)</f>
        <v>👉 KOMPATIBEL MED - Lenovo T470 T480. Vänligen kontrollera bilden och beskrivningen noggrant innan du köper något tangentbord. Detta säkerställer att du får rätt laptoptangentbord för din dator. Superenkel installation.</v>
      </c>
      <c r="AN34" s="1"/>
      <c r="AO34" s="1"/>
      <c r="AP34" s="1"/>
      <c r="AQ34" s="1"/>
      <c r="AR34" s="1"/>
      <c r="AS34" s="1"/>
      <c r="AT34" s="27" t="str">
        <f>IF(ISBLANK(Values!E33),"",Values!H33)</f>
        <v>Danska</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månaders garanti efter leveransdatum. I händelse av fel på tangentbordet kommer en ny enhet eller en reservdel till produktens tangentbord att skickas. Vid brist på lager ges full återbetalning.</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6" x14ac:dyDescent="0.2">
      <c r="A35" s="1" t="str">
        <f>IF(ISBLANK(Values!E34),"",IF(Values!$B$37="EU","computercomponent","computer"))</f>
        <v>computercomponent</v>
      </c>
      <c r="B35" s="33" t="str">
        <f>IF(ISBLANK(Values!E34),"",Values!F34)</f>
        <v>Lenovo T470 BL - HU</v>
      </c>
      <c r="C35" s="29" t="str">
        <f>IF(ISBLANK(Values!E34),"","TellusRem")</f>
        <v>TellusRem</v>
      </c>
      <c r="D35" s="28">
        <f>IF(ISBLANK(Values!E34),"",Values!E34)</f>
        <v>5714401470113</v>
      </c>
      <c r="E35" s="1" t="str">
        <f>IF(ISBLANK(Values!E34),"","EAN")</f>
        <v>EAN</v>
      </c>
      <c r="F35" s="27" t="str">
        <f>IF(ISBLANK(Values!E34),"",IF(Values!J34, SUBSTITUTE(Values!$B$1, "{language}", Values!H34) &amp; " " &amp;Values!$B$3, SUBSTITUTE(Values!$B$2, "{language}", Values!$H34) &amp; " " &amp;Values!$B$3))</f>
        <v>ersättningsbakgrundsbelyst Ungerska tangentbord för Lenovo Thinkpad T470 T480</v>
      </c>
      <c r="G35" s="29" t="str">
        <f>IF(ISBLANK(Values!E34),"",IF(Values!$B$20="PartialUpdate","","TellusRem"))</f>
        <v/>
      </c>
      <c r="H35" s="1" t="str">
        <f>IF(ISBLANK(Values!E34),"",Values!$B$16)</f>
        <v>computer-keyboards</v>
      </c>
      <c r="I35" s="1" t="str">
        <f>IF(ISBLANK(Values!E34),"","4730574031")</f>
        <v>4730574031</v>
      </c>
      <c r="J35" s="31" t="str">
        <f>IF(ISBLANK(Values!E34),"",Values!F34 )</f>
        <v>Lenovo T470 BL - HU</v>
      </c>
      <c r="K35" s="27" t="str">
        <f>IF(IF(ISBLANK(Values!E34),"",IF(Values!J34, Values!$B$4, Values!$B$5))=0,"",IF(ISBLANK(Values!E34),"",IF(Values!J34, Values!$B$4, Values!$B$5)))</f>
        <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T470 parent</v>
      </c>
      <c r="Y35" s="31" t="str">
        <f>IF(ISBLANK(Values!E34),"","Size-Color")</f>
        <v>Size-Color</v>
      </c>
      <c r="Z35" s="29" t="str">
        <f>IF(ISBLANK(Values!E34),"","variation")</f>
        <v>variation</v>
      </c>
      <c r="AA35" s="1" t="str">
        <f>IF(ISBLANK(Values!E34),"",Values!$B$20)</f>
        <v>PartialUpdate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34" t="str">
        <f>IF(ISBLANK(Values!E34),"",IF(Values!I34,Values!$B$23,Values!$B$33))</f>
        <v>👉 LAYOUT - {flag} {language} INGEN bakgrundsbelysning.</v>
      </c>
      <c r="AJ35" s="3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Ungerska bakgrundsbelyst.</v>
      </c>
      <c r="AM35" s="1" t="str">
        <f>SUBSTITUTE(IF(ISBLANK(Values!E34),"",Values!$B$27), "{model}", Values!$B$3)</f>
        <v>👉 KOMPATIBEL MED - Lenovo T470 T480. Vänligen kontrollera bilden och beskrivningen noggrant innan du köper något tangentbord. Detta säkerställer att du får rätt laptoptangentbord för din dator. Superenkel installation.</v>
      </c>
      <c r="AN35" s="1"/>
      <c r="AO35" s="1"/>
      <c r="AP35" s="1"/>
      <c r="AQ35" s="1"/>
      <c r="AR35" s="1"/>
      <c r="AS35" s="1"/>
      <c r="AT35" s="27" t="str">
        <f>IF(ISBLANK(Values!E34),"",Values!H34)</f>
        <v>Ungerska</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månaders garanti efter leveransdatum. I händelse av fel på tangentbordet kommer en ny enhet eller en reservdel till produktens tangentbord att skickas. Vid brist på lager ges full återbetalning.</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6" x14ac:dyDescent="0.2">
      <c r="A36" s="1" t="str">
        <f>IF(ISBLANK(Values!E35),"",IF(Values!$B$37="EU","computercomponent","computer"))</f>
        <v>computercomponent</v>
      </c>
      <c r="B36" s="33" t="str">
        <f>IF(ISBLANK(Values!E35),"",Values!F35)</f>
        <v>Lenovo T470 BL - NL</v>
      </c>
      <c r="C36" s="29" t="str">
        <f>IF(ISBLANK(Values!E35),"","TellusRem")</f>
        <v>TellusRem</v>
      </c>
      <c r="D36" s="28">
        <f>IF(ISBLANK(Values!E35),"",Values!E35)</f>
        <v>5714401470120</v>
      </c>
      <c r="E36" s="1" t="str">
        <f>IF(ISBLANK(Values!E35),"","EAN")</f>
        <v>EAN</v>
      </c>
      <c r="F36" s="27" t="str">
        <f>IF(ISBLANK(Values!E35),"",IF(Values!J35, SUBSTITUTE(Values!$B$1, "{language}", Values!H35) &amp; " " &amp;Values!$B$3, SUBSTITUTE(Values!$B$2, "{language}", Values!$H35) &amp; " " &amp;Values!$B$3))</f>
        <v>ersättningsbakgrundsbelyst Holländska tangentbord för Lenovo Thinkpad T470 T480</v>
      </c>
      <c r="G36" s="29" t="str">
        <f>IF(ISBLANK(Values!E35),"",IF(Values!$B$20="PartialUpdate","","TellusRem"))</f>
        <v/>
      </c>
      <c r="H36" s="1" t="str">
        <f>IF(ISBLANK(Values!E35),"",Values!$B$16)</f>
        <v>computer-keyboards</v>
      </c>
      <c r="I36" s="1" t="str">
        <f>IF(ISBLANK(Values!E35),"","4730574031")</f>
        <v>4730574031</v>
      </c>
      <c r="J36" s="31" t="str">
        <f>IF(ISBLANK(Values!E35),"",Values!F35 )</f>
        <v>Lenovo T470 BL - NL</v>
      </c>
      <c r="K36" s="27" t="str">
        <f>IF(IF(ISBLANK(Values!E35),"",IF(Values!J35, Values!$B$4, Values!$B$5))=0,"",IF(ISBLANK(Values!E35),"",IF(Values!J35, Values!$B$4, Values!$B$5)))</f>
        <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T470 parent</v>
      </c>
      <c r="Y36" s="31" t="str">
        <f>IF(ISBLANK(Values!E35),"","Size-Color")</f>
        <v>Size-Color</v>
      </c>
      <c r="Z36" s="29" t="str">
        <f>IF(ISBLANK(Values!E35),"","variation")</f>
        <v>variation</v>
      </c>
      <c r="AA36" s="1" t="str">
        <f>IF(ISBLANK(Values!E35),"",Values!$B$20)</f>
        <v>PartialUpdate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34" t="str">
        <f>IF(ISBLANK(Values!E35),"",IF(Values!I35,Values!$B$23,Values!$B$33))</f>
        <v>👉 LAYOUT - {flag} {language} INGEN bakgrundsbelysning.</v>
      </c>
      <c r="AJ36" s="3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Holländska bakgrundsbelyst.</v>
      </c>
      <c r="AM36" s="1" t="str">
        <f>SUBSTITUTE(IF(ISBLANK(Values!E35),"",Values!$B$27), "{model}", Values!$B$3)</f>
        <v>👉 KOMPATIBEL MED - Lenovo T470 T480. Vänligen kontrollera bilden och beskrivningen noggrant innan du köper något tangentbord. Detta säkerställer att du får rätt laptoptangentbord för din dator. Superenkel installation.</v>
      </c>
      <c r="AN36" s="1"/>
      <c r="AO36" s="1"/>
      <c r="AP36" s="1"/>
      <c r="AQ36" s="1"/>
      <c r="AR36" s="1"/>
      <c r="AS36" s="1"/>
      <c r="AT36" s="27" t="str">
        <f>IF(ISBLANK(Values!E35),"",Values!H35)</f>
        <v>Holländska</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månaders garanti efter leveransdatum. I händelse av fel på tangentbordet kommer en ny enhet eller en reservdel till produktens tangentbord att skickas. Vid brist på lager ges full återbetalning.</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6" x14ac:dyDescent="0.2">
      <c r="A37" s="1" t="str">
        <f>IF(ISBLANK(Values!E36),"",IF(Values!$B$37="EU","computercomponent","computer"))</f>
        <v>computercomponent</v>
      </c>
      <c r="B37" s="33" t="str">
        <f>IF(ISBLANK(Values!E36),"",Values!F36)</f>
        <v>Lenovo T470 BL - NO</v>
      </c>
      <c r="C37" s="29" t="str">
        <f>IF(ISBLANK(Values!E36),"","TellusRem")</f>
        <v>TellusRem</v>
      </c>
      <c r="D37" s="28">
        <f>IF(ISBLANK(Values!E36),"",Values!E36)</f>
        <v>5714401470137</v>
      </c>
      <c r="E37" s="1" t="str">
        <f>IF(ISBLANK(Values!E36),"","EAN")</f>
        <v>EAN</v>
      </c>
      <c r="F37" s="27" t="str">
        <f>IF(ISBLANK(Values!E36),"",IF(Values!J36, SUBSTITUTE(Values!$B$1, "{language}", Values!H36) &amp; " " &amp;Values!$B$3, SUBSTITUTE(Values!$B$2, "{language}", Values!$H36) &amp; " " &amp;Values!$B$3))</f>
        <v>ersättningsbakgrundsbelyst Norska tangentbord för Lenovo Thinkpad T470 T480</v>
      </c>
      <c r="G37" s="29" t="str">
        <f>IF(ISBLANK(Values!E36),"",IF(Values!$B$20="PartialUpdate","","TellusRem"))</f>
        <v/>
      </c>
      <c r="H37" s="1" t="str">
        <f>IF(ISBLANK(Values!E36),"",Values!$B$16)</f>
        <v>computer-keyboards</v>
      </c>
      <c r="I37" s="1" t="str">
        <f>IF(ISBLANK(Values!E36),"","4730574031")</f>
        <v>4730574031</v>
      </c>
      <c r="J37" s="31" t="str">
        <f>IF(ISBLANK(Values!E36),"",Values!F36 )</f>
        <v>Lenovo T470 BL - NO</v>
      </c>
      <c r="K37" s="27" t="str">
        <f>IF(IF(ISBLANK(Values!E36),"",IF(Values!J36, Values!$B$4, Values!$B$5))=0,"",IF(ISBLANK(Values!E36),"",IF(Values!J36, Values!$B$4, Values!$B$5)))</f>
        <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T470 parent</v>
      </c>
      <c r="Y37" s="31" t="str">
        <f>IF(ISBLANK(Values!E36),"","Size-Color")</f>
        <v>Size-Color</v>
      </c>
      <c r="Z37" s="29" t="str">
        <f>IF(ISBLANK(Values!E36),"","variation")</f>
        <v>variation</v>
      </c>
      <c r="AA37" s="1" t="str">
        <f>IF(ISBLANK(Values!E36),"",Values!$B$20)</f>
        <v>PartialUpdate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34" t="str">
        <f>IF(ISBLANK(Values!E36),"",IF(Values!I36,Values!$B$23,Values!$B$33))</f>
        <v>👉 LAYOUT - {flag} {language} INGEN bakgrundsbelysning.</v>
      </c>
      <c r="AJ37" s="3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Norska bakgrundsbelyst.</v>
      </c>
      <c r="AM37" s="1" t="str">
        <f>SUBSTITUTE(IF(ISBLANK(Values!E36),"",Values!$B$27), "{model}", Values!$B$3)</f>
        <v>👉 KOMPATIBEL MED - Lenovo T470 T480. Vänligen kontrollera bilden och beskrivningen noggrant innan du köper något tangentbord. Detta säkerställer att du får rätt laptoptangentbord för din dator. Superenkel installation.</v>
      </c>
      <c r="AN37" s="1"/>
      <c r="AO37" s="1"/>
      <c r="AP37" s="1"/>
      <c r="AQ37" s="1"/>
      <c r="AR37" s="1"/>
      <c r="AS37" s="1"/>
      <c r="AT37" s="27" t="str">
        <f>IF(ISBLANK(Values!E36),"",Values!H36)</f>
        <v>Norska</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månaders garanti efter leveransdatum. I händelse av fel på tangentbordet kommer en ny enhet eller en reservdel till produktens tangentbord att skickas. Vid brist på lager ges full återbetalning.</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6" x14ac:dyDescent="0.2">
      <c r="A38" s="1" t="str">
        <f>IF(ISBLANK(Values!E37),"",IF(Values!$B$37="EU","computercomponent","computer"))</f>
        <v>computercomponent</v>
      </c>
      <c r="B38" s="33" t="str">
        <f>IF(ISBLANK(Values!E37),"",Values!F37)</f>
        <v>Lenovo T470 BL - PL</v>
      </c>
      <c r="C38" s="29" t="str">
        <f>IF(ISBLANK(Values!E37),"","TellusRem")</f>
        <v>TellusRem</v>
      </c>
      <c r="D38" s="28">
        <f>IF(ISBLANK(Values!E37),"",Values!E37)</f>
        <v>5714401470144</v>
      </c>
      <c r="E38" s="1" t="str">
        <f>IF(ISBLANK(Values!E37),"","EAN")</f>
        <v>EAN</v>
      </c>
      <c r="F38" s="27" t="str">
        <f>IF(ISBLANK(Values!E37),"",IF(Values!J37, SUBSTITUTE(Values!$B$1, "{language}", Values!H37) &amp; " " &amp;Values!$B$3, SUBSTITUTE(Values!$B$2, "{language}", Values!$H37) &amp; " " &amp;Values!$B$3))</f>
        <v>ersättningsbakgrundsbelyst Putsa tangentbord för Lenovo Thinkpad T470 T480</v>
      </c>
      <c r="G38" s="29" t="str">
        <f>IF(ISBLANK(Values!E37),"",IF(Values!$B$20="PartialUpdate","","TellusRem"))</f>
        <v/>
      </c>
      <c r="H38" s="1" t="str">
        <f>IF(ISBLANK(Values!E37),"",Values!$B$16)</f>
        <v>computer-keyboards</v>
      </c>
      <c r="I38" s="1" t="str">
        <f>IF(ISBLANK(Values!E37),"","4730574031")</f>
        <v>4730574031</v>
      </c>
      <c r="J38" s="31" t="str">
        <f>IF(ISBLANK(Values!E37),"",Values!F37 )</f>
        <v>Lenovo T470 BL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T470 parent</v>
      </c>
      <c r="Y38" s="31" t="str">
        <f>IF(ISBLANK(Values!E37),"","Size-Color")</f>
        <v>Size-Color</v>
      </c>
      <c r="Z38" s="29" t="str">
        <f>IF(ISBLANK(Values!E37),"","variation")</f>
        <v>variation</v>
      </c>
      <c r="AA38" s="1" t="str">
        <f>IF(ISBLANK(Values!E37),"",Values!$B$20)</f>
        <v>PartialUpdate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34" t="str">
        <f>IF(ISBLANK(Values!E37),"",IF(Values!I37,Values!$B$23,Values!$B$33))</f>
        <v>👉 LAYOUT - {flag} {language} INGEN bakgrundsbelysning.</v>
      </c>
      <c r="AJ38" s="3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Putsa bakgrundsbelyst.</v>
      </c>
      <c r="AM38" s="1" t="str">
        <f>SUBSTITUTE(IF(ISBLANK(Values!E37),"",Values!$B$27), "{model}", Values!$B$3)</f>
        <v>👉 KOMPATIBEL MED - Lenovo T470 T480. Vänligen kontrollera bilden och beskrivningen noggrant innan du köper något tangentbord. Detta säkerställer att du får rätt laptoptangentbord för din dator. Superenkel installation.</v>
      </c>
      <c r="AN38" s="1"/>
      <c r="AO38" s="1"/>
      <c r="AP38" s="1"/>
      <c r="AQ38" s="1"/>
      <c r="AR38" s="1"/>
      <c r="AS38" s="1"/>
      <c r="AT38" s="27" t="str">
        <f>IF(ISBLANK(Values!E37),"",Values!H37)</f>
        <v>Putsa</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månaders garanti efter leveransdatum. I händelse av fel på tangentbordet kommer en ny enhet eller en reservdel till produktens tangentbord att skickas. Vid brist på lager ges full återbetalning.</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6" x14ac:dyDescent="0.2">
      <c r="A39" s="1" t="str">
        <f>IF(ISBLANK(Values!E38),"",IF(Values!$B$37="EU","computercomponent","computer"))</f>
        <v>computercomponent</v>
      </c>
      <c r="B39" s="33" t="str">
        <f>IF(ISBLANK(Values!E38),"",Values!F38)</f>
        <v>Lenovo T470 BL - PT</v>
      </c>
      <c r="C39" s="29" t="str">
        <f>IF(ISBLANK(Values!E38),"","TellusRem")</f>
        <v>TellusRem</v>
      </c>
      <c r="D39" s="28">
        <f>IF(ISBLANK(Values!E38),"",Values!E38)</f>
        <v>5714401470151</v>
      </c>
      <c r="E39" s="1" t="str">
        <f>IF(ISBLANK(Values!E38),"","EAN")</f>
        <v>EAN</v>
      </c>
      <c r="F39" s="27" t="str">
        <f>IF(ISBLANK(Values!E38),"",IF(Values!J38, SUBSTITUTE(Values!$B$1, "{language}", Values!H38) &amp; " " &amp;Values!$B$3, SUBSTITUTE(Values!$B$2, "{language}", Values!$H38) &amp; " " &amp;Values!$B$3))</f>
        <v>ersättningsbakgrundsbelyst Portugisiska tangentbord för Lenovo Thinkpad T470 T480</v>
      </c>
      <c r="G39" s="29" t="str">
        <f>IF(ISBLANK(Values!E38),"",IF(Values!$B$20="PartialUpdate","","TellusRem"))</f>
        <v/>
      </c>
      <c r="H39" s="1" t="str">
        <f>IF(ISBLANK(Values!E38),"",Values!$B$16)</f>
        <v>computer-keyboards</v>
      </c>
      <c r="I39" s="1" t="str">
        <f>IF(ISBLANK(Values!E38),"","4730574031")</f>
        <v>4730574031</v>
      </c>
      <c r="J39" s="31" t="str">
        <f>IF(ISBLANK(Values!E38),"",Values!F38 )</f>
        <v>Lenovo T470 BL - PT</v>
      </c>
      <c r="K39" s="27" t="str">
        <f>IF(IF(ISBLANK(Values!E38),"",IF(Values!J38, Values!$B$4, Values!$B$5))=0,"",IF(ISBLANK(Values!E38),"",IF(Values!J38, Values!$B$4, Values!$B$5)))</f>
        <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T470 parent</v>
      </c>
      <c r="Y39" s="31" t="str">
        <f>IF(ISBLANK(Values!E38),"","Size-Color")</f>
        <v>Size-Color</v>
      </c>
      <c r="Z39" s="29" t="str">
        <f>IF(ISBLANK(Values!E38),"","variation")</f>
        <v>variation</v>
      </c>
      <c r="AA39" s="1" t="str">
        <f>IF(ISBLANK(Values!E38),"",Values!$B$20)</f>
        <v>PartialUpdate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34" t="str">
        <f>IF(ISBLANK(Values!E38),"",IF(Values!I38,Values!$B$23,Values!$B$33))</f>
        <v>👉 LAYOUT - {flag} {language} INGEN bakgrundsbelysning.</v>
      </c>
      <c r="AJ39" s="3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Portugisiska bakgrundsbelyst.</v>
      </c>
      <c r="AM39" s="1" t="str">
        <f>SUBSTITUTE(IF(ISBLANK(Values!E38),"",Values!$B$27), "{model}", Values!$B$3)</f>
        <v>👉 KOMPATIBEL MED - Lenovo T470 T480. Vänligen kontrollera bilden och beskrivningen noggrant innan du köper något tangentbord. Detta säkerställer att du får rätt laptoptangentbord för din dator. Superenkel installation.</v>
      </c>
      <c r="AN39" s="1"/>
      <c r="AO39" s="1"/>
      <c r="AP39" s="1"/>
      <c r="AQ39" s="1"/>
      <c r="AR39" s="1"/>
      <c r="AS39" s="1"/>
      <c r="AT39" s="27" t="str">
        <f>IF(ISBLANK(Values!E38),"",Values!H38)</f>
        <v>Portugisiska</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månaders garanti efter leveransdatum. I händelse av fel på tangentbordet kommer en ny enhet eller en reservdel till produktens tangentbord att skickas. Vid brist på lager ges full återbetalning.</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6" x14ac:dyDescent="0.2">
      <c r="A40" s="1" t="str">
        <f>IF(ISBLANK(Values!E39),"",IF(Values!$B$37="EU","computercomponent","computer"))</f>
        <v>computercomponent</v>
      </c>
      <c r="B40" s="33" t="str">
        <f>IF(ISBLANK(Values!E39),"",Values!F39)</f>
        <v>Lenovo T470 BL - SE/FI</v>
      </c>
      <c r="C40" s="29" t="str">
        <f>IF(ISBLANK(Values!E39),"","TellusRem")</f>
        <v>TellusRem</v>
      </c>
      <c r="D40" s="28">
        <f>IF(ISBLANK(Values!E39),"",Values!E39)</f>
        <v>5714401470168</v>
      </c>
      <c r="E40" s="1" t="str">
        <f>IF(ISBLANK(Values!E39),"","EAN")</f>
        <v>EAN</v>
      </c>
      <c r="F40" s="27" t="str">
        <f>IF(ISBLANK(Values!E39),"",IF(Values!J39, SUBSTITUTE(Values!$B$1, "{language}", Values!H39) &amp; " " &amp;Values!$B$3, SUBSTITUTE(Values!$B$2, "{language}", Values!$H39) &amp; " " &amp;Values!$B$3))</f>
        <v>ersättningsbakgrundsbelyst Svenska – finska tangentbord för Lenovo Thinkpad T470 T480</v>
      </c>
      <c r="G40" s="29" t="str">
        <f>IF(ISBLANK(Values!E39),"",IF(Values!$B$20="PartialUpdate","","TellusRem"))</f>
        <v/>
      </c>
      <c r="H40" s="1" t="str">
        <f>IF(ISBLANK(Values!E39),"",Values!$B$16)</f>
        <v>computer-keyboards</v>
      </c>
      <c r="I40" s="1" t="str">
        <f>IF(ISBLANK(Values!E39),"","4730574031")</f>
        <v>4730574031</v>
      </c>
      <c r="J40" s="31" t="str">
        <f>IF(ISBLANK(Values!E39),"",Values!F39 )</f>
        <v>Lenovo T470 BL - SE/FI</v>
      </c>
      <c r="K40" s="27" t="str">
        <f>IF(IF(ISBLANK(Values!E39),"",IF(Values!J39, Values!$B$4, Values!$B$5))=0,"",IF(ISBLANK(Values!E39),"",IF(Values!J39, Values!$B$4, Values!$B$5)))</f>
        <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T470 parent</v>
      </c>
      <c r="Y40" s="31" t="str">
        <f>IF(ISBLANK(Values!E39),"","Size-Color")</f>
        <v>Size-Color</v>
      </c>
      <c r="Z40" s="29" t="str">
        <f>IF(ISBLANK(Values!E39),"","variation")</f>
        <v>variation</v>
      </c>
      <c r="AA40" s="1" t="str">
        <f>IF(ISBLANK(Values!E39),"",Values!$B$20)</f>
        <v>PartialUpdate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34" t="str">
        <f>IF(ISBLANK(Values!E39),"",IF(Values!I39,Values!$B$23,Values!$B$33))</f>
        <v>👉 LAYOUT - {flag} {language} INGEN bakgrundsbelysning.</v>
      </c>
      <c r="AJ40" s="3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 Svenska – finska bakgrundsbelyst.</v>
      </c>
      <c r="AM40" s="1" t="str">
        <f>SUBSTITUTE(IF(ISBLANK(Values!E39),"",Values!$B$27), "{model}", Values!$B$3)</f>
        <v>👉 KOMPATIBEL MED - Lenovo T470 T480. Vänligen kontrollera bilden och beskrivningen noggrant innan du köper något tangentbord. Detta säkerställer att du får rätt laptoptangentbord för din dator. Superenkel installation.</v>
      </c>
      <c r="AN40" s="1"/>
      <c r="AO40" s="1"/>
      <c r="AP40" s="1"/>
      <c r="AQ40" s="1"/>
      <c r="AR40" s="1"/>
      <c r="AS40" s="1"/>
      <c r="AT40" s="27" t="str">
        <f>IF(ISBLANK(Values!E39),"",Values!H39)</f>
        <v>Svenska – finska</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månaders garanti efter leveransdatum. I händelse av fel på tangentbordet kommer en ny enhet eller en reservdel till produktens tangentbord att skickas. Vid brist på lager ges full återbetalning.</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6" x14ac:dyDescent="0.2">
      <c r="A41" s="1" t="str">
        <f>IF(ISBLANK(Values!E40),"",IF(Values!$B$37="EU","computercomponent","computer"))</f>
        <v>computercomponent</v>
      </c>
      <c r="B41" s="33" t="str">
        <f>IF(ISBLANK(Values!E40),"",Values!F40)</f>
        <v>Lenovo T470 BL - CH</v>
      </c>
      <c r="C41" s="29" t="str">
        <f>IF(ISBLANK(Values!E40),"","TellusRem")</f>
        <v>TellusRem</v>
      </c>
      <c r="D41" s="28">
        <f>IF(ISBLANK(Values!E40),"",Values!E40)</f>
        <v>5714401470175</v>
      </c>
      <c r="E41" s="1" t="str">
        <f>IF(ISBLANK(Values!E40),"","EAN")</f>
        <v>EAN</v>
      </c>
      <c r="F41" s="27" t="str">
        <f>IF(ISBLANK(Values!E40),"",IF(Values!J40, SUBSTITUTE(Values!$B$1, "{language}", Values!H40) &amp; " " &amp;Values!$B$3, SUBSTITUTE(Values!$B$2, "{language}", Values!$H40) &amp; " " &amp;Values!$B$3))</f>
        <v>ersättningsbakgrundsbelyst Schweiziska tangentbord för Lenovo Thinkpad T470 T480</v>
      </c>
      <c r="G41" s="29" t="str">
        <f>IF(ISBLANK(Values!E40),"",IF(Values!$B$20="PartialUpdate","","TellusRem"))</f>
        <v/>
      </c>
      <c r="H41" s="1" t="str">
        <f>IF(ISBLANK(Values!E40),"",Values!$B$16)</f>
        <v>computer-keyboards</v>
      </c>
      <c r="I41" s="1" t="str">
        <f>IF(ISBLANK(Values!E40),"","4730574031")</f>
        <v>4730574031</v>
      </c>
      <c r="J41" s="31" t="str">
        <f>IF(ISBLANK(Values!E40),"",Values!F40 )</f>
        <v>Lenovo T470 BL - CH</v>
      </c>
      <c r="K41" s="27" t="str">
        <f>IF(IF(ISBLANK(Values!E40),"",IF(Values!J40, Values!$B$4, Values!$B$5))=0,"",IF(ISBLANK(Values!E40),"",IF(Values!J40, Values!$B$4, Values!$B$5)))</f>
        <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T470 parent</v>
      </c>
      <c r="Y41" s="31" t="str">
        <f>IF(ISBLANK(Values!E40),"","Size-Color")</f>
        <v>Size-Color</v>
      </c>
      <c r="Z41" s="29" t="str">
        <f>IF(ISBLANK(Values!E40),"","variation")</f>
        <v>variation</v>
      </c>
      <c r="AA41" s="1" t="str">
        <f>IF(ISBLANK(Values!E40),"",Values!$B$20)</f>
        <v>PartialUpdate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34" t="str">
        <f>IF(ISBLANK(Values!E40),"",IF(Values!I40,Values!$B$23,Values!$B$33))</f>
        <v>👉 LAYOUT - {flag} {language} INGEN bakgrundsbelysning.</v>
      </c>
      <c r="AJ41" s="3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Schweiziska bakgrundsbelyst.</v>
      </c>
      <c r="AM41" s="1" t="str">
        <f>SUBSTITUTE(IF(ISBLANK(Values!E40),"",Values!$B$27), "{model}", Values!$B$3)</f>
        <v>👉 KOMPATIBEL MED - Lenovo T470 T480. Vänligen kontrollera bilden och beskrivningen noggrant innan du köper något tangentbord. Detta säkerställer att du får rätt laptoptangentbord för din dator. Superenkel installation.</v>
      </c>
      <c r="AN41" s="1"/>
      <c r="AO41" s="1"/>
      <c r="AP41" s="1"/>
      <c r="AQ41" s="1"/>
      <c r="AR41" s="1"/>
      <c r="AS41" s="1"/>
      <c r="AT41" s="27" t="str">
        <f>IF(ISBLANK(Values!E40),"",Values!H40)</f>
        <v>Schweiziska</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månaders garanti efter leveransdatum. I händelse av fel på tangentbordet kommer en ny enhet eller en reservdel till produktens tangentbord att skickas. Vid brist på lager ges full återbetalning.</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6" x14ac:dyDescent="0.2">
      <c r="A42" s="1" t="str">
        <f>IF(ISBLANK(Values!E41),"",IF(Values!$B$37="EU","computercomponent","computer"))</f>
        <v>computercomponent</v>
      </c>
      <c r="B42" s="33" t="str">
        <f>IF(ISBLANK(Values!E41),"",Values!F41)</f>
        <v>Lenovo T470 BL - US INT</v>
      </c>
      <c r="C42" s="29" t="str">
        <f>IF(ISBLANK(Values!E41),"","TellusRem")</f>
        <v>TellusRem</v>
      </c>
      <c r="D42" s="28">
        <f>IF(ISBLANK(Values!E41),"",Values!E41)</f>
        <v>5714401470182</v>
      </c>
      <c r="E42" s="1" t="str">
        <f>IF(ISBLANK(Values!E41),"","EAN")</f>
        <v>EAN</v>
      </c>
      <c r="F42" s="27" t="str">
        <f>IF(ISBLANK(Values!E41),"",IF(Values!J41, SUBSTITUTE(Values!$B$1, "{language}", Values!H41) &amp; " " &amp;Values!$B$3, SUBSTITUTE(Values!$B$2, "{language}", Values!$H41) &amp; " " &amp;Values!$B$3))</f>
        <v>ersättningsbakgrundsbelyst US International tangentbord för Lenovo Thinkpad T470 T480</v>
      </c>
      <c r="G42" s="29" t="str">
        <f>IF(ISBLANK(Values!E41),"",IF(Values!$B$20="PartialUpdate","","TellusRem"))</f>
        <v/>
      </c>
      <c r="H42" s="1" t="str">
        <f>IF(ISBLANK(Values!E41),"",Values!$B$16)</f>
        <v>computer-keyboards</v>
      </c>
      <c r="I42" s="1" t="str">
        <f>IF(ISBLANK(Values!E41),"","4730574031")</f>
        <v>4730574031</v>
      </c>
      <c r="J42" s="31" t="str">
        <f>IF(ISBLANK(Values!E41),"",Values!F41 )</f>
        <v>Lenovo T470 BL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https://raw.githubusercontent.com/PatrickVibild/TellusAmazonPictures/master/pictures/Lenovo/T470/BL/USI/1.jpg</v>
      </c>
      <c r="N42" s="27" t="str">
        <f>IF(ISBLANK(Values!$F41),"",Values!N41)</f>
        <v>https://raw.githubusercontent.com/PatrickVibild/TellusAmazonPictures/master/pictures/Lenovo/T470/BL/USI/2.jpg</v>
      </c>
      <c r="O42" s="27" t="str">
        <f>IF(ISBLANK(Values!$F41),"",Values!O41)</f>
        <v>https://raw.githubusercontent.com/PatrickVibild/TellusAmazonPictures/master/pictures/Lenovo/T470/BL/USI/3.jpg</v>
      </c>
      <c r="P42" s="27" t="str">
        <f>IF(ISBLANK(Values!$F41),"",Values!P41)</f>
        <v>https://raw.githubusercontent.com/PatrickVibild/TellusAmazonPictures/master/pictures/Lenovo/T470/BL/USI/4.jpg</v>
      </c>
      <c r="Q42" s="27" t="str">
        <f>IF(ISBLANK(Values!$F41),"",Values!Q41)</f>
        <v>https://raw.githubusercontent.com/PatrickVibild/TellusAmazonPictures/master/pictures/Lenovo/T470/BL/USI/5.jpg</v>
      </c>
      <c r="R42" s="27" t="str">
        <f>IF(ISBLANK(Values!$F41),"",Values!R41)</f>
        <v>https://raw.githubusercontent.com/PatrickVibild/TellusAmazonPictures/master/pictures/Lenovo/T470/BL/USI/6.jpg</v>
      </c>
      <c r="S42" s="27" t="str">
        <f>IF(ISBLANK(Values!$F41),"",Values!S41)</f>
        <v>https://raw.githubusercontent.com/PatrickVibild/TellusAmazonPictures/master/pictures/Lenovo/T470/BL/USI/7.jpg</v>
      </c>
      <c r="T42" s="27" t="str">
        <f>IF(ISBLANK(Values!$F41),"",Values!T41)</f>
        <v>https://raw.githubusercontent.com/PatrickVibild/TellusAmazonPictures/master/pictures/Lenovo/T470/BL/USI/8.jpg</v>
      </c>
      <c r="U42" s="27" t="str">
        <f>IF(ISBLANK(Values!$F41),"",Values!U41)</f>
        <v>https://raw.githubusercontent.com/PatrickVibild/TellusAmazonPictures/master/pictures/Lenovo/T470/BL/USI/9.jpg</v>
      </c>
      <c r="W42" s="29" t="str">
        <f>IF(ISBLANK(Values!E41),"","Child")</f>
        <v>Child</v>
      </c>
      <c r="X42" s="29" t="str">
        <f>IF(ISBLANK(Values!E41),"",Values!$B$13)</f>
        <v>Lenovo T470 parent</v>
      </c>
      <c r="Y42" s="31" t="str">
        <f>IF(ISBLANK(Values!E41),"","Size-Color")</f>
        <v>Size-Color</v>
      </c>
      <c r="Z42" s="29" t="str">
        <f>IF(ISBLANK(Values!E41),"","variation")</f>
        <v>variation</v>
      </c>
      <c r="AA42" s="1" t="str">
        <f>IF(ISBLANK(Values!E41),"",Values!$B$20)</f>
        <v>PartialUpdate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34" t="str">
        <f>IF(ISBLANK(Values!E41),"",IF(Values!I41,Values!$B$23,Values!$B$33))</f>
        <v>👉 LAYOUT - {flag} {language} INGEN bakgrundsbelysning.</v>
      </c>
      <c r="AJ42" s="3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with € symbol US International bakgrundsbelyst.</v>
      </c>
      <c r="AM42" s="1" t="str">
        <f>SUBSTITUTE(IF(ISBLANK(Values!E41),"",Values!$B$27), "{model}", Values!$B$3)</f>
        <v>👉 KOMPATIBEL MED - Lenovo T470 T480. Vänligen kontrollera bilden och beskrivningen noggrant innan du köper något tangentbord. Detta säkerställer att du får rätt laptoptangentbord för din dator. Superenkel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2" s="1" t="str">
        <f>IF(ISBLANK(Values!E41),"","No")</f>
        <v>No</v>
      </c>
      <c r="DA42" s="1" t="str">
        <f>IF(ISBLANK(Values!E41),"","No")</f>
        <v>No</v>
      </c>
      <c r="DO42" s="1" t="str">
        <f>IF(ISBLANK(Values!E41),"","Parts")</f>
        <v>Parts</v>
      </c>
      <c r="DP42" s="1" t="str">
        <f>IF(ISBLANK(Values!E41),"",Values!$B$31)</f>
        <v>6 månaders garanti efter leveransdatum. I händelse av fel på tangentbordet kommer en ny enhet eller en reservdel till produktens tangentbord att skickas. Vid brist på lager ges full återbetalning.</v>
      </c>
      <c r="DY42" t="str">
        <f>IF(ISBLANK(Values!$E41), "", "not_applicable")</f>
        <v>not_applicable</v>
      </c>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6" x14ac:dyDescent="0.2">
      <c r="A43" s="1" t="str">
        <f>IF(ISBLANK(Values!E42),"",IF(Values!$B$37="EU","computercomponent","computer"))</f>
        <v>computercomponent</v>
      </c>
      <c r="B43" s="33" t="str">
        <f>IF(ISBLANK(Values!E42),"",Values!F42)</f>
        <v>Lenovo T470 BL - RUS</v>
      </c>
      <c r="C43" s="29" t="str">
        <f>IF(ISBLANK(Values!E42),"","TellusRem")</f>
        <v>TellusRem</v>
      </c>
      <c r="D43" s="28">
        <f>IF(ISBLANK(Values!E42),"",Values!E42)</f>
        <v>5714401470199</v>
      </c>
      <c r="E43" s="1" t="str">
        <f>IF(ISBLANK(Values!E42),"","EAN")</f>
        <v>EAN</v>
      </c>
      <c r="F43" s="27" t="str">
        <f>IF(ISBLANK(Values!E42),"",IF(Values!J42, SUBSTITUTE(Values!$B$1, "{language}", Values!H42) &amp; " " &amp;Values!$B$3, SUBSTITUTE(Values!$B$2, "{language}", Values!$H42) &amp; " " &amp;Values!$B$3))</f>
        <v>ersättningsbakgrundsbelyst Ryska tangentbord för Lenovo Thinkpad T470 T480</v>
      </c>
      <c r="G43" s="29" t="str">
        <f>IF(ISBLANK(Values!E42),"",IF(Values!$B$20="PartialUpdate","","TellusRem"))</f>
        <v/>
      </c>
      <c r="H43" s="1" t="str">
        <f>IF(ISBLANK(Values!E42),"",Values!$B$16)</f>
        <v>computer-keyboards</v>
      </c>
      <c r="I43" s="1" t="str">
        <f>IF(ISBLANK(Values!E42),"","4730574031")</f>
        <v>4730574031</v>
      </c>
      <c r="J43" s="31" t="str">
        <f>IF(ISBLANK(Values!E42),"",Values!F42 )</f>
        <v>Lenovo T470 BL - RUS</v>
      </c>
      <c r="K43" s="27" t="str">
        <f>IF(IF(ISBLANK(Values!E42),"",IF(Values!J42, Values!$B$4, Values!$B$5))=0,"",IF(ISBLANK(Values!E42),"",IF(Values!J42, Values!$B$4, Values!$B$5)))</f>
        <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T470 parent</v>
      </c>
      <c r="Y43" s="31" t="str">
        <f>IF(ISBLANK(Values!E42),"","Size-Color")</f>
        <v>Size-Color</v>
      </c>
      <c r="Z43" s="29" t="str">
        <f>IF(ISBLANK(Values!E42),"","variation")</f>
        <v>variation</v>
      </c>
      <c r="AA43" s="1" t="str">
        <f>IF(ISBLANK(Values!E42),"",Values!$B$20)</f>
        <v>PartialUpdate</v>
      </c>
      <c r="AB43" s="1" t="str">
        <f>IF(ISBLANK(Values!E42),"",Values!$B$29)</f>
        <v>Tangentbord distribueras av Tellus Remarketing, ledande europeiskt företag för bärbara tangentbord. Tangentbord har rengjorts, packats och testats i vår produktionslinje i Danmark. För eventuella kompatibilitetsfrågor kontakta oss via Amazons webbplats.</v>
      </c>
      <c r="AI43" s="34" t="str">
        <f>IF(ISBLANK(Values!E42),"",IF(Values!I42,Values!$B$23,Values!$B$33))</f>
        <v>👉 LAYOUT - {flag} {language} INGEN bakgrundsbelysning.</v>
      </c>
      <c r="AJ43" s="32" t="str">
        <f>IF(ISBLANK(Values!E42),"",Values!$B$24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43" s="1" t="str">
        <f>IF(ISBLANK(Values!E42),"",Values!$B$25)</f>
        <v>♻️ MILJÖVÄNLIG PRODUKT - Köp renoverad, KÖP GRÖNT! Minska mer än 80 % koldioxid genom att köpa våra renoverade tangentbord, jämfört med att skaffa ett nytt tangentbord! Perfekt OEM-ersättningsdel för ditt tangentbord.</v>
      </c>
      <c r="AL43" s="1" t="str">
        <f>IF(ISBLANK(Values!E42),"",SUBSTITUTE(SUBSTITUTE(IF(Values!$J42, Values!$B$26, Values!$B$33), "{language}", Values!$H42), "{flag}", INDEX(options!$E$1:$E$20, Values!$V42)))</f>
        <v>👉 LAYOUT – 🇷🇺 Ryska bakgrundsbelyst.</v>
      </c>
      <c r="AM43" s="1" t="str">
        <f>SUBSTITUTE(IF(ISBLANK(Values!E42),"",Values!$B$27), "{model}", Values!$B$3)</f>
        <v>👉 KOMPATIBEL MED - Lenovo T470 T480. Vänligen kontrollera bilden och beskrivningen noggrant innan du köper något tangentbord. Detta säkerställer att du får rätt laptoptangentbord för din dator. Superenkel installation.</v>
      </c>
      <c r="AT43" s="27" t="str">
        <f>IF(ISBLANK(Values!E42),"",Values!H42)</f>
        <v>Ryska</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3" s="1" t="str">
        <f>IF(ISBLANK(Values!E42),"","No")</f>
        <v>No</v>
      </c>
      <c r="DA43" s="1" t="str">
        <f>IF(ISBLANK(Values!E42),"","No")</f>
        <v>No</v>
      </c>
      <c r="DO43" s="1" t="str">
        <f>IF(ISBLANK(Values!E42),"","Parts")</f>
        <v>Parts</v>
      </c>
      <c r="DP43" s="1" t="str">
        <f>IF(ISBLANK(Values!E42),"",Values!$B$31)</f>
        <v>6 månaders garanti efter leveransdatum. I händelse av fel på tangentbordet kommer en ny enhet eller en reservdel till produktens tangentbord att skickas. Vid brist på lager ges full återbetalning.</v>
      </c>
      <c r="DY43" t="str">
        <f>IF(ISBLANK(Values!$E42), "", "not_applicable")</f>
        <v>not_applicable</v>
      </c>
      <c r="EI43" s="1" t="str">
        <f>IF(ISBLANK(Values!E42),"",Values!$B$31)</f>
        <v>6 månaders garanti efter leveransdatum. I händelse av fel på tangentbordet kommer en ny enhet eller en reservdel till produktens tangentbord att skickas. Vid brist på lager ges full återbetalning.</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6" x14ac:dyDescent="0.2">
      <c r="A44" s="1" t="str">
        <f>IF(ISBLANK(Values!E43),"",IF(Values!$B$37="EU","computercomponent","computer"))</f>
        <v>computercomponent</v>
      </c>
      <c r="B44" s="33" t="str">
        <f>IF(ISBLANK(Values!E43),"",Values!F43)</f>
        <v>Lenovo T470 BL - US</v>
      </c>
      <c r="C44" s="29" t="str">
        <f>IF(ISBLANK(Values!E43),"","TellusRem")</f>
        <v>TellusRem</v>
      </c>
      <c r="D44" s="28">
        <f>IF(ISBLANK(Values!E43),"",Values!E43)</f>
        <v>5714401470205</v>
      </c>
      <c r="E44" s="1" t="str">
        <f>IF(ISBLANK(Values!E43),"","EAN")</f>
        <v>EAN</v>
      </c>
      <c r="F44" s="27" t="str">
        <f>IF(ISBLANK(Values!E43),"",IF(Values!J43, SUBSTITUTE(Values!$B$1, "{language}", Values!H43) &amp; " " &amp;Values!$B$3, SUBSTITUTE(Values!$B$2, "{language}", Values!$H43) &amp; " " &amp;Values!$B$3))</f>
        <v>ersättningsbakgrundsbelyst USA tangentbord för Lenovo Thinkpad T470 T480</v>
      </c>
      <c r="G44" s="29" t="str">
        <f>IF(ISBLANK(Values!E43),"",IF(Values!$B$20="PartialUpdate","","TellusRem"))</f>
        <v/>
      </c>
      <c r="H44" s="1" t="str">
        <f>IF(ISBLANK(Values!E43),"",Values!$B$16)</f>
        <v>computer-keyboards</v>
      </c>
      <c r="I44" s="1" t="str">
        <f>IF(ISBLANK(Values!E43),"","4730574031")</f>
        <v>4730574031</v>
      </c>
      <c r="J44" s="31" t="str">
        <f>IF(ISBLANK(Values!E43),"",Values!F43 )</f>
        <v>Lenovo T470 BL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https://raw.githubusercontent.com/PatrickVibild/TellusAmazonPictures/master/pictures/Lenovo/T470/BL/US/1.jpg</v>
      </c>
      <c r="N44" s="27" t="str">
        <f>IF(ISBLANK(Values!$F43),"",Values!N43)</f>
        <v>https://raw.githubusercontent.com/PatrickVibild/TellusAmazonPictures/master/pictures/Lenovo/T470/BL/US/2.jpg</v>
      </c>
      <c r="O44" s="27" t="str">
        <f>IF(ISBLANK(Values!$F43),"",Values!O43)</f>
        <v>https://raw.githubusercontent.com/PatrickVibild/TellusAmazonPictures/master/pictures/Lenovo/T470/BL/US/3.jpg</v>
      </c>
      <c r="P44" s="27" t="str">
        <f>IF(ISBLANK(Values!$F43),"",Values!P43)</f>
        <v>https://raw.githubusercontent.com/PatrickVibild/TellusAmazonPictures/master/pictures/Lenovo/T470/BL/US/4.jpg</v>
      </c>
      <c r="Q44" s="27" t="str">
        <f>IF(ISBLANK(Values!$F43),"",Values!Q43)</f>
        <v>https://raw.githubusercontent.com/PatrickVibild/TellusAmazonPictures/master/pictures/Lenovo/T470/BL/US/5.jpg</v>
      </c>
      <c r="R44" s="27" t="str">
        <f>IF(ISBLANK(Values!$F43),"",Values!R43)</f>
        <v>https://raw.githubusercontent.com/PatrickVibild/TellusAmazonPictures/master/pictures/Lenovo/T470/BL/US/6.jpg</v>
      </c>
      <c r="S44" s="27" t="str">
        <f>IF(ISBLANK(Values!$F43),"",Values!S43)</f>
        <v>https://raw.githubusercontent.com/PatrickVibild/TellusAmazonPictures/master/pictures/Lenovo/T470/BL/US/7.jpg</v>
      </c>
      <c r="T44" s="27" t="str">
        <f>IF(ISBLANK(Values!$F43),"",Values!T43)</f>
        <v>https://raw.githubusercontent.com/PatrickVibild/TellusAmazonPictures/master/pictures/Lenovo/T470/BL/US/8.jpg</v>
      </c>
      <c r="U44" s="27" t="str">
        <f>IF(ISBLANK(Values!$F43),"",Values!U43)</f>
        <v>https://raw.githubusercontent.com/PatrickVibild/TellusAmazonPictures/master/pictures/Lenovo/T470/BL/US/9.jpg</v>
      </c>
      <c r="W44" s="29" t="str">
        <f>IF(ISBLANK(Values!E43),"","Child")</f>
        <v>Child</v>
      </c>
      <c r="X44" s="29" t="str">
        <f>IF(ISBLANK(Values!E43),"",Values!$B$13)</f>
        <v>Lenovo T470 parent</v>
      </c>
      <c r="Y44" s="31" t="str">
        <f>IF(ISBLANK(Values!E43),"","Size-Color")</f>
        <v>Size-Color</v>
      </c>
      <c r="Z44" s="29" t="str">
        <f>IF(ISBLANK(Values!E43),"","variation")</f>
        <v>variation</v>
      </c>
      <c r="AA44" s="1" t="str">
        <f>IF(ISBLANK(Values!E43),"",Values!$B$20)</f>
        <v>PartialUpdate</v>
      </c>
      <c r="AB44" s="1" t="str">
        <f>IF(ISBLANK(Values!E43),"",Values!$B$29)</f>
        <v>Tangentbord distribueras av Tellus Remarketing, ledande europeiskt företag för bärbara tangentbord. Tangentbord har rengjorts, packats och testats i vår produktionslinje i Danmark. För eventuella kompatibilitetsfrågor kontakta oss via Amazons webbplats.</v>
      </c>
      <c r="AI44" s="34" t="str">
        <f>IF(ISBLANK(Values!E43),"",IF(Values!I43,Values!$B$23,Values!$B$33))</f>
        <v>👉 LAYOUT - {flag} {language} INGEN bakgrundsbelysning.</v>
      </c>
      <c r="AJ44" s="32" t="str">
        <f>IF(ISBLANK(Values!E43),"",Values!$B$24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44" s="1" t="str">
        <f>IF(ISBLANK(Values!E43),"",Values!$B$25)</f>
        <v>♻️ MILJÖVÄNLIG PRODUKT - Köp renoverad, KÖP GRÖNT! Minska mer än 80 % koldioxid genom att köpa våra renoverade tangentbord, jämfört med att skaffa ett nytt tangentbord! Perfekt OEM-ersättningsdel för ditt tangentbord.</v>
      </c>
      <c r="AL44" s="1" t="str">
        <f>IF(ISBLANK(Values!E43),"",SUBSTITUTE(SUBSTITUTE(IF(Values!$J43, Values!$B$26, Values!$B$33), "{language}", Values!$H43), "{flag}", INDEX(options!$E$1:$E$20, Values!$V43)))</f>
        <v>👉 LAYOUT – 🇺🇸 USA bakgrundsbelyst.</v>
      </c>
      <c r="AM44" s="1" t="str">
        <f>SUBSTITUTE(IF(ISBLANK(Values!E43),"",Values!$B$27), "{model}", Values!$B$3)</f>
        <v>👉 KOMPATIBEL MED - Lenovo T470 T480. Vänligen kontrollera bilden och beskrivningen noggrant innan du köper något tangentbord. Detta säkerställer att du får rätt laptoptangentbord för din dator. Superenkel installation.</v>
      </c>
      <c r="AT44" s="27" t="str">
        <f>IF(ISBLANK(Values!E43),"",Values!H43)</f>
        <v>USA</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4" s="1" t="str">
        <f>IF(ISBLANK(Values!E43),"","No")</f>
        <v>No</v>
      </c>
      <c r="DA44" s="1" t="str">
        <f>IF(ISBLANK(Values!E43),"","No")</f>
        <v>No</v>
      </c>
      <c r="DO44" s="1" t="str">
        <f>IF(ISBLANK(Values!E43),"","Parts")</f>
        <v>Parts</v>
      </c>
      <c r="DP44" s="1" t="str">
        <f>IF(ISBLANK(Values!E43),"",Values!$B$31)</f>
        <v>6 månaders garanti efter leveransdatum. I händelse av fel på tangentbordet kommer en ny enhet eller en reservdel till produktens tangentbord att skickas. Vid brist på lager ges full återbetalning.</v>
      </c>
      <c r="DY44" t="str">
        <f>IF(ISBLANK(Values!$E43), "", "not_applicable")</f>
        <v>not_applicable</v>
      </c>
      <c r="EI44" s="1" t="str">
        <f>IF(ISBLANK(Values!E43),"",Values!$B$31)</f>
        <v>6 månaders garanti efter leveransdatum. I händelse av fel på tangentbordet kommer en ny enhet eller en reservdel till produktens tangentbord att skickas. Vid brist på lager ges full återbetalning.</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5714401473015</v>
      </c>
      <c r="F4" s="36"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f>FALSE()</f>
        <v>0</v>
      </c>
      <c r="K4" s="36" t="s">
        <v>747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c r="C5" s="42" t="b">
        <f>FALSE()</f>
        <v>0</v>
      </c>
      <c r="D5" s="42" t="b">
        <f>TRUE()</f>
        <v>1</v>
      </c>
      <c r="E5" s="36">
        <v>5714401473022</v>
      </c>
      <c r="F5" s="36"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f>FALSE()</f>
        <v>0</v>
      </c>
      <c r="K5" s="36" t="s">
        <v>748</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f>FALSE()</f>
        <v>0</v>
      </c>
      <c r="K6" s="36" t="s">
        <v>749</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f>FALSE()</f>
        <v>0</v>
      </c>
      <c r="K7" s="36" t="s">
        <v>750</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f>FALSE()</f>
        <v>0</v>
      </c>
      <c r="K8" s="36" t="s">
        <v>751</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f>FALSE()</f>
        <v>0</v>
      </c>
      <c r="K9" s="36" t="s">
        <v>752</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t="b">
        <f>FALSE()</f>
        <v>0</v>
      </c>
      <c r="D10" s="42" t="b">
        <f>FALSE()</f>
        <v>0</v>
      </c>
      <c r="E10" s="36">
        <v>5714401473077</v>
      </c>
      <c r="F10" s="36"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f>FALSE()</f>
        <v>0</v>
      </c>
      <c r="K10" s="36" t="s">
        <v>722</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5714401473084</v>
      </c>
      <c r="F11" s="36" t="s">
        <v>685</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4" t="b">
        <f>TRUE()</f>
        <v>1</v>
      </c>
      <c r="J11" s="45" t="b">
        <f>FALSE()</f>
        <v>0</v>
      </c>
      <c r="K11" s="36" t="s">
        <v>723</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5714401473091</v>
      </c>
      <c r="F12" s="36" t="s">
        <v>686</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44" t="b">
        <f>TRUE()</f>
        <v>1</v>
      </c>
      <c r="J12" s="45" t="b">
        <f>FALSE()</f>
        <v>0</v>
      </c>
      <c r="K12" s="36" t="s">
        <v>724</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677</v>
      </c>
      <c r="C13" s="42" t="b">
        <f>FALSE()</f>
        <v>0</v>
      </c>
      <c r="D13" s="42" t="b">
        <f>FALSE()</f>
        <v>0</v>
      </c>
      <c r="E13" s="36">
        <v>5714401473107</v>
      </c>
      <c r="F13" s="36" t="s">
        <v>687</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44" t="b">
        <f>TRUE()</f>
        <v>1</v>
      </c>
      <c r="J13" s="45" t="b">
        <f>FALSE()</f>
        <v>0</v>
      </c>
      <c r="K13" s="36" t="s">
        <v>725</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5714401470991</v>
      </c>
      <c r="C14" s="42" t="b">
        <f>FALSE()</f>
        <v>0</v>
      </c>
      <c r="D14" s="42" t="b">
        <f>FALSE()</f>
        <v>0</v>
      </c>
      <c r="E14" s="36">
        <v>5714401473114</v>
      </c>
      <c r="F14" s="36" t="s">
        <v>688</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f>FALSE()</f>
        <v>0</v>
      </c>
      <c r="K14" s="36" t="s">
        <v>726</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5714401473121</v>
      </c>
      <c r="F15" s="36" t="s">
        <v>689</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f>FALSE()</f>
        <v>0</v>
      </c>
      <c r="K15" s="36" t="s">
        <v>727</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5714401473138</v>
      </c>
      <c r="F16" s="36" t="s">
        <v>690</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f>FALSE()</f>
        <v>0</v>
      </c>
      <c r="K16" s="36" t="s">
        <v>728</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5714401473145</v>
      </c>
      <c r="F17" s="36" t="s">
        <v>691</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5714401473152</v>
      </c>
      <c r="F18" s="36" t="s">
        <v>692</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f>FALSE()</f>
        <v>0</v>
      </c>
      <c r="K18" s="36" t="s">
        <v>729</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5714401473169</v>
      </c>
      <c r="F19" s="36" t="s">
        <v>693</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f>FALSE()</f>
        <v>0</v>
      </c>
      <c r="K19" s="36" t="s">
        <v>730</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5714401473176</v>
      </c>
      <c r="F20" s="36" t="s">
        <v>694</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f>FALSE()</f>
        <v>0</v>
      </c>
      <c r="K20" s="36" t="s">
        <v>731</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695</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753</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t="b">
        <f>FALSE()</f>
        <v>0</v>
      </c>
      <c r="D22" s="42" t="b">
        <f>FALSE()</f>
        <v>0</v>
      </c>
      <c r="E22" s="36">
        <v>5714401473190</v>
      </c>
      <c r="F22" s="36" t="s">
        <v>696</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f>FALSE()</f>
        <v>0</v>
      </c>
      <c r="K22" s="36" t="s">
        <v>733</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2" t="b">
        <f>TRUE()</f>
        <v>1</v>
      </c>
      <c r="D23" s="42" t="b">
        <f>FALSE()</f>
        <v>0</v>
      </c>
      <c r="E23" s="36">
        <v>5714401490203</v>
      </c>
      <c r="F23" s="60" t="s">
        <v>755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f>FALSE()</f>
        <v>0</v>
      </c>
      <c r="K23" s="36" t="s">
        <v>754</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t="b">
        <f>FALSE()</f>
        <v>0</v>
      </c>
      <c r="D24" s="42" t="b">
        <f>TRUE()</f>
        <v>1</v>
      </c>
      <c r="E24" s="36">
        <v>5714401470212</v>
      </c>
      <c r="F24" s="36" t="s">
        <v>697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t="b">
        <f>TRUE()</f>
        <v>1</v>
      </c>
      <c r="K24" s="36" t="s">
        <v>717</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t="b">
        <f>FALSE()</f>
        <v>0</v>
      </c>
      <c r="D25" s="42" t="b">
        <f>TRUE()</f>
        <v>1</v>
      </c>
      <c r="E25" s="36">
        <v>5714401470229</v>
      </c>
      <c r="F25" s="36" t="s">
        <v>698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t="b">
        <f>TRUE()</f>
        <v>1</v>
      </c>
      <c r="K25" s="36" t="s">
        <v>718</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t="b">
        <f>FALSE()</f>
        <v>0</v>
      </c>
      <c r="D26" s="42" t="b">
        <f>TRUE()</f>
        <v>1</v>
      </c>
      <c r="E26" s="36">
        <v>5714401470038</v>
      </c>
      <c r="F26" s="36" t="s">
        <v>699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t="b">
        <f>TRUE()</f>
        <v>1</v>
      </c>
      <c r="K26" s="36" t="s">
        <v>719</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2" t="b">
        <f>FALSE()</f>
        <v>0</v>
      </c>
      <c r="D27" s="42" t="b">
        <f>TRUE()</f>
        <v>1</v>
      </c>
      <c r="E27" s="36">
        <v>5714401470045</v>
      </c>
      <c r="F27" s="36" t="s">
        <v>700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t="b">
        <f>TRUE()</f>
        <v>1</v>
      </c>
      <c r="K27" s="36" t="s">
        <v>720</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t="b">
        <f>FALSE()</f>
        <v>0</v>
      </c>
      <c r="D28" s="42" t="b">
        <f>TRUE()</f>
        <v>1</v>
      </c>
      <c r="E28" s="36">
        <v>5714401470052</v>
      </c>
      <c r="F28" s="36" t="s">
        <v>701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t="b">
        <f>TRUE()</f>
        <v>1</v>
      </c>
      <c r="K28" s="36" t="s">
        <v>721</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t="b">
        <f>FALSE()</f>
        <v>0</v>
      </c>
      <c r="D29" s="42" t="b">
        <f>FALSE()</f>
        <v>0</v>
      </c>
      <c r="E29" s="36">
        <v>5714401470069</v>
      </c>
      <c r="F29" s="36" t="s">
        <v>702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t="b">
        <f>TRUE()</f>
        <v>1</v>
      </c>
      <c r="K29" s="36" t="s">
        <v>746</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t="b">
        <f>FALSE()</f>
        <v>0</v>
      </c>
      <c r="D30" s="42" t="b">
        <f>FALSE()</f>
        <v>0</v>
      </c>
      <c r="E30" s="36">
        <v>5714401470076</v>
      </c>
      <c r="F30" s="36" t="s">
        <v>703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t="b">
        <f>TRUE()</f>
        <v>1</v>
      </c>
      <c r="K30" s="36" t="s">
        <v>735</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t="b">
        <f>FALSE()</f>
        <v>0</v>
      </c>
      <c r="D31" s="42" t="b">
        <f>FALSE()</f>
        <v>0</v>
      </c>
      <c r="E31" s="36">
        <v>5714401470083</v>
      </c>
      <c r="F31" s="36" t="s">
        <v>704</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t="b">
        <f>TRUE()</f>
        <v>1</v>
      </c>
      <c r="K31" s="36" t="s">
        <v>736</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5714401470090</v>
      </c>
      <c r="F32" s="36" t="s">
        <v>705</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t="b">
        <f>TRUE()</f>
        <v>1</v>
      </c>
      <c r="K32" s="36" t="s">
        <v>737</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t="b">
        <f>FALSE()</f>
        <v>0</v>
      </c>
      <c r="D33" s="42" t="b">
        <f>FALSE()</f>
        <v>0</v>
      </c>
      <c r="E33" s="36">
        <v>5714401470106</v>
      </c>
      <c r="F33" s="36" t="s">
        <v>706</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t="b">
        <f>TRUE()</f>
        <v>1</v>
      </c>
      <c r="K33" s="36" t="s">
        <v>738</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5714401470113</v>
      </c>
      <c r="F34" s="36" t="s">
        <v>707</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t="b">
        <f>TRUE()</f>
        <v>1</v>
      </c>
      <c r="K34" s="36" t="s">
        <v>739</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5714401470120</v>
      </c>
      <c r="F35" s="36" t="s">
        <v>708</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t="b">
        <f>TRUE()</f>
        <v>1</v>
      </c>
      <c r="K35" s="36" t="s">
        <v>740</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590</v>
      </c>
      <c r="C36" s="42" t="b">
        <f>FALSE()</f>
        <v>0</v>
      </c>
      <c r="D36" s="42" t="b">
        <f>FALSE()</f>
        <v>0</v>
      </c>
      <c r="E36" s="36">
        <v>5714401470137</v>
      </c>
      <c r="F36" s="36" t="s">
        <v>709</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t="b">
        <f>TRUE()</f>
        <v>1</v>
      </c>
      <c r="K36" s="36" t="s">
        <v>741</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5714401470144</v>
      </c>
      <c r="F37" s="36" t="s">
        <v>710</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5714401470151</v>
      </c>
      <c r="F38" s="36" t="s">
        <v>711</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t="b">
        <f>TRUE()</f>
        <v>1</v>
      </c>
      <c r="K38" s="36" t="s">
        <v>742</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5714401470168</v>
      </c>
      <c r="F39" s="36" t="s">
        <v>712</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t="b">
        <f>TRUE()</f>
        <v>1</v>
      </c>
      <c r="K39" s="36" t="s">
        <v>743</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5714401470175</v>
      </c>
      <c r="F40" s="36" t="s">
        <v>713</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t="b">
        <f>TRUE()</f>
        <v>1</v>
      </c>
      <c r="K40" s="36" t="s">
        <v>744</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5714401470182</v>
      </c>
      <c r="F41" s="36" t="s">
        <v>714</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732</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t="b">
        <f>FALSE()</f>
        <v>0</v>
      </c>
      <c r="D42" s="42" t="b">
        <f>FALSE()</f>
        <v>0</v>
      </c>
      <c r="E42" s="36">
        <v>5714401470199</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t="b">
        <f>TRUE()</f>
        <v>1</v>
      </c>
      <c r="K42" s="36" t="s">
        <v>745</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36">
        <v>5714401470205</v>
      </c>
      <c r="F43" s="36" t="s">
        <v>716</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t="b">
        <f>TRUE()</f>
        <v>1</v>
      </c>
      <c r="K43" s="36" t="s">
        <v>734</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2024-07-24T19:18:41Z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