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37B3E1C0-D8D1-224E-964A-89AD3A97F93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<sst xmlns="http://schemas.openxmlformats.org/spreadsheetml/2006/main" count="929" uniqueCount="760">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</sst>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759</v>
      </c>
    </row>
    <row r="4" spans="1:193" ht="17" x14ac:dyDescent="0.2">
      <c r="A4" s="1" t="str">
        <f>IF(ISBLANK(Values!E3),"",IF(Values!$B$37="EU","computercomponent","computer"))</f>
        <v>computer</v>
      </c>
      <c r="B4" s="27" t="str">
        <f>Values!B13</f>
        <v>Lenovo T470 parent</v>
      </c>
      <c r="C4" s="27" t="s">
        <v>345</v>
      </c>
      <c r="D4" s="28">
        <f>Values!B14</f>
        <v>5714401470991</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f>IF(ISBLANK(Values!E4),"",IF($CO5="DEFAULT", Values!$B$18, ""))</f>
        <v>5</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t="str">
        <f>K5</f>
        <v>34.95</v>
      </c>
    </row>
    <row r="6" spans="1:193" ht="48" x14ac:dyDescent="0.2">
      <c r="A6" s="1" t="str">
        <f>IF(ISBLANK(Values!E5),"",IF(Values!$B$37="EU","computercomponent","computer"))</f>
        <v>computer</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f>IF(ISBLANK(Values!E5),"",IF($CO6="DEFAULT", Values!$B$18, ""))</f>
        <v>5</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t="str">
        <f>K6</f>
        <v>34.95</v>
      </c>
    </row>
    <row r="7" spans="1:193" ht="48" x14ac:dyDescent="0.2">
      <c r="A7" s="1" t="str">
        <f>IF(ISBLANK(Values!E6),"",IF(Values!$B$37="EU","computercomponent","computer"))</f>
        <v>computer</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f>IF(ISBLANK(Values!E6),"",IF($CO7="DEFAULT", Values!$B$18, ""))</f>
        <v>5</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t="str">
        <f>K7</f>
        <v>34.95</v>
      </c>
    </row>
    <row r="8" spans="1:193" ht="48" x14ac:dyDescent="0.2">
      <c r="A8" s="1" t="str">
        <f>IF(ISBLANK(Values!E7),"",IF(Values!$B$37="EU","computercomponent","computer"))</f>
        <v>computer</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f>IF(ISBLANK(Values!E7),"",IF($CO8="DEFAULT", Values!$B$18, ""))</f>
        <v>5</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t="str">
        <f>K8</f>
        <v>34.95</v>
      </c>
    </row>
    <row r="9" spans="1:193" ht="48" x14ac:dyDescent="0.2">
      <c r="A9" s="1" t="str">
        <f>IF(ISBLANK(Values!E8),"",IF(Values!$B$37="EU","computercomponent","computer"))</f>
        <v>computer</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f>IF(ISBLANK(Values!E8),"",IF($CO9="DEFAULT", Values!$B$18, ""))</f>
        <v>5</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t="str">
        <f>K9</f>
        <v>34.95</v>
      </c>
    </row>
    <row r="10" spans="1:193" ht="48" x14ac:dyDescent="0.2">
      <c r="A10" s="1" t="str">
        <f>IF(ISBLANK(Values!E9),"",IF(Values!$B$37="EU","computercomponent","computer"))</f>
        <v>computer</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t="str">
        <f>K10</f>
        <v>34.95</v>
      </c>
    </row>
    <row r="11" spans="1:193" ht="48" x14ac:dyDescent="0.2">
      <c r="A11" s="1" t="str">
        <f>IF(ISBLANK(Values!E10),"",IF(Values!$B$37="EU","computercomponent","computer"))</f>
        <v>computer</v>
      </c>
      <c r="B11" s="33" t="str">
        <f>IF(ISBLANK(Values!E10),"",Values!F10)</f>
        <v>Lenovo T470 regular - BE</v>
      </c>
      <c r="C11" s="29" t="str">
        <f>IF(ISBLANK(Values!E10),"","TellusRem")</f>
        <v>TellusRem</v>
      </c>
      <c r="D11" s="28">
        <f>IF(ISBLANK(Values!E10),"",Values!E10)</f>
        <v>5714401473077</v>
      </c>
      <c r="E11" s="1" t="str">
        <f>IF(ISBLANK(Values!E10),"","EAN")</f>
        <v>EAN</v>
      </c>
      <c r="F11" s="27" t="str">
        <f>IF(ISBLANK(Values!E10),"",IF(Values!J10, SUBSTITUTE(Values!$B$1, "{language}", Values!H10) &amp; " " &amp;Values!$B$3, SUBSTITUTE(Values!$B$2, "{language}", Values!$H10) &amp; " " &amp;Values!$B$3))</f>
        <v>replacement Belgian non-backlit keyboard for Lenovo Thinkpad  T470 T480</v>
      </c>
      <c r="G11" s="29" t="str">
        <f>IF(ISBLANK(Values!E10),"",IF(Values!$B$20="PartialUpdate","","TellusRem"))</f>
        <v/>
      </c>
      <c r="H11" s="1" t="str">
        <f>IF(ISBLANK(Values!E10),"",Values!$B$16)</f>
        <v>computer-keyboards</v>
      </c>
      <c r="I11" s="1" t="str">
        <f>IF(ISBLANK(Values!E10),"","4730574031")</f>
        <v>4730574031</v>
      </c>
      <c r="J11" s="31" t="str">
        <f>IF(ISBLANK(Values!E10),"",Values!F10 )</f>
        <v>Lenovo T470 regular - BE</v>
      </c>
      <c r="K11" s="27" t="str">
        <f>IF(IF(ISBLANK(Values!E10),"",IF(Values!J10, Values!$B$4, Values!$B$5))=0,"",IF(ISBLANK(Values!E10),"",IF(Values!J10, Values!$B$4, Values!$B$5)))</f>
        <v>34.95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T470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34.95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t="str">
        <f>K11</f>
        <v>34.95</v>
      </c>
    </row>
    <row r="12" spans="1:193" ht="48" x14ac:dyDescent="0.2">
      <c r="A12" s="1" t="str">
        <f>IF(ISBLANK(Values!E11),"",IF(Values!$B$37="EU","computercomponent","computer"))</f>
        <v>computer</v>
      </c>
      <c r="B12" s="33" t="str">
        <f>IF(ISBLANK(Values!E11),"",Values!F11)</f>
        <v>Lenovo T470 regular - BG</v>
      </c>
      <c r="C12" s="29" t="str">
        <f>IF(ISBLANK(Values!E11),"","TellusRem")</f>
        <v>TellusRem</v>
      </c>
      <c r="D12" s="28">
        <f>IF(ISBLANK(Values!E11),"",Values!E11)</f>
        <v>5714401473084</v>
      </c>
      <c r="E12" s="1" t="str">
        <f>IF(ISBLANK(Values!E11),"","EAN")</f>
        <v>EAN</v>
      </c>
      <c r="F12" s="27" t="str">
        <f>IF(ISBLANK(Values!E11),"",IF(Values!J11, SUBSTITUTE(Values!$B$1, "{language}", Values!H11) &amp; " " &amp;Values!$B$3, SUBSTITUTE(Values!$B$2, "{language}", Values!$H11) &amp; " " &amp;Values!$B$3))</f>
        <v>replacement Bulgarian non-backlit keyboard for Lenovo Thinkpad  T470 T480</v>
      </c>
      <c r="G12" s="29" t="str">
        <f>IF(ISBLANK(Values!E11),"",IF(Values!$B$20="PartialUpdate","","TellusRem"))</f>
        <v/>
      </c>
      <c r="H12" s="1" t="str">
        <f>IF(ISBLANK(Values!E11),"",Values!$B$16)</f>
        <v>computer-keyboards</v>
      </c>
      <c r="I12" s="1" t="str">
        <f>IF(ISBLANK(Values!E11),"","4730574031")</f>
        <v>4730574031</v>
      </c>
      <c r="J12" s="31" t="str">
        <f>IF(ISBLANK(Values!E11),"",Values!F11 )</f>
        <v>Lenovo T470 regular - BG</v>
      </c>
      <c r="K12" s="27" t="str">
        <f>IF(IF(ISBLANK(Values!E11),"",IF(Values!J11, Values!$B$4, Values!$B$5))=0,"",IF(ISBLANK(Values!E11),"",IF(Values!J11, Values!$B$4, Values!$B$5)))</f>
        <v>34.95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T470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34.95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t="str">
        <f>K12</f>
        <v>34.95</v>
      </c>
    </row>
    <row r="13" spans="1:193" ht="48" x14ac:dyDescent="0.2">
      <c r="A13" s="1" t="str">
        <f>IF(ISBLANK(Values!E12),"",IF(Values!$B$37="EU","computercomponent","computer"))</f>
        <v>computer</v>
      </c>
      <c r="B13" s="33" t="str">
        <f>IF(ISBLANK(Values!E12),"",Values!F12)</f>
        <v>Lenovo T470 regular - CZ 2.0</v>
      </c>
      <c r="C13" s="29" t="str">
        <f>IF(ISBLANK(Values!E12),"","TellusRem")</f>
        <v>TellusRem</v>
      </c>
      <c r="D13" s="28">
        <f>IF(ISBLANK(Values!E12),"",Values!E12)</f>
        <v>5714401473091</v>
      </c>
      <c r="E13" s="1" t="str">
        <f>IF(ISBLANK(Values!E12),"","EAN")</f>
        <v>EAN</v>
      </c>
      <c r="F13" s="27" t="str">
        <f>IF(ISBLANK(Values!E12),"",IF(Values!J12, SUBSTITUTE(Values!$B$1, "{language}", Values!H12) &amp; " " &amp;Values!$B$3, SUBSTITUTE(Values!$B$2, "{language}", Values!$H12) &amp; " " &amp;Values!$B$3))</f>
        <v>replacement Czech non-backlit keyboard for Lenovo Thinkpad  T470 T480</v>
      </c>
      <c r="G13" s="29" t="str">
        <f>IF(ISBLANK(Values!E12),"",IF(Values!$B$20="PartialUpdate","","TellusRem"))</f>
        <v/>
      </c>
      <c r="H13" s="1" t="str">
        <f>IF(ISBLANK(Values!E12),"",Values!$B$16)</f>
        <v>computer-keyboards</v>
      </c>
      <c r="I13" s="1" t="str">
        <f>IF(ISBLANK(Values!E12),"","4730574031")</f>
        <v>4730574031</v>
      </c>
      <c r="J13" s="31" t="str">
        <f>IF(ISBLANK(Values!E12),"",Values!F12 )</f>
        <v>Lenovo T470 regular - CZ 2.0</v>
      </c>
      <c r="K13" s="27" t="str">
        <f>IF(IF(ISBLANK(Values!E12),"",IF(Values!J12, Values!$B$4, Values!$B$5))=0,"",IF(ISBLANK(Values!E12),"",IF(Values!J12, Values!$B$4, Values!$B$5)))</f>
        <v>34.95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T470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34.95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t="str">
        <f>K13</f>
        <v>34.95</v>
      </c>
    </row>
    <row r="14" spans="1:193" ht="48" x14ac:dyDescent="0.2">
      <c r="A14" s="1" t="str">
        <f>IF(ISBLANK(Values!E13),"",IF(Values!$B$37="EU","computercomponent","computer"))</f>
        <v>computer</v>
      </c>
      <c r="B14" s="33" t="str">
        <f>IF(ISBLANK(Values!E13),"",Values!F13)</f>
        <v>Lenovo T470 regular - DK</v>
      </c>
      <c r="C14" s="29" t="str">
        <f>IF(ISBLANK(Values!E13),"","TellusRem")</f>
        <v>TellusRem</v>
      </c>
      <c r="D14" s="28">
        <f>IF(ISBLANK(Values!E13),"",Values!E13)</f>
        <v>5714401473107</v>
      </c>
      <c r="E14" s="1" t="str">
        <f>IF(ISBLANK(Values!E13),"","EAN")</f>
        <v>EAN</v>
      </c>
      <c r="F14" s="27" t="str">
        <f>IF(ISBLANK(Values!E13),"",IF(Values!J13, SUBSTITUTE(Values!$B$1, "{language}", Values!H13) &amp; " " &amp;Values!$B$3, SUBSTITUTE(Values!$B$2, "{language}", Values!$H13) &amp; " " &amp;Values!$B$3))</f>
        <v>replacement Danish non-backlit keyboard for Lenovo Thinkpad  T470 T480</v>
      </c>
      <c r="G14" s="29" t="str">
        <f>IF(ISBLANK(Values!E13),"",IF(Values!$B$20="PartialUpdate","","TellusRem"))</f>
        <v/>
      </c>
      <c r="H14" s="1" t="str">
        <f>IF(ISBLANK(Values!E13),"",Values!$B$16)</f>
        <v>computer-keyboards</v>
      </c>
      <c r="I14" s="1" t="str">
        <f>IF(ISBLANK(Values!E13),"","4730574031")</f>
        <v>4730574031</v>
      </c>
      <c r="J14" s="31" t="str">
        <f>IF(ISBLANK(Values!E13),"",Values!F13 )</f>
        <v>Lenovo T470 regular - DK</v>
      </c>
      <c r="K14" s="27" t="str">
        <f>IF(IF(ISBLANK(Values!E13),"",IF(Values!J13, Values!$B$4, Values!$B$5))=0,"",IF(ISBLANK(Values!E13),"",IF(Values!J13, Values!$B$4, Values!$B$5)))</f>
        <v>34.95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T470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34.95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t="str">
        <f>K14</f>
        <v>34.95</v>
      </c>
    </row>
    <row r="15" spans="1:193" ht="48" x14ac:dyDescent="0.2">
      <c r="A15" s="1" t="str">
        <f>IF(ISBLANK(Values!E14),"",IF(Values!$B$37="EU","computercomponent","computer"))</f>
        <v>computer</v>
      </c>
      <c r="B15" s="33" t="str">
        <f>IF(ISBLANK(Values!E14),"",Values!F14)</f>
        <v>Lenovo T470 regular - HU</v>
      </c>
      <c r="C15" s="29" t="str">
        <f>IF(ISBLANK(Values!E14),"","TellusRem")</f>
        <v>TellusRem</v>
      </c>
      <c r="D15" s="28">
        <f>IF(ISBLANK(Values!E14),"",Values!E14)</f>
        <v>5714401473114</v>
      </c>
      <c r="E15" s="1" t="str">
        <f>IF(ISBLANK(Values!E14),"","EAN")</f>
        <v>EAN</v>
      </c>
      <c r="F15" s="27" t="str">
        <f>IF(ISBLANK(Values!E14),"",IF(Values!J14, SUBSTITUTE(Values!$B$1, "{language}", Values!H14) &amp; " " &amp;Values!$B$3, SUBSTITUTE(Values!$B$2, "{language}", Values!$H14) &amp; " " &amp;Values!$B$3))</f>
        <v>replacement Hungarian non-backlit keyboard for Lenovo Thinkpad  T470 T480</v>
      </c>
      <c r="G15" s="29" t="str">
        <f>IF(ISBLANK(Values!E14),"",IF(Values!$B$20="PartialUpdate","","TellusRem"))</f>
        <v/>
      </c>
      <c r="H15" s="1" t="str">
        <f>IF(ISBLANK(Values!E14),"",Values!$B$16)</f>
        <v>computer-keyboards</v>
      </c>
      <c r="I15" s="1" t="str">
        <f>IF(ISBLANK(Values!E14),"","4730574031")</f>
        <v>4730574031</v>
      </c>
      <c r="J15" s="31" t="str">
        <f>IF(ISBLANK(Values!E14),"",Values!F14 )</f>
        <v>Lenovo T470 regular - HU</v>
      </c>
      <c r="K15" s="27" t="str">
        <f>IF(IF(ISBLANK(Values!E14),"",IF(Values!J14, Values!$B$4, Values!$B$5))=0,"",IF(ISBLANK(Values!E14),"",IF(Values!J14, Values!$B$4, Values!$B$5)))</f>
        <v>34.95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T470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34.95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t="str">
        <f>K15</f>
        <v>34.95</v>
      </c>
    </row>
    <row r="16" spans="1:193" ht="48" x14ac:dyDescent="0.2">
      <c r="A16" s="1" t="str">
        <f>IF(ISBLANK(Values!E15),"",IF(Values!$B$37="EU","computercomponent","computer"))</f>
        <v>computer</v>
      </c>
      <c r="B16" s="33" t="str">
        <f>IF(ISBLANK(Values!E15),"",Values!F15)</f>
        <v>Lenovo T470 regular - NL</v>
      </c>
      <c r="C16" s="29" t="str">
        <f>IF(ISBLANK(Values!E15),"","TellusRem")</f>
        <v>TellusRem</v>
      </c>
      <c r="D16" s="28">
        <f>IF(ISBLANK(Values!E15),"",Values!E15)</f>
        <v>5714401473121</v>
      </c>
      <c r="E16" s="1" t="str">
        <f>IF(ISBLANK(Values!E15),"","EAN")</f>
        <v>EAN</v>
      </c>
      <c r="F16" s="27" t="str">
        <f>IF(ISBLANK(Values!E15),"",IF(Values!J15, SUBSTITUTE(Values!$B$1, "{language}", Values!H15) &amp; " " &amp;Values!$B$3, SUBSTITUTE(Values!$B$2, "{language}", Values!$H15) &amp; " " &amp;Values!$B$3))</f>
        <v>replacement Dutch non-backlit keyboard for Lenovo Thinkpad  T470 T480</v>
      </c>
      <c r="G16" s="29" t="str">
        <f>IF(ISBLANK(Values!E15),"",IF(Values!$B$20="PartialUpdate","","TellusRem"))</f>
        <v/>
      </c>
      <c r="H16" s="1" t="str">
        <f>IF(ISBLANK(Values!E15),"",Values!$B$16)</f>
        <v>computer-keyboards</v>
      </c>
      <c r="I16" s="1" t="str">
        <f>IF(ISBLANK(Values!E15),"","4730574031")</f>
        <v>4730574031</v>
      </c>
      <c r="J16" s="31" t="str">
        <f>IF(ISBLANK(Values!E15),"",Values!F15 )</f>
        <v>Lenovo T470 regular - NL</v>
      </c>
      <c r="K16" s="27" t="str">
        <f>IF(IF(ISBLANK(Values!E15),"",IF(Values!J15, Values!$B$4, Values!$B$5))=0,"",IF(ISBLANK(Values!E15),"",IF(Values!J15, Values!$B$4, Values!$B$5)))</f>
        <v>34.95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T470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34.95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t="str">
        <f>K16</f>
        <v>34.95</v>
      </c>
    </row>
    <row r="17" spans="1:193" ht="48" x14ac:dyDescent="0.2">
      <c r="A17" s="1" t="str">
        <f>IF(ISBLANK(Values!E16),"",IF(Values!$B$37="EU","computercomponent","computer"))</f>
        <v>computer</v>
      </c>
      <c r="B17" s="33" t="str">
        <f>IF(ISBLANK(Values!E16),"",Values!F16)</f>
        <v>Lenovo T470 regular - NO</v>
      </c>
      <c r="C17" s="29" t="str">
        <f>IF(ISBLANK(Values!E16),"","TellusRem")</f>
        <v>TellusRem</v>
      </c>
      <c r="D17" s="28">
        <f>IF(ISBLANK(Values!E16),"",Values!E16)</f>
        <v>5714401473138</v>
      </c>
      <c r="E17" s="1" t="str">
        <f>IF(ISBLANK(Values!E16),"","EAN")</f>
        <v>EAN</v>
      </c>
      <c r="F17" s="27" t="str">
        <f>IF(ISBLANK(Values!E16),"",IF(Values!J16, SUBSTITUTE(Values!$B$1, "{language}", Values!H16) &amp; " " &amp;Values!$B$3, SUBSTITUTE(Values!$B$2, "{language}", Values!$H16) &amp; " " &amp;Values!$B$3))</f>
        <v>replacement Norwegian non-backlit keyboard for Lenovo Thinkpad  T470 T480</v>
      </c>
      <c r="G17" s="29" t="str">
        <f>IF(ISBLANK(Values!E16),"",IF(Values!$B$20="PartialUpdate","","TellusRem"))</f>
        <v/>
      </c>
      <c r="H17" s="1" t="str">
        <f>IF(ISBLANK(Values!E16),"",Values!$B$16)</f>
        <v>computer-keyboards</v>
      </c>
      <c r="I17" s="1" t="str">
        <f>IF(ISBLANK(Values!E16),"","4730574031")</f>
        <v>4730574031</v>
      </c>
      <c r="J17" s="31" t="str">
        <f>IF(ISBLANK(Values!E16),"",Values!F16 )</f>
        <v>Lenovo T470 regular - NO</v>
      </c>
      <c r="K17" s="27" t="str">
        <f>IF(IF(ISBLANK(Values!E16),"",IF(Values!J16, Values!$B$4, Values!$B$5))=0,"",IF(ISBLANK(Values!E16),"",IF(Values!J16, Values!$B$4, Values!$B$5)))</f>
        <v>34.95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T470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34.95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t="str">
        <f>K17</f>
        <v>34.95</v>
      </c>
    </row>
    <row r="18" spans="1:193" ht="48" x14ac:dyDescent="0.2">
      <c r="A18" s="1" t="str">
        <f>IF(ISBLANK(Values!E17),"",IF(Values!$B$37="EU","computercomponent","computer"))</f>
        <v>computer</v>
      </c>
      <c r="B18" s="33" t="str">
        <f>IF(ISBLANK(Values!E17),"",Values!F17)</f>
        <v>Lenovo T470 regular - PL</v>
      </c>
      <c r="C18" s="29" t="str">
        <f>IF(ISBLANK(Values!E17),"","TellusRem")</f>
        <v>TellusRem</v>
      </c>
      <c r="D18" s="28">
        <f>IF(ISBLANK(Values!E17),"",Values!E17)</f>
        <v>5714401473145</v>
      </c>
      <c r="E18" s="1" t="str">
        <f>IF(ISBLANK(Values!E17),"","EAN")</f>
        <v>EAN</v>
      </c>
      <c r="F18" s="27" t="str">
        <f>IF(ISBLANK(Values!E17),"",IF(Values!J17, SUBSTITUTE(Values!$B$1, "{language}", Values!H17) &amp; " " &amp;Values!$B$3, SUBSTITUTE(Values!$B$2, "{language}", Values!$H17) &amp; " " &amp;Values!$B$3))</f>
        <v>replacement Polish non-backlit keyboard for Lenovo Thinkpad  T470 T480</v>
      </c>
      <c r="G18" s="29" t="str">
        <f>IF(ISBLANK(Values!E17),"",IF(Values!$B$20="PartialUpdate","","TellusRem"))</f>
        <v/>
      </c>
      <c r="H18" s="1" t="str">
        <f>IF(ISBLANK(Values!E17),"",Values!$B$16)</f>
        <v>computer-keyboards</v>
      </c>
      <c r="I18" s="1" t="str">
        <f>IF(ISBLANK(Values!E17),"","4730574031")</f>
        <v>4730574031</v>
      </c>
      <c r="J18" s="31" t="str">
        <f>IF(ISBLANK(Values!E17),"",Values!F17 )</f>
        <v>Lenovo T470 regular - PL</v>
      </c>
      <c r="K18" s="27" t="str">
        <f>IF(IF(ISBLANK(Values!E17),"",IF(Values!J17, Values!$B$4, Values!$B$5))=0,"",IF(ISBLANK(Values!E17),"",IF(Values!J17, Values!$B$4, Values!$B$5)))</f>
        <v>34.95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T470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34.95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t="str">
        <f>K18</f>
        <v>34.95</v>
      </c>
    </row>
    <row r="19" spans="1:193" ht="48" x14ac:dyDescent="0.2">
      <c r="A19" s="1" t="str">
        <f>IF(ISBLANK(Values!E18),"",IF(Values!$B$37="EU","computercomponent","computer"))</f>
        <v>computer</v>
      </c>
      <c r="B19" s="33" t="str">
        <f>IF(ISBLANK(Values!E18),"",Values!F18)</f>
        <v>Lenovo T470 regular - PT</v>
      </c>
      <c r="C19" s="29" t="str">
        <f>IF(ISBLANK(Values!E18),"","TellusRem")</f>
        <v>TellusRem</v>
      </c>
      <c r="D19" s="28">
        <f>IF(ISBLANK(Values!E18),"",Values!E18)</f>
        <v>5714401473152</v>
      </c>
      <c r="E19" s="1" t="str">
        <f>IF(ISBLANK(Values!E18),"","EAN")</f>
        <v>EAN</v>
      </c>
      <c r="F19" s="27" t="str">
        <f>IF(ISBLANK(Values!E18),"",IF(Values!J18, SUBSTITUTE(Values!$B$1, "{language}", Values!H18) &amp; " " &amp;Values!$B$3, SUBSTITUTE(Values!$B$2, "{language}", Values!$H18) &amp; " " &amp;Values!$B$3))</f>
        <v>replacement Portuguese non-backlit keyboard for Lenovo Thinkpad  T470 T480</v>
      </c>
      <c r="G19" s="29" t="str">
        <f>IF(ISBLANK(Values!E18),"",IF(Values!$B$20="PartialUpdate","","TellusRem"))</f>
        <v/>
      </c>
      <c r="H19" s="1" t="str">
        <f>IF(ISBLANK(Values!E18),"",Values!$B$16)</f>
        <v>computer-keyboards</v>
      </c>
      <c r="I19" s="1" t="str">
        <f>IF(ISBLANK(Values!E18),"","4730574031")</f>
        <v>4730574031</v>
      </c>
      <c r="J19" s="31" t="str">
        <f>IF(ISBLANK(Values!E18),"",Values!F18 )</f>
        <v>Lenovo T470 regular - PT</v>
      </c>
      <c r="K19" s="27" t="str">
        <f>IF(IF(ISBLANK(Values!E18),"",IF(Values!J18, Values!$B$4, Values!$B$5))=0,"",IF(ISBLANK(Values!E18),"",IF(Values!J18, Values!$B$4, Values!$B$5)))</f>
        <v>34.95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T470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34.95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t="str">
        <f>K19</f>
        <v>34.95</v>
      </c>
    </row>
    <row r="20" spans="1:193" ht="48" x14ac:dyDescent="0.2">
      <c r="A20" s="1" t="str">
        <f>IF(ISBLANK(Values!E19),"",IF(Values!$B$37="EU","computercomponent","computer"))</f>
        <v>computer</v>
      </c>
      <c r="B20" s="33" t="str">
        <f>IF(ISBLANK(Values!E19),"",Values!F19)</f>
        <v>Lenovo T470 regular - SE/FI</v>
      </c>
      <c r="C20" s="29" t="str">
        <f>IF(ISBLANK(Values!E19),"","TellusRem")</f>
        <v>TellusRem</v>
      </c>
      <c r="D20" s="28">
        <f>IF(ISBLANK(Values!E19),"",Values!E19)</f>
        <v>5714401473169</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T470 T480</v>
      </c>
      <c r="G20" s="29" t="str">
        <f>IF(ISBLANK(Values!E19),"",IF(Values!$B$20="PartialUpdate","","TellusRem"))</f>
        <v/>
      </c>
      <c r="H20" s="1" t="str">
        <f>IF(ISBLANK(Values!E19),"",Values!$B$16)</f>
        <v>computer-keyboards</v>
      </c>
      <c r="I20" s="1" t="str">
        <f>IF(ISBLANK(Values!E19),"","4730574031")</f>
        <v>4730574031</v>
      </c>
      <c r="J20" s="31" t="str">
        <f>IF(ISBLANK(Values!E19),"",Values!F19 )</f>
        <v>Lenovo T470 regular - SE/FI</v>
      </c>
      <c r="K20" s="27" t="str">
        <f>IF(IF(ISBLANK(Values!E19),"",IF(Values!J19, Values!$B$4, Values!$B$5))=0,"",IF(ISBLANK(Values!E19),"",IF(Values!J19, Values!$B$4, Values!$B$5)))</f>
        <v>34.95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T470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34.95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t="str">
        <f>K20</f>
        <v>34.95</v>
      </c>
    </row>
    <row r="21" spans="1:193" ht="48" x14ac:dyDescent="0.2">
      <c r="A21" s="1" t="str">
        <f>IF(ISBLANK(Values!E20),"",IF(Values!$B$37="EU","computercomponent","computer"))</f>
        <v>computer</v>
      </c>
      <c r="B21" s="33" t="str">
        <f>IF(ISBLANK(Values!E20),"",Values!F20)</f>
        <v>Lenovo T470 regular - CH</v>
      </c>
      <c r="C21" s="29" t="str">
        <f>IF(ISBLANK(Values!E20),"","TellusRem")</f>
        <v>TellusRem</v>
      </c>
      <c r="D21" s="28">
        <f>IF(ISBLANK(Values!E20),"",Values!E20)</f>
        <v>5714401473176</v>
      </c>
      <c r="E21" s="1" t="str">
        <f>IF(ISBLANK(Values!E20),"","EAN")</f>
        <v>EAN</v>
      </c>
      <c r="F21" s="27" t="str">
        <f>IF(ISBLANK(Values!E20),"",IF(Values!J20, SUBSTITUTE(Values!$B$1, "{language}", Values!H20) &amp; " " &amp;Values!$B$3, SUBSTITUTE(Values!$B$2, "{language}", Values!$H20) &amp; " " &amp;Values!$B$3))</f>
        <v>replacement Swiss non-backlit keyboard for Lenovo Thinkpad  T470 T480</v>
      </c>
      <c r="G21" s="29" t="str">
        <f>IF(ISBLANK(Values!E20),"",IF(Values!$B$20="PartialUpdate","","TellusRem"))</f>
        <v/>
      </c>
      <c r="H21" s="1" t="str">
        <f>IF(ISBLANK(Values!E20),"",Values!$B$16)</f>
        <v>computer-keyboards</v>
      </c>
      <c r="I21" s="1" t="str">
        <f>IF(ISBLANK(Values!E20),"","4730574031")</f>
        <v>4730574031</v>
      </c>
      <c r="J21" s="31" t="str">
        <f>IF(ISBLANK(Values!E20),"",Values!F20 )</f>
        <v>Lenovo T470 regular - CH</v>
      </c>
      <c r="K21" s="27" t="str">
        <f>IF(IF(ISBLANK(Values!E20),"",IF(Values!J20, Values!$B$4, Values!$B$5))=0,"",IF(ISBLANK(Values!E20),"",IF(Values!J20, Values!$B$4, Values!$B$5)))</f>
        <v>34.95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T470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34.95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t="str">
        <f>K21</f>
        <v>34.95</v>
      </c>
    </row>
    <row r="22" spans="1:193" ht="48" x14ac:dyDescent="0.2">
      <c r="A22" s="1" t="str">
        <f>IF(ISBLANK(Values!E21),"",IF(Values!$B$37="EU","computercomponent","computer"))</f>
        <v>computer</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t="str">
        <f>K22</f>
        <v>34.95</v>
      </c>
    </row>
    <row r="23" spans="1:193" s="35" customFormat="1" ht="48" x14ac:dyDescent="0.2">
      <c r="A23" s="1" t="str">
        <f>IF(ISBLANK(Values!E22),"",IF(Values!$B$37="EU","computercomponent","computer"))</f>
        <v>computer</v>
      </c>
      <c r="B23" s="33" t="str">
        <f>IF(ISBLANK(Values!E22),"",Values!F22)</f>
        <v>Lenovo T470 regular - RUS</v>
      </c>
      <c r="C23" s="29" t="str">
        <f>IF(ISBLANK(Values!E22),"","TellusRem")</f>
        <v>TellusRem</v>
      </c>
      <c r="D23" s="28">
        <f>IF(ISBLANK(Values!E22),"",Values!E22)</f>
        <v>5714401473190</v>
      </c>
      <c r="E23" s="1" t="str">
        <f>IF(ISBLANK(Values!E22),"","EAN")</f>
        <v>EAN</v>
      </c>
      <c r="F23" s="27" t="str">
        <f>IF(ISBLANK(Values!E22),"",IF(Values!J22, SUBSTITUTE(Values!$B$1, "{language}", Values!H22) &amp; " " &amp;Values!$B$3, SUBSTITUTE(Values!$B$2, "{language}", Values!$H22) &amp; " " &amp;Values!$B$3))</f>
        <v>replacement Russian non-backlit keyboard for Lenovo Thinkpad  T470 T480</v>
      </c>
      <c r="G23" s="29" t="str">
        <f>IF(ISBLANK(Values!E22),"",IF(Values!$B$20="PartialUpdate","","TellusRem"))</f>
        <v/>
      </c>
      <c r="H23" s="1" t="str">
        <f>IF(ISBLANK(Values!E22),"",Values!$B$16)</f>
        <v>computer-keyboards</v>
      </c>
      <c r="I23" s="1" t="str">
        <f>IF(ISBLANK(Values!E22),"","4730574031")</f>
        <v>4730574031</v>
      </c>
      <c r="J23" s="31" t="str">
        <f>IF(ISBLANK(Values!E22),"",Values!F22 )</f>
        <v>Lenovo T470 regular - RUS</v>
      </c>
      <c r="K23" s="27" t="str">
        <f>IF(IF(ISBLANK(Values!E22),"",IF(Values!J22, Values!$B$4, Values!$B$5))=0,"",IF(ISBLANK(Values!E22),"",IF(Values!J22, Values!$B$4, Values!$B$5)))</f>
        <v>34.95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T470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34.95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t="str">
        <f>K23</f>
        <v>34.95</v>
      </c>
    </row>
    <row r="24" spans="1:193" s="35" customFormat="1" ht="48" x14ac:dyDescent="0.2">
      <c r="A24" s="1" t="str">
        <f>IF(ISBLANK(Values!E23),"",IF(Values!$B$37="EU","computercomponent","computer"))</f>
        <v>computer</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t="str">
        <f>IF(ISBLANK(Values!E23),"",IF($CO24="DEFAULT", Values!$B$18, ""))</f>
        <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34.95</v>
      </c>
    </row>
    <row r="25" spans="1:193" s="35" customFormat="1" ht="48" x14ac:dyDescent="0.2">
      <c r="A25" s="1" t="str">
        <f>IF(ISBLANK(Values!E24),"",IF(Values!$B$37="EU","computercomponent","computer"))</f>
        <v>computer</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replacement German backlit keyboard for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42.95</v>
      </c>
      <c r="L25" s="27">
        <f>IF(ISBLANK(Values!E24),"",IF($CO25="DEFAULT", Values!$B$18, ""))</f>
        <v>5</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42.95</v>
      </c>
    </row>
    <row r="26" spans="1:193" s="35" customFormat="1" ht="48" x14ac:dyDescent="0.2">
      <c r="A26" s="1" t="str">
        <f>IF(ISBLANK(Values!E25),"",IF(Values!$B$37="EU","computercomponent","computer"))</f>
        <v>computer</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replacement French backlit keyboard for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42.95</v>
      </c>
      <c r="L26" s="27">
        <f>IF(ISBLANK(Values!E25),"",IF($CO26="DEFAULT", Values!$B$18, ""))</f>
        <v>5</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42.95</v>
      </c>
    </row>
    <row r="27" spans="1:193" s="35" customFormat="1" ht="48" x14ac:dyDescent="0.2">
      <c r="A27" s="1" t="str">
        <f>IF(ISBLANK(Values!E26),"",IF(Values!$B$37="EU","computercomponent","computer"))</f>
        <v>computer</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replacement Italian backlit keyboard for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42.95</v>
      </c>
      <c r="L27" s="27">
        <f>IF(ISBLANK(Values!E26),"",IF($CO27="DEFAULT", Values!$B$18, ""))</f>
        <v>5</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42.95</v>
      </c>
    </row>
    <row r="28" spans="1:193" s="35" customFormat="1" ht="48" x14ac:dyDescent="0.2">
      <c r="A28" s="1" t="str">
        <f>IF(ISBLANK(Values!E27),"",IF(Values!$B$37="EU","computercomponent","computer"))</f>
        <v>computer</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replacement Spanish backlit keyboard for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42.95</v>
      </c>
      <c r="L28" s="27">
        <f>IF(ISBLANK(Values!E27),"",IF($CO28="DEFAULT", Values!$B$18, ""))</f>
        <v>5</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42.95</v>
      </c>
    </row>
    <row r="29" spans="1:193" s="35" customFormat="1" ht="48" x14ac:dyDescent="0.2">
      <c r="A29" s="1" t="str">
        <f>IF(ISBLANK(Values!E28),"",IF(Values!$B$37="EU","computercomponent","computer"))</f>
        <v>computer</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replacement UK backlit keyboard for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42.95</v>
      </c>
      <c r="L29" s="27">
        <f>IF(ISBLANK(Values!E28),"",IF($CO29="DEFAULT", Values!$B$18, ""))</f>
        <v>5</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42.95</v>
      </c>
    </row>
    <row r="30" spans="1:193" s="35" customFormat="1" ht="48" x14ac:dyDescent="0.2">
      <c r="A30" s="1" t="str">
        <f>IF(ISBLANK(Values!E29),"",IF(Values!$B$37="EU","computercomponent","computer"))</f>
        <v>computer</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42.95</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42.95</v>
      </c>
    </row>
    <row r="31" spans="1:193" s="35" customFormat="1" ht="48" x14ac:dyDescent="0.2">
      <c r="A31" s="1" t="str">
        <f>IF(ISBLANK(Values!E30),"",IF(Values!$B$37="EU","computercomponent","computer"))</f>
        <v>computer</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replacement Belgian backlit keyboard for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42.95</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42.95</v>
      </c>
    </row>
    <row r="32" spans="1:193" s="35" customFormat="1" ht="48" x14ac:dyDescent="0.2">
      <c r="A32" s="1" t="str">
        <f>IF(ISBLANK(Values!E31),"",IF(Values!$B$37="EU","computercomponent","computer"))</f>
        <v>computer</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replacement Bulgarian backlit keyboard for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42.95</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42.95</v>
      </c>
    </row>
    <row r="33" spans="1:193" s="35" customFormat="1" ht="48" x14ac:dyDescent="0.2">
      <c r="A33" s="1" t="str">
        <f>IF(ISBLANK(Values!E32),"",IF(Values!$B$37="EU","computercomponent","computer"))</f>
        <v>computer</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replacement Czech backlit keyboard for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42.95</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42.95</v>
      </c>
    </row>
    <row r="34" spans="1:193" s="35" customFormat="1" ht="48" x14ac:dyDescent="0.2">
      <c r="A34" s="1" t="str">
        <f>IF(ISBLANK(Values!E33),"",IF(Values!$B$37="EU","computercomponent","computer"))</f>
        <v>computer</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replacement Danish backlit keyboard for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42.95</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42.95</v>
      </c>
    </row>
    <row r="35" spans="1:193" s="35" customFormat="1" ht="48" x14ac:dyDescent="0.2">
      <c r="A35" s="1" t="str">
        <f>IF(ISBLANK(Values!E34),"",IF(Values!$B$37="EU","computercomponent","computer"))</f>
        <v>computer</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replacement Hungarian backlit keyboard for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42.95</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42.95</v>
      </c>
    </row>
    <row r="36" spans="1:193" s="35" customFormat="1" ht="48" x14ac:dyDescent="0.2">
      <c r="A36" s="1" t="str">
        <f>IF(ISBLANK(Values!E35),"",IF(Values!$B$37="EU","computercomponent","computer"))</f>
        <v>computer</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replacement Dutch backlit keyboard for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42.95</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42.95</v>
      </c>
    </row>
    <row r="37" spans="1:193" s="35" customFormat="1" ht="48" x14ac:dyDescent="0.2">
      <c r="A37" s="1" t="str">
        <f>IF(ISBLANK(Values!E36),"",IF(Values!$B$37="EU","computercomponent","computer"))</f>
        <v>computer</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replacement Norwegian backlit keyboard for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42.95</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42.95</v>
      </c>
    </row>
    <row r="38" spans="1:193" s="35" customFormat="1" ht="48" x14ac:dyDescent="0.2">
      <c r="A38" s="1" t="str">
        <f>IF(ISBLANK(Values!E37),"",IF(Values!$B$37="EU","computercomponent","computer"))</f>
        <v>computer</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replacement Polish backlit keyboard for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42.95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42.95</v>
      </c>
    </row>
    <row r="39" spans="1:193" s="35" customFormat="1" ht="48" x14ac:dyDescent="0.2">
      <c r="A39" s="1" t="str">
        <f>IF(ISBLANK(Values!E38),"",IF(Values!$B$37="EU","computercomponent","computer"))</f>
        <v>computer</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replacement Portuguese backlit keyboard for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42.95</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42.95</v>
      </c>
    </row>
    <row r="40" spans="1:193" s="35" customFormat="1" ht="48" x14ac:dyDescent="0.2">
      <c r="A40" s="1" t="str">
        <f>IF(ISBLANK(Values!E39),"",IF(Values!$B$37="EU","computercomponent","computer"))</f>
        <v>computer</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42.95</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42.95</v>
      </c>
    </row>
    <row r="41" spans="1:193" s="35" customFormat="1" ht="48" x14ac:dyDescent="0.2">
      <c r="A41" s="1" t="str">
        <f>IF(ISBLANK(Values!E40),"",IF(Values!$B$37="EU","computercomponent","computer"))</f>
        <v>computer</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replacement Swiss backlit keyboard for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42.95</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42.95</v>
      </c>
    </row>
    <row r="42" spans="1:193" ht="48" x14ac:dyDescent="0.2">
      <c r="A42" s="1" t="str">
        <f>IF(ISBLANK(Values!E41),"",IF(Values!$B$37="EU","computercomponent","computer"))</f>
        <v>computer</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42.95</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42.95</v>
      </c>
    </row>
    <row r="43" spans="1:193" ht="48" x14ac:dyDescent="0.2">
      <c r="A43" s="1" t="str">
        <f>IF(ISBLANK(Values!E42),"",IF(Values!$B$37="EU","computercomponent","computer"))</f>
        <v>computer</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replacement Russian backlit keyboard for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42.95</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2" t="str">
        <f>K43</f>
        <v>42.95</v>
      </c>
    </row>
    <row r="44" spans="1:193" ht="48" x14ac:dyDescent="0.2">
      <c r="A44" s="1" t="str">
        <f>IF(ISBLANK(Values!E43),"",IF(Values!$B$37="EU","computercomponent","computer"))</f>
        <v>computer</v>
      </c>
      <c r="B44" s="33" t="str">
        <f>IF(ISBLANK(Values!E43),"",Values!F43)</f>
        <v>Lenovo T470 BL - US</v>
      </c>
      <c r="C44" s="29" t="str">
        <f>IF(ISBLANK(Values!E43),"","TellusRem")</f>
        <v>TellusRem</v>
      </c>
      <c r="D44" s="28">
        <f>IF(ISBLANK(Values!E43),"",Values!E43)</f>
        <v>5714401470205</v>
      </c>
      <c r="E44" s="1" t="str">
        <f>IF(ISBLANK(Values!E43),"","EAN")</f>
        <v>EAN</v>
      </c>
      <c r="F44" s="27" t="str">
        <f>IF(ISBLANK(Values!E43),"",IF(Values!J43, SUBSTITUTE(Values!$B$1, "{language}", Values!H43) &amp; " " &amp;Values!$B$3, SUBSTITUTE(Values!$B$2, "{language}", Values!$H43) &amp; " " &amp;Values!$B$3))</f>
        <v>replacement US backlit keyboard for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v>
      </c>
      <c r="K44" s="27" t="str">
        <f>IF(IF(ISBLANK(Values!E43),"",IF(Values!J43, Values!$B$4, Values!$B$5))=0,"",IF(ISBLANK(Values!E43),"",IF(Values!J43, Values!$B$4, Values!$B$5)))</f>
        <v>42.95</v>
      </c>
      <c r="L44" s="27" t="str">
        <f>IF(ISBLANK(Values!E43),"",IF($CO44="DEFAULT", Values!$B$18, ""))</f>
        <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2" t="str">
        <f>K44</f>
        <v>42.95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F23" sqref="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755</v>
      </c>
      <c r="C4" s="42" t="b">
        <f>FALSE()</f>
        <v>0</v>
      </c>
      <c r="D4" s="42" t="b">
        <f>TRUE()</f>
        <v>1</v>
      </c>
      <c r="E4" s="36">
        <v>5714401473015</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747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756</v>
      </c>
      <c r="C5" s="42" t="b">
        <f>FALSE()</f>
        <v>0</v>
      </c>
      <c r="D5" s="42" t="b">
        <f>TRUE()</f>
        <v>1</v>
      </c>
      <c r="E5" s="36">
        <v>5714401473022</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748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749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750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751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752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t="b">
        <f>FALSE()</f>
        <v>0</v>
      </c>
      <c r="D10" s="42" t="b">
        <f>FALSE()</f>
        <v>0</v>
      </c>
      <c r="E10" s="36">
        <v>5714401473077</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722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5714401473084</v>
      </c>
      <c r="F11" s="36" t="s">
        <v>685</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723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5714401473091</v>
      </c>
      <c r="F12" s="36" t="s">
        <v>686</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724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t="b">
        <f>FALSE()</f>
        <v>0</v>
      </c>
      <c r="D13" s="42" t="b">
        <f>FALSE()</f>
        <v>0</v>
      </c>
      <c r="E13" s="36">
        <v>5714401473107</v>
      </c>
      <c r="F13" s="36" t="s">
        <v>687</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725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t="b">
        <f>FALSE()</f>
        <v>0</v>
      </c>
      <c r="D14" s="42" t="b">
        <f>FALSE()</f>
        <v>0</v>
      </c>
      <c r="E14" s="36">
        <v>5714401473114</v>
      </c>
      <c r="F14" s="36" t="s">
        <v>688</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726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5714401473121</v>
      </c>
      <c r="F15" s="36" t="s">
        <v>689</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727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5714401473138</v>
      </c>
      <c r="F16" s="36" t="s">
        <v>690</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728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5714401473145</v>
      </c>
      <c r="F17" s="36" t="s">
        <v>691</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5714401473152</v>
      </c>
      <c r="F18" s="36" t="s">
        <v>692</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729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5714401473169</v>
      </c>
      <c r="F19" s="36" t="s">
        <v>693</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730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5714401473176</v>
      </c>
      <c r="F20" s="36" t="s">
        <v>694</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731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695</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t="b">
        <f>FALSE()</f>
        <v>0</v>
      </c>
      <c r="D22" s="42" t="b">
        <f>FALSE()</f>
        <v>0</v>
      </c>
      <c r="E22" s="36">
        <v>5714401473190</v>
      </c>
      <c r="F22" s="36" t="s">
        <v>696</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733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757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754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5714401470212</v>
      </c>
      <c r="F24" s="36" t="s">
        <v>697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717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5714401470229</v>
      </c>
      <c r="F25" s="36" t="s">
        <v>698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718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5714401470038</v>
      </c>
      <c r="F26" s="36" t="s">
        <v>699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719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5714401470045</v>
      </c>
      <c r="F27" s="36" t="s">
        <v>700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720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701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721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5714401470069</v>
      </c>
      <c r="F29" s="36" t="s">
        <v>702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746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703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735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5714401470083</v>
      </c>
      <c r="F31" s="36" t="s">
        <v>704</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736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705</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737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5714401470106</v>
      </c>
      <c r="F33" s="36" t="s">
        <v>706</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738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707</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739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708</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740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5714401470137</v>
      </c>
      <c r="F36" s="36" t="s">
        <v>709</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741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5714401470144</v>
      </c>
      <c r="F37" s="36" t="s">
        <v>710</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711</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742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712</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743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713</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744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714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732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745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5714401470205</v>
      </c>
      <c r="F43" s="36" t="s">
        <v>716</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734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2024-07-24T19:13:49Z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