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80s/"/>
    </mc:Choice>
  </mc:AlternateContent>
  <xr:revisionPtr revIDLastSave="0" documentId="13_ncr:1_{05C5B700-51B6-6B47-8FC7-1C3F8D4253FF}"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O82" i="1"/>
  <c r="L82" i="1" s="1"/>
  <c r="CO81" i="1"/>
  <c r="CO80" i="1"/>
  <c r="CO77" i="1"/>
  <c r="CO75" i="1"/>
  <c r="L75" i="1" s="1"/>
  <c r="CO71" i="1"/>
  <c r="CO70" i="1"/>
  <c r="CO66" i="1"/>
  <c r="CO65" i="1"/>
  <c r="L65" i="1" s="1"/>
  <c r="CO57" i="1"/>
  <c r="CO55" i="1"/>
  <c r="L55" i="1" s="1"/>
  <c r="CO52" i="1"/>
  <c r="CO51" i="1"/>
  <c r="CO50" i="1"/>
  <c r="L50" i="1" s="1"/>
  <c r="CO46" i="1"/>
  <c r="CO42" i="1"/>
  <c r="CO40" i="1"/>
  <c r="FE40" i="1" s="1"/>
  <c r="CO36" i="1"/>
  <c r="L36" i="1" s="1"/>
  <c r="CO35" i="1"/>
  <c r="CO32" i="1"/>
  <c r="FE32" i="1" s="1"/>
  <c r="CO30" i="1"/>
  <c r="FE30" i="1" s="1"/>
  <c r="CO25" i="1"/>
  <c r="L25" i="1" s="1"/>
  <c r="D23" i="2"/>
  <c r="C23" i="2"/>
  <c r="D22" i="2"/>
  <c r="C22" i="2"/>
  <c r="D21" i="2"/>
  <c r="C21" i="2"/>
  <c r="D20" i="2"/>
  <c r="C20" i="2"/>
  <c r="D19" i="2"/>
  <c r="C19" i="2"/>
  <c r="CO20" i="1" s="1"/>
  <c r="L20" i="1" s="1"/>
  <c r="D18" i="2"/>
  <c r="C18" i="2"/>
  <c r="D17" i="2"/>
  <c r="C17" i="2"/>
  <c r="D16" i="2"/>
  <c r="C16" i="2"/>
  <c r="CO17" i="1" s="1"/>
  <c r="D15" i="2"/>
  <c r="C15" i="2"/>
  <c r="D14" i="2"/>
  <c r="C14" i="2"/>
  <c r="CO15" i="1" s="1"/>
  <c r="FE15" i="1" s="1"/>
  <c r="D13" i="2"/>
  <c r="C13" i="2"/>
  <c r="D12" i="2"/>
  <c r="C12" i="2"/>
  <c r="D11" i="2"/>
  <c r="C11" i="2"/>
  <c r="D10" i="2"/>
  <c r="C10" i="2"/>
  <c r="D9" i="2"/>
  <c r="C9" i="2"/>
  <c r="CO10" i="1" s="1"/>
  <c r="FE10" i="1" s="1"/>
  <c r="D8" i="2"/>
  <c r="C8" i="2"/>
  <c r="D7" i="2"/>
  <c r="C7" i="2"/>
  <c r="D6" i="2"/>
  <c r="C6" i="2"/>
  <c r="D5" i="2"/>
  <c r="C5" i="2"/>
  <c r="CO6" i="1" s="1"/>
  <c r="FE6" i="1" s="1"/>
  <c r="D4" i="2"/>
  <c r="C4" i="2"/>
  <c r="CO5" i="1" s="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35" i="1"/>
  <c r="AT44" i="1"/>
  <c r="B33" i="2"/>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AL79" i="1" s="1"/>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AL77" i="1" s="1"/>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AL56" i="1" s="1"/>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AL31" i="1" s="1"/>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M84" i="1"/>
  <c r="AL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M83" i="1"/>
  <c r="AL83" i="1"/>
  <c r="AA83" i="1"/>
  <c r="Z83" i="1"/>
  <c r="Y83" i="1"/>
  <c r="X83" i="1"/>
  <c r="W83" i="1"/>
  <c r="L83" i="1"/>
  <c r="J83" i="1"/>
  <c r="I83" i="1"/>
  <c r="H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M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M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M79" i="1"/>
  <c r="AK79" i="1"/>
  <c r="AA79" i="1"/>
  <c r="Z79" i="1"/>
  <c r="Y79" i="1"/>
  <c r="X79" i="1"/>
  <c r="W79" i="1"/>
  <c r="N79" i="1"/>
  <c r="J79" i="1"/>
  <c r="I79" i="1"/>
  <c r="H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M78" i="1"/>
  <c r="AA78" i="1"/>
  <c r="Z78" i="1"/>
  <c r="Y78" i="1"/>
  <c r="X78" i="1"/>
  <c r="W78" i="1"/>
  <c r="J78" i="1"/>
  <c r="I78" i="1"/>
  <c r="H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M77" i="1"/>
  <c r="AA77" i="1"/>
  <c r="Z77" i="1"/>
  <c r="Y77" i="1"/>
  <c r="X77" i="1"/>
  <c r="W77" i="1"/>
  <c r="S77" i="1"/>
  <c r="R77" i="1"/>
  <c r="Q77" i="1"/>
  <c r="J77" i="1"/>
  <c r="I77" i="1"/>
  <c r="H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B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B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B74" i="1"/>
  <c r="AA74" i="1"/>
  <c r="Z74" i="1"/>
  <c r="Y74" i="1"/>
  <c r="X74" i="1"/>
  <c r="W74" i="1"/>
  <c r="J74" i="1"/>
  <c r="I74" i="1"/>
  <c r="H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B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M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M69" i="1"/>
  <c r="AA69" i="1"/>
  <c r="Z69" i="1"/>
  <c r="Y69" i="1"/>
  <c r="X69" i="1"/>
  <c r="W69" i="1"/>
  <c r="U69" i="1"/>
  <c r="J69" i="1"/>
  <c r="I69" i="1"/>
  <c r="H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A68" i="1"/>
  <c r="Z68" i="1"/>
  <c r="Y68" i="1"/>
  <c r="X68" i="1"/>
  <c r="W68" i="1"/>
  <c r="M68" i="1"/>
  <c r="J68" i="1"/>
  <c r="I68" i="1"/>
  <c r="H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B67" i="1"/>
  <c r="AA67" i="1"/>
  <c r="Z67" i="1"/>
  <c r="Y67" i="1"/>
  <c r="X67" i="1"/>
  <c r="W67" i="1"/>
  <c r="P67" i="1"/>
  <c r="O67" i="1"/>
  <c r="J67" i="1"/>
  <c r="I67" i="1"/>
  <c r="H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B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M65" i="1"/>
  <c r="AL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M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B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B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B58" i="1"/>
  <c r="AA58" i="1"/>
  <c r="Z58" i="1"/>
  <c r="Y58" i="1"/>
  <c r="X58" i="1"/>
  <c r="W58" i="1"/>
  <c r="S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B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B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B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B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B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M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M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M48" i="1"/>
  <c r="AK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M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M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L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B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K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L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L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B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I75" i="1" l="1"/>
  <c r="AI6" i="1"/>
  <c r="AJ25" i="1"/>
  <c r="AK30" i="1"/>
  <c r="AK32" i="1"/>
  <c r="AI37" i="1"/>
  <c r="AI61" i="1"/>
  <c r="AI66" i="1"/>
  <c r="AI69" i="1"/>
  <c r="AI78" i="1"/>
  <c r="AI81" i="1"/>
  <c r="AJ84" i="1"/>
  <c r="AK25" i="1"/>
  <c r="AJ37" i="1"/>
  <c r="AI56" i="1"/>
  <c r="AK84" i="1"/>
  <c r="AI45" i="1"/>
  <c r="AK37" i="1"/>
  <c r="AK43" i="1"/>
  <c r="AI46" i="1"/>
  <c r="AI58" i="1"/>
  <c r="AI68" i="1"/>
  <c r="AI30" i="1"/>
  <c r="AI50" i="1"/>
  <c r="AI59" i="1"/>
  <c r="AK42" i="1"/>
  <c r="AK46" i="1"/>
  <c r="AI49" i="1"/>
  <c r="AI80" i="1"/>
  <c r="AI23" i="1"/>
  <c r="AI84" i="1"/>
  <c r="AK49" i="1"/>
  <c r="AI65" i="1"/>
  <c r="AI77" i="1"/>
  <c r="AK80" i="1"/>
  <c r="AI51" i="1"/>
  <c r="AI60" i="1"/>
  <c r="AI67" i="1"/>
  <c r="AI70" i="1"/>
  <c r="AI76" i="1"/>
  <c r="AI47" i="1"/>
  <c r="AK27" i="1"/>
  <c r="AI48" i="1"/>
  <c r="AI55" i="1"/>
  <c r="AI57" i="1"/>
  <c r="AI73" i="1"/>
  <c r="F74" i="1"/>
  <c r="AI74" i="1"/>
  <c r="AI64" i="1"/>
  <c r="AI54" i="1"/>
  <c r="F77" i="1"/>
  <c r="F78" i="1"/>
  <c r="AI83" i="1"/>
  <c r="AI63" i="1"/>
  <c r="AI53" i="1"/>
  <c r="AI82" i="1"/>
  <c r="AI72" i="1"/>
  <c r="AI62" i="1"/>
  <c r="AI52" i="1"/>
  <c r="AI71" i="1"/>
  <c r="F83" i="1"/>
  <c r="AI79" i="1"/>
  <c r="F69" i="1"/>
  <c r="AI40" i="1"/>
  <c r="F67" i="1"/>
  <c r="F68" i="1"/>
  <c r="F79" i="1"/>
  <c r="F82" i="1"/>
  <c r="FE34" i="1"/>
  <c r="L58" i="1"/>
  <c r="FE68" i="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<sst xmlns="http://schemas.openxmlformats.org/spreadsheetml/2006/main" count="1061" uniqueCount="824">
  <si>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</si>
  <si>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</si>
  <si>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</si>
  <si>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</si>
  <si>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</si>
  <si>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</si>
  <si>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</si>
  <si>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</si>
  <si>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</si>
  <si>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</si>
  <si>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</si>
  <si>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</si>
  <si>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</si>
  <si>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</si>
  <si>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</si>
  <si>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</si>
  <si>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</si>
  <si>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</si>
  <si>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</si>
  <si>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</si>
  <si>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</si>
  <si>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</si>
  <si>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</si>
  <si>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</si>
  <si>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</si>
  <si>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</si>
  <si>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</si>
  <si>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</si>
  <si>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</si>
  <si>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</si>
  <si>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</si>
  <si>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</si>
  <si>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</si>
  <si>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</si>
  <si>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</si>
  <si>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</si>
  <si>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</si>
  <si>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</si>
  <si>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</si>
  <si>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</si>
  <si>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</si>
  <si>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</si>
  <si>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</si>
  <si>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</si>
  <si>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</si>
  <si>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</si>
  <si>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</si>
  <si>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</si>
  <si>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</si>
  <si>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</si>
  <si>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</si>
  <si>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</si>
  <si>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</si>
  <si>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</si>
  <si>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</si>
  <si>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</si>
  <si>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</si>
  <si>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</si>
  <si>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</si>
  <si>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</si>
  <si>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</si>
  <si>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</si>
  <si>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</si>
  <si>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</si>
  <si>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</si>
  <si>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</si>
  <si>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</si>
  <si>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</si>
  <si>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</si>
  <si>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</si>
  <si>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</si>
  <si>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</si>
  <si>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</si>
  <si>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</si>
  <si>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</si>
  <si>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</si>
  <si>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</si>
  <si>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</si>
  <si>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</si>
  <si>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</si>
  <si>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</si>
  <si>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</si>
  <si>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</si>
  <si>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</si>
  <si>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</si>
  <si>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</si>
  <si>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</si>
  <si>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</si>
  <si>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</si>
  <si>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</si>
  <si>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</si>
  <si>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</si>
  <si>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</si>
  <si>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</si>
  <si>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</si>
  <si>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</si>
  <si>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</si>
  <si>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</si>
  <si>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</si>
  <si>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</si>
  <si>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</si>
  <si>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</si>
  <si>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</si>
  <si>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</si>
  <si>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</si>
  <si>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</si>
  <si>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</si>
  <si>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</si>
  <si>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</si>
  <si>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</si>
  <si>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</si>
  <si>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</si>
  <si>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</si>
  <si>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</si>
  <si>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</si>
  <si>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</si>
  <si>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</si>
  <si>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</si>
  <si>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</si>
  <si>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</si>
  <si>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</si>
  <si>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</si>
  <si>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</si>
  <si>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</si>
  <si>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</si>
  <si>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</si>
  <si>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</si>
  <si>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</si>
  <si>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</si>
  <si>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</si>
  <si>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</si>
  <si>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</si>
  <si>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</si>
  <si>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</si>
  <si>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</si>
  <si>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</si>
  <si>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</si>
  <si>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</si>
  <si>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</si>
  <si>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</si>
  <si>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</si>
  <si>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</si>
  <si>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</si>
  <si>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</si>
  <si>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</si>
  <si>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</si>
  <si>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</si>
  <si>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</si>
  <si>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</si>
  <si>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</si>
  <si>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</si>
  <si>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</si>
  <si>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</si>
  <si>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</si>
  <si>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</si>
  <si>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</si>
  <si>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</si>
  <si>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</si>
  <si>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</si>
  <si>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</si>
  <si>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</si>
  <si>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</si>
  <si>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</si>
  <si>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</si>
  <si>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</si>
  <si>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</si>
  <si>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</si>
  <si>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</si>
  <si>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</si>
  <si>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</si>
  <si>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</si>
  <si>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</si>
  <si>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</si>
  <si>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</si>
  <si>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</si>
  <si>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</si>
  <si>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</si>
  <si>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</si>
  <si>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</si>
  <si>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</si>
  <si>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</si>
  <si>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</si>
  <si>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</si>
  <si>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</si>
  <si>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</si>
  <si>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</si>
  <si>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</si>
  <si>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</si>
  <si>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</si>
  <si>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</si>
  <si>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</si>
  <si>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</si>
  <si>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</si>
  <si>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</si>
  <si>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</si>
  <si>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</si>
  <si>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</si>
  <si>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</si>
  <si>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</si>
  <si>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</si>
  <si>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</si>
  <si>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</si>
  <si>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</si>
  <si>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</si>
  <si>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</si>
  <si>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</si>
  <si>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</si>
  <si>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</si>
  <si>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</si>
  <si>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</si>
  <si>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</si>
  <si>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</si>
  <si>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</si>
  <si>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</si>
  <si>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</si>
  <si>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</si>
  <si>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</si>
  <si>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</si>
  <si>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</si>
  <si>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</si>
  <si>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</si>
  <si>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</si>
  <si>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</si>
  <si>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</si>
  <si>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</si>
  <si>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</si>
  <si>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</si>
  <si>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</si>
  <si>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</si>
  <si>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</si>
  <si>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</si>
  <si>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</si>
  <si>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</si>
  <si>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</si>
  <si>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</si>
  <si>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</si>
  <si>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</si>
  <si>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</si>
  <si>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</si>
  <si>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</si>
  <si>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</si>
  <si>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</si>
  <si>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</si>
  <si>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</si>
  <si>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</si>
  <si>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</si>
  <si>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</si>
  <si>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</si>
  <si>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</si>
  <si>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</si>
  <si>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</si>
  <si>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</si>
  <si>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</si>
  <si>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</si>
  <si>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</si>
  <si>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</si>
  <si>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</si>
  <si>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</si>
  <si>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</si>
  <si>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</si>
  <si>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</si>
  <si>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</si>
  <si>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</si>
  <si>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</si>
  <si>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</si>
  <si>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</si>
  <si>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</si>
  <si>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</si>
  <si>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</si>
  <si>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</si>
  <si>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</si>
  <si>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</si>
  <si>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</si>
  <si>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</si>
  <si>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</si>
  <si>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</si>
  <si>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</si>
  <si>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</si>
  <si>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</si>
  <si>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</si>
  <si>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</si>
  <si>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</si>
  <si>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</si>
  <si>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</si>
  <si>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</si>
  <si>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</si>
  <si>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</si>
  <si>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</si>
  <si>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</si>
  <si>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</si>
  <si>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</si>
  <si>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</si>
  <si>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</si>
  <si>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</si>
  <si>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</si>
  <si>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</si>
  <si>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</si>
  <si>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</si>
  <si>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</si>
  <si>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</si>
  <si>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</si>
  <si>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</si>
  <si>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</si>
  <si>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</si>
  <si>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</si>
  <si>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</si>
  <si>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</si>
  <si>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</si>
  <si>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</si>
  <si>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</si>
  <si>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</si>
  <si>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</si>
  <si>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</si>
  <si>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</si>
  <si>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</si>
  <si>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</si>
  <si>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</si>
  <si>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</si>
  <si>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</si>
  <si>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</si>
  <si>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</si>
  <si>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</si>
  <si>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</si>
  <si>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</si>
  <si>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</si>
  <si>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</si>
  <si>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</si>
  <si>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</si>
  <si>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</si>
  <si>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</si>
  <si>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</si>
  <si>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</si>
  <si>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</si>
  <si>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</si>
  <si>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</si>
  <si>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</si>
  <si>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</si>
  <si>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</si>
  <si>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</si>
  <si>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</si>
  <si>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</si>
  <si>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</si>
  <si>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</si>
  <si>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</si>
  <si>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</si>
  <si>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</si>
  <si>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</si>
  <si>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</si>
  <si>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</si>
  <si>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</si>
  <si>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</si>
  <si>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</si>
  <si>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</si>
  <si>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</si>
  <si>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</si>
  <si>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</si>
  <si>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</si>
  <si>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</si>
  <si>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</si>
  <si>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</si>
  <si>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</si>
  <si>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</si>
  <si>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</si>
  <si>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</si>
  <si>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</si>
  <si>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</si>
  <si>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</si>
  <si>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</si>
  <si>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</si>
  <si>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</si>
  <si>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</si>
  <si>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</si>
  <si>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</si>
  <si>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</si>
  <si>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</si>
  <si>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</si>
  <si>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</si>
  <si>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</si>
  <si>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</si>
  <si>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</si>
  <si>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</si>
  <si>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</si>
  <si>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</si>
  <si>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</si>
  <si>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</si>
  <si>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</si>
  <si>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</si>
  <si>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</si>
  <si>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</si>
  <si>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</si>
  <si>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</si>
  <si>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</si>
  <si>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</si>
  <si>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</si>
  <si>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</si>
  <si>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</si>
  <si>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</si>
  <si>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</si>
  <si>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</si>
  <si>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</si>
  <si>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</si>
  <si>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</si>
  <si>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</si>
  <si>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</si>
  <si>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</si>
  <si>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</si>
  <si>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</si>
  <si>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</si>
  <si>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</si>
  <si>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</si>
  <si>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</si>
  <si>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</si>
  <si>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</si>
  <si>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</si>
  <si>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</si>
  <si>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</si>
  <si>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</si>
  <si>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</si>
  <si>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</si>
  <si>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</si>
  <si>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</si>
  <si>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</si>
  <si>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</si>
  <si>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</si>
  <si>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</si>
  <si>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</si>
  <si>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</si>
  <si>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</si>
  <si>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</si>
  <si>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</si>
  <si>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</si>
  <si>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</si>
  <si>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</si>
  <si>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</si>
  <si>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</si>
  <si>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</si>
  <si>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</si>
  <si>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</si>
  <si>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</si>
  <si>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</si>
  <si>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</si>
  <si>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</si>
  <si>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</si>
  <si>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</si>
  <si>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</si>
  <si>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</si>
  <si>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</si>
  <si>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</si>
  <si>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</si>
  <si>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</si>
  <si>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</si>
  <si>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</si>
  <si>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</si>
  <si>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</si>
  <si>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</si>
  <si>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</si>
  <si>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</si>
  <si>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</si>
  <si>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</si>
  <si>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</si>
  <si>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</si>
  <si>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</si>
  <si>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</si>
  <si>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</si>
  <si>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</si>
  <si>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</si>
  <si>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</si>
  <si>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</si>
  <si>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</si>
  <si>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</si>
  <si>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</si>
  <si>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</si>
  <si>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</si>
  <si>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</si>
  <si>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</si>
  <si>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</si>
  <si>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</si>
  <si>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</si>
  <si>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</si>
  <si>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</si>
  <si>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</si>
  <si>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</si>
  <si>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</si>
  <si>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</si>
  <si>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</si>
  <si>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</si>
  <si>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</si>
  <si>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</si>
  <si>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</si>
  <si>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</si>
  <si>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</si>
  <si>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</si>
  <si>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</si>
  <si>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</si>
  <si>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</si>
  <si>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</si>
  <si>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</si>
  <si>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</si>
  <si>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</si>
  <si>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</si>
  <si>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</si>
  <si>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</si>
  <si>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</si>
  <si>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</si>
  <si>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</si>
  <si>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</si>
  <si>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</si>
  <si>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</si>
  <si>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</si>
  <si>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</si>
  <si>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</si>
  <si>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</si>
  <si>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</si>
  <si>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</si>
  <si>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</si>
  <si>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</si>
  <si>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</si>
  <si>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</si>
  <si>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</si>
  <si>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</si>
  <si>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</si>
  <si>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</si>
  <si>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</si>
  <si>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</si>
  <si>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</si>
  <si>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</si>
  <si>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</si>
  <si>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</si>
  <si>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</si>
  <si>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</si>
  <si>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</si>
  <si>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</si>
  <si>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</si>
  <si>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</si>
  <si>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</si>
  <si>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</si>
  <si>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</si>
  <si>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</si>
  <si>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</si>
  <si>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</si>
  <si>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</si>
  <si>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</si>
  <si>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</si>
  <si>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</si>
  <si>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</si>
  <si>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</si>
  <si>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</si>
  <si>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</si>
  <si>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</si>
  <si>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</si>
  <si>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</si>
  <si>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</si>
  <si>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</si>
  <si>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</si>
  <si>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</si>
  <si>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</si>
  <si>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</si>
  <si>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</si>
  <si>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</si>
  <si>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</si>
  <si>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</si>
  <si>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</si>
  <si>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</si>
  <si>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</si>
  <si>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</si>
  <si>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</si>
  <si>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</si>
  <si>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</si>
  <si>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</si>
  <si>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</si>
  <si>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</si>
  <si>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</si>
  <si>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</si>
  <si>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</si>
  <si>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</si>
  <si>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</si>
  <si>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</si>
  <si>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</si>
  <si>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</si>
  <si>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</si>
  <si>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</si>
  <si>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</si>
  <si>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</si>
  <si>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</si>
  <si>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</si>
  <si>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</si>
  <si>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</si>
  <si>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</si>
  <si>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</si>
  <si>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</si>
  <si>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</si>
  <si>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</si>
  <si>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</si>
  <si>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</si>
  <si>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</si>
  <si>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</si>
  <si>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</si>
  <si>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</si>
  <si>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</si>
  <si>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</si>
  <si>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</si>
  <si>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</si>
  <si>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</si>
  <si>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</si>
  <si>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</si>
  <si>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</si>
  <si>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</si>
  <si>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</si>
  <si>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</si>
  <si>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</si>
  <si>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</si>
  <si>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</si>
  <si>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</si>
  <si>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</si>
  <si>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</si>
  <si>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</si>
  <si>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</si>
  <si>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</si>
  <si>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</si>
  <si>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</si>
  <si>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</si>
  <si>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</si>
  <si>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</si>
  <si>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</si>
  <si>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</si>
  <si>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</si>
  <si>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</si>
  <si>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</si>
  <si>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</si>
  <si>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</si>
  <si>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</si>
  <si>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</si>
  <si>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</si>
  <si>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</si>
  <si>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</si>
  <si>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</si>
  <si>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</si>
  <si>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</si>
  <si>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</si>
  <si>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</si>
  <si>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</si>
  <si>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</si>
  <si>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</si>
  <si>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</si>
  <si>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</si>
  <si>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</si>
  <si>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</si>
  <si>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</si>
  <si>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</si>
  <si>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</si>
  <si>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</si>
  <si>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</si>
  <si>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</si>
  <si>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</si>
  <si>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</si>
  <si>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</si>
  <si>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</si>
  <si>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</si>
  <si>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</si>
  <si>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</si>
  <si>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</si>
  <si>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</si>
  <si>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</si>
  <si>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</si>
  <si>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</si>
  <si>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</si>
  <si>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</si>
  <si>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</si>
  <si>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</si>
  <si>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</si>
  <si>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</si>
  <si>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</si>
  <si>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</si>
  <si>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</si>
  <si>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</si>
  <si>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</si>
  <si>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black - DE</t>
  </si>
  <si>
    <t>Lenovo T480s black - FR</t>
  </si>
  <si>
    <t>Lenovo T480s black - IT</t>
  </si>
  <si>
    <t>Lenovo T480s black - ES</t>
  </si>
  <si>
    <t>Lenovo T480s black - UK</t>
  </si>
  <si>
    <t>Lenovo T480s black - NOR</t>
  </si>
  <si>
    <t>Lenovo T480s black - BE</t>
  </si>
  <si>
    <t>Lenovo T480s black - BG</t>
  </si>
  <si>
    <t>Lenovo T480s black - CZ</t>
  </si>
  <si>
    <t>Lenovo T480s black - DK</t>
  </si>
  <si>
    <t>Lenovo T480s black - HU</t>
  </si>
  <si>
    <t>Lenovo T480s black - NL</t>
  </si>
  <si>
    <t>Lenovo T480s black - NO</t>
  </si>
  <si>
    <t>Lenovo T480s black - PL</t>
  </si>
  <si>
    <t>Lenovo T480s black - PT</t>
  </si>
  <si>
    <t>Lenovo T480s black - SE/FI</t>
  </si>
  <si>
    <t>Lenovo T480s black - CH</t>
  </si>
  <si>
    <t>Lenovo T480s black - US INT</t>
  </si>
  <si>
    <t>Lenovo T480s black - RUS</t>
  </si>
  <si>
    <t>Lenovo T480s black - US</t>
  </si>
  <si>
    <t>Lenovo T480s Regular black - DE</t>
  </si>
  <si>
    <t>Lenovo T480s Regular black - FR</t>
  </si>
  <si>
    <t>Lenovo T480s Regular black - IT</t>
  </si>
  <si>
    <t>Lenovo T480s Regular black - ES</t>
  </si>
  <si>
    <t>Lenovo T480s Regular black - UK</t>
  </si>
  <si>
    <t>Lenovo T480s Regular black - NOR</t>
  </si>
  <si>
    <t>Lenovo T480s Regular black - BE</t>
  </si>
  <si>
    <t>Lenovo T480s Regular black - BG</t>
  </si>
  <si>
    <t>Lenovo T480s Regular black - CZ</t>
  </si>
  <si>
    <t>Lenovo T480s Regular black - DK</t>
  </si>
  <si>
    <t>Lenovo T480s Regular black - HU</t>
  </si>
  <si>
    <t>Lenovo T480s Regular black - NL</t>
  </si>
  <si>
    <t>Lenovo T480s Regular black - NO</t>
  </si>
  <si>
    <t>Lenovo T480s Regular black - PL</t>
  </si>
  <si>
    <t>Lenovo T480s Regular black - PT</t>
  </si>
  <si>
    <t>Lenovo T480s Regular black - SE/FI</t>
  </si>
  <si>
    <t>Lenovo T480s Regular black - CH</t>
  </si>
  <si>
    <t>Lenovo T480s Regular black - US INT</t>
  </si>
  <si>
    <t>Lenovo T480s Regular black - RUS</t>
  </si>
  <si>
    <t>Lenovo T480s Regular black - US</t>
  </si>
  <si>
    <t>Lenovo T480s silver - DE</t>
  </si>
  <si>
    <t>Lenovo T480s silver - FR</t>
  </si>
  <si>
    <t>Lenovo T480s silver - IT</t>
  </si>
  <si>
    <t>Lenovo T480s silver - ES</t>
  </si>
  <si>
    <t>Lenovo T480s silver - UK</t>
  </si>
  <si>
    <t>Lenovo T480s silver - NOR</t>
  </si>
  <si>
    <t>Lenovo T480s silver - BE</t>
  </si>
  <si>
    <t>Lenovo T480s silver - BG</t>
  </si>
  <si>
    <t>Lenovo T480s silver - CZ</t>
  </si>
  <si>
    <t>Lenovo T480s silver - DK</t>
  </si>
  <si>
    <t>Lenovo T480s silver - HU</t>
  </si>
  <si>
    <t>Lenovo T480s silver - NL</t>
  </si>
  <si>
    <t>Lenovo T480s silver - NO</t>
  </si>
  <si>
    <t>Lenovo T480s silver - PL</t>
  </si>
  <si>
    <t>Lenovo T480s silver - PT</t>
  </si>
  <si>
    <t>Lenovo T480s silver - SE/FI</t>
  </si>
  <si>
    <t>Lenovo T480s silver - CH</t>
  </si>
  <si>
    <t>Lenovo T480s silver - US INT</t>
  </si>
  <si>
    <t>Lenovo T480s silver - RUS</t>
  </si>
  <si>
    <t>Lenovo T480s silver - US</t>
  </si>
  <si>
    <t>Lenovo T480s Regular Silver - DE</t>
  </si>
  <si>
    <t>Lenovo T480s Regular Silver - FR</t>
  </si>
  <si>
    <t>Lenovo T480s Regular Silver - IT</t>
  </si>
  <si>
    <t>Lenovo T480s Regular Silver - ES</t>
  </si>
  <si>
    <t>Lenovo T480s Regular Silver - UK</t>
  </si>
  <si>
    <t>Lenovo T480s Regular Silver - NOR</t>
  </si>
  <si>
    <t>Lenovo T480s Regular Silver - BE</t>
  </si>
  <si>
    <t>Lenovo T480s Regular Silver - BG</t>
  </si>
  <si>
    <t>Lenovo T480s Regular Silver - CZ</t>
  </si>
  <si>
    <t>Lenovo T480s Regular Silver - DK</t>
  </si>
  <si>
    <t>Lenovo T480s Regular Silver - HU</t>
  </si>
  <si>
    <t>Lenovo T480s Regular Silver - NL</t>
  </si>
  <si>
    <t>Lenovo T480s Regular Silver - NO</t>
  </si>
  <si>
    <t>Lenovo T480s Regular Silver - PL</t>
  </si>
  <si>
    <t>Lenovo T480s Regular Silver - PT</t>
  </si>
  <si>
    <t>Lenovo T480s Regular Silver - SE/FI</t>
  </si>
  <si>
    <t>Lenovo T480s Regular Silver - CH</t>
  </si>
  <si>
    <t>Lenovo T480s Regular Silver - US INT</t>
  </si>
  <si>
    <t>Lenovo T480s Regular Silver - RUS</t>
  </si>
  <si>
    <t>Lenovo T480s Regular Silver - US</t>
  </si>
  <si>
    <t>T480s, T490, E490, L480, L490, L380, L390, L380 Yoga, L390 Yoga, E490, E480</t>
  </si>
  <si>
    <t>Lenovo T490 Parent</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</si>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</sst>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822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823</v>
      </c>
    </row>
    <row r="4" spans="1:193" ht="17" x14ac:dyDescent="0.2">
      <c r="A4" s="1" t="str">
        <f>IF(ISBLANK(Values!E3),"",IF(Values!$B$37="EU","computercomponent","computer"))</f>
        <v>computercomponent</v>
      </c>
      <c r="B4" s="27" t="str">
        <f>Values!B13</f>
        <v>Lenovo T490 Parent</v>
      </c>
      <c r="C4" s="27" t="s">
        <v>345</v>
      </c>
      <c r="D4" s="28">
        <f>Values!B14</f>
        <v>5714401488996</v>
      </c>
      <c r="E4" s="1" t="s">
        <v>346</v>
      </c>
      <c r="F4" s="27" t="str">
        <f>SUBSTITUTE(Values!B1, "{language}", "") &amp; " " &amp; Values!B3</f>
        <v>Teclado de respuesto  retroiluminado  para Lenovo Thinkpad T480s, T490, E490, L480, L490, L380, L390, L380 Yoga, L390 Yoga, E490, E480</v>
      </c>
      <c r="G4" s="27" t="s">
        <v>345</v>
      </c>
      <c r="H4" s="1" t="str">
        <f>Values!B16</f>
        <v>computer-keyboards</v>
      </c>
      <c r="I4" s="1" t="str">
        <f>IF(ISBLANK(Values!E3),"","4730574031")</f>
        <v>4730574031</v>
      </c>
      <c r="J4" s="29" t="str">
        <f>Values!B13</f>
        <v>Lenovo T490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T480s black - DE</v>
      </c>
      <c r="C5" s="29" t="str">
        <f>IF(ISBLANK(Values!E4),"","TellusRem")</f>
        <v>TellusRem</v>
      </c>
      <c r="D5" s="28">
        <f>IF(ISBLANK(Values!E4),"",Values!E4)</f>
        <v>5714401480013</v>
      </c>
      <c r="E5" s="1" t="str">
        <f>IF(ISBLANK(Values!E4),"","EAN")</f>
        <v>EAN</v>
      </c>
      <c r="F5" s="27" t="str">
        <f>IF(ISBLANK(Values!E4),"",IF(Values!J4, SUBSTITUTE(Values!$B$1, "{language}", Values!H4) &amp; " " &amp;Values!$B$3, SUBSTITUTE(Values!$B$2, "{language}", Values!$H4) &amp; " " &amp;Values!$B$3))</f>
        <v>Teclado de respuesto Lenovo T480s black - DE retroiluminado  para Lenovo Thinkpad T480s, T490, E490, L480, L490, L380, L390, L380 Yoga, L390 Yoga, E490, E480</v>
      </c>
      <c r="G5" s="29" t="str">
        <f>IF(ISBLANK(Values!E4),"",IF(Values!$B$20="PartialUpdate","","TellusRem"))</f>
        <v/>
      </c>
      <c r="H5" s="1" t="str">
        <f>IF(ISBLANK(Values!E4),"",Values!$B$16)</f>
        <v>computer-keyboards</v>
      </c>
      <c r="I5" s="1" t="str">
        <f>IF(ISBLANK(Values!E4),"","4730574031")</f>
        <v>4730574031</v>
      </c>
      <c r="J5" s="31" t="str">
        <f>IF(ISBLANK(Values!E4),"",Values!F4 )</f>
        <v>Lenovo T480s black - DE</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https://raw.githubusercontent.com/PatrickVibild/TellusAmazonPictures/master/pictures/Lenovo/T480S/BL/DE/1.jpg</v>
      </c>
      <c r="N5" s="27" t="str">
        <f>IF(ISBLANK(Values!$F4),"",Values!N4)</f>
        <v>https://raw.githubusercontent.com/PatrickVibild/TellusAmazonPictures/master/pictures/Lenovo/T480S/BL/DE/2.jpg</v>
      </c>
      <c r="O5" s="27" t="str">
        <f>IF(ISBLANK(Values!$F4),"",Values!O4)</f>
        <v>https://raw.githubusercontent.com/PatrickVibild/TellusAmazonPictures/master/pictures/Lenovo/T480S/BL/DE/3.jpg</v>
      </c>
      <c r="P5" s="27" t="str">
        <f>IF(ISBLANK(Values!$F4),"",Values!P4)</f>
        <v>https://raw.githubusercontent.com/PatrickVibild/TellusAmazonPictures/master/pictures/Lenovo/T480S/BL/DE/4.jpg</v>
      </c>
      <c r="Q5" s="27" t="str">
        <f>IF(ISBLANK(Values!$F4),"",Values!Q4)</f>
        <v>https://raw.githubusercontent.com/PatrickVibild/TellusAmazonPictures/master/pictures/Lenovo/T480S/BL/DE/5.jpg</v>
      </c>
      <c r="R5" s="27" t="str">
        <f>IF(ISBLANK(Values!$F4),"",Values!R4)</f>
        <v>https://raw.githubusercontent.com/PatrickVibild/TellusAmazonPictures/master/pictures/Lenovo/T480S/BL/DE/6.jpg</v>
      </c>
      <c r="S5" s="27" t="str">
        <f>IF(ISBLANK(Values!$F4),"",Values!S4)</f>
        <v>https://raw.githubusercontent.com/PatrickVibild/TellusAmazonPictures/master/pictures/Lenovo/T480S/BL/DE/7.jpg</v>
      </c>
      <c r="T5" s="27" t="str">
        <f>IF(ISBLANK(Values!$F4),"",Values!T4)</f>
        <v>https://raw.githubusercontent.com/PatrickVibild/TellusAmazonPictures/master/pictures/Lenovo/T480S/BL/DE/8.jpg</v>
      </c>
      <c r="U5" s="27" t="str">
        <f>IF(ISBLANK(Values!$F4),"",Values!U4)</f>
        <v>https://raw.githubusercontent.com/PatrickVibild/TellusAmazonPictures/master/pictures/Lenovo/T480S/BL/DE/9.jpg</v>
      </c>
      <c r="W5" s="29" t="str">
        <f>IF(ISBLANK(Values!E4),"","Child")</f>
        <v>Child</v>
      </c>
      <c r="X5" s="29" t="str">
        <f>IF(ISBLANK(Values!E4),"",Values!$B$13)</f>
        <v>Lenovo T490 Parent</v>
      </c>
      <c r="Y5" s="31" t="str">
        <f>IF(ISBLANK(Values!E4),"","Size-Color")</f>
        <v>Size-Color</v>
      </c>
      <c r="Z5" s="29" t="str">
        <f>IF(ISBLANK(Values!E4),"","variation")</f>
        <v>variation</v>
      </c>
      <c r="AA5" s="1" t="str">
        <f>IF(ISBLANK(Values!E4),"",Values!$B$20)</f>
        <v>PartialUpdate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4"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3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Lenovo T480s black - DE con retroiluminación.</v>
      </c>
      <c r="AM5" s="1" t="str">
        <f>SUBSTITUTE(IF(ISBLANK(Values!E4),"",Values!$B$27),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5" s="27" t="str">
        <f>IF(ISBLANK(Values!E4),"",Values!H4)</f>
        <v>Lenovo T480s black - DE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1" t="str">
        <f>IF(ISBLANK(Values!E4),"","Parts")</f>
        <v>Parts</v>
      </c>
      <c r="DP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1" t="str">
        <f>K5</f>
        <v/>
      </c>
    </row>
    <row r="6" spans="1:193" ht="48" x14ac:dyDescent="0.2">
      <c r="A6" s="1" t="str">
        <f>IF(ISBLANK(Values!E5),"",IF(Values!$B$37="EU","computercomponent","computer"))</f>
        <v>computercomponent</v>
      </c>
      <c r="B6" s="33" t="str">
        <f>IF(ISBLANK(Values!E5),"",Values!F5)</f>
        <v>Lenovo T480s black - FR</v>
      </c>
      <c r="C6" s="29" t="str">
        <f>IF(ISBLANK(Values!E5),"","TellusRem")</f>
        <v>TellusRem</v>
      </c>
      <c r="D6" s="28">
        <f>IF(ISBLANK(Values!E5),"",Values!E5)</f>
        <v>5714401480020</v>
      </c>
      <c r="E6" s="1" t="str">
        <f>IF(ISBLANK(Values!E5),"","EAN")</f>
        <v>EAN</v>
      </c>
      <c r="F6" s="27" t="str">
        <f>IF(ISBLANK(Values!E5),"",IF(Values!J5, SUBSTITUTE(Values!$B$1, "{language}", Values!H5) &amp; " " &amp;Values!$B$3, SUBSTITUTE(Values!$B$2, "{language}", Values!$H5) &amp; " " &amp;Values!$B$3))</f>
        <v>Teclado de respuesto Lenovo T480s black - FR retroiluminado  para Lenovo Thinkpad T480s, T490, E490, L480, L490, L380, L390, L380 Yoga, L390 Yoga, E490, E480</v>
      </c>
      <c r="G6" s="29" t="str">
        <f>IF(ISBLANK(Values!E5),"",IF(Values!$B$20="PartialUpdate","","TellusRem"))</f>
        <v/>
      </c>
      <c r="H6" s="1" t="str">
        <f>IF(ISBLANK(Values!E5),"",Values!$B$16)</f>
        <v>computer-keyboards</v>
      </c>
      <c r="I6" s="1" t="str">
        <f>IF(ISBLANK(Values!E5),"","4730574031")</f>
        <v>4730574031</v>
      </c>
      <c r="J6" s="31" t="str">
        <f>IF(ISBLANK(Values!E5),"",Values!F5 )</f>
        <v>Lenovo T480s black - FR</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https://raw.githubusercontent.com/PatrickVibild/TellusAmazonPictures/master/pictures/Lenovo/T480S/BL/FR/1.jpg</v>
      </c>
      <c r="N6" s="27" t="str">
        <f>IF(ISBLANK(Values!$F5),"",Values!N5)</f>
        <v>https://raw.githubusercontent.com/PatrickVibild/TellusAmazonPictures/master/pictures/Lenovo/T480S/BL/FR/2.jpg</v>
      </c>
      <c r="O6" s="27" t="str">
        <f>IF(ISBLANK(Values!$F5),"",Values!O5)</f>
        <v>https://raw.githubusercontent.com/PatrickVibild/TellusAmazonPictures/master/pictures/Lenovo/T480S/BL/FR/3.jpg</v>
      </c>
      <c r="P6" s="27" t="str">
        <f>IF(ISBLANK(Values!$F5),"",Values!P5)</f>
        <v>https://raw.githubusercontent.com/PatrickVibild/TellusAmazonPictures/master/pictures/Lenovo/T480S/BL/FR/4.jpg</v>
      </c>
      <c r="Q6" s="27" t="str">
        <f>IF(ISBLANK(Values!$F5),"",Values!Q5)</f>
        <v>https://raw.githubusercontent.com/PatrickVibild/TellusAmazonPictures/master/pictures/Lenovo/T480S/BL/FR/5.jpg</v>
      </c>
      <c r="R6" s="27" t="str">
        <f>IF(ISBLANK(Values!$F5),"",Values!R5)</f>
        <v>https://raw.githubusercontent.com/PatrickVibild/TellusAmazonPictures/master/pictures/Lenovo/T480S/BL/FR/6.jpg</v>
      </c>
      <c r="S6" s="27" t="str">
        <f>IF(ISBLANK(Values!$F5),"",Values!S5)</f>
        <v>https://raw.githubusercontent.com/PatrickVibild/TellusAmazonPictures/master/pictures/Lenovo/T480S/BL/FR/7.jpg</v>
      </c>
      <c r="T6" s="27" t="str">
        <f>IF(ISBLANK(Values!$F5),"",Values!T5)</f>
        <v>https://raw.githubusercontent.com/PatrickVibild/TellusAmazonPictures/master/pictures/Lenovo/T480S/BL/FR/8.jpg</v>
      </c>
      <c r="U6" s="27" t="str">
        <f>IF(ISBLANK(Values!$F5),"",Values!U5)</f>
        <v>https://raw.githubusercontent.com/PatrickVibild/TellusAmazonPictures/master/pictures/Lenovo/T480S/BL/FR/9.jpg</v>
      </c>
      <c r="W6" s="29" t="str">
        <f>IF(ISBLANK(Values!E5),"","Child")</f>
        <v>Child</v>
      </c>
      <c r="X6" s="29" t="str">
        <f>IF(ISBLANK(Values!E5),"",Values!$B$13)</f>
        <v>Lenovo T490 Parent</v>
      </c>
      <c r="Y6" s="31" t="str">
        <f>IF(ISBLANK(Values!E5),"","Size-Color")</f>
        <v>Size-Color</v>
      </c>
      <c r="Z6" s="29" t="str">
        <f>IF(ISBLANK(Values!E5),"","variation")</f>
        <v>variation</v>
      </c>
      <c r="AA6" s="1" t="str">
        <f>IF(ISBLANK(Values!E5),"",Values!$B$20)</f>
        <v>PartialUpdate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4"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3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Lenovo T480s black - FR con retroiluminación.</v>
      </c>
      <c r="AM6" s="1" t="str">
        <f>SUBSTITUTE(IF(ISBLANK(Values!E5),"",Values!$B$27),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6" s="27" t="str">
        <f>IF(ISBLANK(Values!E5),"",Values!H5)</f>
        <v>Lenovo T480s black - FR</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1" t="str">
        <f>IF(ISBLANK(Values!E5),"","Parts")</f>
        <v>Parts</v>
      </c>
      <c r="DP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1" t="str">
        <f>K6</f>
        <v/>
      </c>
    </row>
    <row r="7" spans="1:193" ht="48" x14ac:dyDescent="0.2">
      <c r="A7" s="1" t="str">
        <f>IF(ISBLANK(Values!E6),"",IF(Values!$B$37="EU","computercomponent","computer"))</f>
        <v>computercomponent</v>
      </c>
      <c r="B7" s="33" t="str">
        <f>IF(ISBLANK(Values!E6),"",Values!F6)</f>
        <v>Lenovo T480s black - IT</v>
      </c>
      <c r="C7" s="29" t="str">
        <f>IF(ISBLANK(Values!E6),"","TellusRem")</f>
        <v>TellusRem</v>
      </c>
      <c r="D7" s="28">
        <f>IF(ISBLANK(Values!E6),"",Values!E6)</f>
        <v>5714401480037</v>
      </c>
      <c r="E7" s="1" t="str">
        <f>IF(ISBLANK(Values!E6),"","EAN")</f>
        <v>EAN</v>
      </c>
      <c r="F7" s="27" t="str">
        <f>IF(ISBLANK(Values!E6),"",IF(Values!J6, SUBSTITUTE(Values!$B$1, "{language}", Values!H6) &amp; " " &amp;Values!$B$3, SUBSTITUTE(Values!$B$2, "{language}", Values!$H6) &amp; " " &amp;Values!$B$3))</f>
        <v>Teclado de respuesto Lenovo T480s black - IT retroiluminado  para Lenovo Thinkpad T480s, T490, E490, L480, L490, L380, L390, L380 Yoga, L390 Yoga, E490, E480</v>
      </c>
      <c r="G7" s="29" t="str">
        <f>IF(ISBLANK(Values!E6),"",IF(Values!$B$20="PartialUpdate","","TellusRem"))</f>
        <v/>
      </c>
      <c r="H7" s="1" t="str">
        <f>IF(ISBLANK(Values!E6),"",Values!$B$16)</f>
        <v>computer-keyboards</v>
      </c>
      <c r="I7" s="1" t="str">
        <f>IF(ISBLANK(Values!E6),"","4730574031")</f>
        <v>4730574031</v>
      </c>
      <c r="J7" s="31" t="str">
        <f>IF(ISBLANK(Values!E6),"",Values!F6 )</f>
        <v>Lenovo T480s black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https://raw.githubusercontent.com/PatrickVibild/TellusAmazonPictures/master/pictures/Lenovo/T480S/BL/IT/1.jpg</v>
      </c>
      <c r="N7" s="27" t="str">
        <f>IF(ISBLANK(Values!$F6),"",Values!N6)</f>
        <v>https://raw.githubusercontent.com/PatrickVibild/TellusAmazonPictures/master/pictures/Lenovo/T480S/BL/IT/2.jpg</v>
      </c>
      <c r="O7" s="27" t="str">
        <f>IF(ISBLANK(Values!$F6),"",Values!O6)</f>
        <v>https://raw.githubusercontent.com/PatrickVibild/TellusAmazonPictures/master/pictures/Lenovo/T480S/BL/IT/3.jpg</v>
      </c>
      <c r="P7" s="27" t="str">
        <f>IF(ISBLANK(Values!$F6),"",Values!P6)</f>
        <v>https://raw.githubusercontent.com/PatrickVibild/TellusAmazonPictures/master/pictures/Lenovo/T480S/BL/IT/4.jpg</v>
      </c>
      <c r="Q7" s="27" t="str">
        <f>IF(ISBLANK(Values!$F6),"",Values!Q6)</f>
        <v>https://raw.githubusercontent.com/PatrickVibild/TellusAmazonPictures/master/pictures/Lenovo/T480S/BL/IT/5.jpg</v>
      </c>
      <c r="R7" s="27" t="str">
        <f>IF(ISBLANK(Values!$F6),"",Values!R6)</f>
        <v>https://raw.githubusercontent.com/PatrickVibild/TellusAmazonPictures/master/pictures/Lenovo/T480S/BL/IT/6.jpg</v>
      </c>
      <c r="S7" s="27" t="str">
        <f>IF(ISBLANK(Values!$F6),"",Values!S6)</f>
        <v>https://raw.githubusercontent.com/PatrickVibild/TellusAmazonPictures/master/pictures/Lenovo/T480S/BL/IT/7.jpg</v>
      </c>
      <c r="T7" s="27" t="str">
        <f>IF(ISBLANK(Values!$F6),"",Values!T6)</f>
        <v>https://raw.githubusercontent.com/PatrickVibild/TellusAmazonPictures/master/pictures/Lenovo/T480S/BL/IT/8.jpg</v>
      </c>
      <c r="U7" s="27" t="str">
        <f>IF(ISBLANK(Values!$F6),"",Values!U6)</f>
        <v>https://raw.githubusercontent.com/PatrickVibild/TellusAmazonPictures/master/pictures/Lenovo/T480S/BL/IT/9.jpg</v>
      </c>
      <c r="W7" s="29" t="str">
        <f>IF(ISBLANK(Values!E6),"","Child")</f>
        <v>Child</v>
      </c>
      <c r="X7" s="29" t="str">
        <f>IF(ISBLANK(Values!E6),"",Values!$B$13)</f>
        <v>Lenovo T490 Parent</v>
      </c>
      <c r="Y7" s="31" t="str">
        <f>IF(ISBLANK(Values!E6),"","Size-Color")</f>
        <v>Size-Color</v>
      </c>
      <c r="Z7" s="29" t="str">
        <f>IF(ISBLANK(Values!E6),"","variation")</f>
        <v>variation</v>
      </c>
      <c r="AA7" s="1" t="str">
        <f>IF(ISBLANK(Values!E6),"",Values!$B$20)</f>
        <v>PartialUpdate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4"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3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Lenovo T480s black - IT con retroiluminación.</v>
      </c>
      <c r="AM7" s="1" t="str">
        <f>SUBSTITUTE(IF(ISBLANK(Values!E6),"",Values!$B$27),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7" s="27" t="str">
        <f>IF(ISBLANK(Values!E6),"",Values!H6)</f>
        <v>Lenovo T480s black - IT</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1" t="str">
        <f>IF(ISBLANK(Values!E6),"","Parts")</f>
        <v>Parts</v>
      </c>
      <c r="DP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1" t="str">
        <f>K7</f>
        <v/>
      </c>
    </row>
    <row r="8" spans="1:193" ht="48" x14ac:dyDescent="0.2">
      <c r="A8" s="1" t="str">
        <f>IF(ISBLANK(Values!E7),"",IF(Values!$B$37="EU","computercomponent","computer"))</f>
        <v>computercomponent</v>
      </c>
      <c r="B8" s="33" t="str">
        <f>IF(ISBLANK(Values!E7),"",Values!F7)</f>
        <v>Lenovo T480s black - ES</v>
      </c>
      <c r="C8" s="29" t="str">
        <f>IF(ISBLANK(Values!E7),"","TellusRem")</f>
        <v>TellusRem</v>
      </c>
      <c r="D8" s="28">
        <f>IF(ISBLANK(Values!E7),"",Values!E7)</f>
        <v>5714401480044</v>
      </c>
      <c r="E8" s="1" t="str">
        <f>IF(ISBLANK(Values!E7),"","EAN")</f>
        <v>EAN</v>
      </c>
      <c r="F8" s="27" t="str">
        <f>IF(ISBLANK(Values!E7),"",IF(Values!J7, SUBSTITUTE(Values!$B$1, "{language}", Values!H7) &amp; " " &amp;Values!$B$3, SUBSTITUTE(Values!$B$2, "{language}", Values!$H7) &amp; " " &amp;Values!$B$3))</f>
        <v>Teclado de respuesto Lenovo T480s black - ES retroiluminado  para Lenovo Thinkpad T480s, T490, E490, L480, L490, L380, L390, L380 Yoga, L390 Yoga, E490, E480</v>
      </c>
      <c r="G8" s="29" t="str">
        <f>IF(ISBLANK(Values!E7),"",IF(Values!$B$20="PartialUpdate","","TellusRem"))</f>
        <v/>
      </c>
      <c r="H8" s="1" t="str">
        <f>IF(ISBLANK(Values!E7),"",Values!$B$16)</f>
        <v>computer-keyboards</v>
      </c>
      <c r="I8" s="1" t="str">
        <f>IF(ISBLANK(Values!E7),"","4730574031")</f>
        <v>4730574031</v>
      </c>
      <c r="J8" s="31" t="str">
        <f>IF(ISBLANK(Values!E7),"",Values!F7 )</f>
        <v>Lenovo T480s black -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https://raw.githubusercontent.com/PatrickVibild/TellusAmazonPictures/master/pictures/Lenovo/T480S/BL/ES/1.jpg</v>
      </c>
      <c r="N8" s="27" t="str">
        <f>IF(ISBLANK(Values!$F7),"",Values!N7)</f>
        <v>https://raw.githubusercontent.com/PatrickVibild/TellusAmazonPictures/master/pictures/Lenovo/T480S/BL/ES/2.jpg</v>
      </c>
      <c r="O8" s="27" t="str">
        <f>IF(ISBLANK(Values!$F7),"",Values!O7)</f>
        <v>https://raw.githubusercontent.com/PatrickVibild/TellusAmazonPictures/master/pictures/Lenovo/T480S/BL/ES/3.jpg</v>
      </c>
      <c r="P8" s="27" t="str">
        <f>IF(ISBLANK(Values!$F7),"",Values!P7)</f>
        <v>https://raw.githubusercontent.com/PatrickVibild/TellusAmazonPictures/master/pictures/Lenovo/T480S/BL/ES/4.jpg</v>
      </c>
      <c r="Q8" s="27" t="str">
        <f>IF(ISBLANK(Values!$F7),"",Values!Q7)</f>
        <v>https://raw.githubusercontent.com/PatrickVibild/TellusAmazonPictures/master/pictures/Lenovo/T480S/BL/ES/5.jpg</v>
      </c>
      <c r="R8" s="27" t="str">
        <f>IF(ISBLANK(Values!$F7),"",Values!R7)</f>
        <v>https://raw.githubusercontent.com/PatrickVibild/TellusAmazonPictures/master/pictures/Lenovo/T480S/BL/ES/6.jpg</v>
      </c>
      <c r="S8" s="27" t="str">
        <f>IF(ISBLANK(Values!$F7),"",Values!S7)</f>
        <v>https://raw.githubusercontent.com/PatrickVibild/TellusAmazonPictures/master/pictures/Lenovo/T480S/BL/ES/7.jpg</v>
      </c>
      <c r="T8" s="27" t="str">
        <f>IF(ISBLANK(Values!$F7),"",Values!T7)</f>
        <v>https://raw.githubusercontent.com/PatrickVibild/TellusAmazonPictures/master/pictures/Lenovo/T480S/BL/ES/8.jpg</v>
      </c>
      <c r="U8" s="27" t="str">
        <f>IF(ISBLANK(Values!$F7),"",Values!U7)</f>
        <v>https://raw.githubusercontent.com/PatrickVibild/TellusAmazonPictures/master/pictures/Lenovo/T480S/BL/ES/9.jpg</v>
      </c>
      <c r="W8" s="29" t="str">
        <f>IF(ISBLANK(Values!E7),"","Child")</f>
        <v>Child</v>
      </c>
      <c r="X8" s="29" t="str">
        <f>IF(ISBLANK(Values!E7),"",Values!$B$13)</f>
        <v>Lenovo T490 Parent</v>
      </c>
      <c r="Y8" s="31" t="str">
        <f>IF(ISBLANK(Values!E7),"","Size-Color")</f>
        <v>Size-Color</v>
      </c>
      <c r="Z8" s="29" t="str">
        <f>IF(ISBLANK(Values!E7),"","variation")</f>
        <v>variation</v>
      </c>
      <c r="AA8" s="1" t="str">
        <f>IF(ISBLANK(Values!E7),"",Values!$B$20)</f>
        <v>PartialUpdate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4"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3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Lenovo T480s black - ES con retroiluminación.</v>
      </c>
      <c r="AM8" s="1" t="str">
        <f>SUBSTITUTE(IF(ISBLANK(Values!E7),"",Values!$B$27),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8" s="27" t="str">
        <f>IF(ISBLANK(Values!E7),"",Values!H7)</f>
        <v>Lenovo T480s black - ES</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1" t="str">
        <f>IF(ISBLANK(Values!E7),"","Parts")</f>
        <v>Parts</v>
      </c>
      <c r="DP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1" t="str">
        <f>K8</f>
        <v/>
      </c>
    </row>
    <row r="9" spans="1:193" ht="48" x14ac:dyDescent="0.2">
      <c r="A9" s="1" t="str">
        <f>IF(ISBLANK(Values!E8),"",IF(Values!$B$37="EU","computercomponent","computer"))</f>
        <v>computercomponent</v>
      </c>
      <c r="B9" s="33" t="str">
        <f>IF(ISBLANK(Values!E8),"",Values!F8)</f>
        <v>Lenovo T480s black - UK</v>
      </c>
      <c r="C9" s="29" t="str">
        <f>IF(ISBLANK(Values!E8),"","TellusRem")</f>
        <v>TellusRem</v>
      </c>
      <c r="D9" s="28">
        <f>IF(ISBLANK(Values!E8),"",Values!E8)</f>
        <v>5714401480051</v>
      </c>
      <c r="E9" s="1" t="str">
        <f>IF(ISBLANK(Values!E8),"","EAN")</f>
        <v>EAN</v>
      </c>
      <c r="F9" s="27" t="str">
        <f>IF(ISBLANK(Values!E8),"",IF(Values!J8, SUBSTITUTE(Values!$B$1, "{language}", Values!H8) &amp; " " &amp;Values!$B$3, SUBSTITUTE(Values!$B$2, "{language}", Values!$H8) &amp; " " &amp;Values!$B$3))</f>
        <v>Teclado de respuesto Lenovo T480s black - UK retroiluminado  para Lenovo Thinkpad T480s, T490, E490, L480, L490, L380, L390, L380 Yoga, L390 Yoga, E490, E480</v>
      </c>
      <c r="G9" s="29" t="str">
        <f>IF(ISBLANK(Values!E8),"",IF(Values!$B$20="PartialUpdate","","TellusRem"))</f>
        <v/>
      </c>
      <c r="H9" s="1" t="str">
        <f>IF(ISBLANK(Values!E8),"",Values!$B$16)</f>
        <v>computer-keyboards</v>
      </c>
      <c r="I9" s="1" t="str">
        <f>IF(ISBLANK(Values!E8),"","4730574031")</f>
        <v>4730574031</v>
      </c>
      <c r="J9" s="31" t="str">
        <f>IF(ISBLANK(Values!E8),"",Values!F8 )</f>
        <v>Lenovo T480s black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https://raw.githubusercontent.com/PatrickVibild/TellusAmazonPictures/master/pictures/Lenovo/T480S/BL/UK/1.jpg</v>
      </c>
      <c r="N9" s="27" t="str">
        <f>IF(ISBLANK(Values!$F8),"",Values!N8)</f>
        <v>https://raw.githubusercontent.com/PatrickVibild/TellusAmazonPictures/master/pictures/Lenovo/T480S/BL/UK/2.jpg</v>
      </c>
      <c r="O9" s="27" t="str">
        <f>IF(ISBLANK(Values!$F8),"",Values!O8)</f>
        <v>https://raw.githubusercontent.com/PatrickVibild/TellusAmazonPictures/master/pictures/Lenovo/T480S/BL/UK/3.jpg</v>
      </c>
      <c r="P9" s="27" t="str">
        <f>IF(ISBLANK(Values!$F8),"",Values!P8)</f>
        <v>https://raw.githubusercontent.com/PatrickVibild/TellusAmazonPictures/master/pictures/Lenovo/T480S/BL/UK/4.jpg</v>
      </c>
      <c r="Q9" s="27" t="str">
        <f>IF(ISBLANK(Values!$F8),"",Values!Q8)</f>
        <v>https://raw.githubusercontent.com/PatrickVibild/TellusAmazonPictures/master/pictures/Lenovo/T480S/BL/UK/5.jpg</v>
      </c>
      <c r="R9" s="27" t="str">
        <f>IF(ISBLANK(Values!$F8),"",Values!R8)</f>
        <v>https://raw.githubusercontent.com/PatrickVibild/TellusAmazonPictures/master/pictures/Lenovo/T480S/BL/UK/6.jpg</v>
      </c>
      <c r="S9" s="27" t="str">
        <f>IF(ISBLANK(Values!$F8),"",Values!S8)</f>
        <v>https://raw.githubusercontent.com/PatrickVibild/TellusAmazonPictures/master/pictures/Lenovo/T480S/BL/UK/7.jpg</v>
      </c>
      <c r="T9" s="27" t="str">
        <f>IF(ISBLANK(Values!$F8),"",Values!T8)</f>
        <v>https://raw.githubusercontent.com/PatrickVibild/TellusAmazonPictures/master/pictures/Lenovo/T480S/BL/UK/8.jpg</v>
      </c>
      <c r="U9" s="27" t="str">
        <f>IF(ISBLANK(Values!$F8),"",Values!U8)</f>
        <v>https://raw.githubusercontent.com/PatrickVibild/TellusAmazonPictures/master/pictures/Lenovo/T480S/BL/UK/9.jpg</v>
      </c>
      <c r="W9" s="29" t="str">
        <f>IF(ISBLANK(Values!E8),"","Child")</f>
        <v>Child</v>
      </c>
      <c r="X9" s="29" t="str">
        <f>IF(ISBLANK(Values!E8),"",Values!$B$13)</f>
        <v>Lenovo T490 Parent</v>
      </c>
      <c r="Y9" s="31" t="str">
        <f>IF(ISBLANK(Values!E8),"","Size-Color")</f>
        <v>Size-Color</v>
      </c>
      <c r="Z9" s="29" t="str">
        <f>IF(ISBLANK(Values!E8),"","variation")</f>
        <v>variation</v>
      </c>
      <c r="AA9" s="1" t="str">
        <f>IF(ISBLANK(Values!E8),"",Values!$B$20)</f>
        <v>PartialUpdate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4"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3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Lenovo T480s black - UK con retroiluminación.</v>
      </c>
      <c r="AM9" s="1" t="str">
        <f>SUBSTITUTE(IF(ISBLANK(Values!E8),"",Values!$B$27),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9" s="27" t="str">
        <f>IF(ISBLANK(Values!E8),"",Values!H8)</f>
        <v>Lenovo T480s black - 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1" t="str">
        <f>IF(ISBLANK(Values!E8),"","Parts")</f>
        <v>Parts</v>
      </c>
      <c r="DP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1" t="str">
        <f>K9</f>
        <v/>
      </c>
    </row>
    <row r="10" spans="1:193" ht="48" x14ac:dyDescent="0.2">
      <c r="A10" s="1" t="str">
        <f>IF(ISBLANK(Values!E9),"",IF(Values!$B$37="EU","computercomponent","computer"))</f>
        <v>computercomponent</v>
      </c>
      <c r="B10" s="33" t="str">
        <f>IF(ISBLANK(Values!E9),"",Values!F9)</f>
        <v>Lenovo T480s black - NOR</v>
      </c>
      <c r="C10" s="29" t="str">
        <f>IF(ISBLANK(Values!E9),"","TellusRem")</f>
        <v>TellusRem</v>
      </c>
      <c r="D10" s="28">
        <f>IF(ISBLANK(Values!E9),"",Values!E9)</f>
        <v>5714401480068</v>
      </c>
      <c r="E10" s="1" t="str">
        <f>IF(ISBLANK(Values!E9),"","EAN")</f>
        <v>EAN</v>
      </c>
      <c r="F10" s="27" t="str">
        <f>IF(ISBLANK(Values!E9),"",IF(Values!J9, SUBSTITUTE(Values!$B$1, "{language}", Values!H9) &amp; " " &amp;Values!$B$3, SUBSTITUTE(Values!$B$2, "{language}", Values!$H9) &amp; " " &amp;Values!$B$3))</f>
        <v>Teclado de respuesto Lenovo T480s black - NOR retroiluminado  para Lenovo Thinkpad T480s, T490, E490, L480, L490, L380, L390, L380 Yoga, L390 Yoga, E490, E480</v>
      </c>
      <c r="G10" s="29" t="str">
        <f>IF(ISBLANK(Values!E9),"",IF(Values!$B$20="PartialUpdate","","TellusRem"))</f>
        <v/>
      </c>
      <c r="H10" s="1" t="str">
        <f>IF(ISBLANK(Values!E9),"",Values!$B$16)</f>
        <v>computer-keyboards</v>
      </c>
      <c r="I10" s="1" t="str">
        <f>IF(ISBLANK(Values!E9),"","4730574031")</f>
        <v>4730574031</v>
      </c>
      <c r="J10" s="31" t="str">
        <f>IF(ISBLANK(Values!E9),"",Values!F9 )</f>
        <v>Lenovo T480s black - NOR</v>
      </c>
      <c r="K10" s="27" t="str">
        <f>IF(IF(ISBLANK(Values!E9),"",IF(Values!J9, Values!$B$4, Values!$B$5))=0,"",IF(ISBLANK(Values!E9),"",IF(Values!J9, Values!$B$4, Values!$B$5)))</f>
        <v/>
      </c>
      <c r="L10" s="27">
        <f>IF(ISBLANK(Values!E9),"",IF($CO10="DEFAULT", Values!$B$18, ""))</f>
        <v>5</v>
      </c>
      <c r="M10" s="27" t="str">
        <f>IF(ISBLANK(Values!E9),"",Values!$M9)</f>
        <v>https://raw.githubusercontent.com/PatrickVibild/TellusAmazonPictures/master/pictures/Lenovo/T480S/BL/NOR/1.jpg</v>
      </c>
      <c r="N10" s="27" t="str">
        <f>IF(ISBLANK(Values!$F9),"",Values!N9)</f>
        <v>https://raw.githubusercontent.com/PatrickVibild/TellusAmazonPictures/master/pictures/Lenovo/T480S/BL/NOR/2.jpg</v>
      </c>
      <c r="O10" s="27" t="str">
        <f>IF(ISBLANK(Values!$F9),"",Values!O9)</f>
        <v>https://raw.githubusercontent.com/PatrickVibild/TellusAmazonPictures/master/pictures/Lenovo/T480S/BL/NOR/3.jpg</v>
      </c>
      <c r="P10" s="27" t="str">
        <f>IF(ISBLANK(Values!$F9),"",Values!P9)</f>
        <v>https://raw.githubusercontent.com/PatrickVibild/TellusAmazonPictures/master/pictures/Lenovo/T480S/BL/NOR/4.jpg</v>
      </c>
      <c r="Q10" s="27" t="str">
        <f>IF(ISBLANK(Values!$F9),"",Values!Q9)</f>
        <v>https://raw.githubusercontent.com/PatrickVibild/TellusAmazonPictures/master/pictures/Lenovo/T480S/BL/NOR/5.jpg</v>
      </c>
      <c r="R10" s="27" t="str">
        <f>IF(ISBLANK(Values!$F9),"",Values!R9)</f>
        <v>https://raw.githubusercontent.com/PatrickVibild/TellusAmazonPictures/master/pictures/Lenovo/T480S/BL/NOR/6.jpg</v>
      </c>
      <c r="S10" s="27" t="str">
        <f>IF(ISBLANK(Values!$F9),"",Values!S9)</f>
        <v>https://raw.githubusercontent.com/PatrickVibild/TellusAmazonPictures/master/pictures/Lenovo/T480S/BL/NOR/7.jpg</v>
      </c>
      <c r="T10" s="27" t="str">
        <f>IF(ISBLANK(Values!$F9),"",Values!T9)</f>
        <v>https://raw.githubusercontent.com/PatrickVibild/TellusAmazonPictures/master/pictures/Lenovo/T480S/BL/NOR/8.jpg</v>
      </c>
      <c r="U10" s="27" t="str">
        <f>IF(ISBLANK(Values!$F9),"",Values!U9)</f>
        <v>https://raw.githubusercontent.com/PatrickVibild/TellusAmazonPictures/master/pictures/Lenovo/T480S/BL/NOR/9.jpg</v>
      </c>
      <c r="W10" s="29" t="str">
        <f>IF(ISBLANK(Values!E9),"","Child")</f>
        <v>Child</v>
      </c>
      <c r="X10" s="29" t="str">
        <f>IF(ISBLANK(Values!E9),"",Values!$B$13)</f>
        <v>Lenovo T490 Parent</v>
      </c>
      <c r="Y10" s="31" t="str">
        <f>IF(ISBLANK(Values!E9),"","Size-Color")</f>
        <v>Size-Color</v>
      </c>
      <c r="Z10" s="29" t="str">
        <f>IF(ISBLANK(Values!E9),"","variation")</f>
        <v>variation</v>
      </c>
      <c r="AA10" s="1" t="str">
        <f>IF(ISBLANK(Values!E9),"",Values!$B$20)</f>
        <v>PartialUpdate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4"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3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Lenovo T480s black - NOR con retroiluminación.</v>
      </c>
      <c r="AM10" s="1" t="str">
        <f>SUBSTITUTE(IF(ISBLANK(Values!E9),"",Values!$B$27),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10" s="27" t="str">
        <f>IF(ISBLANK(Values!E9),"",Values!H9)</f>
        <v>Lenovo T480s black - NOR</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1" t="str">
        <f>IF(ISBLANK(Values!E9),"","Parts")</f>
        <v>Parts</v>
      </c>
      <c r="DP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1" t="str">
        <f>K10</f>
        <v/>
      </c>
    </row>
    <row r="11" spans="1:193" ht="48" x14ac:dyDescent="0.2">
      <c r="A11" s="1" t="str">
        <f>IF(ISBLANK(Values!E10),"",IF(Values!$B$37="EU","computercomponent","computer"))</f>
        <v>computercomponent</v>
      </c>
      <c r="B11" s="33" t="str">
        <f>IF(ISBLANK(Values!E10),"",Values!F10)</f>
        <v>Lenovo T480s black - BE</v>
      </c>
      <c r="C11" s="29" t="str">
        <f>IF(ISBLANK(Values!E10),"","TellusRem")</f>
        <v>TellusRem</v>
      </c>
      <c r="D11" s="28">
        <f>IF(ISBLANK(Values!E10),"",Values!E10)</f>
        <v>5714401480075</v>
      </c>
      <c r="E11" s="1" t="str">
        <f>IF(ISBLANK(Values!E10),"","EAN")</f>
        <v>EAN</v>
      </c>
      <c r="F11" s="27" t="str">
        <f>IF(ISBLANK(Values!E10),"",IF(Values!J10, SUBSTITUTE(Values!$B$1, "{language}", Values!H10) &amp; " " &amp;Values!$B$3, SUBSTITUTE(Values!$B$2, "{language}", Values!$H10) &amp; " " &amp;Values!$B$3))</f>
        <v>Teclado de respuesto Lenovo T480s black - BE retroiluminado  para Lenovo Thinkpad T480s, T490, E490, L480, L490, L380, L390, L380 Yoga, L390 Yoga, E490, E480</v>
      </c>
      <c r="G11" s="29" t="str">
        <f>IF(ISBLANK(Values!E10),"",IF(Values!$B$20="PartialUpdate","","TellusRem"))</f>
        <v/>
      </c>
      <c r="H11" s="1" t="str">
        <f>IF(ISBLANK(Values!E10),"",Values!$B$16)</f>
        <v>computer-keyboards</v>
      </c>
      <c r="I11" s="1" t="str">
        <f>IF(ISBLANK(Values!E10),"","4730574031")</f>
        <v>4730574031</v>
      </c>
      <c r="J11" s="31" t="str">
        <f>IF(ISBLANK(Values!E10),"",Values!F10 )</f>
        <v>Lenovo T480s black - BE</v>
      </c>
      <c r="K11" s="27" t="str">
        <f>IF(IF(ISBLANK(Values!E10),"",IF(Values!J10, Values!$B$4, Values!$B$5))=0,"",IF(ISBLANK(Values!E10),"",IF(Values!J10, Values!$B$4, Values!$B$5)))</f>
        <v/>
      </c>
      <c r="L11" s="27">
        <f>IF(ISBLANK(Values!E10),"",IF($CO11="DEFAULT", Values!$B$18, ""))</f>
        <v>5</v>
      </c>
      <c r="M11" s="27" t="str">
        <f>IF(ISBLANK(Values!E10),"",Values!$M10)</f>
        <v>https://download.lenovo.com/Images/Parts/01YP366/01YP366_A.jpg</v>
      </c>
      <c r="N11" s="27" t="str">
        <f>IF(ISBLANK(Values!$F10),"",Values!N10)</f>
        <v>https://download.lenovo.com/Images/Parts/01YP366/01YP366_B.jpg</v>
      </c>
      <c r="O11" s="27" t="str">
        <f>IF(ISBLANK(Values!$F10),"",Values!O10)</f>
        <v>https://download.lenovo.com/Images/Parts/01YP366/01YP366_details.jpg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T490 Parent</v>
      </c>
      <c r="Y11" s="31" t="str">
        <f>IF(ISBLANK(Values!E10),"","Size-Color")</f>
        <v>Size-Color</v>
      </c>
      <c r="Z11" s="29" t="str">
        <f>IF(ISBLANK(Values!E10),"","variation")</f>
        <v>variation</v>
      </c>
      <c r="AA11" s="1" t="str">
        <f>IF(ISBLANK(Values!E10),"",Values!$B$20)</f>
        <v>PartialUpdate</v>
      </c>
      <c r="AB11" s="1"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4"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32"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Lenovo T480s black - BE con retroiluminación.</v>
      </c>
      <c r="AM11" s="1" t="str">
        <f>SUBSTITUTE(IF(ISBLANK(Values!E10),"",Values!$B$27),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11" s="27" t="str">
        <f>IF(ISBLANK(Values!E10),"",Values!H10)</f>
        <v>Lenovo T480s black - BE</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1" s="1" t="str">
        <f>IF(ISBLANK(Values!E10),"","No")</f>
        <v>No</v>
      </c>
      <c r="DA11" s="1" t="str">
        <f>IF(ISBLANK(Values!E10),"","No")</f>
        <v>No</v>
      </c>
      <c r="DO11" s="1" t="str">
        <f>IF(ISBLANK(Values!E10),"","Parts")</f>
        <v>Parts</v>
      </c>
      <c r="DP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Y11" t="str">
        <f>IF(ISBLANK(Values!$E10), "", "not_applicable")</f>
        <v>not_applicable</v>
      </c>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1" t="str">
        <f>K11</f>
        <v/>
      </c>
    </row>
    <row r="12" spans="1:193" ht="48" x14ac:dyDescent="0.2">
      <c r="A12" s="1" t="str">
        <f>IF(ISBLANK(Values!E11),"",IF(Values!$B$37="EU","computercomponent","computer"))</f>
        <v>computercomponent</v>
      </c>
      <c r="B12" s="33" t="str">
        <f>IF(ISBLANK(Values!E11),"",Values!F11)</f>
        <v>Lenovo T480s black - BG</v>
      </c>
      <c r="C12" s="29" t="str">
        <f>IF(ISBLANK(Values!E11),"","TellusRem")</f>
        <v>TellusRem</v>
      </c>
      <c r="D12" s="28">
        <f>IF(ISBLANK(Values!E11),"",Values!E11)</f>
        <v>5714401480082</v>
      </c>
      <c r="E12" s="1" t="str">
        <f>IF(ISBLANK(Values!E11),"","EAN")</f>
        <v>EAN</v>
      </c>
      <c r="F12" s="27" t="str">
        <f>IF(ISBLANK(Values!E11),"",IF(Values!J11, SUBSTITUTE(Values!$B$1, "{language}", Values!H11) &amp; " " &amp;Values!$B$3, SUBSTITUTE(Values!$B$2, "{language}", Values!$H11) &amp; " " &amp;Values!$B$3))</f>
        <v>Teclado de respuesto Lenovo T480s black - BG retroiluminado  para Lenovo Thinkpad T480s, T490, E490, L480, L490, L380, L390, L380 Yoga, L390 Yoga, E490, E480</v>
      </c>
      <c r="G12" s="29" t="str">
        <f>IF(ISBLANK(Values!E11),"",IF(Values!$B$20="PartialUpdate","","TellusRem"))</f>
        <v/>
      </c>
      <c r="H12" s="1" t="str">
        <f>IF(ISBLANK(Values!E11),"",Values!$B$16)</f>
        <v>computer-keyboards</v>
      </c>
      <c r="I12" s="1" t="str">
        <f>IF(ISBLANK(Values!E11),"","4730574031")</f>
        <v>4730574031</v>
      </c>
      <c r="J12" s="31" t="str">
        <f>IF(ISBLANK(Values!E11),"",Values!F11 )</f>
        <v>Lenovo T480s black - BG</v>
      </c>
      <c r="K12" s="27" t="str">
        <f>IF(IF(ISBLANK(Values!E11),"",IF(Values!J11, Values!$B$4, Values!$B$5))=0,"",IF(ISBLANK(Values!E11),"",IF(Values!J11, Values!$B$4, Values!$B$5)))</f>
        <v/>
      </c>
      <c r="L12" s="27">
        <f>IF(ISBLANK(Values!E11),"",IF($CO12="DEFAULT", Values!$B$18, ""))</f>
        <v>5</v>
      </c>
      <c r="M12" s="27" t="str">
        <f>IF(ISBLANK(Values!E11),"",Values!$M11)</f>
        <v>https://download.lenovo.com/Images/Parts/01YP287/01YP287_A.jpg</v>
      </c>
      <c r="N12" s="27" t="str">
        <f>IF(ISBLANK(Values!$F11),"",Values!N11)</f>
        <v>https://download.lenovo.com/Images/Parts/01YP287/01YP287_B.jpg</v>
      </c>
      <c r="O12" s="27" t="str">
        <f>IF(ISBLANK(Values!$F11),"",Values!O11)</f>
        <v>https://download.lenovo.com/Images/Parts/01YP287/01YP287_details.jpg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T490 Parent</v>
      </c>
      <c r="Y12" s="31" t="str">
        <f>IF(ISBLANK(Values!E11),"","Size-Color")</f>
        <v>Size-Color</v>
      </c>
      <c r="Z12" s="29" t="str">
        <f>IF(ISBLANK(Values!E11),"","variation")</f>
        <v>variation</v>
      </c>
      <c r="AA12" s="1" t="str">
        <f>IF(ISBLANK(Values!E11),"",Values!$B$20)</f>
        <v>PartialUpdate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4"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3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Lenovo T480s black - BG con retroiluminación.</v>
      </c>
      <c r="AM12" s="1" t="str">
        <f>SUBSTITUTE(IF(ISBLANK(Values!E11),"",Values!$B$27),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12" s="27" t="str">
        <f>IF(ISBLANK(Values!E11),"",Values!H11)</f>
        <v>Lenovo T480s black - BG</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2" s="1" t="str">
        <f>IF(ISBLANK(Values!E11),"","No")</f>
        <v>No</v>
      </c>
      <c r="DA12" s="1" t="str">
        <f>IF(ISBLANK(Values!E11),"","No")</f>
        <v>No</v>
      </c>
      <c r="DO12" s="1" t="str">
        <f>IF(ISBLANK(Values!E11),"","Parts")</f>
        <v>Parts</v>
      </c>
      <c r="DP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Y12" t="str">
        <f>IF(ISBLANK(Values!$E11), "", "not_applicable")</f>
        <v>not_applicable</v>
      </c>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1" t="str">
        <f>K12</f>
        <v/>
      </c>
    </row>
    <row r="13" spans="1:193" ht="48" x14ac:dyDescent="0.2">
      <c r="A13" s="1" t="str">
        <f>IF(ISBLANK(Values!E12),"",IF(Values!$B$37="EU","computercomponent","computer"))</f>
        <v>computercomponent</v>
      </c>
      <c r="B13" s="33" t="str">
        <f>IF(ISBLANK(Values!E12),"",Values!F12)</f>
        <v>Lenovo T480s black - CZ</v>
      </c>
      <c r="C13" s="29" t="str">
        <f>IF(ISBLANK(Values!E12),"","TellusRem")</f>
        <v>TellusRem</v>
      </c>
      <c r="D13" s="28">
        <f>IF(ISBLANK(Values!E12),"",Values!E12)</f>
        <v>5714401480099</v>
      </c>
      <c r="E13" s="1" t="str">
        <f>IF(ISBLANK(Values!E12),"","EAN")</f>
        <v>EAN</v>
      </c>
      <c r="F13" s="27" t="str">
        <f>IF(ISBLANK(Values!E12),"",IF(Values!J12, SUBSTITUTE(Values!$B$1, "{language}", Values!H12) &amp; " " &amp;Values!$B$3, SUBSTITUTE(Values!$B$2, "{language}", Values!$H12) &amp; " " &amp;Values!$B$3))</f>
        <v>Teclado de respuesto Lenovo T480s black - CZ retroiluminado  para Lenovo Thinkpad T480s, T490, E490, L480, L490, L380, L390, L380 Yoga, L390 Yoga, E490, E480</v>
      </c>
      <c r="G13" s="29" t="str">
        <f>IF(ISBLANK(Values!E12),"",IF(Values!$B$20="PartialUpdate","","TellusRem"))</f>
        <v/>
      </c>
      <c r="H13" s="1" t="str">
        <f>IF(ISBLANK(Values!E12),"",Values!$B$16)</f>
        <v>computer-keyboards</v>
      </c>
      <c r="I13" s="1" t="str">
        <f>IF(ISBLANK(Values!E12),"","4730574031")</f>
        <v>4730574031</v>
      </c>
      <c r="J13" s="31" t="str">
        <f>IF(ISBLANK(Values!E12),"",Values!F12 )</f>
        <v>Lenovo T480s black - CZ</v>
      </c>
      <c r="K13" s="27" t="str">
        <f>IF(IF(ISBLANK(Values!E12),"",IF(Values!J12, Values!$B$4, Values!$B$5))=0,"",IF(ISBLANK(Values!E12),"",IF(Values!J12, Values!$B$4, Values!$B$5)))</f>
        <v/>
      </c>
      <c r="L13" s="27">
        <f>IF(ISBLANK(Values!E12),"",IF($CO13="DEFAULT", Values!$B$18, ""))</f>
        <v>5</v>
      </c>
      <c r="M13" s="27" t="str">
        <f>IF(ISBLANK(Values!E12),"",Values!$M12)</f>
        <v>https://download.lenovo.com/Images/Parts/01EN978/01EN978_A.jpg</v>
      </c>
      <c r="N13" s="27" t="str">
        <f>IF(ISBLANK(Values!$F12),"",Values!N12)</f>
        <v>https://download.lenovo.com/Images/Parts/01EN978/01EN978_B.jpg</v>
      </c>
      <c r="O13" s="27" t="str">
        <f>IF(ISBLANK(Values!$F12),"",Values!O12)</f>
        <v>https://download.lenovo.com/Images/Parts/01EN978/01EN978_details.jpg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T490 Parent</v>
      </c>
      <c r="Y13" s="31" t="str">
        <f>IF(ISBLANK(Values!E12),"","Size-Color")</f>
        <v>Size-Color</v>
      </c>
      <c r="Z13" s="29" t="str">
        <f>IF(ISBLANK(Values!E12),"","variation")</f>
        <v>variation</v>
      </c>
      <c r="AA13" s="1" t="str">
        <f>IF(ISBLANK(Values!E12),"",Values!$B$20)</f>
        <v>PartialUpdate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4"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3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Lenovo T480s black - CZ con retroiluminación.</v>
      </c>
      <c r="AM13" s="1" t="str">
        <f>SUBSTITUTE(IF(ISBLANK(Values!E12),"",Values!$B$27),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13" s="27" t="str">
        <f>IF(ISBLANK(Values!E12),"",Values!H12)</f>
        <v>Lenovo T480s black - CZ</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IF(ISBLANK(Values!E12),"","No")</f>
        <v>No</v>
      </c>
      <c r="DA13" s="1" t="str">
        <f>IF(ISBLANK(Values!E12),"","No")</f>
        <v>No</v>
      </c>
      <c r="DO13" s="1" t="str">
        <f>IF(ISBLANK(Values!E12),"","Parts")</f>
        <v>Parts</v>
      </c>
      <c r="DP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IF(ISBLANK(Values!$E12), "", "not_applicable")</f>
        <v>not_applicable</v>
      </c>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1" t="str">
        <f>K13</f>
        <v/>
      </c>
    </row>
    <row r="14" spans="1:193" ht="48" x14ac:dyDescent="0.2">
      <c r="A14" s="1" t="str">
        <f>IF(ISBLANK(Values!E13),"",IF(Values!$B$37="EU","computercomponent","computer"))</f>
        <v>computercomponent</v>
      </c>
      <c r="B14" s="33" t="str">
        <f>IF(ISBLANK(Values!E13),"",Values!F13)</f>
        <v>Lenovo T480s black - DK</v>
      </c>
      <c r="C14" s="29" t="str">
        <f>IF(ISBLANK(Values!E13),"","TellusRem")</f>
        <v>TellusRem</v>
      </c>
      <c r="D14" s="28">
        <f>IF(ISBLANK(Values!E13),"",Values!E13)</f>
        <v>5714401480105</v>
      </c>
      <c r="E14" s="1" t="str">
        <f>IF(ISBLANK(Values!E13),"","EAN")</f>
        <v>EAN</v>
      </c>
      <c r="F14" s="27" t="str">
        <f>IF(ISBLANK(Values!E13),"",IF(Values!J13, SUBSTITUTE(Values!$B$1, "{language}", Values!H13) &amp; " " &amp;Values!$B$3, SUBSTITUTE(Values!$B$2, "{language}", Values!$H13) &amp; " " &amp;Values!$B$3))</f>
        <v>Teclado de respuesto Lenovo T480s black - DK retroiluminado  para Lenovo Thinkpad T480s, T490, E490, L480, L490, L380, L390, L380 Yoga, L390 Yoga, E490, E480</v>
      </c>
      <c r="G14" s="29" t="str">
        <f>IF(ISBLANK(Values!E13),"",IF(Values!$B$20="PartialUpdate","","TellusRem"))</f>
        <v/>
      </c>
      <c r="H14" s="1" t="str">
        <f>IF(ISBLANK(Values!E13),"",Values!$B$16)</f>
        <v>computer-keyboards</v>
      </c>
      <c r="I14" s="1" t="str">
        <f>IF(ISBLANK(Values!E13),"","4730574031")</f>
        <v>4730574031</v>
      </c>
      <c r="J14" s="31" t="str">
        <f>IF(ISBLANK(Values!E13),"",Values!F13 )</f>
        <v>Lenovo T480s black - DK</v>
      </c>
      <c r="K14" s="27" t="str">
        <f>IF(IF(ISBLANK(Values!E13),"",IF(Values!J13, Values!$B$4, Values!$B$5))=0,"",IF(ISBLANK(Values!E13),"",IF(Values!J13, Values!$B$4, Values!$B$5)))</f>
        <v/>
      </c>
      <c r="L14" s="27">
        <f>IF(ISBLANK(Values!E13),"",IF($CO14="DEFAULT", Values!$B$18, ""))</f>
        <v>5</v>
      </c>
      <c r="M14" s="27" t="str">
        <f>IF(ISBLANK(Values!E13),"",Values!$M13)</f>
        <v>https://download.lenovo.com/Images/Parts/01YP449/01YP449_A.jpg</v>
      </c>
      <c r="N14" s="27" t="str">
        <f>IF(ISBLANK(Values!$F13),"",Values!N13)</f>
        <v>https://download.lenovo.com/Images/Parts/01YP449/01YP449_B.jpg</v>
      </c>
      <c r="O14" s="27" t="str">
        <f>IF(ISBLANK(Values!$F13),"",Values!O13)</f>
        <v>https://download.lenovo.com/Images/Parts/01YP449/01YP449_details.jpg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T490 Parent</v>
      </c>
      <c r="Y14" s="31" t="str">
        <f>IF(ISBLANK(Values!E13),"","Size-Color")</f>
        <v>Size-Color</v>
      </c>
      <c r="Z14" s="29" t="str">
        <f>IF(ISBLANK(Values!E13),"","variation")</f>
        <v>variation</v>
      </c>
      <c r="AA14" s="1" t="str">
        <f>IF(ISBLANK(Values!E13),"",Values!$B$20)</f>
        <v>PartialUpdate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4"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3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Lenovo T480s black - DK con retroiluminación.</v>
      </c>
      <c r="AM14" s="1" t="str">
        <f>SUBSTITUTE(IF(ISBLANK(Values!E13),"",Values!$B$27),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14" s="27" t="str">
        <f>IF(ISBLANK(Values!E13),"",Values!H13)</f>
        <v>Lenovo T480s black - DK</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IF(ISBLANK(Values!E13),"","No")</f>
        <v>No</v>
      </c>
      <c r="DA14" s="1" t="str">
        <f>IF(ISBLANK(Values!E13),"","No")</f>
        <v>No</v>
      </c>
      <c r="DO14" s="1" t="str">
        <f>IF(ISBLANK(Values!E13),"","Parts")</f>
        <v>Parts</v>
      </c>
      <c r="DP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IF(ISBLANK(Values!$E13), "", "not_applicable")</f>
        <v>not_applicable</v>
      </c>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1" t="str">
        <f>K14</f>
        <v/>
      </c>
    </row>
    <row r="15" spans="1:193" ht="48" x14ac:dyDescent="0.2">
      <c r="A15" s="1" t="str">
        <f>IF(ISBLANK(Values!E14),"",IF(Values!$B$37="EU","computercomponent","computer"))</f>
        <v>computercomponent</v>
      </c>
      <c r="B15" s="33" t="str">
        <f>IF(ISBLANK(Values!E14),"",Values!F14)</f>
        <v>Lenovo T480s black - HU</v>
      </c>
      <c r="C15" s="29" t="str">
        <f>IF(ISBLANK(Values!E14),"","TellusRem")</f>
        <v>TellusRem</v>
      </c>
      <c r="D15" s="28">
        <f>IF(ISBLANK(Values!E14),"",Values!E14)</f>
        <v>5714401480112</v>
      </c>
      <c r="E15" s="1" t="str">
        <f>IF(ISBLANK(Values!E14),"","EAN")</f>
        <v>EAN</v>
      </c>
      <c r="F15" s="27" t="str">
        <f>IF(ISBLANK(Values!E14),"",IF(Values!J14, SUBSTITUTE(Values!$B$1, "{language}", Values!H14) &amp; " " &amp;Values!$B$3, SUBSTITUTE(Values!$B$2, "{language}", Values!$H14) &amp; " " &amp;Values!$B$3))</f>
        <v>Teclado de respuesto Lenovo T480s black - HU retroiluminado  para Lenovo Thinkpad T480s, T490, E490, L480, L490, L380, L390, L380 Yoga, L390 Yoga, E490, E480</v>
      </c>
      <c r="G15" s="29" t="str">
        <f>IF(ISBLANK(Values!E14),"",IF(Values!$B$20="PartialUpdate","","TellusRem"))</f>
        <v/>
      </c>
      <c r="H15" s="1" t="str">
        <f>IF(ISBLANK(Values!E14),"",Values!$B$16)</f>
        <v>computer-keyboards</v>
      </c>
      <c r="I15" s="1" t="str">
        <f>IF(ISBLANK(Values!E14),"","4730574031")</f>
        <v>4730574031</v>
      </c>
      <c r="J15" s="31" t="str">
        <f>IF(ISBLANK(Values!E14),"",Values!F14 )</f>
        <v>Lenovo T480s black - HU</v>
      </c>
      <c r="K15" s="27" t="str">
        <f>IF(IF(ISBLANK(Values!E14),"",IF(Values!J14, Values!$B$4, Values!$B$5))=0,"",IF(ISBLANK(Values!E14),"",IF(Values!J14, Values!$B$4, Values!$B$5)))</f>
        <v/>
      </c>
      <c r="L15" s="27">
        <f>IF(ISBLANK(Values!E14),"",IF($CO15="DEFAULT", Values!$B$18, ""))</f>
        <v>5</v>
      </c>
      <c r="M15" s="27" t="str">
        <f>IF(ISBLANK(Values!E14),"",Values!$M14)</f>
        <v>https://download.lenovo.com/Images/Parts/01YP535/01YP535_A.jpg</v>
      </c>
      <c r="N15" s="27" t="str">
        <f>IF(ISBLANK(Values!$F14),"",Values!N14)</f>
        <v>https://download.lenovo.com/Images/Parts/01YP535/01YP535_B.jpg</v>
      </c>
      <c r="O15" s="27" t="str">
        <f>IF(ISBLANK(Values!$F14),"",Values!O14)</f>
        <v>https://download.lenovo.com/Images/Parts/01YP535/01YP535_details.jpg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T490 Parent</v>
      </c>
      <c r="Y15" s="31" t="str">
        <f>IF(ISBLANK(Values!E14),"","Size-Color")</f>
        <v>Size-Color</v>
      </c>
      <c r="Z15" s="29" t="str">
        <f>IF(ISBLANK(Values!E14),"","variation")</f>
        <v>variation</v>
      </c>
      <c r="AA15" s="1" t="str">
        <f>IF(ISBLANK(Values!E14),"",Values!$B$20)</f>
        <v>PartialUpdate</v>
      </c>
      <c r="AB15" s="1"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34" t="str">
        <f>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32"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15" s="1"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IF(ISBLANK(Values!E14),"",SUBSTITUTE(SUBSTITUTE(IF(Values!$J14, Values!$B$26, Values!$B$33), "{language}", Values!$H14), "{flag}", INDEX(options!$E$1:$E$20, Values!$V14)))</f>
        <v>👉 FORMATO – 🇭🇺 Lenovo T480s black - HU con retroiluminación.</v>
      </c>
      <c r="AM15" s="1" t="str">
        <f>SUBSTITUTE(IF(ISBLANK(Values!E14),"",Values!$B$27),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15" s="27" t="str">
        <f>IF(ISBLANK(Values!E14),"",Values!H14)</f>
        <v>Lenovo T480s black - HU</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5" s="1" t="str">
        <f>IF(ISBLANK(Values!E14),"","No")</f>
        <v>No</v>
      </c>
      <c r="DA15" s="1" t="str">
        <f>IF(ISBLANK(Values!E14),"","No")</f>
        <v>No</v>
      </c>
      <c r="DO15" s="1" t="str">
        <f>IF(ISBLANK(Values!E14),"","Parts")</f>
        <v>Parts</v>
      </c>
      <c r="DP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Y15" t="str">
        <f>IF(ISBLANK(Values!$E14), "", "not_applicable")</f>
        <v>not_applicable</v>
      </c>
      <c r="EI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1" t="str">
        <f>K15</f>
        <v/>
      </c>
    </row>
    <row r="16" spans="1:193" ht="48" x14ac:dyDescent="0.2">
      <c r="A16" s="1" t="str">
        <f>IF(ISBLANK(Values!E15),"",IF(Values!$B$37="EU","computercomponent","computer"))</f>
        <v>computercomponent</v>
      </c>
      <c r="B16" s="33" t="str">
        <f>IF(ISBLANK(Values!E15),"",Values!F15)</f>
        <v>Lenovo T480s black - NL</v>
      </c>
      <c r="C16" s="29" t="str">
        <f>IF(ISBLANK(Values!E15),"","TellusRem")</f>
        <v>TellusRem</v>
      </c>
      <c r="D16" s="28">
        <f>IF(ISBLANK(Values!E15),"",Values!E15)</f>
        <v>5714401480129</v>
      </c>
      <c r="E16" s="1" t="str">
        <f>IF(ISBLANK(Values!E15),"","EAN")</f>
        <v>EAN</v>
      </c>
      <c r="F16" s="27" t="str">
        <f>IF(ISBLANK(Values!E15),"",IF(Values!J15, SUBSTITUTE(Values!$B$1, "{language}", Values!H15) &amp; " " &amp;Values!$B$3, SUBSTITUTE(Values!$B$2, "{language}", Values!$H15) &amp; " " &amp;Values!$B$3))</f>
        <v>Teclado de respuesto Lenovo T480s black - NL retroiluminado  para Lenovo Thinkpad T480s, T490, E490, L480, L490, L380, L390, L380 Yoga, L390 Yoga, E490, E480</v>
      </c>
      <c r="G16" s="29" t="str">
        <f>IF(ISBLANK(Values!E15),"",IF(Values!$B$20="PartialUpdate","","TellusRem"))</f>
        <v/>
      </c>
      <c r="H16" s="1" t="str">
        <f>IF(ISBLANK(Values!E15),"",Values!$B$16)</f>
        <v>computer-keyboards</v>
      </c>
      <c r="I16" s="1" t="str">
        <f>IF(ISBLANK(Values!E15),"","4730574031")</f>
        <v>4730574031</v>
      </c>
      <c r="J16" s="31" t="str">
        <f>IF(ISBLANK(Values!E15),"",Values!F15 )</f>
        <v>Lenovo T480s black - NL</v>
      </c>
      <c r="K16" s="27" t="str">
        <f>IF(IF(ISBLANK(Values!E15),"",IF(Values!J15, Values!$B$4, Values!$B$5))=0,"",IF(ISBLANK(Values!E15),"",IF(Values!J15, Values!$B$4, Values!$B$5)))</f>
        <v/>
      </c>
      <c r="L16" s="27">
        <f>IF(ISBLANK(Values!E15),"",IF($CO16="DEFAULT", Values!$B$18, ""))</f>
        <v>5</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T490 Parent</v>
      </c>
      <c r="Y16" s="31" t="str">
        <f>IF(ISBLANK(Values!E15),"","Size-Color")</f>
        <v>Size-Color</v>
      </c>
      <c r="Z16" s="29" t="str">
        <f>IF(ISBLANK(Values!E15),"","variation")</f>
        <v>variation</v>
      </c>
      <c r="AA16" s="1" t="str">
        <f>IF(ISBLANK(Values!E15),"",Values!$B$20)</f>
        <v>PartialUpdate</v>
      </c>
      <c r="AB16" s="1"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34" t="str">
        <f>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32"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16" s="1"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IF(ISBLANK(Values!E15),"",SUBSTITUTE(SUBSTITUTE(IF(Values!$J15, Values!$B$26, Values!$B$33), "{language}", Values!$H15), "{flag}", INDEX(options!$E$1:$E$20, Values!$V15)))</f>
        <v>👉 FORMATO – 🇳🇱 Lenovo T480s black - NL con retroiluminación.</v>
      </c>
      <c r="AM16" s="1" t="str">
        <f>SUBSTITUTE(IF(ISBLANK(Values!E15),"",Values!$B$27),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16" s="27" t="str">
        <f>IF(ISBLANK(Values!E15),"",Values!H15)</f>
        <v>Lenovo T480s black - NL</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6" s="1" t="str">
        <f>IF(ISBLANK(Values!E15),"","No")</f>
        <v>No</v>
      </c>
      <c r="DA16" s="1" t="str">
        <f>IF(ISBLANK(Values!E15),"","No")</f>
        <v>No</v>
      </c>
      <c r="DO16" s="1" t="str">
        <f>IF(ISBLANK(Values!E15),"","Parts")</f>
        <v>Parts</v>
      </c>
      <c r="DP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Y16" t="str">
        <f>IF(ISBLANK(Values!$E15), "", "not_applicable")</f>
        <v>not_applicable</v>
      </c>
      <c r="EI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1" t="str">
        <f>K16</f>
        <v/>
      </c>
    </row>
    <row r="17" spans="1:193" ht="48" x14ac:dyDescent="0.2">
      <c r="A17" s="1" t="str">
        <f>IF(ISBLANK(Values!E16),"",IF(Values!$B$37="EU","computercomponent","computer"))</f>
        <v>computercomponent</v>
      </c>
      <c r="B17" s="33" t="str">
        <f>IF(ISBLANK(Values!E16),"",Values!F16)</f>
        <v>Lenovo T480s black - NO</v>
      </c>
      <c r="C17" s="29" t="str">
        <f>IF(ISBLANK(Values!E16),"","TellusRem")</f>
        <v>TellusRem</v>
      </c>
      <c r="D17" s="28">
        <f>IF(ISBLANK(Values!E16),"",Values!E16)</f>
        <v>5714401480136</v>
      </c>
      <c r="E17" s="1" t="str">
        <f>IF(ISBLANK(Values!E16),"","EAN")</f>
        <v>EAN</v>
      </c>
      <c r="F17" s="27" t="str">
        <f>IF(ISBLANK(Values!E16),"",IF(Values!J16, SUBSTITUTE(Values!$B$1, "{language}", Values!H16) &amp; " " &amp;Values!$B$3, SUBSTITUTE(Values!$B$2, "{language}", Values!$H16) &amp; " " &amp;Values!$B$3))</f>
        <v>Teclado de respuesto Lenovo T480s black - NO retroiluminado  para Lenovo Thinkpad T480s, T490, E490, L480, L490, L380, L390, L380 Yoga, L390 Yoga, E490, E480</v>
      </c>
      <c r="G17" s="29" t="str">
        <f>IF(ISBLANK(Values!E16),"",IF(Values!$B$20="PartialUpdate","","TellusRem"))</f>
        <v/>
      </c>
      <c r="H17" s="1" t="str">
        <f>IF(ISBLANK(Values!E16),"",Values!$B$16)</f>
        <v>computer-keyboards</v>
      </c>
      <c r="I17" s="1" t="str">
        <f>IF(ISBLANK(Values!E16),"","4730574031")</f>
        <v>4730574031</v>
      </c>
      <c r="J17" s="31" t="str">
        <f>IF(ISBLANK(Values!E16),"",Values!F16 )</f>
        <v>Lenovo T480s black - NO</v>
      </c>
      <c r="K17" s="27" t="str">
        <f>IF(IF(ISBLANK(Values!E16),"",IF(Values!J16, Values!$B$4, Values!$B$5))=0,"",IF(ISBLANK(Values!E16),"",IF(Values!J16, Values!$B$4, Values!$B$5)))</f>
        <v/>
      </c>
      <c r="L17" s="27">
        <f>IF(ISBLANK(Values!E16),"",IF($CO17="DEFAULT", Values!$B$18, ""))</f>
        <v>5</v>
      </c>
      <c r="M17" s="27" t="str">
        <f>IF(ISBLANK(Values!E16),"",Values!$M16)</f>
        <v>https://download.lenovo.com/Images/Parts/01YP540/01YP540_A.jpg</v>
      </c>
      <c r="N17" s="27" t="str">
        <f>IF(ISBLANK(Values!$F16),"",Values!N16)</f>
        <v>https://download.lenovo.com/Images/Parts/01YP540/01YP540_B.jpg</v>
      </c>
      <c r="O17" s="27" t="str">
        <f>IF(ISBLANK(Values!$F16),"",Values!O16)</f>
        <v>https://download.lenovo.com/Images/Parts/01YP540/01YP540_details.jpg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T490 Parent</v>
      </c>
      <c r="Y17" s="31" t="str">
        <f>IF(ISBLANK(Values!E16),"","Size-Color")</f>
        <v>Size-Color</v>
      </c>
      <c r="Z17" s="29" t="str">
        <f>IF(ISBLANK(Values!E16),"","variation")</f>
        <v>variation</v>
      </c>
      <c r="AA17" s="1" t="str">
        <f>IF(ISBLANK(Values!E16),"",Values!$B$20)</f>
        <v>PartialUpdate</v>
      </c>
      <c r="AB17" s="1"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34" t="str">
        <f>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32"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17" s="1"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IF(ISBLANK(Values!E16),"",SUBSTITUTE(SUBSTITUTE(IF(Values!$J16, Values!$B$26, Values!$B$33), "{language}", Values!$H16), "{flag}", INDEX(options!$E$1:$E$20, Values!$V16)))</f>
        <v>👉 FORMATO – 🇳🇴 Lenovo T480s black - NO con retroiluminación.</v>
      </c>
      <c r="AM17" s="1" t="str">
        <f>SUBSTITUTE(IF(ISBLANK(Values!E16),"",Values!$B$27),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17" s="27" t="str">
        <f>IF(ISBLANK(Values!E16),"",Values!H16)</f>
        <v>Lenovo T480s black - NO</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7" s="1" t="str">
        <f>IF(ISBLANK(Values!E16),"","No")</f>
        <v>No</v>
      </c>
      <c r="DA17" s="1" t="str">
        <f>IF(ISBLANK(Values!E16),"","No")</f>
        <v>No</v>
      </c>
      <c r="DO17" s="1" t="str">
        <f>IF(ISBLANK(Values!E16),"","Parts")</f>
        <v>Parts</v>
      </c>
      <c r="DP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Y17" t="str">
        <f>IF(ISBLANK(Values!$E16), "", "not_applicable")</f>
        <v>not_applicable</v>
      </c>
      <c r="EI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1" t="str">
        <f>K17</f>
        <v/>
      </c>
    </row>
    <row r="18" spans="1:193" ht="48" x14ac:dyDescent="0.2">
      <c r="A18" s="1" t="str">
        <f>IF(ISBLANK(Values!E17),"",IF(Values!$B$37="EU","computercomponent","computer"))</f>
        <v>computercomponent</v>
      </c>
      <c r="B18" s="33" t="str">
        <f>IF(ISBLANK(Values!E17),"",Values!F17)</f>
        <v>Lenovo T480s black - PL</v>
      </c>
      <c r="C18" s="29" t="str">
        <f>IF(ISBLANK(Values!E17),"","TellusRem")</f>
        <v>TellusRem</v>
      </c>
      <c r="D18" s="28">
        <f>IF(ISBLANK(Values!E17),"",Values!E17)</f>
        <v>5714401480143</v>
      </c>
      <c r="E18" s="1" t="str">
        <f>IF(ISBLANK(Values!E17),"","EAN")</f>
        <v>EAN</v>
      </c>
      <c r="F18" s="27" t="str">
        <f>IF(ISBLANK(Values!E17),"",IF(Values!J17, SUBSTITUTE(Values!$B$1, "{language}", Values!H17) &amp; " " &amp;Values!$B$3, SUBSTITUTE(Values!$B$2, "{language}", Values!$H17) &amp; " " &amp;Values!$B$3))</f>
        <v>Teclado de respuesto Lenovo T480s black - PL retroiluminado  para Lenovo Thinkpad T480s, T490, E490, L480, L490, L380, L390, L380 Yoga, L390 Yoga, E490, E480</v>
      </c>
      <c r="G18" s="29" t="str">
        <f>IF(ISBLANK(Values!E17),"",IF(Values!$B$20="PartialUpdate","","TellusRem"))</f>
        <v/>
      </c>
      <c r="H18" s="1" t="str">
        <f>IF(ISBLANK(Values!E17),"",Values!$B$16)</f>
        <v>computer-keyboards</v>
      </c>
      <c r="I18" s="1" t="str">
        <f>IF(ISBLANK(Values!E17),"","4730574031")</f>
        <v>4730574031</v>
      </c>
      <c r="J18" s="31" t="str">
        <f>IF(ISBLANK(Values!E17),"",Values!F17 )</f>
        <v>Lenovo T480s black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T490 Parent</v>
      </c>
      <c r="Y18" s="31" t="str">
        <f>IF(ISBLANK(Values!E17),"","Size-Color")</f>
        <v>Size-Color</v>
      </c>
      <c r="Z18" s="29" t="str">
        <f>IF(ISBLANK(Values!E17),"","variation")</f>
        <v>variation</v>
      </c>
      <c r="AA18" s="1" t="str">
        <f>IF(ISBLANK(Values!E17),"",Values!$B$20)</f>
        <v>PartialUpdate</v>
      </c>
      <c r="AB18" s="1"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34" t="str">
        <f>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32"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18" s="1"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IF(ISBLANK(Values!E17),"",SUBSTITUTE(SUBSTITUTE(IF(Values!$J17, Values!$B$26, Values!$B$33), "{language}", Values!$H17), "{flag}", INDEX(options!$E$1:$E$20, Values!$V17)))</f>
        <v>👉 FORMATO – 🇵🇱 Lenovo T480s black - PL con retroiluminación.</v>
      </c>
      <c r="AM18" s="1" t="str">
        <f>SUBSTITUTE(IF(ISBLANK(Values!E17),"",Values!$B$27),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18" s="27" t="str">
        <f>IF(ISBLANK(Values!E17),"",Values!H17)</f>
        <v>Lenovo T480s black - PL</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8" s="1" t="str">
        <f>IF(ISBLANK(Values!E17),"","No")</f>
        <v>No</v>
      </c>
      <c r="DA18" s="1" t="str">
        <f>IF(ISBLANK(Values!E17),"","No")</f>
        <v>No</v>
      </c>
      <c r="DO18" s="1" t="str">
        <f>IF(ISBLANK(Values!E17),"","Parts")</f>
        <v>Parts</v>
      </c>
      <c r="DP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Y18" t="str">
        <f>IF(ISBLANK(Values!$E17), "", "not_applicable")</f>
        <v>not_applicable</v>
      </c>
      <c r="EI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1" t="str">
        <f>K18</f>
        <v/>
      </c>
    </row>
    <row r="19" spans="1:193" ht="48" x14ac:dyDescent="0.2">
      <c r="A19" s="1" t="str">
        <f>IF(ISBLANK(Values!E18),"",IF(Values!$B$37="EU","computercomponent","computer"))</f>
        <v>computercomponent</v>
      </c>
      <c r="B19" s="33" t="str">
        <f>IF(ISBLANK(Values!E18),"",Values!F18)</f>
        <v>Lenovo T480s black - PT</v>
      </c>
      <c r="C19" s="29" t="str">
        <f>IF(ISBLANK(Values!E18),"","TellusRem")</f>
        <v>TellusRem</v>
      </c>
      <c r="D19" s="28">
        <f>IF(ISBLANK(Values!E18),"",Values!E18)</f>
        <v>5714401480150</v>
      </c>
      <c r="E19" s="1" t="str">
        <f>IF(ISBLANK(Values!E18),"","EAN")</f>
        <v>EAN</v>
      </c>
      <c r="F19" s="27" t="str">
        <f>IF(ISBLANK(Values!E18),"",IF(Values!J18, SUBSTITUTE(Values!$B$1, "{language}", Values!H18) &amp; " " &amp;Values!$B$3, SUBSTITUTE(Values!$B$2, "{language}", Values!$H18) &amp; " " &amp;Values!$B$3))</f>
        <v>Teclado de respuesto Lenovo T480s black - PT retroiluminado  para Lenovo Thinkpad T480s, T490, E490, L480, L490, L380, L390, L380 Yoga, L390 Yoga, E490, E480</v>
      </c>
      <c r="G19" s="29" t="str">
        <f>IF(ISBLANK(Values!E18),"",IF(Values!$B$20="PartialUpdate","","TellusRem"))</f>
        <v/>
      </c>
      <c r="H19" s="1" t="str">
        <f>IF(ISBLANK(Values!E18),"",Values!$B$16)</f>
        <v>computer-keyboards</v>
      </c>
      <c r="I19" s="1" t="str">
        <f>IF(ISBLANK(Values!E18),"","4730574031")</f>
        <v>4730574031</v>
      </c>
      <c r="J19" s="31" t="str">
        <f>IF(ISBLANK(Values!E18),"",Values!F18 )</f>
        <v>Lenovo T480s black - PT</v>
      </c>
      <c r="K19" s="27" t="str">
        <f>IF(IF(ISBLANK(Values!E18),"",IF(Values!J18, Values!$B$4, Values!$B$5))=0,"",IF(ISBLANK(Values!E18),"",IF(Values!J18, Values!$B$4, Values!$B$5)))</f>
        <v/>
      </c>
      <c r="L19" s="27">
        <f>IF(ISBLANK(Values!E18),"",IF($CO19="DEFAULT", Values!$B$18, ""))</f>
        <v>5</v>
      </c>
      <c r="M19" s="27" t="str">
        <f>IF(ISBLANK(Values!E18),"",Values!$M18)</f>
        <v>https://download.lenovo.com/Images/Parts/01YP541/01YP541_A.jpg</v>
      </c>
      <c r="N19" s="27" t="str">
        <f>IF(ISBLANK(Values!$F18),"",Values!N18)</f>
        <v>https://download.lenovo.com/Images/Parts/01YP541/01YP541_B.jpg</v>
      </c>
      <c r="O19" s="27" t="str">
        <f>IF(ISBLANK(Values!$F18),"",Values!O18)</f>
        <v>https://download.lenovo.com/Images/Parts/01YP541/01YP541_details.jpg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T490 Parent</v>
      </c>
      <c r="Y19" s="31" t="str">
        <f>IF(ISBLANK(Values!E18),"","Size-Color")</f>
        <v>Size-Color</v>
      </c>
      <c r="Z19" s="29" t="str">
        <f>IF(ISBLANK(Values!E18),"","variation")</f>
        <v>variation</v>
      </c>
      <c r="AA19" s="1" t="str">
        <f>IF(ISBLANK(Values!E18),"",Values!$B$20)</f>
        <v>PartialUpdate</v>
      </c>
      <c r="AB19" s="1" t="str">
        <f>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34" t="str">
        <f>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32" t="str">
        <f>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19" s="1" t="str">
        <f>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IF(ISBLANK(Values!E18),"",SUBSTITUTE(SUBSTITUTE(IF(Values!$J18, Values!$B$26, Values!$B$33), "{language}", Values!$H18), "{flag}", INDEX(options!$E$1:$E$20, Values!$V18)))</f>
        <v>👉 FORMATO – 🇵🇹 Lenovo T480s black - PT con retroiluminación.</v>
      </c>
      <c r="AM19" s="1" t="str">
        <f>SUBSTITUTE(IF(ISBLANK(Values!E18),"",Values!$B$27),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19" s="27" t="str">
        <f>IF(ISBLANK(Values!E18),"",Values!H18)</f>
        <v>Lenovo T480s black - PT</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9" s="1" t="str">
        <f>IF(ISBLANK(Values!E18),"","No")</f>
        <v>No</v>
      </c>
      <c r="DA19" s="1" t="str">
        <f>IF(ISBLANK(Values!E18),"","No")</f>
        <v>No</v>
      </c>
      <c r="DO19" s="1" t="str">
        <f>IF(ISBLANK(Values!E18),"","Parts")</f>
        <v>Parts</v>
      </c>
      <c r="DP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Y19" t="str">
        <f>IF(ISBLANK(Values!$E18), "", "not_applicable")</f>
        <v>not_applicable</v>
      </c>
      <c r="EI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1" t="str">
        <f>K19</f>
        <v/>
      </c>
    </row>
    <row r="20" spans="1:193" ht="48" x14ac:dyDescent="0.2">
      <c r="A20" s="1" t="str">
        <f>IF(ISBLANK(Values!E19),"",IF(Values!$B$37="EU","computercomponent","computer"))</f>
        <v>computercomponent</v>
      </c>
      <c r="B20" s="33" t="str">
        <f>IF(ISBLANK(Values!E19),"",Values!F19)</f>
        <v>Lenovo T480s black - SE/FI</v>
      </c>
      <c r="C20" s="29" t="str">
        <f>IF(ISBLANK(Values!E19),"","TellusRem")</f>
        <v>TellusRem</v>
      </c>
      <c r="D20" s="28">
        <f>IF(ISBLANK(Values!E19),"",Values!E19)</f>
        <v>5714401480167</v>
      </c>
      <c r="E20" s="1" t="str">
        <f>IF(ISBLANK(Values!E19),"","EAN")</f>
        <v>EAN</v>
      </c>
      <c r="F20" s="27" t="str">
        <f>IF(ISBLANK(Values!E19),"",IF(Values!J19, SUBSTITUTE(Values!$B$1, "{language}", Values!H19) &amp; " " &amp;Values!$B$3, SUBSTITUTE(Values!$B$2, "{language}", Values!$H19) &amp; " " &amp;Values!$B$3))</f>
        <v>Teclado de respuesto Lenovo T480s black - SE/FI retroiluminado  para Lenovo Thinkpad T480s, T490, E490, L480, L490, L380, L390, L380 Yoga, L390 Yoga, E490, E480</v>
      </c>
      <c r="G20" s="29" t="str">
        <f>IF(ISBLANK(Values!E19),"",IF(Values!$B$20="PartialUpdate","","TellusRem"))</f>
        <v/>
      </c>
      <c r="H20" s="1" t="str">
        <f>IF(ISBLANK(Values!E19),"",Values!$B$16)</f>
        <v>computer-keyboards</v>
      </c>
      <c r="I20" s="1" t="str">
        <f>IF(ISBLANK(Values!E19),"","4730574031")</f>
        <v>4730574031</v>
      </c>
      <c r="J20" s="31" t="str">
        <f>IF(ISBLANK(Values!E19),"",Values!F19 )</f>
        <v>Lenovo T480s black - SE/FI</v>
      </c>
      <c r="K20" s="27" t="str">
        <f>IF(IF(ISBLANK(Values!E19),"",IF(Values!J19, Values!$B$4, Values!$B$5))=0,"",IF(ISBLANK(Values!E19),"",IF(Values!J19, Values!$B$4, Values!$B$5)))</f>
        <v/>
      </c>
      <c r="L20" s="27">
        <f>IF(ISBLANK(Values!E19),"",IF($CO20="DEFAULT", Values!$B$18, ""))</f>
        <v>5</v>
      </c>
      <c r="M20" s="27" t="str">
        <f>IF(ISBLANK(Values!E19),"",Values!$M19)</f>
        <v>https://download.lenovo.com/Images/Parts/01YP549/01YP549_A.jpg</v>
      </c>
      <c r="N20" s="27" t="str">
        <f>IF(ISBLANK(Values!$F19),"",Values!N19)</f>
        <v>https://download.lenovo.com/Images/Parts/01YP549/01YP549_B.jpg</v>
      </c>
      <c r="O20" s="27" t="str">
        <f>IF(ISBLANK(Values!$F19),"",Values!O19)</f>
        <v>https://download.lenovo.com/Images/Parts/01YP549/01YP549_details.jpg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T490 Parent</v>
      </c>
      <c r="Y20" s="31" t="str">
        <f>IF(ISBLANK(Values!E19),"","Size-Color")</f>
        <v>Size-Color</v>
      </c>
      <c r="Z20" s="29" t="str">
        <f>IF(ISBLANK(Values!E19),"","variation")</f>
        <v>variation</v>
      </c>
      <c r="AA20" s="1" t="str">
        <f>IF(ISBLANK(Values!E19),"",Values!$B$20)</f>
        <v>PartialUpdate</v>
      </c>
      <c r="AB20" s="1" t="str">
        <f>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34" t="str">
        <f>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32" t="str">
        <f>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20" s="1" t="str">
        <f>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IF(ISBLANK(Values!E19),"",SUBSTITUTE(SUBSTITUTE(IF(Values!$J19, Values!$B$26, Values!$B$33), "{language}", Values!$H19), "{flag}", INDEX(options!$E$1:$E$20, Values!$V19)))</f>
        <v>👉 FORMATO – 🇸🇪 🇫🇮 Lenovo T480s black - SE/FI con retroiluminación.</v>
      </c>
      <c r="AM20" s="1" t="str">
        <f>SUBSTITUTE(IF(ISBLANK(Values!E19),"",Values!$B$27),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20" s="27" t="str">
        <f>IF(ISBLANK(Values!E19),"",Values!H19)</f>
        <v>Lenovo T480s black - SE/FI</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0" s="1" t="str">
        <f>IF(ISBLANK(Values!E19),"","No")</f>
        <v>No</v>
      </c>
      <c r="DA20" s="1" t="str">
        <f>IF(ISBLANK(Values!E19),"","No")</f>
        <v>No</v>
      </c>
      <c r="DO20" s="1" t="str">
        <f>IF(ISBLANK(Values!E19),"","Parts")</f>
        <v>Parts</v>
      </c>
      <c r="DP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Y20" t="str">
        <f>IF(ISBLANK(Values!$E19), "", "not_applicable")</f>
        <v>not_applicable</v>
      </c>
      <c r="EI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1" t="str">
        <f>K20</f>
        <v/>
      </c>
    </row>
    <row r="21" spans="1:193" ht="48" x14ac:dyDescent="0.2">
      <c r="A21" s="1" t="str">
        <f>IF(ISBLANK(Values!E20),"",IF(Values!$B$37="EU","computercomponent","computer"))</f>
        <v>computercomponent</v>
      </c>
      <c r="B21" s="33" t="str">
        <f>IF(ISBLANK(Values!E20),"",Values!F20)</f>
        <v>Lenovo T480s black - CH</v>
      </c>
      <c r="C21" s="29" t="str">
        <f>IF(ISBLANK(Values!E20),"","TellusRem")</f>
        <v>TellusRem</v>
      </c>
      <c r="D21" s="28">
        <f>IF(ISBLANK(Values!E20),"",Values!E20)</f>
        <v>5714401480174</v>
      </c>
      <c r="E21" s="1" t="str">
        <f>IF(ISBLANK(Values!E20),"","EAN")</f>
        <v>EAN</v>
      </c>
      <c r="F21" s="27" t="str">
        <f>IF(ISBLANK(Values!E20),"",IF(Values!J20, SUBSTITUTE(Values!$B$1, "{language}", Values!H20) &amp; " " &amp;Values!$B$3, SUBSTITUTE(Values!$B$2, "{language}", Values!$H20) &amp; " " &amp;Values!$B$3))</f>
        <v>Teclado de respuesto Lenovo T480s black - CH retroiluminado  para Lenovo Thinkpad T480s, T490, E490, L480, L490, L380, L390, L380 Yoga, L390 Yoga, E490, E480</v>
      </c>
      <c r="G21" s="29" t="str">
        <f>IF(ISBLANK(Values!E20),"",IF(Values!$B$20="PartialUpdate","","TellusRem"))</f>
        <v/>
      </c>
      <c r="H21" s="1" t="str">
        <f>IF(ISBLANK(Values!E20),"",Values!$B$16)</f>
        <v>computer-keyboards</v>
      </c>
      <c r="I21" s="1" t="str">
        <f>IF(ISBLANK(Values!E20),"","4730574031")</f>
        <v>4730574031</v>
      </c>
      <c r="J21" s="31" t="str">
        <f>IF(ISBLANK(Values!E20),"",Values!F20 )</f>
        <v>Lenovo T480s black - CH</v>
      </c>
      <c r="K21" s="27" t="str">
        <f>IF(IF(ISBLANK(Values!E20),"",IF(Values!J20, Values!$B$4, Values!$B$5))=0,"",IF(ISBLANK(Values!E20),"",IF(Values!J20, Values!$B$4, Values!$B$5)))</f>
        <v/>
      </c>
      <c r="L21" s="27">
        <f>IF(ISBLANK(Values!E20),"",IF($CO21="DEFAULT", Values!$B$18, ""))</f>
        <v>5</v>
      </c>
      <c r="M21" s="27" t="str">
        <f>IF(ISBLANK(Values!E20),"",Values!$M20)</f>
        <v>https://download.lenovo.com/Images/Parts/01YP546/01YP546_A.jpg</v>
      </c>
      <c r="N21" s="27" t="str">
        <f>IF(ISBLANK(Values!$F20),"",Values!N20)</f>
        <v>https://download.lenovo.com/Images/Parts/01YP546/01YP546_B.jpg</v>
      </c>
      <c r="O21" s="27" t="str">
        <f>IF(ISBLANK(Values!$F20),"",Values!O20)</f>
        <v>https://download.lenovo.com/Images/Parts/01YP546/01YP546_details.jpg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T490 Parent</v>
      </c>
      <c r="Y21" s="31" t="str">
        <f>IF(ISBLANK(Values!E20),"","Size-Color")</f>
        <v>Size-Color</v>
      </c>
      <c r="Z21" s="29" t="str">
        <f>IF(ISBLANK(Values!E20),"","variation")</f>
        <v>variation</v>
      </c>
      <c r="AA21" s="1" t="str">
        <f>IF(ISBLANK(Values!E20),"",Values!$B$20)</f>
        <v>PartialUpdate</v>
      </c>
      <c r="AB21" s="1"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34" t="str">
        <f>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32"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21" s="1"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IF(ISBLANK(Values!E20),"",SUBSTITUTE(SUBSTITUTE(IF(Values!$J20, Values!$B$26, Values!$B$33), "{language}", Values!$H20), "{flag}", INDEX(options!$E$1:$E$20, Values!$V20)))</f>
        <v>👉 FORMATO – 🇨🇭 Lenovo T480s black - CH con retroiluminación.</v>
      </c>
      <c r="AM21" s="1" t="str">
        <f>SUBSTITUTE(IF(ISBLANK(Values!E20),"",Values!$B$27),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21" s="27" t="str">
        <f>IF(ISBLANK(Values!E20),"",Values!H20)</f>
        <v>Lenovo T480s black - CH</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1" s="1" t="str">
        <f>IF(ISBLANK(Values!E20),"","No")</f>
        <v>No</v>
      </c>
      <c r="DA21" s="1" t="str">
        <f>IF(ISBLANK(Values!E20),"","No")</f>
        <v>No</v>
      </c>
      <c r="DO21" s="1" t="str">
        <f>IF(ISBLANK(Values!E20),"","Parts")</f>
        <v>Parts</v>
      </c>
      <c r="DP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Y21" t="str">
        <f>IF(ISBLANK(Values!$E20), "", "not_applicable")</f>
        <v>not_applicable</v>
      </c>
      <c r="EI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1" t="str">
        <f>K21</f>
        <v/>
      </c>
    </row>
    <row r="22" spans="1:193" ht="48" x14ac:dyDescent="0.2">
      <c r="A22" s="1" t="str">
        <f>IF(ISBLANK(Values!E21),"",IF(Values!$B$37="EU","computercomponent","computer"))</f>
        <v>computercomponent</v>
      </c>
      <c r="B22" s="33" t="str">
        <f>IF(ISBLANK(Values!E21),"",Values!F21)</f>
        <v>Lenovo T480s black - US INT</v>
      </c>
      <c r="C22" s="29" t="str">
        <f>IF(ISBLANK(Values!E21),"","TellusRem")</f>
        <v>TellusRem</v>
      </c>
      <c r="D22" s="28">
        <f>IF(ISBLANK(Values!E21),"",Values!E21)</f>
        <v>5714401480181</v>
      </c>
      <c r="E22" s="1" t="str">
        <f>IF(ISBLANK(Values!E21),"","EAN")</f>
        <v>EAN</v>
      </c>
      <c r="F22" s="27" t="str">
        <f>IF(ISBLANK(Values!E21),"",IF(Values!J21, SUBSTITUTE(Values!$B$1, "{language}", Values!H21) &amp; " " &amp;Values!$B$3, SUBSTITUTE(Values!$B$2, "{language}", Values!$H21) &amp; " " &amp;Values!$B$3))</f>
        <v>Teclado de respuesto Lenovo T480s black - US INT retroiluminado  para Lenovo Thinkpad T480s, T490, E490, L480, L490, L380, L390, L380 Yoga, L390 Yoga, E490, E480</v>
      </c>
      <c r="G22" s="29" t="str">
        <f>IF(ISBLANK(Values!E21),"",IF(Values!$B$20="PartialUpdate","","TellusRem"))</f>
        <v/>
      </c>
      <c r="H22" s="1" t="str">
        <f>IF(ISBLANK(Values!E21),"",Values!$B$16)</f>
        <v>computer-keyboards</v>
      </c>
      <c r="I22" s="1" t="str">
        <f>IF(ISBLANK(Values!E21),"","4730574031")</f>
        <v>4730574031</v>
      </c>
      <c r="J22" s="31" t="str">
        <f>IF(ISBLANK(Values!E21),"",Values!F21 )</f>
        <v>Lenovo T480s black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https://raw.githubusercontent.com/PatrickVibild/TellusAmazonPictures/master/pictures/Lenovo/T480S/BL/USI/1.jpg</v>
      </c>
      <c r="N22" s="27" t="str">
        <f>IF(ISBLANK(Values!$F21),"",Values!N21)</f>
        <v>https://raw.githubusercontent.com/PatrickVibild/TellusAmazonPictures/master/pictures/Lenovo/T480S/BL/USI/2.jpg</v>
      </c>
      <c r="O22" s="27" t="str">
        <f>IF(ISBLANK(Values!$F21),"",Values!O21)</f>
        <v>https://raw.githubusercontent.com/PatrickVibild/TellusAmazonPictures/master/pictures/Lenovo/T480S/BL/USI/3.jpg</v>
      </c>
      <c r="P22" s="27" t="str">
        <f>IF(ISBLANK(Values!$F21),"",Values!P21)</f>
        <v>https://raw.githubusercontent.com/PatrickVibild/TellusAmazonPictures/master/pictures/Lenovo/T480S/BL/USI/4.jpg</v>
      </c>
      <c r="Q22" s="27" t="str">
        <f>IF(ISBLANK(Values!$F21),"",Values!Q21)</f>
        <v>https://raw.githubusercontent.com/PatrickVibild/TellusAmazonPictures/master/pictures/Lenovo/T480S/BL/USI/5.jpg</v>
      </c>
      <c r="R22" s="27" t="str">
        <f>IF(ISBLANK(Values!$F21),"",Values!R21)</f>
        <v>https://raw.githubusercontent.com/PatrickVibild/TellusAmazonPictures/master/pictures/Lenovo/T480S/BL/USI/6.jpg</v>
      </c>
      <c r="S22" s="27" t="str">
        <f>IF(ISBLANK(Values!$F21),"",Values!S21)</f>
        <v>https://raw.githubusercontent.com/PatrickVibild/TellusAmazonPictures/master/pictures/Lenovo/T480S/BL/USI/7.jpg</v>
      </c>
      <c r="T22" s="27" t="str">
        <f>IF(ISBLANK(Values!$F21),"",Values!T21)</f>
        <v>https://raw.githubusercontent.com/PatrickVibild/TellusAmazonPictures/master/pictures/Lenovo/T480S/BL/USI/8.jpg</v>
      </c>
      <c r="U22" s="27" t="str">
        <f>IF(ISBLANK(Values!$F21),"",Values!U21)</f>
        <v>https://raw.githubusercontent.com/PatrickVibild/TellusAmazonPictures/master/pictures/Lenovo/T480S/BL/USI/9.jpg</v>
      </c>
      <c r="W22" s="29" t="str">
        <f>IF(ISBLANK(Values!E21),"","Child")</f>
        <v>Child</v>
      </c>
      <c r="X22" s="29" t="str">
        <f>IF(ISBLANK(Values!E21),"",Values!$B$13)</f>
        <v>Lenovo T490 Parent</v>
      </c>
      <c r="Y22" s="31" t="str">
        <f>IF(ISBLANK(Values!E21),"","Size-Color")</f>
        <v>Size-Color</v>
      </c>
      <c r="Z22" s="29" t="str">
        <f>IF(ISBLANK(Values!E21),"","variation")</f>
        <v>variation</v>
      </c>
      <c r="AA22" s="1" t="str">
        <f>IF(ISBLANK(Values!E21),"",Values!$B$20)</f>
        <v>PartialUpdate</v>
      </c>
      <c r="AB22" s="1"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34" t="str">
        <f>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32"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22" s="1"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IF(ISBLANK(Values!E21),"",SUBSTITUTE(SUBSTITUTE(IF(Values!$J21, Values!$B$26, Values!$B$33), "{language}", Values!$H21), "{flag}", INDEX(options!$E$1:$E$20, Values!$V21)))</f>
        <v>👉 FORMATO – 🇺🇸 with € symbol Lenovo T480s black - US INT con retroiluminación.</v>
      </c>
      <c r="AM22" s="1" t="str">
        <f>SUBSTITUTE(IF(ISBLANK(Values!E21),"",Values!$B$27),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T22" s="27" t="str">
        <f>IF(ISBLANK(Values!E21),"",Values!H21)</f>
        <v>Lenovo T480s black - US INT</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2" s="1" t="str">
        <f>IF(ISBLANK(Values!E21),"","No")</f>
        <v>No</v>
      </c>
      <c r="DA22" s="1" t="str">
        <f>IF(ISBLANK(Values!E21),"","No")</f>
        <v>No</v>
      </c>
      <c r="DO22" s="1" t="str">
        <f>IF(ISBLANK(Values!E21),"","Parts")</f>
        <v>Parts</v>
      </c>
      <c r="DP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Y22" t="str">
        <f>IF(ISBLANK(Values!$E21), "", "not_applicable")</f>
        <v>not_applicable</v>
      </c>
      <c r="EI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1" t="str">
        <f>K22</f>
        <v/>
      </c>
    </row>
    <row r="23" spans="1:193" s="35" customFormat="1" ht="48" x14ac:dyDescent="0.2">
      <c r="A23" s="1" t="str">
        <f>IF(ISBLANK(Values!E22),"",IF(Values!$B$37="EU","computercomponent","computer"))</f>
        <v>computercomponent</v>
      </c>
      <c r="B23" s="33" t="str">
        <f>IF(ISBLANK(Values!E22),"",Values!F22)</f>
        <v>Lenovo T480s black - RUS</v>
      </c>
      <c r="C23" s="29" t="str">
        <f>IF(ISBLANK(Values!E22),"","TellusRem")</f>
        <v>TellusRem</v>
      </c>
      <c r="D23" s="28">
        <f>IF(ISBLANK(Values!E22),"",Values!E22)</f>
        <v>5714401480198</v>
      </c>
      <c r="E23" s="1" t="str">
        <f>IF(ISBLANK(Values!E22),"","EAN")</f>
        <v>EAN</v>
      </c>
      <c r="F23" s="27" t="str">
        <f>IF(ISBLANK(Values!E22),"",IF(Values!J22, SUBSTITUTE(Values!$B$1, "{language}", Values!H22) &amp; " " &amp;Values!$B$3, SUBSTITUTE(Values!$B$2, "{language}", Values!$H22) &amp; " " &amp;Values!$B$3))</f>
        <v>Teclado de respuesto Lenovo T480s black - RUS retroiluminado  para Lenovo Thinkpad T480s, T490, E490, L480, L490, L380, L390, L380 Yoga, L390 Yoga, E490, E480</v>
      </c>
      <c r="G23" s="29" t="str">
        <f>IF(ISBLANK(Values!E22),"",IF(Values!$B$20="PartialUpdate","","TellusRem"))</f>
        <v/>
      </c>
      <c r="H23" s="1" t="str">
        <f>IF(ISBLANK(Values!E22),"",Values!$B$16)</f>
        <v>computer-keyboards</v>
      </c>
      <c r="I23" s="1" t="str">
        <f>IF(ISBLANK(Values!E22),"","4730574031")</f>
        <v>4730574031</v>
      </c>
      <c r="J23" s="31" t="str">
        <f>IF(ISBLANK(Values!E22),"",Values!F22 )</f>
        <v>Lenovo T480s black - RUS</v>
      </c>
      <c r="K23" s="27" t="str">
        <f>IF(IF(ISBLANK(Values!E22),"",IF(Values!J22, Values!$B$4, Values!$B$5))=0,"",IF(ISBLANK(Values!E22),"",IF(Values!J22, Values!$B$4, Values!$B$5)))</f>
        <v/>
      </c>
      <c r="L23" s="27">
        <f>IF(ISBLANK(Values!E22),"",IF($CO23="DEFAULT", Values!$B$18, ""))</f>
        <v>5</v>
      </c>
      <c r="M23" s="27" t="str">
        <f>IF(ISBLANK(Values!E22),"",Values!$M22)</f>
        <v>https://download.lenovo.com/Images/Parts/01YP542/01YP542_A.jpg</v>
      </c>
      <c r="N23" s="27" t="str">
        <f>IF(ISBLANK(Values!$F22),"",Values!N22)</f>
        <v>https://download.lenovo.com/Images/Parts/01YP542/01YP542_B.jpg</v>
      </c>
      <c r="O23" s="27" t="str">
        <f>IF(ISBLANK(Values!$F22),"",Values!O22)</f>
        <v>https://download.lenovo.com/Images/Parts/01YP542/01YP542_details.jpg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T490 Parent</v>
      </c>
      <c r="Y23" s="31" t="str">
        <f>IF(ISBLANK(Values!E22),"","Size-Color")</f>
        <v>Size-Color</v>
      </c>
      <c r="Z23" s="29" t="str">
        <f>IF(ISBLANK(Values!E22),"","variation")</f>
        <v>variation</v>
      </c>
      <c r="AA23" s="1" t="str">
        <f>IF(ISBLANK(Values!E22),"",Values!$B$20)</f>
        <v>PartialUpdate</v>
      </c>
      <c r="AB23" s="1" t="str">
        <f>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34" t="str">
        <f>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32" t="str">
        <f>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23" s="1" t="str">
        <f>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IF(ISBLANK(Values!E22),"",SUBSTITUTE(SUBSTITUTE(IF(Values!$J22, Values!$B$26, Values!$B$33), "{language}", Values!$H22), "{flag}", INDEX(options!$E$1:$E$20, Values!$V22)))</f>
        <v>👉 FORMATO – 🇷🇺 Lenovo T480s black - RUS con retroiluminación.</v>
      </c>
      <c r="AM23" s="1" t="str">
        <f>SUBSTITUTE(IF(ISBLANK(Values!E22),"",Values!$B$27),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23" s="1"/>
      <c r="AO23" s="1"/>
      <c r="AP23" s="1"/>
      <c r="AQ23" s="1"/>
      <c r="AR23" s="1"/>
      <c r="AS23" s="1"/>
      <c r="AT23" s="27" t="str">
        <f>IF(ISBLANK(Values!E22),"",Values!H22)</f>
        <v>Lenovo T480s black - RUS</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2" t="str">
        <f>K23</f>
        <v/>
      </c>
    </row>
    <row r="24" spans="1:193" s="35" customFormat="1" ht="48" x14ac:dyDescent="0.2">
      <c r="A24" s="1" t="str">
        <f>IF(ISBLANK(Values!E23),"",IF(Values!$B$37="EU","computercomponent","computer"))</f>
        <v>computercomponent</v>
      </c>
      <c r="B24" s="33" t="str">
        <f>IF(ISBLANK(Values!E23),"",Values!F23)</f>
        <v>Lenovo T480s black - US</v>
      </c>
      <c r="C24" s="29" t="str">
        <f>IF(ISBLANK(Values!E23),"","TellusRem")</f>
        <v>TellusRem</v>
      </c>
      <c r="D24" s="28">
        <f>IF(ISBLANK(Values!E23),"",Values!E23)</f>
        <v>5714401480204</v>
      </c>
      <c r="E24" s="1" t="str">
        <f>IF(ISBLANK(Values!E23),"","EAN")</f>
        <v>EAN</v>
      </c>
      <c r="F24" s="27" t="str">
        <f>IF(ISBLANK(Values!E23),"",IF(Values!J23, SUBSTITUTE(Values!$B$1, "{language}", Values!H23) &amp; " " &amp;Values!$B$3, SUBSTITUTE(Values!$B$2, "{language}", Values!$H23) &amp; " " &amp;Values!$B$3))</f>
        <v>Teclado de respuesto Lenovo T480s black - US retroiluminado  para Lenovo Thinkpad T480s, T490, E490, L480, L490, L380, L390, L380 Yoga, L390 Yoga, E490, E480</v>
      </c>
      <c r="G24" s="29" t="str">
        <f>IF(ISBLANK(Values!E23),"",IF(Values!$B$20="PartialUpdate","","TellusRem"))</f>
        <v/>
      </c>
      <c r="H24" s="1" t="str">
        <f>IF(ISBLANK(Values!E23),"",Values!$B$16)</f>
        <v>computer-keyboards</v>
      </c>
      <c r="I24" s="1" t="str">
        <f>IF(ISBLANK(Values!E23),"","4730574031")</f>
        <v>4730574031</v>
      </c>
      <c r="J24" s="31" t="str">
        <f>IF(ISBLANK(Values!E23),"",Values!F23 )</f>
        <v>Lenovo T480s black - US</v>
      </c>
      <c r="K24" s="27" t="str">
        <f>IF(IF(ISBLANK(Values!E23),"",IF(Values!J23, Values!$B$4, Values!$B$5))=0,"",IF(ISBLANK(Values!E23),"",IF(Values!J23, Values!$B$4, Values!$B$5)))</f>
        <v/>
      </c>
      <c r="L24" s="27">
        <f>IF(ISBLANK(Values!E23),"",IF($CO24="DEFAULT", Values!$B$18, ""))</f>
        <v>5</v>
      </c>
      <c r="M24" s="27" t="str">
        <f>IF(ISBLANK(Values!E23),"",Values!$M23)</f>
        <v>https://raw.githubusercontent.com/PatrickVibild/TellusAmazonPictures/master/pictures/Lenovo/T480S/BL/US/1.jpg</v>
      </c>
      <c r="N24" s="27" t="str">
        <f>IF(ISBLANK(Values!$F23),"",Values!N23)</f>
        <v>https://raw.githubusercontent.com/PatrickVibild/TellusAmazonPictures/master/pictures/Lenovo/T480S/BL/US/2.jpg</v>
      </c>
      <c r="O24" s="27" t="str">
        <f>IF(ISBLANK(Values!$F23),"",Values!O23)</f>
        <v>https://raw.githubusercontent.com/PatrickVibild/TellusAmazonPictures/master/pictures/Lenovo/T480S/BL/US/3.jpg</v>
      </c>
      <c r="P24" s="27" t="str">
        <f>IF(ISBLANK(Values!$F23),"",Values!P23)</f>
        <v>https://raw.githubusercontent.com/PatrickVibild/TellusAmazonPictures/master/pictures/Lenovo/T480S/BL/US/4.jpg</v>
      </c>
      <c r="Q24" s="27" t="str">
        <f>IF(ISBLANK(Values!$F23),"",Values!Q23)</f>
        <v>https://raw.githubusercontent.com/PatrickVibild/TellusAmazonPictures/master/pictures/Lenovo/T480S/BL/US/5.jpg</v>
      </c>
      <c r="R24" s="27" t="str">
        <f>IF(ISBLANK(Values!$F23),"",Values!R23)</f>
        <v>https://raw.githubusercontent.com/PatrickVibild/TellusAmazonPictures/master/pictures/Lenovo/T480S/BL/US/6.jpg</v>
      </c>
      <c r="S24" s="27" t="str">
        <f>IF(ISBLANK(Values!$F23),"",Values!S23)</f>
        <v>https://raw.githubusercontent.com/PatrickVibild/TellusAmazonPictures/master/pictures/Lenovo/T480S/BL/US/7.jpg</v>
      </c>
      <c r="T24" s="27" t="str">
        <f>IF(ISBLANK(Values!$F23),"",Values!T23)</f>
        <v>https://raw.githubusercontent.com/PatrickVibild/TellusAmazonPictures/master/pictures/Lenovo/T480S/BL/US/8.jpg</v>
      </c>
      <c r="U24" s="27" t="str">
        <f>IF(ISBLANK(Values!$F23),"",Values!U23)</f>
        <v>https://raw.githubusercontent.com/PatrickVibild/TellusAmazonPictures/master/pictures/Lenovo/T480S/BL/US/9.jpg</v>
      </c>
      <c r="V24" s="1"/>
      <c r="W24" s="29" t="str">
        <f>IF(ISBLANK(Values!E23),"","Child")</f>
        <v>Child</v>
      </c>
      <c r="X24" s="29" t="str">
        <f>IF(ISBLANK(Values!E23),"",Values!$B$13)</f>
        <v>Lenovo T490 Parent</v>
      </c>
      <c r="Y24" s="31" t="str">
        <f>IF(ISBLANK(Values!E23),"","Size-Color")</f>
        <v>Size-Color</v>
      </c>
      <c r="Z24" s="29" t="str">
        <f>IF(ISBLANK(Values!E23),"","variation")</f>
        <v>variation</v>
      </c>
      <c r="AA24" s="1" t="str">
        <f>IF(ISBLANK(Values!E23),"",Values!$B$20)</f>
        <v>PartialUpdate</v>
      </c>
      <c r="AB24" s="1"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34" t="str">
        <f>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32"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T480s, T490, E490, L480, L490, L380, L390, L380 Yoga, L390 Yoga, E490, E480</v>
      </c>
      <c r="AK24" s="1"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IF(ISBLANK(Values!E23),"",SUBSTITUTE(SUBSTITUTE(IF(Values!$J23, Values!$B$26, Values!$B$33), "{language}", Values!$H23), "{flag}", INDEX(options!$E$1:$E$20, Values!$V23)))</f>
        <v>👉 FORMATO – 🇺🇸 Lenovo T480s black - US con retroiluminación.</v>
      </c>
      <c r="AM24" s="1" t="str">
        <f>SUBSTITUTE(IF(ISBLANK(Values!E23),"",Values!$B$27), "{model}", Values!$B$3)</f>
        <v>👉 COMPATIBLE CON: Lenovo T480s, T490, E490, L480, L490, L380, L390, L380 Yoga, L390 Yoga, E490, E480. Por favor, revise la imagen y la descripción cuidadosamente antes de comprar cualquier teclado. Esto asegura que obtenga el teclado correcto para su portátil. Instalación fácil.</v>
      </c>
      <c r="AN24" s="1"/>
      <c r="AO24" s="1"/>
      <c r="AP24" s="1"/>
      <c r="AQ24" s="1"/>
      <c r="AR24" s="1"/>
      <c r="AS24" s="1"/>
      <c r="AT24" s="27" t="str">
        <f>IF(ISBLANK(Values!E23),"",Values!H23)</f>
        <v>Lenovo T480s black - US</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2"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2"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1"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1"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B27"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37" t="s">
        <v>354</v>
      </c>
      <c r="B3" s="40" t="s">
        <v>756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c r="C4" s="42" t="b">
        <f>FALSE()</f>
        <v>0</v>
      </c>
      <c r="D4" s="42" t="b">
        <f>TRUE()</f>
        <v>1</v>
      </c>
      <c r="E4" s="36">
        <v>5714401480013</v>
      </c>
      <c r="F4" s="36" t="s">
        <v>676</v>
      </c>
      <c r="G4" s="43" t="s">
        <v>370</v>
      </c>
      <c r="H4" s="36" t="s">
        <v>676</v>
      </c>
      <c r="I4" s="44" t="b">
        <f>TRUE()</f>
        <v>1</v>
      </c>
      <c r="J4" s="45" t="b">
        <f>TRUE()</f>
        <v>1</v>
      </c>
      <c r="K4" s="36" t="s">
        <v>806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43">
        <f>MATCH(G4,options!$D$1:$D$20,0)</f>
        <v>1</v>
      </c>
    </row>
    <row r="5" spans="1:22" ht="42" x14ac:dyDescent="0.15">
      <c r="A5" s="37" t="s">
        <v>371</v>
      </c>
      <c r="B5" s="41"/>
      <c r="C5" s="42" t="b">
        <f>FALSE()</f>
        <v>0</v>
      </c>
      <c r="D5" s="42" t="b">
        <f>TRUE()</f>
        <v>1</v>
      </c>
      <c r="E5" s="36">
        <v>5714401480020</v>
      </c>
      <c r="F5" s="36" t="s">
        <v>677</v>
      </c>
      <c r="G5" s="43" t="s">
        <v>372</v>
      </c>
      <c r="H5" s="36" t="s">
        <v>677</v>
      </c>
      <c r="I5" s="44" t="b">
        <f>TRUE()</f>
        <v>1</v>
      </c>
      <c r="J5" s="45" t="b">
        <f>TRUE()</f>
        <v>1</v>
      </c>
      <c r="K5" s="36" t="s">
        <v>807</v>
      </c>
      <c r="L5" s="46" t="b">
        <v>1</v>
      </c>
      <c r="M5" s="47" t="str">
        <f t="shared" si="0"/>
        <v>https://raw.githubusercontent.com/PatrickVibild/TellusAmazonPictures/master/pictures/Lenovo/T480S/BL/FR/1.jpg</v>
      </c>
      <c r="N5" s="47" t="str">
        <f t="shared" si="1"/>
        <v>https://raw.githubusercontent.com/PatrickVibild/TellusAmazonPictures/master/pictures/Lenovo/T480S/BL/FR/2.jpg</v>
      </c>
      <c r="O5" s="48"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43">
        <f>MATCH(G5,options!$D$1:$D$20,0)</f>
        <v>2</v>
      </c>
    </row>
    <row r="6" spans="1:22" ht="42" x14ac:dyDescent="0.15">
      <c r="A6" s="37" t="s">
        <v>373</v>
      </c>
      <c r="B6" s="49" t="s">
        <v>414</v>
      </c>
      <c r="C6" s="42" t="b">
        <f>FALSE()</f>
        <v>0</v>
      </c>
      <c r="D6" s="42" t="b">
        <f>TRUE()</f>
        <v>1</v>
      </c>
      <c r="E6" s="36">
        <v>5714401480037</v>
      </c>
      <c r="F6" s="36" t="s">
        <v>678</v>
      </c>
      <c r="G6" s="43" t="s">
        <v>375</v>
      </c>
      <c r="H6" s="36" t="s">
        <v>678</v>
      </c>
      <c r="I6" s="44" t="b">
        <f>TRUE()</f>
        <v>1</v>
      </c>
      <c r="J6" s="45" t="b">
        <f>TRUE()</f>
        <v>1</v>
      </c>
      <c r="K6" s="36" t="s">
        <v>808</v>
      </c>
      <c r="L6" s="46" t="b">
        <v>1</v>
      </c>
      <c r="M6" s="47" t="str">
        <f t="shared" si="0"/>
        <v>https://raw.githubusercontent.com/PatrickVibild/TellusAmazonPictures/master/pictures/Lenovo/T480S/BL/IT/1.jpg</v>
      </c>
      <c r="N6" s="47" t="str">
        <f t="shared" si="1"/>
        <v>https://raw.githubusercontent.com/PatrickVibild/TellusAmazonPictures/master/pictures/Lenovo/T480S/BL/IT/2.jpg</v>
      </c>
      <c r="O6" s="48"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43">
        <f>MATCH(G6,options!$D$1:$D$20,0)</f>
        <v>3</v>
      </c>
    </row>
    <row r="7" spans="1:22" ht="42" x14ac:dyDescent="0.15">
      <c r="A7" s="37" t="s">
        <v>376</v>
      </c>
      <c r="B7" s="50" t="str">
        <f>IF(B6=options!C1,"32","41")</f>
        <v>32</v>
      </c>
      <c r="C7" s="42" t="b">
        <f>FALSE()</f>
        <v>0</v>
      </c>
      <c r="D7" s="42" t="b">
        <f>TRUE()</f>
        <v>1</v>
      </c>
      <c r="E7" s="36">
        <v>5714401480044</v>
      </c>
      <c r="F7" s="36" t="s">
        <v>679</v>
      </c>
      <c r="G7" s="43" t="s">
        <v>377</v>
      </c>
      <c r="H7" s="36" t="s">
        <v>679</v>
      </c>
      <c r="I7" s="44" t="b">
        <f>TRUE()</f>
        <v>1</v>
      </c>
      <c r="J7" s="45" t="b">
        <f>TRUE()</f>
        <v>1</v>
      </c>
      <c r="K7" s="36" t="s">
        <v>809</v>
      </c>
      <c r="L7" s="46" t="b">
        <v>1</v>
      </c>
      <c r="M7" s="47" t="str">
        <f t="shared" si="0"/>
        <v>https://raw.githubusercontent.com/PatrickVibild/TellusAmazonPictures/master/pictures/Lenovo/T480S/BL/ES/1.jpg</v>
      </c>
      <c r="N7" s="47" t="str">
        <f t="shared" si="1"/>
        <v>https://raw.githubusercontent.com/PatrickVibild/TellusAmazonPictures/master/pictures/Lenovo/T480S/BL/ES/2.jpg</v>
      </c>
      <c r="O7" s="48"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43">
        <f>MATCH(G7,options!$D$1:$D$20,0)</f>
        <v>4</v>
      </c>
    </row>
    <row r="8" spans="1:22" ht="42" x14ac:dyDescent="0.15">
      <c r="A8" s="37" t="s">
        <v>378</v>
      </c>
      <c r="B8" s="50" t="str">
        <f>IF(B6=options!C1,"18","17")</f>
        <v>18</v>
      </c>
      <c r="C8" s="42" t="b">
        <f>FALSE()</f>
        <v>0</v>
      </c>
      <c r="D8" s="42" t="b">
        <f>TRUE()</f>
        <v>1</v>
      </c>
      <c r="E8" s="36">
        <v>5714401480051</v>
      </c>
      <c r="F8" s="36" t="s">
        <v>680</v>
      </c>
      <c r="G8" s="43" t="s">
        <v>379</v>
      </c>
      <c r="H8" s="36" t="s">
        <v>680</v>
      </c>
      <c r="I8" s="44" t="b">
        <f>TRUE()</f>
        <v>1</v>
      </c>
      <c r="J8" s="45" t="b">
        <f>TRUE()</f>
        <v>1</v>
      </c>
      <c r="K8" s="36" t="s">
        <v>810</v>
      </c>
      <c r="L8" s="46" t="b">
        <v>1</v>
      </c>
      <c r="M8" s="47" t="str">
        <f t="shared" si="0"/>
        <v>https://raw.githubusercontent.com/PatrickVibild/TellusAmazonPictures/master/pictures/Lenovo/T480S/BL/UK/1.jpg</v>
      </c>
      <c r="N8" s="47" t="str">
        <f t="shared" si="1"/>
        <v>https://raw.githubusercontent.com/PatrickVibild/TellusAmazonPictures/master/pictures/Lenovo/T480S/BL/UK/2.jpg</v>
      </c>
      <c r="O8" s="48"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43">
        <f>MATCH(G8,options!$D$1:$D$20,0)</f>
        <v>5</v>
      </c>
    </row>
    <row r="9" spans="1:22" ht="42" x14ac:dyDescent="0.15">
      <c r="A9" s="37" t="s">
        <v>380</v>
      </c>
      <c r="B9" s="50" t="str">
        <f>IF(B6=options!C1,"2","5")</f>
        <v>2</v>
      </c>
      <c r="C9" s="42" t="b">
        <f>FALSE()</f>
        <v>0</v>
      </c>
      <c r="D9" s="42" t="b">
        <f>FALSE()</f>
        <v>0</v>
      </c>
      <c r="E9" s="36">
        <v>5714401480068</v>
      </c>
      <c r="F9" s="36" t="s">
        <v>681</v>
      </c>
      <c r="G9" s="43" t="s">
        <v>381</v>
      </c>
      <c r="H9" s="36" t="s">
        <v>681</v>
      </c>
      <c r="I9" s="44" t="b">
        <f>TRUE()</f>
        <v>1</v>
      </c>
      <c r="J9" s="45" t="b">
        <f>TRUE()</f>
        <v>1</v>
      </c>
      <c r="K9" s="36" t="s">
        <v>811</v>
      </c>
      <c r="L9" s="46" t="b">
        <v>1</v>
      </c>
      <c r="M9" s="47" t="str">
        <f t="shared" si="0"/>
        <v>https://raw.githubusercontent.com/PatrickVibild/TellusAmazonPictures/master/pictures/Lenovo/T480S/BL/NOR/1.jpg</v>
      </c>
      <c r="N9" s="47" t="str">
        <f t="shared" si="1"/>
        <v>https://raw.githubusercontent.com/PatrickVibild/TellusAmazonPictures/master/pictures/Lenovo/T480S/BL/NOR/2.jpg</v>
      </c>
      <c r="O9" s="48"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43">
        <f>MATCH(G9,options!$D$1:$D$20,0)</f>
        <v>6</v>
      </c>
    </row>
    <row r="10" spans="1:22" ht="42" x14ac:dyDescent="0.15">
      <c r="A10" t="s">
        <v>382</v>
      </c>
      <c r="B10" s="51"/>
      <c r="C10" s="42" t="b">
        <f>FALSE()</f>
        <v>0</v>
      </c>
      <c r="D10" s="42" t="b">
        <f>FALSE()</f>
        <v>0</v>
      </c>
      <c r="E10" s="36">
        <v>5714401480075</v>
      </c>
      <c r="F10" s="36" t="s">
        <v>682</v>
      </c>
      <c r="G10" s="43" t="s">
        <v>383</v>
      </c>
      <c r="H10" s="36" t="s">
        <v>682</v>
      </c>
      <c r="I10" s="44" t="b">
        <f>TRUE()</f>
        <v>1</v>
      </c>
      <c r="J10" s="45" t="b">
        <f>TRUE()</f>
        <v>1</v>
      </c>
      <c r="K10" s="36" t="s">
        <v>758</v>
      </c>
      <c r="L10" s="46" t="b">
        <f>FALSE()</f>
        <v>0</v>
      </c>
      <c r="M10" s="47" t="str">
        <f t="shared" si="0"/>
        <v>https://download.lenovo.com/Images/Parts/01YP366/01YP366_A.jpg</v>
      </c>
      <c r="N10" s="47" t="str">
        <f t="shared" si="1"/>
        <v>https://download.lenovo.com/Images/Parts/01YP366/01YP366_B.jpg</v>
      </c>
      <c r="O10" s="48" t="str">
        <f t="shared" si="2"/>
        <v>https://download.lenovo.com/Images/Parts/01YP366/01YP366_details.jpg</v>
      </c>
      <c r="P10" t="str">
        <f t="shared" si="3"/>
        <v/>
      </c>
      <c r="Q10" t="str">
        <f t="shared" si="4"/>
        <v/>
      </c>
      <c r="R10" t="str">
        <f t="shared" si="5"/>
        <v/>
      </c>
      <c r="S10" t="str">
        <f t="shared" si="6"/>
        <v/>
      </c>
      <c r="T10" t="str">
        <f t="shared" si="7"/>
        <v/>
      </c>
      <c r="U10" t="str">
        <f t="shared" si="8"/>
        <v/>
      </c>
      <c r="V10" s="43">
        <f>MATCH(G10,options!$D$1:$D$20,0)</f>
        <v>7</v>
      </c>
    </row>
    <row r="11" spans="1:22" ht="42" x14ac:dyDescent="0.15">
      <c r="A11" s="37" t="s">
        <v>384</v>
      </c>
      <c r="B11" s="52">
        <v>150</v>
      </c>
      <c r="C11" s="42" t="b">
        <f>FALSE()</f>
        <v>0</v>
      </c>
      <c r="D11" s="42" t="b">
        <f>FALSE()</f>
        <v>0</v>
      </c>
      <c r="E11" s="36">
        <v>5714401480082</v>
      </c>
      <c r="F11" s="36" t="s">
        <v>683</v>
      </c>
      <c r="G11" s="43" t="s">
        <v>385</v>
      </c>
      <c r="H11" s="36" t="s">
        <v>683</v>
      </c>
      <c r="I11" s="44" t="b">
        <f>TRUE()</f>
        <v>1</v>
      </c>
      <c r="J11" s="45" t="b">
        <f>TRUE()</f>
        <v>1</v>
      </c>
      <c r="K11" s="36" t="s">
        <v>759</v>
      </c>
      <c r="L11" s="46" t="b">
        <f>FALSE()</f>
        <v>0</v>
      </c>
      <c r="M11" s="47" t="str">
        <f t="shared" si="0"/>
        <v>https://download.lenovo.com/Images/Parts/01YP287/01YP287_A.jpg</v>
      </c>
      <c r="N11" s="47" t="str">
        <f t="shared" si="1"/>
        <v>https://download.lenovo.com/Images/Parts/01YP287/01YP287_B.jpg</v>
      </c>
      <c r="O11" s="48" t="str">
        <f t="shared" si="2"/>
        <v>https://download.lenovo.com/Images/Parts/01YP287/01YP287_details.jpg</v>
      </c>
      <c r="P11" t="str">
        <f t="shared" si="3"/>
        <v/>
      </c>
      <c r="Q11" t="str">
        <f t="shared" si="4"/>
        <v/>
      </c>
      <c r="R11" t="str">
        <f t="shared" si="5"/>
        <v/>
      </c>
      <c r="S11" t="str">
        <f t="shared" si="6"/>
        <v/>
      </c>
      <c r="T11" t="str">
        <f t="shared" si="7"/>
        <v/>
      </c>
      <c r="U11" t="str">
        <f t="shared" si="8"/>
        <v/>
      </c>
      <c r="V11" s="43">
        <f>MATCH(G11,options!$D$1:$D$20,0)</f>
        <v>8</v>
      </c>
    </row>
    <row r="12" spans="1:22" ht="42" x14ac:dyDescent="0.15">
      <c r="B12" s="51"/>
      <c r="C12" s="42" t="b">
        <f>FALSE()</f>
        <v>0</v>
      </c>
      <c r="D12" s="42" t="b">
        <f>FALSE()</f>
        <v>0</v>
      </c>
      <c r="E12" s="36">
        <v>5714401480099</v>
      </c>
      <c r="F12" s="36" t="s">
        <v>684</v>
      </c>
      <c r="G12" s="43" t="s">
        <v>386</v>
      </c>
      <c r="H12" s="36" t="s">
        <v>684</v>
      </c>
      <c r="I12" s="44" t="b">
        <f>TRUE()</f>
        <v>1</v>
      </c>
      <c r="J12" s="45" t="b">
        <f>TRUE()</f>
        <v>1</v>
      </c>
      <c r="K12" s="36" t="s">
        <v>760</v>
      </c>
      <c r="L12" s="46" t="b">
        <f>FALSE()</f>
        <v>0</v>
      </c>
      <c r="M12" s="47" t="str">
        <f t="shared" si="0"/>
        <v>https://download.lenovo.com/Images/Parts/01EN978/01EN978_A.jpg</v>
      </c>
      <c r="N12" s="47" t="str">
        <f t="shared" si="1"/>
        <v>https://download.lenovo.com/Images/Parts/01EN978/01EN978_B.jpg</v>
      </c>
      <c r="O12" s="48" t="str">
        <f t="shared" si="2"/>
        <v>https://download.lenovo.com/Images/Parts/01EN978/01EN978_details.jpg</v>
      </c>
      <c r="P12" t="str">
        <f t="shared" si="3"/>
        <v/>
      </c>
      <c r="Q12" t="str">
        <f t="shared" si="4"/>
        <v/>
      </c>
      <c r="R12" t="str">
        <f t="shared" si="5"/>
        <v/>
      </c>
      <c r="S12" t="str">
        <f t="shared" si="6"/>
        <v/>
      </c>
      <c r="T12" t="str">
        <f t="shared" si="7"/>
        <v/>
      </c>
      <c r="U12" t="str">
        <f t="shared" si="8"/>
        <v/>
      </c>
      <c r="V12" s="43">
        <f>MATCH(G12,options!$D$1:$D$20,0)</f>
        <v>20</v>
      </c>
    </row>
    <row r="13" spans="1:22" ht="42" x14ac:dyDescent="0.15">
      <c r="A13" s="37" t="s">
        <v>387</v>
      </c>
      <c r="B13" s="36" t="s">
        <v>757</v>
      </c>
      <c r="C13" s="42" t="b">
        <f>FALSE()</f>
        <v>0</v>
      </c>
      <c r="D13" s="42" t="b">
        <f>FALSE()</f>
        <v>0</v>
      </c>
      <c r="E13" s="36">
        <v>5714401480105</v>
      </c>
      <c r="F13" s="36" t="s">
        <v>685</v>
      </c>
      <c r="G13" s="43" t="s">
        <v>388</v>
      </c>
      <c r="H13" s="36" t="s">
        <v>685</v>
      </c>
      <c r="I13" s="44" t="b">
        <f>TRUE()</f>
        <v>1</v>
      </c>
      <c r="J13" s="45" t="b">
        <f>TRUE()</f>
        <v>1</v>
      </c>
      <c r="K13" s="36" t="s">
        <v>761</v>
      </c>
      <c r="L13" s="46" t="b">
        <f>FALSE()</f>
        <v>0</v>
      </c>
      <c r="M13" s="47" t="str">
        <f t="shared" si="0"/>
        <v>https://download.lenovo.com/Images/Parts/01YP449/01YP449_A.jpg</v>
      </c>
      <c r="N13" s="47" t="str">
        <f t="shared" si="1"/>
        <v>https://download.lenovo.com/Images/Parts/01YP449/01YP449_B.jpg</v>
      </c>
      <c r="O13" s="48" t="str">
        <f t="shared" si="2"/>
        <v>https://download.lenovo.com/Images/Parts/01YP449/01YP449_details.jpg</v>
      </c>
      <c r="P13" t="str">
        <f t="shared" si="3"/>
        <v/>
      </c>
      <c r="Q13" t="str">
        <f t="shared" si="4"/>
        <v/>
      </c>
      <c r="R13" t="str">
        <f t="shared" si="5"/>
        <v/>
      </c>
      <c r="S13" t="str">
        <f t="shared" si="6"/>
        <v/>
      </c>
      <c r="T13" t="str">
        <f t="shared" si="7"/>
        <v/>
      </c>
      <c r="U13" t="str">
        <f t="shared" si="8"/>
        <v/>
      </c>
      <c r="V13" s="43">
        <f>MATCH(G13,options!$D$1:$D$20,0)</f>
        <v>9</v>
      </c>
    </row>
    <row r="14" spans="1:22" ht="42" x14ac:dyDescent="0.15">
      <c r="A14" s="37" t="s">
        <v>389</v>
      </c>
      <c r="B14" s="36">
        <v>5714401488996</v>
      </c>
      <c r="C14" s="42" t="b">
        <f>FALSE()</f>
        <v>0</v>
      </c>
      <c r="D14" s="42" t="b">
        <f>FALSE()</f>
        <v>0</v>
      </c>
      <c r="E14" s="36">
        <v>5714401480112</v>
      </c>
      <c r="F14" s="36" t="s">
        <v>686</v>
      </c>
      <c r="G14" s="43" t="s">
        <v>390</v>
      </c>
      <c r="H14" s="36" t="s">
        <v>686</v>
      </c>
      <c r="I14" s="44" t="b">
        <f>TRUE()</f>
        <v>1</v>
      </c>
      <c r="J14" s="45" t="b">
        <f>TRUE()</f>
        <v>1</v>
      </c>
      <c r="K14" s="36" t="s">
        <v>762</v>
      </c>
      <c r="L14" s="46" t="b">
        <f>FALSE()</f>
        <v>0</v>
      </c>
      <c r="M14" s="47" t="str">
        <f t="shared" si="0"/>
        <v>https://download.lenovo.com/Images/Parts/01YP535/01YP535_A.jpg</v>
      </c>
      <c r="N14" s="47" t="str">
        <f t="shared" si="1"/>
        <v>https://download.lenovo.com/Images/Parts/01YP535/01YP535_B.jpg</v>
      </c>
      <c r="O14" s="48" t="str">
        <f t="shared" si="2"/>
        <v>https://download.lenovo.com/Images/Parts/01YP535/01YP535_details.jpg</v>
      </c>
      <c r="P14" t="str">
        <f t="shared" si="3"/>
        <v/>
      </c>
      <c r="Q14" t="str">
        <f t="shared" si="4"/>
        <v/>
      </c>
      <c r="R14" t="str">
        <f t="shared" si="5"/>
        <v/>
      </c>
      <c r="S14" t="str">
        <f t="shared" si="6"/>
        <v/>
      </c>
      <c r="T14" t="str">
        <f t="shared" si="7"/>
        <v/>
      </c>
      <c r="U14" t="str">
        <f t="shared" si="8"/>
        <v/>
      </c>
      <c r="V14" s="43">
        <f>MATCH(G14,options!$D$1:$D$20,0)</f>
        <v>19</v>
      </c>
    </row>
    <row r="15" spans="1:22" ht="42" x14ac:dyDescent="0.15">
      <c r="B15" s="51"/>
      <c r="C15" s="42" t="b">
        <f>FALSE()</f>
        <v>0</v>
      </c>
      <c r="D15" s="42" t="b">
        <f>FALSE()</f>
        <v>0</v>
      </c>
      <c r="E15" s="36">
        <v>5714401480129</v>
      </c>
      <c r="F15" s="36" t="s">
        <v>687</v>
      </c>
      <c r="G15" s="43" t="s">
        <v>391</v>
      </c>
      <c r="H15" s="36" t="s">
        <v>687</v>
      </c>
      <c r="I15" s="44" t="b">
        <f>TRUE()</f>
        <v>1</v>
      </c>
      <c r="J15" s="45" t="b">
        <f>TRUE()</f>
        <v>1</v>
      </c>
      <c r="K15" s="36"/>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42" x14ac:dyDescent="0.15">
      <c r="A16" s="37" t="s">
        <v>392</v>
      </c>
      <c r="B16" s="38" t="s">
        <v>589</v>
      </c>
      <c r="C16" s="42" t="b">
        <f>FALSE()</f>
        <v>0</v>
      </c>
      <c r="D16" s="42" t="b">
        <f>FALSE()</f>
        <v>0</v>
      </c>
      <c r="E16" s="36">
        <v>5714401480136</v>
      </c>
      <c r="F16" s="36" t="s">
        <v>688</v>
      </c>
      <c r="G16" s="43" t="s">
        <v>393</v>
      </c>
      <c r="H16" s="36" t="s">
        <v>688</v>
      </c>
      <c r="I16" s="44" t="b">
        <f>TRUE()</f>
        <v>1</v>
      </c>
      <c r="J16" s="45" t="b">
        <f>TRUE()</f>
        <v>1</v>
      </c>
      <c r="K16" s="36" t="s">
        <v>763</v>
      </c>
      <c r="L16" s="46" t="b">
        <f>FALSE()</f>
        <v>0</v>
      </c>
      <c r="M16" s="47" t="str">
        <f t="shared" si="0"/>
        <v>https://download.lenovo.com/Images/Parts/01YP540/01YP540_A.jpg</v>
      </c>
      <c r="N16" s="47" t="str">
        <f t="shared" si="1"/>
        <v>https://download.lenovo.com/Images/Parts/01YP540/01YP540_B.jpg</v>
      </c>
      <c r="O16" s="48" t="str">
        <f t="shared" si="2"/>
        <v>https://download.lenovo.com/Images/Parts/01YP540/01YP540_details.jpg</v>
      </c>
      <c r="P16" t="str">
        <f t="shared" si="3"/>
        <v/>
      </c>
      <c r="Q16" t="str">
        <f t="shared" si="4"/>
        <v/>
      </c>
      <c r="R16" t="str">
        <f t="shared" si="5"/>
        <v/>
      </c>
      <c r="S16" t="str">
        <f t="shared" si="6"/>
        <v/>
      </c>
      <c r="T16" t="str">
        <f t="shared" si="7"/>
        <v/>
      </c>
      <c r="U16" t="str">
        <f t="shared" si="8"/>
        <v/>
      </c>
      <c r="V16" s="43">
        <f>MATCH(G16,options!$D$1:$D$20,0)</f>
        <v>11</v>
      </c>
    </row>
    <row r="17" spans="1:22" ht="42" x14ac:dyDescent="0.15">
      <c r="B17" s="51"/>
      <c r="C17" s="42" t="b">
        <f>FALSE()</f>
        <v>0</v>
      </c>
      <c r="D17" s="42" t="b">
        <f>FALSE()</f>
        <v>0</v>
      </c>
      <c r="E17" s="36">
        <v>5714401480143</v>
      </c>
      <c r="F17" s="36" t="s">
        <v>689</v>
      </c>
      <c r="G17" s="43" t="s">
        <v>394</v>
      </c>
      <c r="H17" s="36" t="s">
        <v>689</v>
      </c>
      <c r="I17" s="44" t="b">
        <f>TRUE()</f>
        <v>1</v>
      </c>
      <c r="J17" s="45" t="b">
        <f>TRUE()</f>
        <v>1</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42" x14ac:dyDescent="0.15">
      <c r="A18" s="37" t="s">
        <v>395</v>
      </c>
      <c r="B18" s="52">
        <v>5</v>
      </c>
      <c r="C18" s="42" t="b">
        <f>FALSE()</f>
        <v>0</v>
      </c>
      <c r="D18" s="42" t="b">
        <f>FALSE()</f>
        <v>0</v>
      </c>
      <c r="E18" s="36">
        <v>5714401480150</v>
      </c>
      <c r="F18" s="36" t="s">
        <v>690</v>
      </c>
      <c r="G18" s="43" t="s">
        <v>396</v>
      </c>
      <c r="H18" s="36" t="s">
        <v>690</v>
      </c>
      <c r="I18" s="44" t="b">
        <f>TRUE()</f>
        <v>1</v>
      </c>
      <c r="J18" s="45" t="b">
        <f>TRUE()</f>
        <v>1</v>
      </c>
      <c r="K18" s="36" t="s">
        <v>764</v>
      </c>
      <c r="L18" s="46" t="b">
        <f>FALSE()</f>
        <v>0</v>
      </c>
      <c r="M18" s="47" t="str">
        <f t="shared" si="0"/>
        <v>https://download.lenovo.com/Images/Parts/01YP541/01YP541_A.jpg</v>
      </c>
      <c r="N18" s="47" t="str">
        <f t="shared" si="1"/>
        <v>https://download.lenovo.com/Images/Parts/01YP541/01YP541_B.jpg</v>
      </c>
      <c r="O18" s="48" t="str">
        <f t="shared" si="2"/>
        <v>https://download.lenovo.com/Images/Parts/01YP541/01YP541_details.jpg</v>
      </c>
      <c r="P18" t="str">
        <f t="shared" si="3"/>
        <v/>
      </c>
      <c r="Q18" t="str">
        <f t="shared" si="4"/>
        <v/>
      </c>
      <c r="R18" t="str">
        <f t="shared" si="5"/>
        <v/>
      </c>
      <c r="S18" t="str">
        <f t="shared" si="6"/>
        <v/>
      </c>
      <c r="T18" t="str">
        <f t="shared" si="7"/>
        <v/>
      </c>
      <c r="U18" t="str">
        <f t="shared" si="8"/>
        <v/>
      </c>
      <c r="V18" s="43">
        <f>MATCH(G18,options!$D$1:$D$20,0)</f>
        <v>13</v>
      </c>
    </row>
    <row r="19" spans="1:22" ht="42" x14ac:dyDescent="0.15">
      <c r="B19" s="51"/>
      <c r="C19" s="42" t="b">
        <f>FALSE()</f>
        <v>0</v>
      </c>
      <c r="D19" s="42" t="b">
        <f>FALSE()</f>
        <v>0</v>
      </c>
      <c r="E19" s="36">
        <v>5714401480167</v>
      </c>
      <c r="F19" s="36" t="s">
        <v>691</v>
      </c>
      <c r="G19" s="43" t="s">
        <v>397</v>
      </c>
      <c r="H19" s="36" t="s">
        <v>691</v>
      </c>
      <c r="I19" s="44" t="b">
        <f>TRUE()</f>
        <v>1</v>
      </c>
      <c r="J19" s="45" t="b">
        <f>TRUE()</f>
        <v>1</v>
      </c>
      <c r="K19" s="36" t="s">
        <v>765</v>
      </c>
      <c r="L19" s="46" t="b">
        <f>FALSE()</f>
        <v>0</v>
      </c>
      <c r="M19" s="47" t="str">
        <f t="shared" si="0"/>
        <v>https://download.lenovo.com/Images/Parts/01YP549/01YP549_A.jpg</v>
      </c>
      <c r="N19" s="47" t="str">
        <f t="shared" si="1"/>
        <v>https://download.lenovo.com/Images/Parts/01YP549/01YP549_B.jpg</v>
      </c>
      <c r="O19" s="48" t="str">
        <f t="shared" si="2"/>
        <v>https://download.lenovo.com/Images/Parts/01YP549/01YP549_details.jpg</v>
      </c>
      <c r="P19" t="str">
        <f t="shared" si="3"/>
        <v/>
      </c>
      <c r="Q19" t="str">
        <f t="shared" si="4"/>
        <v/>
      </c>
      <c r="R19" t="str">
        <f t="shared" si="5"/>
        <v/>
      </c>
      <c r="S19" t="str">
        <f t="shared" si="6"/>
        <v/>
      </c>
      <c r="T19" t="str">
        <f t="shared" si="7"/>
        <v/>
      </c>
      <c r="U19" t="str">
        <f t="shared" si="8"/>
        <v/>
      </c>
      <c r="V19" s="43">
        <f>MATCH(G19,options!$D$1:$D$20,0)</f>
        <v>14</v>
      </c>
    </row>
    <row r="20" spans="1:22" ht="42" x14ac:dyDescent="0.15">
      <c r="A20" s="37" t="s">
        <v>398</v>
      </c>
      <c r="B20" s="53" t="s">
        <v>417</v>
      </c>
      <c r="C20" s="42" t="b">
        <f>FALSE()</f>
        <v>0</v>
      </c>
      <c r="D20" s="42" t="b">
        <f>FALSE()</f>
        <v>0</v>
      </c>
      <c r="E20" s="36">
        <v>5714401480174</v>
      </c>
      <c r="F20" s="36" t="s">
        <v>692</v>
      </c>
      <c r="G20" s="43" t="s">
        <v>400</v>
      </c>
      <c r="H20" s="36" t="s">
        <v>692</v>
      </c>
      <c r="I20" s="44" t="b">
        <f>TRUE()</f>
        <v>1</v>
      </c>
      <c r="J20" s="45" t="b">
        <f>TRUE()</f>
        <v>1</v>
      </c>
      <c r="K20" s="36" t="s">
        <v>766</v>
      </c>
      <c r="L20" s="46" t="b">
        <f>FALSE()</f>
        <v>0</v>
      </c>
      <c r="M20" s="47" t="str">
        <f t="shared" si="0"/>
        <v>https://download.lenovo.com/Images/Parts/01YP546/01YP546_A.jpg</v>
      </c>
      <c r="N20" s="47" t="str">
        <f t="shared" si="1"/>
        <v>https://download.lenovo.com/Images/Parts/01YP546/01YP546_B.jpg</v>
      </c>
      <c r="O20" s="48" t="str">
        <f t="shared" si="2"/>
        <v>https://download.lenovo.com/Images/Parts/01YP546/01YP546_details.jpg</v>
      </c>
      <c r="P20" t="str">
        <f t="shared" si="3"/>
        <v/>
      </c>
      <c r="Q20" t="str">
        <f t="shared" si="4"/>
        <v/>
      </c>
      <c r="R20" t="str">
        <f t="shared" si="5"/>
        <v/>
      </c>
      <c r="S20" t="str">
        <f t="shared" si="6"/>
        <v/>
      </c>
      <c r="T20" t="str">
        <f t="shared" si="7"/>
        <v/>
      </c>
      <c r="U20" t="str">
        <f t="shared" si="8"/>
        <v/>
      </c>
      <c r="V20" s="43">
        <f>MATCH(G20,options!$D$1:$D$20,0)</f>
        <v>15</v>
      </c>
    </row>
    <row r="21" spans="1:22" ht="42" x14ac:dyDescent="0.15">
      <c r="B21" s="51"/>
      <c r="C21" s="42" t="b">
        <f>FALSE()</f>
        <v>0</v>
      </c>
      <c r="D21" s="42" t="b">
        <f>FALSE()</f>
        <v>0</v>
      </c>
      <c r="E21" s="36">
        <v>5714401480181</v>
      </c>
      <c r="F21" s="36" t="s">
        <v>693</v>
      </c>
      <c r="G21" s="43" t="s">
        <v>401</v>
      </c>
      <c r="H21" s="36" t="s">
        <v>693</v>
      </c>
      <c r="I21" s="44" t="b">
        <f>TRUE()</f>
        <v>1</v>
      </c>
      <c r="J21" s="45" t="b">
        <f>TRUE()</f>
        <v>1</v>
      </c>
      <c r="K21" s="36" t="s">
        <v>812</v>
      </c>
      <c r="L21" s="46" t="b">
        <v>1</v>
      </c>
      <c r="M21" s="47" t="str">
        <f t="shared" si="0"/>
        <v>https://raw.githubusercontent.com/PatrickVibild/TellusAmazonPictures/master/pictures/Lenovo/T480S/BL/USI/1.jpg</v>
      </c>
      <c r="N21" s="47" t="str">
        <f t="shared" si="1"/>
        <v>https://raw.githubusercontent.com/PatrickVibild/TellusAmazonPictures/master/pictures/Lenovo/T480S/BL/USI/2.jpg</v>
      </c>
      <c r="O21" s="48"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43">
        <f>MATCH(G21,options!$D$1:$D$20,0)</f>
        <v>16</v>
      </c>
    </row>
    <row r="22" spans="1:22" ht="42" x14ac:dyDescent="0.15">
      <c r="B22" s="51"/>
      <c r="C22" s="42" t="b">
        <f>FALSE()</f>
        <v>0</v>
      </c>
      <c r="D22" s="42" t="b">
        <f>FALSE()</f>
        <v>0</v>
      </c>
      <c r="E22" s="36">
        <v>5714401480198</v>
      </c>
      <c r="F22" s="36" t="s">
        <v>694</v>
      </c>
      <c r="G22" s="43" t="s">
        <v>402</v>
      </c>
      <c r="H22" s="36" t="s">
        <v>694</v>
      </c>
      <c r="I22" s="44" t="b">
        <f>TRUE()</f>
        <v>1</v>
      </c>
      <c r="J22" s="45" t="b">
        <f>TRUE()</f>
        <v>1</v>
      </c>
      <c r="K22" s="36" t="s">
        <v>767</v>
      </c>
      <c r="L22" s="46" t="b">
        <f>FALSE()</f>
        <v>0</v>
      </c>
      <c r="M22" s="47" t="str">
        <f t="shared" si="0"/>
        <v>https://download.lenovo.com/Images/Parts/01YP542/01YP542_A.jpg</v>
      </c>
      <c r="N22" s="47" t="str">
        <f t="shared" si="1"/>
        <v>https://download.lenovo.com/Images/Parts/01YP542/01YP542_B.jpg</v>
      </c>
      <c r="O22" s="48" t="str">
        <f t="shared" si="2"/>
        <v>https://download.lenovo.com/Images/Parts/01YP542/01YP542_details.jpg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42" t="b">
        <f>TRUE()</f>
        <v>1</v>
      </c>
      <c r="D23" s="42" t="b">
        <f>FALSE()</f>
        <v>0</v>
      </c>
      <c r="E23" s="36">
        <v>5714401480204</v>
      </c>
      <c r="F23" s="36" t="s">
        <v>695</v>
      </c>
      <c r="G23" s="43" t="s">
        <v>404</v>
      </c>
      <c r="H23" s="36" t="s">
        <v>695</v>
      </c>
      <c r="I23" s="44" t="b">
        <f>TRUE()</f>
        <v>1</v>
      </c>
      <c r="J23" s="45" t="b">
        <f>TRUE()</f>
        <v>1</v>
      </c>
      <c r="K23" s="36" t="s">
        <v>813</v>
      </c>
      <c r="L23" s="46" t="b">
        <v>1</v>
      </c>
      <c r="M23" s="47" t="str">
        <f t="shared" si="0"/>
        <v>https://raw.githubusercontent.com/PatrickVibild/TellusAmazonPictures/master/pictures/Lenovo/T480S/BL/US/1.jpg</v>
      </c>
      <c r="N23" s="47" t="str">
        <f t="shared" si="1"/>
        <v>https://raw.githubusercontent.com/PatrickVibild/TellusAmazonPictures/master/pictures/Lenovo/T480S/BL/US/2.jpg</v>
      </c>
      <c r="O23" s="48"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c r="D24" s="42"/>
      <c r="E24" s="36"/>
      <c r="F24" s="36"/>
      <c r="G24" s="43" t="s">
        <v>370</v>
      </c>
      <c r="H24" s="36" t="s">
        <v>696</v>
      </c>
      <c r="I24" s="44" t="b">
        <f>TRUE()</f>
        <v>1</v>
      </c>
      <c r="J24" s="42" t="b">
        <f>FALSE()</f>
        <v>0</v>
      </c>
      <c r="K24" s="36" t="s">
        <v>814</v>
      </c>
      <c r="L24" s="46" t="b">
        <v>1</v>
      </c>
      <c r="M24" s="47" t="str">
        <f t="shared" si="0"/>
        <v>https://raw.githubusercontent.com/PatrickVibild/TellusAmazonPictures/master/pictures/Lenovo/T480S/RG/DE/1.jpg</v>
      </c>
      <c r="N24" s="47" t="str">
        <f t="shared" si="1"/>
        <v>https://raw.githubusercontent.com/PatrickVibild/TellusAmazonPictures/master/pictures/Lenovo/T480S/RG/DE/2.jpg</v>
      </c>
      <c r="O24" s="48"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43">
        <f>MATCH(G24,options!$D$1:$D$20,0)</f>
        <v>1</v>
      </c>
    </row>
    <row r="25" spans="1:22" ht="56"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2"/>
      <c r="D25" s="42"/>
      <c r="E25" s="36"/>
      <c r="F25" s="36"/>
      <c r="G25" s="43" t="s">
        <v>372</v>
      </c>
      <c r="H25" s="36" t="s">
        <v>697</v>
      </c>
      <c r="I25" s="44" t="b">
        <f>TRUE()</f>
        <v>1</v>
      </c>
      <c r="J25" s="42" t="b">
        <f>FALSE()</f>
        <v>0</v>
      </c>
      <c r="K25" s="36" t="s">
        <v>815</v>
      </c>
      <c r="L25" s="46" t="b">
        <v>1</v>
      </c>
      <c r="M25" s="47" t="str">
        <f t="shared" si="0"/>
        <v>https://raw.githubusercontent.com/PatrickVibild/TellusAmazonPictures/master/pictures/Lenovo/T480S/RG/FR/1.jpg</v>
      </c>
      <c r="N25" s="47" t="str">
        <f t="shared" si="1"/>
        <v>https://raw.githubusercontent.com/PatrickVibild/TellusAmazonPictures/master/pictures/Lenovo/T480S/RG/FR/2.jpg</v>
      </c>
      <c r="O25" s="48"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43">
        <f>MATCH(G25,options!$D$1:$D$20,0)</f>
        <v>2</v>
      </c>
    </row>
    <row r="26" spans="1:22" ht="56"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2"/>
      <c r="D26" s="42"/>
      <c r="E26" s="36"/>
      <c r="F26" s="36"/>
      <c r="G26" s="43" t="s">
        <v>375</v>
      </c>
      <c r="H26" s="36" t="s">
        <v>698</v>
      </c>
      <c r="I26" s="44" t="b">
        <f>TRUE()</f>
        <v>1</v>
      </c>
      <c r="J26" s="42" t="b">
        <f>FALSE()</f>
        <v>0</v>
      </c>
      <c r="K26" s="36" t="s">
        <v>816</v>
      </c>
      <c r="L26" s="46" t="b">
        <v>1</v>
      </c>
      <c r="M26" s="47" t="str">
        <f t="shared" si="0"/>
        <v>https://raw.githubusercontent.com/PatrickVibild/TellusAmazonPictures/master/pictures/Lenovo/T480S/RG/IT/1.jpg</v>
      </c>
      <c r="N26" s="47" t="str">
        <f t="shared" si="1"/>
        <v>https://raw.githubusercontent.com/PatrickVibild/TellusAmazonPictures/master/pictures/Lenovo/T480S/RG/IT/2.jpg</v>
      </c>
      <c r="O26" s="48"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43">
        <f>MATCH(G26,options!$D$1:$D$20,0)</f>
        <v>3</v>
      </c>
    </row>
    <row r="27" spans="1:22" ht="56"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42"/>
      <c r="D27" s="42"/>
      <c r="E27" s="36"/>
      <c r="F27" s="36"/>
      <c r="G27" s="43" t="s">
        <v>377</v>
      </c>
      <c r="H27" s="36" t="s">
        <v>699</v>
      </c>
      <c r="I27" s="44" t="b">
        <f>TRUE()</f>
        <v>1</v>
      </c>
      <c r="J27" s="42" t="b">
        <f>FALSE()</f>
        <v>0</v>
      </c>
      <c r="K27" s="36" t="s">
        <v>817</v>
      </c>
      <c r="L27" s="46" t="b">
        <v>1</v>
      </c>
      <c r="M27" s="47" t="str">
        <f t="shared" si="0"/>
        <v>https://raw.githubusercontent.com/PatrickVibild/TellusAmazonPictures/master/pictures/Lenovo/T480S/RG/ES/1.jpg</v>
      </c>
      <c r="N27" s="47" t="str">
        <f t="shared" si="1"/>
        <v>https://raw.githubusercontent.com/PatrickVibild/TellusAmazonPictures/master/pictures/Lenovo/T480S/RG/ES/2.jpg</v>
      </c>
      <c r="O27" s="48"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43">
        <f>MATCH(G27,options!$D$1:$D$20,0)</f>
        <v>4</v>
      </c>
    </row>
    <row r="28" spans="1:22" ht="56" x14ac:dyDescent="0.15">
      <c r="B28" s="54"/>
      <c r="C28" s="42"/>
      <c r="D28" s="42"/>
      <c r="E28" s="36"/>
      <c r="F28" s="36"/>
      <c r="G28" s="43" t="s">
        <v>379</v>
      </c>
      <c r="H28" s="36" t="s">
        <v>700</v>
      </c>
      <c r="I28" s="44" t="b">
        <f>TRUE()</f>
        <v>1</v>
      </c>
      <c r="J28" s="42" t="b">
        <f>FALSE()</f>
        <v>0</v>
      </c>
      <c r="K28" s="36" t="s">
        <v>818</v>
      </c>
      <c r="L28" s="46" t="b">
        <v>1</v>
      </c>
      <c r="M28" s="47" t="str">
        <f t="shared" si="0"/>
        <v>https://raw.githubusercontent.com/PatrickVibild/TellusAmazonPictures/master/pictures/Lenovo/T480S/RG/UK/1.jpg</v>
      </c>
      <c r="N28" s="47" t="str">
        <f t="shared" si="1"/>
        <v>https://raw.githubusercontent.com/PatrickVibild/TellusAmazonPictures/master/pictures/Lenovo/T480S/RG/UK/2.jpg</v>
      </c>
      <c r="O28" s="48"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c r="D29" s="42"/>
      <c r="E29" s="36"/>
      <c r="F29" s="36"/>
      <c r="G29" s="43" t="s">
        <v>381</v>
      </c>
      <c r="H29" s="36" t="s">
        <v>701</v>
      </c>
      <c r="I29" s="44" t="b">
        <f>TRUE()</f>
        <v>1</v>
      </c>
      <c r="J29" s="42" t="b">
        <f>FALSE()</f>
        <v>0</v>
      </c>
      <c r="K29" s="36" t="s">
        <v>819</v>
      </c>
      <c r="L29" s="46" t="b">
        <v>1</v>
      </c>
      <c r="M29" s="47" t="str">
        <f t="shared" si="0"/>
        <v>https://raw.githubusercontent.com/PatrickVibild/TellusAmazonPictures/master/pictures/Lenovo/T480S/RG/NOR/1.jpg</v>
      </c>
      <c r="N29" s="47" t="str">
        <f t="shared" si="1"/>
        <v>https://raw.githubusercontent.com/PatrickVibild/TellusAmazonPictures/master/pictures/Lenovo/T480S/RG/NOR/2.jpg</v>
      </c>
      <c r="O29" s="48"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43">
        <f>MATCH(G29,options!$D$1:$D$20,0)</f>
        <v>6</v>
      </c>
    </row>
    <row r="30" spans="1:22" ht="56" x14ac:dyDescent="0.15">
      <c r="B30" s="54"/>
      <c r="C30" s="42"/>
      <c r="D30" s="42"/>
      <c r="E30" s="36"/>
      <c r="F30" s="36"/>
      <c r="G30" s="43" t="s">
        <v>383</v>
      </c>
      <c r="H30" s="36" t="s">
        <v>702</v>
      </c>
      <c r="I30" s="44" t="b">
        <f>TRUE()</f>
        <v>1</v>
      </c>
      <c r="J30" s="42" t="b">
        <f>FALSE()</f>
        <v>0</v>
      </c>
      <c r="K30" s="36" t="s">
        <v>768</v>
      </c>
      <c r="L30" s="46" t="b">
        <f>FALSE()</f>
        <v>0</v>
      </c>
      <c r="M30" s="47" t="str">
        <f t="shared" si="0"/>
        <v>https://download.lenovo.com/Images/Parts/01YP486/01YP486_A.jpg</v>
      </c>
      <c r="N30" s="47" t="str">
        <f t="shared" si="1"/>
        <v>https://download.lenovo.com/Images/Parts/01YP486/01YP486_B.jpg</v>
      </c>
      <c r="O30" s="48" t="str">
        <f t="shared" si="2"/>
        <v>https://download.lenovo.com/Images/Parts/01YP486/01YP486_details.jpg</v>
      </c>
      <c r="P30" t="str">
        <f t="shared" si="3"/>
        <v/>
      </c>
      <c r="Q30" t="str">
        <f t="shared" si="4"/>
        <v/>
      </c>
      <c r="R30" t="str">
        <f t="shared" si="5"/>
        <v/>
      </c>
      <c r="S30" t="str">
        <f t="shared" si="6"/>
        <v/>
      </c>
      <c r="T30" t="str">
        <f t="shared" si="7"/>
        <v/>
      </c>
      <c r="U30" t="str">
        <f t="shared" si="8"/>
        <v/>
      </c>
      <c r="V30" s="43">
        <f>MATCH(G30,options!$D$1:$D$20,0)</f>
        <v>7</v>
      </c>
    </row>
    <row r="31" spans="1:22" ht="56"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2"/>
      <c r="D31" s="42"/>
      <c r="E31" s="36"/>
      <c r="F31" s="36"/>
      <c r="G31" s="43" t="s">
        <v>385</v>
      </c>
      <c r="H31" s="36" t="s">
        <v>703</v>
      </c>
      <c r="I31" s="44" t="b">
        <f>TRUE()</f>
        <v>1</v>
      </c>
      <c r="J31" s="42" t="b">
        <f>FALSE()</f>
        <v>0</v>
      </c>
      <c r="K31" s="36" t="s">
        <v>769</v>
      </c>
      <c r="L31" s="46" t="b">
        <f>FALSE()</f>
        <v>0</v>
      </c>
      <c r="M31" s="47" t="str">
        <f t="shared" si="0"/>
        <v>https://download.lenovo.com/Images/Parts/01YP487/01YP487_A.jpg</v>
      </c>
      <c r="N31" s="47" t="str">
        <f t="shared" si="1"/>
        <v>https://download.lenovo.com/Images/Parts/01YP487/01YP487_B.jpg</v>
      </c>
      <c r="O31" s="48" t="str">
        <f t="shared" si="2"/>
        <v>https://download.lenovo.com/Images/Parts/01YP487/01YP487_details.jpg</v>
      </c>
      <c r="P31" t="str">
        <f t="shared" si="3"/>
        <v/>
      </c>
      <c r="Q31" t="str">
        <f t="shared" si="4"/>
        <v/>
      </c>
      <c r="R31" t="str">
        <f t="shared" si="5"/>
        <v/>
      </c>
      <c r="S31" t="str">
        <f t="shared" si="6"/>
        <v/>
      </c>
      <c r="T31" t="str">
        <f t="shared" si="7"/>
        <v/>
      </c>
      <c r="U31" t="str">
        <f t="shared" si="8"/>
        <v/>
      </c>
      <c r="V31" s="43">
        <f>MATCH(G31,options!$D$1:$D$20,0)</f>
        <v>8</v>
      </c>
    </row>
    <row r="32" spans="1:22" ht="56" x14ac:dyDescent="0.15">
      <c r="C32" s="42"/>
      <c r="D32" s="42"/>
      <c r="E32" s="36"/>
      <c r="F32" s="36"/>
      <c r="G32" s="43" t="s">
        <v>386</v>
      </c>
      <c r="H32" s="36" t="s">
        <v>704</v>
      </c>
      <c r="I32" s="44" t="b">
        <f>TRUE()</f>
        <v>1</v>
      </c>
      <c r="J32" s="42" t="b">
        <f>FALSE()</f>
        <v>0</v>
      </c>
      <c r="K32" s="36" t="s">
        <v>770</v>
      </c>
      <c r="L32" s="46" t="b">
        <f>FALSE()</f>
        <v>0</v>
      </c>
      <c r="M32" s="47" t="str">
        <f t="shared" si="0"/>
        <v>https://download.lenovo.com/Images/Parts/01EN981/01EN981_A.jpg</v>
      </c>
      <c r="N32" s="47" t="str">
        <f t="shared" si="1"/>
        <v>https://download.lenovo.com/Images/Parts/01EN981/01EN981_B.jpg</v>
      </c>
      <c r="O32" s="48" t="str">
        <f t="shared" si="2"/>
        <v>https://download.lenovo.com/Images/Parts/01EN981/01EN981_details.jpg</v>
      </c>
      <c r="P32" t="str">
        <f t="shared" si="3"/>
        <v/>
      </c>
      <c r="Q32" t="str">
        <f t="shared" si="4"/>
        <v/>
      </c>
      <c r="R32" t="str">
        <f t="shared" si="5"/>
        <v/>
      </c>
      <c r="S32" t="str">
        <f t="shared" si="6"/>
        <v/>
      </c>
      <c r="T32" t="str">
        <f t="shared" si="7"/>
        <v/>
      </c>
      <c r="U32" t="str">
        <f t="shared" si="8"/>
        <v/>
      </c>
      <c r="V32" s="43">
        <f>MATCH(G32,options!$D$1:$D$20,0)</f>
        <v>20</v>
      </c>
    </row>
    <row r="33" spans="1:22" ht="56"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2"/>
      <c r="D33" s="42"/>
      <c r="E33" s="36"/>
      <c r="F33" s="36"/>
      <c r="G33" s="43" t="s">
        <v>388</v>
      </c>
      <c r="H33" s="36" t="s">
        <v>705</v>
      </c>
      <c r="I33" s="44" t="b">
        <f>TRUE()</f>
        <v>1</v>
      </c>
      <c r="J33" s="42" t="b">
        <f>FALSE()</f>
        <v>0</v>
      </c>
      <c r="K33" s="36" t="s">
        <v>771</v>
      </c>
      <c r="L33" s="46" t="b">
        <f>FALSE()</f>
        <v>0</v>
      </c>
      <c r="M33" s="47" t="str">
        <f t="shared" si="0"/>
        <v>https://download.lenovo.com/Images/Parts/01YP489/01YP489_A.jpg</v>
      </c>
      <c r="N33" s="47" t="str">
        <f t="shared" si="1"/>
        <v>https://download.lenovo.com/Images/Parts/01YP489/01YP489_B.jpg</v>
      </c>
      <c r="O33" s="48" t="str">
        <f t="shared" si="2"/>
        <v>https://download.lenovo.com/Images/Parts/01YP489/01YP489_details.jpg</v>
      </c>
      <c r="P33" t="str">
        <f t="shared" si="3"/>
        <v/>
      </c>
      <c r="Q33" t="str">
        <f t="shared" si="4"/>
        <v/>
      </c>
      <c r="R33" t="str">
        <f t="shared" si="5"/>
        <v/>
      </c>
      <c r="S33" t="str">
        <f t="shared" si="6"/>
        <v/>
      </c>
      <c r="T33" t="str">
        <f t="shared" si="7"/>
        <v/>
      </c>
      <c r="U33" t="str">
        <f t="shared" si="8"/>
        <v/>
      </c>
      <c r="V33" s="43">
        <f>MATCH(G33,options!$D$1:$D$20,0)</f>
        <v>9</v>
      </c>
    </row>
    <row r="34" spans="1:22" ht="56" x14ac:dyDescent="0.15">
      <c r="C34" s="42"/>
      <c r="D34" s="42"/>
      <c r="E34" s="36"/>
      <c r="F34" s="36"/>
      <c r="G34" s="43" t="s">
        <v>390</v>
      </c>
      <c r="H34" s="36" t="s">
        <v>706</v>
      </c>
      <c r="I34" s="44" t="b">
        <f>TRUE()</f>
        <v>1</v>
      </c>
      <c r="J34" s="42" t="b">
        <f>FALSE()</f>
        <v>0</v>
      </c>
      <c r="K34" s="36" t="s">
        <v>772</v>
      </c>
      <c r="L34" s="46" t="b">
        <f>FALSE()</f>
        <v>0</v>
      </c>
      <c r="M34" s="47" t="str">
        <f t="shared" si="0"/>
        <v>https://download.lenovo.com/Images/Parts/01YP495/01YP495_A.jpg</v>
      </c>
      <c r="N34" s="47" t="str">
        <f t="shared" si="1"/>
        <v>https://download.lenovo.com/Images/Parts/01YP495/01YP495_B.jpg</v>
      </c>
      <c r="O34" s="48" t="str">
        <f t="shared" si="2"/>
        <v>https://download.lenovo.com/Images/Parts/01YP495/01YP495_details.jpg</v>
      </c>
      <c r="P34" t="str">
        <f t="shared" si="3"/>
        <v/>
      </c>
      <c r="Q34" t="str">
        <f t="shared" si="4"/>
        <v/>
      </c>
      <c r="R34" t="str">
        <f t="shared" si="5"/>
        <v/>
      </c>
      <c r="S34" t="str">
        <f t="shared" si="6"/>
        <v/>
      </c>
      <c r="T34" t="str">
        <f t="shared" si="7"/>
        <v/>
      </c>
      <c r="U34" t="str">
        <f t="shared" si="8"/>
        <v/>
      </c>
      <c r="V34" s="43">
        <f>MATCH(G34,options!$D$1:$D$20,0)</f>
        <v>19</v>
      </c>
    </row>
    <row r="35" spans="1:22" ht="56" x14ac:dyDescent="0.15">
      <c r="C35" s="42"/>
      <c r="D35" s="42"/>
      <c r="E35" s="36"/>
      <c r="F35" s="36"/>
      <c r="G35" s="43" t="s">
        <v>391</v>
      </c>
      <c r="H35" s="36" t="s">
        <v>707</v>
      </c>
      <c r="I35" s="44" t="b">
        <f>TRUE()</f>
        <v>1</v>
      </c>
      <c r="J35" s="42" t="b">
        <f>FALSE()</f>
        <v>0</v>
      </c>
      <c r="K35" s="36"/>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56" x14ac:dyDescent="0.15">
      <c r="A36" s="37" t="s">
        <v>411</v>
      </c>
      <c r="B36" s="53" t="s">
        <v>377</v>
      </c>
      <c r="C36" s="42"/>
      <c r="D36" s="42"/>
      <c r="E36" s="36"/>
      <c r="F36" s="36"/>
      <c r="G36" s="43" t="s">
        <v>393</v>
      </c>
      <c r="H36" s="36" t="s">
        <v>708</v>
      </c>
      <c r="I36" s="44" t="b">
        <f>TRUE()</f>
        <v>1</v>
      </c>
      <c r="J36" s="42" t="b">
        <f>FALSE()</f>
        <v>0</v>
      </c>
      <c r="K36" s="36" t="s">
        <v>773</v>
      </c>
      <c r="L36" s="46" t="b">
        <f>FALSE()</f>
        <v>0</v>
      </c>
      <c r="M36" s="47" t="str">
        <f t="shared" ref="M36:M67" si="9">IF(ISBLANK(K36),"",IF(L36, "https://raw.githubusercontent.com/PatrickVibild/TellusAmazonPictures/master/pictures/"&amp;K36&amp;"/1.jpg","https://download.lenovo.com/Images/Parts/"&amp;K36&amp;"/"&amp;K36&amp;"_A.jpg"))</f>
        <v>https://download.lenovo.com/Images/Parts/01YP500/01YP500_A.jpg</v>
      </c>
      <c r="N36" s="47" t="str">
        <f t="shared" ref="N36:N67" si="10">IF(ISBLANK(K36),"",IF(L36, "https://raw.githubusercontent.com/PatrickVibild/TellusAmazonPictures/master/pictures/"&amp;K36&amp;"/2.jpg","https://download.lenovo.com/Images/Parts/"&amp;K36&amp;"/"&amp;K36&amp;"_B.jpg"))</f>
        <v>https://download.lenovo.com/Images/Parts/01YP500/01YP500_B.jpg</v>
      </c>
      <c r="O36" s="48"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56" x14ac:dyDescent="0.15">
      <c r="A37" t="s">
        <v>413</v>
      </c>
      <c r="B37" s="53" t="s">
        <v>416</v>
      </c>
      <c r="C37" s="42"/>
      <c r="D37" s="42"/>
      <c r="E37" s="36"/>
      <c r="F37" s="36"/>
      <c r="G37" s="43" t="s">
        <v>394</v>
      </c>
      <c r="H37" s="36" t="s">
        <v>709</v>
      </c>
      <c r="I37" s="44" t="b">
        <f>TRUE()</f>
        <v>1</v>
      </c>
      <c r="J37" s="42" t="b">
        <f>FALSE()</f>
        <v>0</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56" x14ac:dyDescent="0.15">
      <c r="C38" s="42"/>
      <c r="D38" s="42"/>
      <c r="E38" s="36"/>
      <c r="F38" s="36"/>
      <c r="G38" s="43" t="s">
        <v>396</v>
      </c>
      <c r="H38" s="36" t="s">
        <v>710</v>
      </c>
      <c r="I38" s="44" t="b">
        <f>TRUE()</f>
        <v>1</v>
      </c>
      <c r="J38" s="42" t="b">
        <f>FALSE()</f>
        <v>0</v>
      </c>
      <c r="K38" s="36" t="s">
        <v>774</v>
      </c>
      <c r="L38" s="46" t="b">
        <f>FALSE()</f>
        <v>0</v>
      </c>
      <c r="M38" s="47" t="str">
        <f t="shared" si="9"/>
        <v>https://download.lenovo.com/Images/Parts/01YP501/01YP501_A.jpg</v>
      </c>
      <c r="N38" s="47" t="str">
        <f t="shared" si="10"/>
        <v>https://download.lenovo.com/Images/Parts/01YP501/01YP501_B.jpg</v>
      </c>
      <c r="O38" s="48" t="str">
        <f t="shared" si="11"/>
        <v>https://download.lenovo.com/Images/Parts/01YP501/01YP501_details.jpg</v>
      </c>
      <c r="P38" t="str">
        <f t="shared" si="12"/>
        <v/>
      </c>
      <c r="Q38" t="str">
        <f t="shared" si="13"/>
        <v/>
      </c>
      <c r="R38" t="str">
        <f t="shared" si="14"/>
        <v/>
      </c>
      <c r="S38" t="str">
        <f t="shared" si="15"/>
        <v/>
      </c>
      <c r="T38" t="str">
        <f t="shared" si="16"/>
        <v/>
      </c>
      <c r="U38" t="str">
        <f t="shared" si="17"/>
        <v/>
      </c>
      <c r="V38" s="43">
        <f>MATCH(G38,options!$D$1:$D$20,0)</f>
        <v>13</v>
      </c>
    </row>
    <row r="39" spans="1:22" ht="56" x14ac:dyDescent="0.15">
      <c r="C39" s="42"/>
      <c r="D39" s="42"/>
      <c r="E39" s="36"/>
      <c r="F39" s="36"/>
      <c r="G39" s="43" t="s">
        <v>397</v>
      </c>
      <c r="H39" s="36" t="s">
        <v>711</v>
      </c>
      <c r="I39" s="44" t="b">
        <f>TRUE()</f>
        <v>1</v>
      </c>
      <c r="J39" s="42" t="b">
        <f>FALSE()</f>
        <v>0</v>
      </c>
      <c r="K39" s="36" t="s">
        <v>775</v>
      </c>
      <c r="L39" s="46" t="b">
        <f>FALSE()</f>
        <v>0</v>
      </c>
      <c r="M39" s="47" t="str">
        <f t="shared" si="9"/>
        <v>https://download.lenovo.com/Images/Parts/01YP509/01YP509_A.jpg</v>
      </c>
      <c r="N39" s="47" t="str">
        <f t="shared" si="10"/>
        <v>https://download.lenovo.com/Images/Parts/01YP509/01YP509_B.jpg</v>
      </c>
      <c r="O39" s="48" t="str">
        <f t="shared" si="11"/>
        <v>https://download.lenovo.com/Images/Parts/01YP509/01YP509_details.jpg</v>
      </c>
      <c r="P39" t="str">
        <f t="shared" si="12"/>
        <v/>
      </c>
      <c r="Q39" t="str">
        <f t="shared" si="13"/>
        <v/>
      </c>
      <c r="R39" t="str">
        <f t="shared" si="14"/>
        <v/>
      </c>
      <c r="S39" t="str">
        <f t="shared" si="15"/>
        <v/>
      </c>
      <c r="T39" t="str">
        <f t="shared" si="16"/>
        <v/>
      </c>
      <c r="U39" t="str">
        <f t="shared" si="17"/>
        <v/>
      </c>
      <c r="V39" s="43">
        <f>MATCH(G39,options!$D$1:$D$20,0)</f>
        <v>14</v>
      </c>
    </row>
    <row r="40" spans="1:22" ht="56" x14ac:dyDescent="0.15">
      <c r="C40" s="42"/>
      <c r="D40" s="42"/>
      <c r="E40" s="36"/>
      <c r="F40" s="36"/>
      <c r="G40" s="43" t="s">
        <v>400</v>
      </c>
      <c r="H40" s="36" t="s">
        <v>712</v>
      </c>
      <c r="I40" s="44" t="b">
        <f>TRUE()</f>
        <v>1</v>
      </c>
      <c r="J40" s="42" t="b">
        <f>FALSE()</f>
        <v>0</v>
      </c>
      <c r="K40" s="36" t="s">
        <v>776</v>
      </c>
      <c r="L40" s="46" t="b">
        <f>FALSE()</f>
        <v>0</v>
      </c>
      <c r="M40" s="47" t="str">
        <f t="shared" si="9"/>
        <v>https://download.lenovo.com/Images/Parts/01YP346/01YP346_A.jpg</v>
      </c>
      <c r="N40" s="47" t="str">
        <f t="shared" si="10"/>
        <v>https://download.lenovo.com/Images/Parts/01YP346/01YP346_B.jpg</v>
      </c>
      <c r="O40" s="48" t="str">
        <f t="shared" si="11"/>
        <v>https://download.lenovo.com/Images/Parts/01YP346/01YP346_details.jpg</v>
      </c>
      <c r="P40" t="str">
        <f t="shared" si="12"/>
        <v/>
      </c>
      <c r="Q40" t="str">
        <f t="shared" si="13"/>
        <v/>
      </c>
      <c r="R40" t="str">
        <f t="shared" si="14"/>
        <v/>
      </c>
      <c r="S40" t="str">
        <f t="shared" si="15"/>
        <v/>
      </c>
      <c r="T40" t="str">
        <f t="shared" si="16"/>
        <v/>
      </c>
      <c r="U40" t="str">
        <f t="shared" si="17"/>
        <v/>
      </c>
      <c r="V40" s="43">
        <f>MATCH(G40,options!$D$1:$D$20,0)</f>
        <v>15</v>
      </c>
    </row>
    <row r="41" spans="1:22" ht="70" x14ac:dyDescent="0.15">
      <c r="C41" s="42"/>
      <c r="D41" s="42"/>
      <c r="E41" s="36"/>
      <c r="F41" s="36"/>
      <c r="G41" s="43" t="s">
        <v>401</v>
      </c>
      <c r="H41" s="36" t="s">
        <v>713</v>
      </c>
      <c r="I41" s="44" t="b">
        <f>TRUE()</f>
        <v>1</v>
      </c>
      <c r="J41" s="42" t="b">
        <f>FALSE()</f>
        <v>0</v>
      </c>
      <c r="K41" s="36" t="s">
        <v>820</v>
      </c>
      <c r="L41" s="46" t="b">
        <v>1</v>
      </c>
      <c r="M41" s="47" t="str">
        <f t="shared" si="9"/>
        <v>https://raw.githubusercontent.com/PatrickVibild/TellusAmazonPictures/master/pictures/Lenovo/T480S/RG/USI/1.jpg</v>
      </c>
      <c r="N41" s="47" t="str">
        <f t="shared" si="10"/>
        <v>https://raw.githubusercontent.com/PatrickVibild/TellusAmazonPictures/master/pictures/Lenovo/T480S/RG/USI/2.jpg</v>
      </c>
      <c r="O41" s="48"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43">
        <f>MATCH(G41,options!$D$1:$D$20,0)</f>
        <v>16</v>
      </c>
    </row>
    <row r="42" spans="1:22" ht="56" x14ac:dyDescent="0.15">
      <c r="C42" s="42"/>
      <c r="D42" s="42"/>
      <c r="E42" s="36"/>
      <c r="F42" s="36"/>
      <c r="G42" s="43" t="s">
        <v>402</v>
      </c>
      <c r="H42" s="36" t="s">
        <v>714</v>
      </c>
      <c r="I42" s="44" t="b">
        <f>TRUE()</f>
        <v>1</v>
      </c>
      <c r="J42" s="42" t="b">
        <f>FALSE()</f>
        <v>0</v>
      </c>
      <c r="K42" s="36" t="s">
        <v>777</v>
      </c>
      <c r="L42" s="46" t="b">
        <f>FALSE()</f>
        <v>0</v>
      </c>
      <c r="M42" s="47" t="str">
        <f t="shared" si="9"/>
        <v>https://download.lenovo.com/Images/Parts/01YP262/01YP262_A.jpg</v>
      </c>
      <c r="N42" s="47" t="str">
        <f t="shared" si="10"/>
        <v>https://download.lenovo.com/Images/Parts/01YP262/01YP262_B.jpg</v>
      </c>
      <c r="O42" s="48" t="str">
        <f t="shared" si="11"/>
        <v>https://download.lenovo.com/Images/Parts/01YP262/01YP262_details.jpg</v>
      </c>
      <c r="P42" t="str">
        <f t="shared" si="12"/>
        <v/>
      </c>
      <c r="Q42" t="str">
        <f t="shared" si="13"/>
        <v/>
      </c>
      <c r="R42" t="str">
        <f t="shared" si="14"/>
        <v/>
      </c>
      <c r="S42" t="str">
        <f t="shared" si="15"/>
        <v/>
      </c>
      <c r="T42" t="str">
        <f t="shared" si="16"/>
        <v/>
      </c>
      <c r="U42" t="str">
        <f t="shared" si="17"/>
        <v/>
      </c>
      <c r="V42" s="43">
        <f>MATCH(G42,options!$D$1:$D$20,0)</f>
        <v>17</v>
      </c>
    </row>
    <row r="43" spans="1:22" ht="56" x14ac:dyDescent="0.15">
      <c r="C43" s="42"/>
      <c r="D43" s="42"/>
      <c r="E43" s="36"/>
      <c r="F43" s="36"/>
      <c r="G43" s="43" t="s">
        <v>404</v>
      </c>
      <c r="H43" s="36" t="s">
        <v>715</v>
      </c>
      <c r="I43" s="44" t="b">
        <f>TRUE()</f>
        <v>1</v>
      </c>
      <c r="J43" s="42" t="b">
        <f>FALSE()</f>
        <v>0</v>
      </c>
      <c r="K43" s="36" t="s">
        <v>821</v>
      </c>
      <c r="L43" s="46" t="b">
        <v>1</v>
      </c>
      <c r="M43" s="47" t="str">
        <f t="shared" si="9"/>
        <v>https://raw.githubusercontent.com/PatrickVibild/TellusAmazonPictures/master/pictures/Lenovo/T480S/RG/US/1.jpg</v>
      </c>
      <c r="N43" s="47" t="str">
        <f t="shared" si="10"/>
        <v>https://raw.githubusercontent.com/PatrickVibild/TellusAmazonPictures/master/pictures/Lenovo/T480S/RG/US/2.jpg</v>
      </c>
      <c r="O43" s="48"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43">
        <f>MATCH(G43,options!$D$1:$D$20,0)</f>
        <v>18</v>
      </c>
    </row>
    <row r="44" spans="1:22" ht="42" x14ac:dyDescent="0.15">
      <c r="C44" s="42"/>
      <c r="D44" s="42"/>
      <c r="E44" s="36"/>
      <c r="F44" s="36"/>
      <c r="G44" s="43" t="s">
        <v>370</v>
      </c>
      <c r="H44" s="36" t="s">
        <v>716</v>
      </c>
      <c r="I44" s="44" t="b">
        <f>TRUE()</f>
        <v>1</v>
      </c>
      <c r="J44" s="45" t="b">
        <f>TRUE()</f>
        <v>1</v>
      </c>
      <c r="K44" s="36" t="s">
        <v>778</v>
      </c>
      <c r="L44" s="46" t="b">
        <f>FALSE()</f>
        <v>0</v>
      </c>
      <c r="M44" s="47" t="str">
        <f t="shared" si="9"/>
        <v>https://download.lenovo.com/Images/Parts/01YN352/01YN352_A.jpg</v>
      </c>
      <c r="N44" s="47" t="str">
        <f t="shared" si="10"/>
        <v>https://download.lenovo.com/Images/Parts/01YN352/01YN352_B.jpg</v>
      </c>
      <c r="O44" s="48" t="str">
        <f t="shared" si="11"/>
        <v>https://download.lenovo.com/Images/Parts/01YN352/01YN352_details.jpg</v>
      </c>
      <c r="P44" t="str">
        <f t="shared" si="12"/>
        <v/>
      </c>
      <c r="Q44" t="str">
        <f t="shared" si="13"/>
        <v/>
      </c>
      <c r="R44" t="str">
        <f t="shared" si="14"/>
        <v/>
      </c>
      <c r="S44" t="str">
        <f t="shared" si="15"/>
        <v/>
      </c>
      <c r="T44" t="str">
        <f t="shared" si="16"/>
        <v/>
      </c>
      <c r="U44" t="str">
        <f t="shared" si="17"/>
        <v/>
      </c>
      <c r="V44" s="43">
        <f>MATCH(G44,options!$D$1:$D$20,0)</f>
        <v>1</v>
      </c>
    </row>
    <row r="45" spans="1:22" ht="42" x14ac:dyDescent="0.15">
      <c r="C45" s="42"/>
      <c r="D45" s="42"/>
      <c r="E45" s="36"/>
      <c r="F45" s="36"/>
      <c r="G45" s="43" t="s">
        <v>372</v>
      </c>
      <c r="H45" s="36" t="s">
        <v>717</v>
      </c>
      <c r="I45" s="44" t="b">
        <f>TRUE()</f>
        <v>1</v>
      </c>
      <c r="J45" s="45" t="b">
        <f>TRUE()</f>
        <v>1</v>
      </c>
      <c r="K45" s="36" t="s">
        <v>779</v>
      </c>
      <c r="L45" s="46" t="b">
        <f>FALSE()</f>
        <v>0</v>
      </c>
      <c r="M45" s="47" t="str">
        <f t="shared" si="9"/>
        <v>https://download.lenovo.com/Images/Parts/01YN431/01YN431_A.jpg</v>
      </c>
      <c r="N45" s="47" t="str">
        <f t="shared" si="10"/>
        <v>https://download.lenovo.com/Images/Parts/01YN431/01YN431_B.jpg</v>
      </c>
      <c r="O45" s="48" t="str">
        <f t="shared" si="11"/>
        <v>https://download.lenovo.com/Images/Parts/01YN431/01YN431_details.jpg</v>
      </c>
      <c r="P45" t="str">
        <f t="shared" si="12"/>
        <v/>
      </c>
      <c r="Q45" t="str">
        <f t="shared" si="13"/>
        <v/>
      </c>
      <c r="R45" t="str">
        <f t="shared" si="14"/>
        <v/>
      </c>
      <c r="S45" t="str">
        <f t="shared" si="15"/>
        <v/>
      </c>
      <c r="T45" t="str">
        <f t="shared" si="16"/>
        <v/>
      </c>
      <c r="U45" t="str">
        <f t="shared" si="17"/>
        <v/>
      </c>
      <c r="V45" s="43">
        <f>MATCH(G45,options!$D$1:$D$20,0)</f>
        <v>2</v>
      </c>
    </row>
    <row r="46" spans="1:22" ht="42" x14ac:dyDescent="0.15">
      <c r="C46" s="42"/>
      <c r="D46" s="42"/>
      <c r="E46" s="36"/>
      <c r="F46" s="36"/>
      <c r="G46" s="43" t="s">
        <v>375</v>
      </c>
      <c r="H46" s="36" t="s">
        <v>718</v>
      </c>
      <c r="I46" s="44" t="b">
        <f>TRUE()</f>
        <v>1</v>
      </c>
      <c r="J46" s="45" t="b">
        <f>TRUE()</f>
        <v>1</v>
      </c>
      <c r="K46" s="36" t="s">
        <v>780</v>
      </c>
      <c r="L46" s="46" t="b">
        <f>FALSE()</f>
        <v>0</v>
      </c>
      <c r="M46" s="47" t="str">
        <f t="shared" si="9"/>
        <v>https://download.lenovo.com/Images/Parts/01YN357/01YN357_A.jpg</v>
      </c>
      <c r="N46" s="47" t="str">
        <f t="shared" si="10"/>
        <v>https://download.lenovo.com/Images/Parts/01YN357/01YN357_B.jpg</v>
      </c>
      <c r="O46" s="48" t="str">
        <f t="shared" si="11"/>
        <v>https://download.lenovo.com/Images/Parts/01YN357/01YN357_details.jpg</v>
      </c>
      <c r="P46" t="str">
        <f t="shared" si="12"/>
        <v/>
      </c>
      <c r="Q46" t="str">
        <f t="shared" si="13"/>
        <v/>
      </c>
      <c r="R46" t="str">
        <f t="shared" si="14"/>
        <v/>
      </c>
      <c r="S46" t="str">
        <f t="shared" si="15"/>
        <v/>
      </c>
      <c r="T46" t="str">
        <f t="shared" si="16"/>
        <v/>
      </c>
      <c r="U46" t="str">
        <f t="shared" si="17"/>
        <v/>
      </c>
      <c r="V46" s="43">
        <f>MATCH(G46,options!$D$1:$D$20,0)</f>
        <v>3</v>
      </c>
    </row>
    <row r="47" spans="1:22" ht="42" x14ac:dyDescent="0.15">
      <c r="C47" s="42"/>
      <c r="D47" s="42"/>
      <c r="E47" s="36"/>
      <c r="F47" s="36"/>
      <c r="G47" s="43" t="s">
        <v>377</v>
      </c>
      <c r="H47" s="36" t="s">
        <v>719</v>
      </c>
      <c r="I47" s="44" t="b">
        <f>TRUE()</f>
        <v>1</v>
      </c>
      <c r="J47" s="45" t="b">
        <f>TRUE()</f>
        <v>1</v>
      </c>
      <c r="K47" s="36" t="s">
        <v>781</v>
      </c>
      <c r="L47" s="46" t="b">
        <f>FALSE()</f>
        <v>0</v>
      </c>
      <c r="M47" s="47" t="str">
        <f t="shared" si="9"/>
        <v>https://download.lenovo.com/Images/Parts/01YP490/01YP490_A.jpg</v>
      </c>
      <c r="N47" s="47" t="str">
        <f t="shared" si="10"/>
        <v>https://download.lenovo.com/Images/Parts/01YP490/01YP490_B.jpg</v>
      </c>
      <c r="O47" s="48" t="str">
        <f t="shared" si="11"/>
        <v>https://download.lenovo.com/Images/Parts/01YP490/01YP490_details.jpg</v>
      </c>
      <c r="P47" t="str">
        <f t="shared" si="12"/>
        <v/>
      </c>
      <c r="Q47" t="str">
        <f t="shared" si="13"/>
        <v/>
      </c>
      <c r="R47" t="str">
        <f t="shared" si="14"/>
        <v/>
      </c>
      <c r="S47" t="str">
        <f t="shared" si="15"/>
        <v/>
      </c>
      <c r="T47" t="str">
        <f t="shared" si="16"/>
        <v/>
      </c>
      <c r="U47" t="str">
        <f t="shared" si="17"/>
        <v/>
      </c>
      <c r="V47" s="43">
        <f>MATCH(G47,options!$D$1:$D$20,0)</f>
        <v>4</v>
      </c>
    </row>
    <row r="48" spans="1:22" ht="42" x14ac:dyDescent="0.15">
      <c r="C48" s="42"/>
      <c r="D48" s="42"/>
      <c r="E48" s="36"/>
      <c r="F48" s="36"/>
      <c r="G48" s="43" t="s">
        <v>379</v>
      </c>
      <c r="H48" s="36" t="s">
        <v>720</v>
      </c>
      <c r="I48" s="44" t="b">
        <f>TRUE()</f>
        <v>1</v>
      </c>
      <c r="J48" s="45" t="b">
        <f>TRUE()</f>
        <v>1</v>
      </c>
      <c r="K48" s="36" t="s">
        <v>782</v>
      </c>
      <c r="L48" s="46" t="b">
        <f>FALSE()</f>
        <v>0</v>
      </c>
      <c r="M48" s="47" t="str">
        <f t="shared" si="9"/>
        <v>https://download.lenovo.com/Images/Parts/01YN448/01YN448_A.jpg</v>
      </c>
      <c r="N48" s="47" t="str">
        <f t="shared" si="10"/>
        <v>https://download.lenovo.com/Images/Parts/01YN448/01YN448_B.jpg</v>
      </c>
      <c r="O48" s="48" t="str">
        <f t="shared" si="11"/>
        <v>https://download.lenovo.com/Images/Parts/01YN448/01YN448_details.jpg</v>
      </c>
      <c r="P48" t="str">
        <f t="shared" si="12"/>
        <v/>
      </c>
      <c r="Q48" t="str">
        <f t="shared" si="13"/>
        <v/>
      </c>
      <c r="R48" t="str">
        <f t="shared" si="14"/>
        <v/>
      </c>
      <c r="S48" t="str">
        <f t="shared" si="15"/>
        <v/>
      </c>
      <c r="T48" t="str">
        <f t="shared" si="16"/>
        <v/>
      </c>
      <c r="U48" t="str">
        <f t="shared" si="17"/>
        <v/>
      </c>
      <c r="V48" s="43">
        <f>MATCH(G48,options!$D$1:$D$20,0)</f>
        <v>5</v>
      </c>
    </row>
    <row r="49" spans="3:22" ht="42" x14ac:dyDescent="0.15">
      <c r="C49" s="42"/>
      <c r="D49" s="42"/>
      <c r="E49" s="36"/>
      <c r="F49" s="36"/>
      <c r="G49" s="43" t="s">
        <v>381</v>
      </c>
      <c r="H49" s="36" t="s">
        <v>721</v>
      </c>
      <c r="I49" s="44" t="b">
        <f>TRUE()</f>
        <v>1</v>
      </c>
      <c r="J49" s="45" t="b">
        <f>TRUE()</f>
        <v>1</v>
      </c>
      <c r="K49" s="36" t="s">
        <v>783</v>
      </c>
      <c r="L49" s="46" t="b">
        <f>FALSE()</f>
        <v>0</v>
      </c>
      <c r="M49" s="47" t="str">
        <f t="shared" si="9"/>
        <v>https://download.lenovo.com/Images/Parts/01YN379/01YN379_A.jpg</v>
      </c>
      <c r="N49" s="47" t="str">
        <f t="shared" si="10"/>
        <v>https://download.lenovo.com/Images/Parts/01YN379/01YN379_B.jpg</v>
      </c>
      <c r="O49" s="48" t="str">
        <f t="shared" si="11"/>
        <v>https://download.lenovo.com/Images/Parts/01YN379/01YN379_details.jpg</v>
      </c>
      <c r="P49" t="str">
        <f t="shared" si="12"/>
        <v/>
      </c>
      <c r="Q49" t="str">
        <f t="shared" si="13"/>
        <v/>
      </c>
      <c r="R49" t="str">
        <f t="shared" si="14"/>
        <v/>
      </c>
      <c r="S49" t="str">
        <f t="shared" si="15"/>
        <v/>
      </c>
      <c r="T49" t="str">
        <f t="shared" si="16"/>
        <v/>
      </c>
      <c r="U49" t="str">
        <f t="shared" si="17"/>
        <v/>
      </c>
      <c r="V49" s="43">
        <f>MATCH(G49,options!$D$1:$D$20,0)</f>
        <v>6</v>
      </c>
    </row>
    <row r="50" spans="3:22" ht="42" x14ac:dyDescent="0.15">
      <c r="C50" s="42"/>
      <c r="D50" s="42"/>
      <c r="E50" s="36"/>
      <c r="F50" s="36"/>
      <c r="G50" s="43" t="s">
        <v>383</v>
      </c>
      <c r="H50" s="36" t="s">
        <v>722</v>
      </c>
      <c r="I50" s="44" t="b">
        <f>TRUE()</f>
        <v>1</v>
      </c>
      <c r="J50" s="45" t="b">
        <f>TRUE()</f>
        <v>1</v>
      </c>
      <c r="K50" s="36" t="s">
        <v>784</v>
      </c>
      <c r="L50" s="46" t="b">
        <f>FALSE()</f>
        <v>0</v>
      </c>
      <c r="M50" s="47" t="str">
        <f t="shared" si="9"/>
        <v>https://download.lenovo.com/Images/Parts/01YN346/01YN346_A.jpg</v>
      </c>
      <c r="N50" s="47" t="str">
        <f t="shared" si="10"/>
        <v>https://download.lenovo.com/Images/Parts/01YN346/01YN346_B.jpg</v>
      </c>
      <c r="O50" s="48" t="str">
        <f t="shared" si="11"/>
        <v>https://download.lenovo.com/Images/Parts/01YN346/01YN346_details.jpg</v>
      </c>
      <c r="P50" t="str">
        <f t="shared" si="12"/>
        <v/>
      </c>
      <c r="Q50" t="str">
        <f t="shared" si="13"/>
        <v/>
      </c>
      <c r="R50" t="str">
        <f t="shared" si="14"/>
        <v/>
      </c>
      <c r="S50" t="str">
        <f t="shared" si="15"/>
        <v/>
      </c>
      <c r="T50" t="str">
        <f t="shared" si="16"/>
        <v/>
      </c>
      <c r="U50" t="str">
        <f t="shared" si="17"/>
        <v/>
      </c>
      <c r="V50" s="43">
        <f>MATCH(G50,options!$D$1:$D$20,0)</f>
        <v>7</v>
      </c>
    </row>
    <row r="51" spans="3:22" ht="42" x14ac:dyDescent="0.15">
      <c r="C51" s="42"/>
      <c r="D51" s="42"/>
      <c r="E51" s="36"/>
      <c r="F51" s="36"/>
      <c r="G51" s="43" t="s">
        <v>385</v>
      </c>
      <c r="H51" s="36" t="s">
        <v>723</v>
      </c>
      <c r="I51" s="44" t="b">
        <f>TRUE()</f>
        <v>1</v>
      </c>
      <c r="J51" s="45" t="b">
        <f>TRUE()</f>
        <v>1</v>
      </c>
      <c r="K51" s="36" t="s">
        <v>785</v>
      </c>
      <c r="L51" s="46" t="b">
        <f>FALSE()</f>
        <v>0</v>
      </c>
      <c r="M51" s="47" t="str">
        <f t="shared" si="9"/>
        <v>https://download.lenovo.com/Images/Parts/01YN427/01YN427_A.jpg</v>
      </c>
      <c r="N51" s="47" t="str">
        <f t="shared" si="10"/>
        <v>https://download.lenovo.com/Images/Parts/01YN427/01YN427_B.jpg</v>
      </c>
      <c r="O51" s="48" t="str">
        <f t="shared" si="11"/>
        <v>https://download.lenovo.com/Images/Parts/01YN427/01YN427_details.jpg</v>
      </c>
      <c r="P51" t="str">
        <f t="shared" si="12"/>
        <v/>
      </c>
      <c r="Q51" t="str">
        <f t="shared" si="13"/>
        <v/>
      </c>
      <c r="R51" t="str">
        <f t="shared" si="14"/>
        <v/>
      </c>
      <c r="S51" t="str">
        <f t="shared" si="15"/>
        <v/>
      </c>
      <c r="T51" t="str">
        <f t="shared" si="16"/>
        <v/>
      </c>
      <c r="U51" t="str">
        <f t="shared" si="17"/>
        <v/>
      </c>
      <c r="V51" s="43">
        <f>MATCH(G51,options!$D$1:$D$20,0)</f>
        <v>8</v>
      </c>
    </row>
    <row r="52" spans="3:22" ht="42" x14ac:dyDescent="0.15">
      <c r="C52" s="42"/>
      <c r="D52" s="42"/>
      <c r="E52" s="36"/>
      <c r="F52" s="36"/>
      <c r="G52" s="43" t="s">
        <v>386</v>
      </c>
      <c r="H52" s="36" t="s">
        <v>724</v>
      </c>
      <c r="I52" s="44" t="b">
        <f>TRUE()</f>
        <v>1</v>
      </c>
      <c r="J52" s="45" t="b">
        <f>TRUE()</f>
        <v>1</v>
      </c>
      <c r="K52" s="36" t="s">
        <v>786</v>
      </c>
      <c r="L52" s="46" t="b">
        <f>FALSE()</f>
        <v>0</v>
      </c>
      <c r="M52" s="47" t="str">
        <f t="shared" si="9"/>
        <v>https://download.lenovo.com/Images/Parts/01EN984/01EN984_A.jpg</v>
      </c>
      <c r="N52" s="47" t="str">
        <f t="shared" si="10"/>
        <v>https://download.lenovo.com/Images/Parts/01EN984/01EN984_B.jpg</v>
      </c>
      <c r="O52" s="48" t="str">
        <f t="shared" si="11"/>
        <v>https://download.lenovo.com/Images/Parts/01EN984/01EN984_details.jpg</v>
      </c>
      <c r="P52" t="str">
        <f t="shared" si="12"/>
        <v/>
      </c>
      <c r="Q52" t="str">
        <f t="shared" si="13"/>
        <v/>
      </c>
      <c r="R52" t="str">
        <f t="shared" si="14"/>
        <v/>
      </c>
      <c r="S52" t="str">
        <f t="shared" si="15"/>
        <v/>
      </c>
      <c r="T52" t="str">
        <f t="shared" si="16"/>
        <v/>
      </c>
      <c r="U52" t="str">
        <f t="shared" si="17"/>
        <v/>
      </c>
      <c r="V52" s="43">
        <f>MATCH(G52,options!$D$1:$D$20,0)</f>
        <v>20</v>
      </c>
    </row>
    <row r="53" spans="3:22" ht="42" x14ac:dyDescent="0.15">
      <c r="C53" s="42"/>
      <c r="D53" s="42"/>
      <c r="E53" s="36"/>
      <c r="F53" s="36"/>
      <c r="G53" s="43" t="s">
        <v>388</v>
      </c>
      <c r="H53" s="36" t="s">
        <v>725</v>
      </c>
      <c r="I53" s="44" t="b">
        <f>TRUE()</f>
        <v>1</v>
      </c>
      <c r="J53" s="45" t="b">
        <f>TRUE()</f>
        <v>1</v>
      </c>
      <c r="K53" s="36" t="s">
        <v>787</v>
      </c>
      <c r="L53" s="46" t="b">
        <f>FALSE()</f>
        <v>0</v>
      </c>
      <c r="M53" s="47" t="str">
        <f t="shared" si="9"/>
        <v>https://download.lenovo.com/Images/Parts/01YN389/01YN389_A.jpg</v>
      </c>
      <c r="N53" s="47" t="str">
        <f t="shared" si="10"/>
        <v>https://download.lenovo.com/Images/Parts/01YN389/01YN389_B.jpg</v>
      </c>
      <c r="O53" s="48" t="str">
        <f t="shared" si="11"/>
        <v>https://download.lenovo.com/Images/Parts/01YN389/01YN389_details.jpg</v>
      </c>
      <c r="P53" t="str">
        <f t="shared" si="12"/>
        <v/>
      </c>
      <c r="Q53" t="str">
        <f t="shared" si="13"/>
        <v/>
      </c>
      <c r="R53" t="str">
        <f t="shared" si="14"/>
        <v/>
      </c>
      <c r="S53" t="str">
        <f t="shared" si="15"/>
        <v/>
      </c>
      <c r="T53" t="str">
        <f t="shared" si="16"/>
        <v/>
      </c>
      <c r="U53" t="str">
        <f t="shared" si="17"/>
        <v/>
      </c>
      <c r="V53" s="43">
        <f>MATCH(G53,options!$D$1:$D$20,0)</f>
        <v>9</v>
      </c>
    </row>
    <row r="54" spans="3:22" ht="42" x14ac:dyDescent="0.15">
      <c r="C54" s="42"/>
      <c r="D54" s="42"/>
      <c r="E54" s="36"/>
      <c r="F54" s="36"/>
      <c r="G54" s="43" t="s">
        <v>390</v>
      </c>
      <c r="H54" s="36" t="s">
        <v>726</v>
      </c>
      <c r="I54" s="44" t="b">
        <f>TRUE()</f>
        <v>1</v>
      </c>
      <c r="J54" s="45" t="b">
        <f>TRUE()</f>
        <v>1</v>
      </c>
      <c r="K54" s="36" t="s">
        <v>788</v>
      </c>
      <c r="L54" s="46" t="b">
        <f>FALSE()</f>
        <v>0</v>
      </c>
      <c r="M54" s="47" t="str">
        <f t="shared" si="9"/>
        <v>https://download.lenovo.com/Images/Parts/01YN435/01YN435_A.jpg</v>
      </c>
      <c r="N54" s="47" t="str">
        <f t="shared" si="10"/>
        <v>https://download.lenovo.com/Images/Parts/01YN435/01YN435_B.jpg</v>
      </c>
      <c r="O54" s="48" t="str">
        <f t="shared" si="11"/>
        <v>https://download.lenovo.com/Images/Parts/01YN435/01YN435_details.jpg</v>
      </c>
      <c r="P54" t="str">
        <f t="shared" si="12"/>
        <v/>
      </c>
      <c r="Q54" t="str">
        <f t="shared" si="13"/>
        <v/>
      </c>
      <c r="R54" t="str">
        <f t="shared" si="14"/>
        <v/>
      </c>
      <c r="S54" t="str">
        <f t="shared" si="15"/>
        <v/>
      </c>
      <c r="T54" t="str">
        <f t="shared" si="16"/>
        <v/>
      </c>
      <c r="U54" t="str">
        <f t="shared" si="17"/>
        <v/>
      </c>
      <c r="V54" s="43">
        <f>MATCH(G54,options!$D$1:$D$20,0)</f>
        <v>19</v>
      </c>
    </row>
    <row r="55" spans="3:22" ht="42" x14ac:dyDescent="0.15">
      <c r="C55" s="42"/>
      <c r="D55" s="42"/>
      <c r="E55" s="36"/>
      <c r="F55" s="36"/>
      <c r="G55" s="43" t="s">
        <v>391</v>
      </c>
      <c r="H55" s="36" t="s">
        <v>727</v>
      </c>
      <c r="I55" s="44" t="b">
        <f>TRUE()</f>
        <v>1</v>
      </c>
      <c r="J55" s="45" t="b">
        <f>TRUE()</f>
        <v>1</v>
      </c>
      <c r="K55" s="47"/>
      <c r="L55" s="46" t="b">
        <f>FALSE()</f>
        <v>0</v>
      </c>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f>MATCH(G55,options!$D$1:$D$20,0)</f>
        <v>10</v>
      </c>
    </row>
    <row r="56" spans="3:22" ht="42" x14ac:dyDescent="0.15">
      <c r="C56" s="42"/>
      <c r="D56" s="42"/>
      <c r="E56" s="36"/>
      <c r="F56" s="36"/>
      <c r="G56" s="43" t="s">
        <v>393</v>
      </c>
      <c r="H56" s="36" t="s">
        <v>728</v>
      </c>
      <c r="I56" s="44" t="b">
        <f>TRUE()</f>
        <v>1</v>
      </c>
      <c r="J56" s="45" t="b">
        <f>TRUE()</f>
        <v>1</v>
      </c>
      <c r="K56" s="36" t="s">
        <v>789</v>
      </c>
      <c r="L56" s="46" t="b">
        <f>FALSE()</f>
        <v>0</v>
      </c>
      <c r="M56" s="47" t="str">
        <f t="shared" si="9"/>
        <v>https://download.lenovo.com/Images/Parts/01YN360/01YN360_A.jpg</v>
      </c>
      <c r="N56" s="47" t="str">
        <f t="shared" si="10"/>
        <v>https://download.lenovo.com/Images/Parts/01YN360/01YN360_B.jpg</v>
      </c>
      <c r="O56" s="48" t="str">
        <f t="shared" si="11"/>
        <v>https://download.lenovo.com/Images/Parts/01YN360/01YN360_details.jpg</v>
      </c>
      <c r="P56" t="str">
        <f t="shared" si="12"/>
        <v/>
      </c>
      <c r="Q56" t="str">
        <f t="shared" si="13"/>
        <v/>
      </c>
      <c r="R56" t="str">
        <f t="shared" si="14"/>
        <v/>
      </c>
      <c r="S56" t="str">
        <f t="shared" si="15"/>
        <v/>
      </c>
      <c r="T56" t="str">
        <f t="shared" si="16"/>
        <v/>
      </c>
      <c r="U56" t="str">
        <f t="shared" si="17"/>
        <v/>
      </c>
      <c r="V56" s="43">
        <f>MATCH(G56,options!$D$1:$D$20,0)</f>
        <v>11</v>
      </c>
    </row>
    <row r="57" spans="3:22" ht="42" x14ac:dyDescent="0.15">
      <c r="C57" s="42"/>
      <c r="D57" s="42"/>
      <c r="E57" s="36"/>
      <c r="F57" s="36"/>
      <c r="G57" s="43" t="s">
        <v>394</v>
      </c>
      <c r="H57" s="36" t="s">
        <v>729</v>
      </c>
      <c r="I57" s="44" t="b">
        <f>TRUE()</f>
        <v>1</v>
      </c>
      <c r="J57" s="45" t="b">
        <f>TRUE()</f>
        <v>1</v>
      </c>
      <c r="K57" s="47"/>
      <c r="L57" s="46" t="b">
        <f>FALSE()</f>
        <v>0</v>
      </c>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f>MATCH(G57,options!$D$1:$D$20,0)</f>
        <v>12</v>
      </c>
    </row>
    <row r="58" spans="3:22" ht="42" x14ac:dyDescent="0.15">
      <c r="C58" s="42"/>
      <c r="D58" s="42"/>
      <c r="E58" s="36"/>
      <c r="F58" s="36"/>
      <c r="G58" s="43" t="s">
        <v>396</v>
      </c>
      <c r="H58" s="36" t="s">
        <v>730</v>
      </c>
      <c r="I58" s="44" t="b">
        <f>TRUE()</f>
        <v>1</v>
      </c>
      <c r="J58" s="45" t="b">
        <f>TRUE()</f>
        <v>1</v>
      </c>
      <c r="K58" s="36" t="s">
        <v>790</v>
      </c>
      <c r="L58" s="46" t="b">
        <f>FALSE()</f>
        <v>0</v>
      </c>
      <c r="M58" s="47" t="str">
        <f t="shared" si="9"/>
        <v>https://download.lenovo.com/Images/Parts/01YN441/01YN441_A.jpg</v>
      </c>
      <c r="N58" s="47" t="str">
        <f t="shared" si="10"/>
        <v>https://download.lenovo.com/Images/Parts/01YN441/01YN441_B.jpg</v>
      </c>
      <c r="O58" s="48" t="str">
        <f t="shared" si="11"/>
        <v>https://download.lenovo.com/Images/Parts/01YN441/01YN441_details.jpg</v>
      </c>
      <c r="P58" t="str">
        <f t="shared" si="12"/>
        <v/>
      </c>
      <c r="Q58" t="str">
        <f t="shared" si="13"/>
        <v/>
      </c>
      <c r="R58" t="str">
        <f t="shared" si="14"/>
        <v/>
      </c>
      <c r="S58" t="str">
        <f t="shared" si="15"/>
        <v/>
      </c>
      <c r="T58" t="str">
        <f t="shared" si="16"/>
        <v/>
      </c>
      <c r="U58" t="str">
        <f t="shared" si="17"/>
        <v/>
      </c>
      <c r="V58" s="43">
        <f>MATCH(G58,options!$D$1:$D$20,0)</f>
        <v>13</v>
      </c>
    </row>
    <row r="59" spans="3:22" ht="42" x14ac:dyDescent="0.15">
      <c r="C59" s="42"/>
      <c r="D59" s="42"/>
      <c r="E59" s="36"/>
      <c r="F59" s="36"/>
      <c r="G59" s="43" t="s">
        <v>397</v>
      </c>
      <c r="H59" s="36" t="s">
        <v>731</v>
      </c>
      <c r="I59" s="44" t="b">
        <f>TRUE()</f>
        <v>1</v>
      </c>
      <c r="J59" s="45" t="b">
        <f>TRUE()</f>
        <v>1</v>
      </c>
      <c r="K59" s="36" t="s">
        <v>791</v>
      </c>
      <c r="L59" s="46" t="b">
        <f>FALSE()</f>
        <v>0</v>
      </c>
      <c r="M59" s="47" t="str">
        <f t="shared" si="9"/>
        <v>https://download.lenovo.com/Images/Parts/01YN365/01YN365_A.jpg</v>
      </c>
      <c r="N59" s="47" t="str">
        <f t="shared" si="10"/>
        <v>https://download.lenovo.com/Images/Parts/01YN365/01YN365_B.jpg</v>
      </c>
      <c r="O59" s="48" t="str">
        <f t="shared" si="11"/>
        <v>https://download.lenovo.com/Images/Parts/01YN365/01YN365_details.jpg</v>
      </c>
      <c r="P59" t="str">
        <f t="shared" si="12"/>
        <v/>
      </c>
      <c r="Q59" t="str">
        <f t="shared" si="13"/>
        <v/>
      </c>
      <c r="R59" t="str">
        <f t="shared" si="14"/>
        <v/>
      </c>
      <c r="S59" t="str">
        <f t="shared" si="15"/>
        <v/>
      </c>
      <c r="T59" t="str">
        <f t="shared" si="16"/>
        <v/>
      </c>
      <c r="U59" t="str">
        <f t="shared" si="17"/>
        <v/>
      </c>
      <c r="V59" s="43">
        <f>MATCH(G59,options!$D$1:$D$20,0)</f>
        <v>14</v>
      </c>
    </row>
    <row r="60" spans="3:22" ht="42" x14ac:dyDescent="0.15">
      <c r="C60" s="42"/>
      <c r="D60" s="42"/>
      <c r="E60" s="36"/>
      <c r="F60" s="36"/>
      <c r="G60" s="43" t="s">
        <v>400</v>
      </c>
      <c r="H60" s="36" t="s">
        <v>732</v>
      </c>
      <c r="I60" s="44" t="b">
        <f>TRUE()</f>
        <v>1</v>
      </c>
      <c r="J60" s="45" t="b">
        <f>TRUE()</f>
        <v>1</v>
      </c>
      <c r="K60" s="36" t="s">
        <v>792</v>
      </c>
      <c r="L60" s="46" t="b">
        <f>FALSE()</f>
        <v>0</v>
      </c>
      <c r="M60" s="47" t="str">
        <f t="shared" si="9"/>
        <v>https://download.lenovo.com/Images/Parts/01YN366/01YN366_A.jpg</v>
      </c>
      <c r="N60" s="47" t="str">
        <f t="shared" si="10"/>
        <v>https://download.lenovo.com/Images/Parts/01YN366/01YN366_B.jpg</v>
      </c>
      <c r="O60" s="48" t="str">
        <f t="shared" si="11"/>
        <v>https://download.lenovo.com/Images/Parts/01YN366/01YN366_details.jpg</v>
      </c>
      <c r="P60" t="str">
        <f t="shared" si="12"/>
        <v/>
      </c>
      <c r="Q60" t="str">
        <f t="shared" si="13"/>
        <v/>
      </c>
      <c r="R60" t="str">
        <f t="shared" si="14"/>
        <v/>
      </c>
      <c r="S60" t="str">
        <f t="shared" si="15"/>
        <v/>
      </c>
      <c r="T60" t="str">
        <f t="shared" si="16"/>
        <v/>
      </c>
      <c r="U60" t="str">
        <f t="shared" si="17"/>
        <v/>
      </c>
      <c r="V60" s="43">
        <f>MATCH(G60,options!$D$1:$D$20,0)</f>
        <v>15</v>
      </c>
    </row>
    <row r="61" spans="3:22" ht="42" x14ac:dyDescent="0.15">
      <c r="C61" s="42"/>
      <c r="D61" s="42"/>
      <c r="E61" s="36"/>
      <c r="F61" s="36"/>
      <c r="G61" s="43" t="s">
        <v>401</v>
      </c>
      <c r="H61" s="36" t="s">
        <v>733</v>
      </c>
      <c r="I61" s="44" t="b">
        <f>TRUE()</f>
        <v>1</v>
      </c>
      <c r="J61" s="45" t="b">
        <f>TRUE()</f>
        <v>1</v>
      </c>
      <c r="K61" s="36" t="s">
        <v>793</v>
      </c>
      <c r="L61" s="46" t="b">
        <f>FALSE()</f>
        <v>0</v>
      </c>
      <c r="M61" s="47" t="str">
        <f t="shared" si="9"/>
        <v>https://download.lenovo.com/Images/Parts/01YN449/01YN449_A.jpg</v>
      </c>
      <c r="N61" s="47" t="str">
        <f t="shared" si="10"/>
        <v>https://download.lenovo.com/Images/Parts/01YN449/01YN449_B.jpg</v>
      </c>
      <c r="O61" s="48" t="str">
        <f t="shared" si="11"/>
        <v>https://download.lenovo.com/Images/Parts/01YN449/01YN449_details.jpg</v>
      </c>
      <c r="P61" t="str">
        <f t="shared" si="12"/>
        <v/>
      </c>
      <c r="Q61" t="str">
        <f t="shared" si="13"/>
        <v/>
      </c>
      <c r="R61" t="str">
        <f t="shared" si="14"/>
        <v/>
      </c>
      <c r="S61" t="str">
        <f t="shared" si="15"/>
        <v/>
      </c>
      <c r="T61" t="str">
        <f t="shared" si="16"/>
        <v/>
      </c>
      <c r="U61" t="str">
        <f t="shared" si="17"/>
        <v/>
      </c>
      <c r="V61" s="43">
        <f>MATCH(G61,options!$D$1:$D$20,0)</f>
        <v>16</v>
      </c>
    </row>
    <row r="62" spans="3:22" ht="42" x14ac:dyDescent="0.15">
      <c r="C62" s="42"/>
      <c r="D62" s="42"/>
      <c r="E62" s="36"/>
      <c r="F62" s="36"/>
      <c r="G62" s="43" t="s">
        <v>402</v>
      </c>
      <c r="H62" s="36" t="s">
        <v>734</v>
      </c>
      <c r="I62" s="44" t="b">
        <f>TRUE()</f>
        <v>1</v>
      </c>
      <c r="J62" s="45" t="b">
        <f>TRUE()</f>
        <v>1</v>
      </c>
      <c r="K62" s="36" t="s">
        <v>794</v>
      </c>
      <c r="L62" s="46" t="b">
        <f>FALSE()</f>
        <v>0</v>
      </c>
      <c r="M62" s="47" t="str">
        <f t="shared" si="9"/>
        <v>https://download.lenovo.com/Images/Parts/01YN402/01YN402_A.jpg</v>
      </c>
      <c r="N62" s="47" t="str">
        <f t="shared" si="10"/>
        <v>https://download.lenovo.com/Images/Parts/01YN402/01YN402_B.jpg</v>
      </c>
      <c r="O62" s="48" t="str">
        <f t="shared" si="11"/>
        <v>https://download.lenovo.com/Images/Parts/01YN402/01YN402_details.jpg</v>
      </c>
      <c r="P62" t="str">
        <f t="shared" si="12"/>
        <v/>
      </c>
      <c r="Q62" t="str">
        <f t="shared" si="13"/>
        <v/>
      </c>
      <c r="R62" t="str">
        <f t="shared" si="14"/>
        <v/>
      </c>
      <c r="S62" t="str">
        <f t="shared" si="15"/>
        <v/>
      </c>
      <c r="T62" t="str">
        <f t="shared" si="16"/>
        <v/>
      </c>
      <c r="U62" t="str">
        <f t="shared" si="17"/>
        <v/>
      </c>
      <c r="V62" s="43">
        <f>MATCH(G62,options!$D$1:$D$20,0)</f>
        <v>17</v>
      </c>
    </row>
    <row r="63" spans="3:22" ht="42" x14ac:dyDescent="0.15">
      <c r="C63" s="42"/>
      <c r="D63" s="42"/>
      <c r="E63" s="36"/>
      <c r="F63" s="36"/>
      <c r="G63" s="43" t="s">
        <v>404</v>
      </c>
      <c r="H63" s="36" t="s">
        <v>735</v>
      </c>
      <c r="I63" s="44" t="b">
        <f>TRUE()</f>
        <v>1</v>
      </c>
      <c r="J63" s="45" t="b">
        <f>TRUE()</f>
        <v>1</v>
      </c>
      <c r="K63" s="36" t="s">
        <v>795</v>
      </c>
      <c r="L63" s="46" t="b">
        <f>FALSE()</f>
        <v>0</v>
      </c>
      <c r="M63" s="47" t="str">
        <f t="shared" si="9"/>
        <v>https://download.lenovo.com/Images/Parts/01YN340/01YN340_A.jpg</v>
      </c>
      <c r="N63" s="47" t="str">
        <f t="shared" si="10"/>
        <v>https://download.lenovo.com/Images/Parts/01YN340/01YN340_B.jpg</v>
      </c>
      <c r="O63" s="48" t="str">
        <f t="shared" si="11"/>
        <v>https://download.lenovo.com/Images/Parts/01YN340/01YN340_details.jpg</v>
      </c>
      <c r="P63" t="str">
        <f t="shared" si="12"/>
        <v/>
      </c>
      <c r="Q63" t="str">
        <f t="shared" si="13"/>
        <v/>
      </c>
      <c r="R63" t="str">
        <f t="shared" si="14"/>
        <v/>
      </c>
      <c r="S63" t="str">
        <f t="shared" si="15"/>
        <v/>
      </c>
      <c r="T63" t="str">
        <f t="shared" si="16"/>
        <v/>
      </c>
      <c r="U63" t="str">
        <f t="shared" si="17"/>
        <v/>
      </c>
      <c r="V63" s="43">
        <f>MATCH(G63,options!$D$1:$D$20,0)</f>
        <v>18</v>
      </c>
    </row>
    <row r="64" spans="3:22" ht="56" x14ac:dyDescent="0.15">
      <c r="C64" s="42"/>
      <c r="D64" s="42"/>
      <c r="E64" s="36"/>
      <c r="F64" s="36"/>
      <c r="G64" s="43" t="s">
        <v>370</v>
      </c>
      <c r="H64" s="36" t="s">
        <v>736</v>
      </c>
      <c r="I64" s="44" t="b">
        <f>TRUE()</f>
        <v>1</v>
      </c>
      <c r="J64" s="42" t="b">
        <f>FALSE()</f>
        <v>0</v>
      </c>
      <c r="K64" s="36" t="s">
        <v>778</v>
      </c>
      <c r="L64" s="46" t="b">
        <f>FALSE()</f>
        <v>0</v>
      </c>
      <c r="M64" s="47" t="str">
        <f t="shared" si="9"/>
        <v>https://download.lenovo.com/Images/Parts/01YN352/01YN352_A.jpg</v>
      </c>
      <c r="N64" s="47" t="str">
        <f t="shared" si="10"/>
        <v>https://download.lenovo.com/Images/Parts/01YN352/01YN352_B.jpg</v>
      </c>
      <c r="O64" s="48" t="str">
        <f t="shared" si="11"/>
        <v>https://download.lenovo.com/Images/Parts/01YN352/01YN352_details.jpg</v>
      </c>
      <c r="P64" t="str">
        <f t="shared" si="12"/>
        <v/>
      </c>
      <c r="Q64" t="str">
        <f t="shared" si="13"/>
        <v/>
      </c>
      <c r="R64" t="str">
        <f t="shared" si="14"/>
        <v/>
      </c>
      <c r="S64" t="str">
        <f t="shared" si="15"/>
        <v/>
      </c>
      <c r="T64" t="str">
        <f t="shared" si="16"/>
        <v/>
      </c>
      <c r="U64" t="str">
        <f t="shared" si="17"/>
        <v/>
      </c>
      <c r="V64" s="43">
        <f>MATCH(G64,options!$D$1:$D$20,0)</f>
        <v>1</v>
      </c>
    </row>
    <row r="65" spans="3:22" ht="56" x14ac:dyDescent="0.15">
      <c r="C65" s="42"/>
      <c r="D65" s="42"/>
      <c r="E65" s="36"/>
      <c r="F65" s="36"/>
      <c r="G65" s="43" t="s">
        <v>372</v>
      </c>
      <c r="H65" s="36" t="s">
        <v>737</v>
      </c>
      <c r="I65" s="44" t="b">
        <f>TRUE()</f>
        <v>1</v>
      </c>
      <c r="J65" s="42" t="b">
        <f>FALSE()</f>
        <v>0</v>
      </c>
      <c r="K65" s="36" t="s">
        <v>796</v>
      </c>
      <c r="L65" s="46" t="b">
        <f>FALSE()</f>
        <v>0</v>
      </c>
      <c r="M65" s="47" t="str">
        <f t="shared" si="9"/>
        <v>https://download.lenovo.com/Images/Parts/01YN391/01YN391_A.jpg</v>
      </c>
      <c r="N65" s="47" t="str">
        <f t="shared" si="10"/>
        <v>https://download.lenovo.com/Images/Parts/01YN391/01YN391_B.jpg</v>
      </c>
      <c r="O65" s="48" t="str">
        <f t="shared" si="11"/>
        <v>https://download.lenovo.com/Images/Parts/01YN391/01YN391_details.jpg</v>
      </c>
      <c r="P65" t="str">
        <f t="shared" si="12"/>
        <v/>
      </c>
      <c r="Q65" t="str">
        <f t="shared" si="13"/>
        <v/>
      </c>
      <c r="R65" t="str">
        <f t="shared" si="14"/>
        <v/>
      </c>
      <c r="S65" t="str">
        <f t="shared" si="15"/>
        <v/>
      </c>
      <c r="T65" t="str">
        <f t="shared" si="16"/>
        <v/>
      </c>
      <c r="U65" t="str">
        <f t="shared" si="17"/>
        <v/>
      </c>
      <c r="V65" s="43">
        <f>MATCH(G65,options!$D$1:$D$20,0)</f>
        <v>2</v>
      </c>
    </row>
    <row r="66" spans="3:22" ht="56" x14ac:dyDescent="0.15">
      <c r="C66" s="42"/>
      <c r="D66" s="42"/>
      <c r="E66" s="36"/>
      <c r="F66" s="36"/>
      <c r="G66" s="43" t="s">
        <v>375</v>
      </c>
      <c r="H66" s="36" t="s">
        <v>738</v>
      </c>
      <c r="I66" s="44" t="b">
        <f>TRUE()</f>
        <v>1</v>
      </c>
      <c r="J66" s="42" t="b">
        <f>FALSE()</f>
        <v>0</v>
      </c>
      <c r="K66" s="36" t="s">
        <v>797</v>
      </c>
      <c r="L66" s="46" t="b">
        <f>FALSE()</f>
        <v>0</v>
      </c>
      <c r="M66" s="47" t="str">
        <f t="shared" si="9"/>
        <v>https://download.lenovo.com/Images/Parts/01YN397/01YN397_A.jpg</v>
      </c>
      <c r="N66" s="47" t="str">
        <f t="shared" si="10"/>
        <v>https://download.lenovo.com/Images/Parts/01YN397/01YN397_B.jpg</v>
      </c>
      <c r="O66" s="48" t="str">
        <f t="shared" si="11"/>
        <v>https://download.lenovo.com/Images/Parts/01YN397/01YN397_details.jpg</v>
      </c>
      <c r="P66" t="str">
        <f t="shared" si="12"/>
        <v/>
      </c>
      <c r="Q66" t="str">
        <f t="shared" si="13"/>
        <v/>
      </c>
      <c r="R66" t="str">
        <f t="shared" si="14"/>
        <v/>
      </c>
      <c r="S66" t="str">
        <f t="shared" si="15"/>
        <v/>
      </c>
      <c r="T66" t="str">
        <f t="shared" si="16"/>
        <v/>
      </c>
      <c r="U66" t="str">
        <f t="shared" si="17"/>
        <v/>
      </c>
      <c r="V66" s="43">
        <f>MATCH(G66,options!$D$1:$D$20,0)</f>
        <v>3</v>
      </c>
    </row>
    <row r="67" spans="3:22" ht="56" x14ac:dyDescent="0.15">
      <c r="C67" s="42"/>
      <c r="D67" s="42"/>
      <c r="E67" s="36"/>
      <c r="F67" s="36"/>
      <c r="G67" s="43" t="s">
        <v>377</v>
      </c>
      <c r="H67" s="36" t="s">
        <v>739</v>
      </c>
      <c r="I67" s="44" t="b">
        <f>TRUE()</f>
        <v>1</v>
      </c>
      <c r="J67" s="42" t="b">
        <f>FALSE()</f>
        <v>0</v>
      </c>
      <c r="K67" s="36" t="s">
        <v>798</v>
      </c>
      <c r="L67" s="46" t="b">
        <f>FALSE()</f>
        <v>0</v>
      </c>
      <c r="M67" s="47" t="str">
        <f t="shared" si="9"/>
        <v>https://download.lenovo.com/Images/Parts/01YN390/01YN390_A.jpg</v>
      </c>
      <c r="N67" s="47" t="str">
        <f t="shared" si="10"/>
        <v>https://download.lenovo.com/Images/Parts/01YN390/01YN390_B.jpg</v>
      </c>
      <c r="O67" s="48" t="str">
        <f t="shared" si="11"/>
        <v>https://download.lenovo.com/Images/Parts/01YN390/01YN390_details.jpg</v>
      </c>
      <c r="P67" t="str">
        <f t="shared" si="12"/>
        <v/>
      </c>
      <c r="Q67" t="str">
        <f t="shared" si="13"/>
        <v/>
      </c>
      <c r="R67" t="str">
        <f t="shared" si="14"/>
        <v/>
      </c>
      <c r="S67" t="str">
        <f t="shared" si="15"/>
        <v/>
      </c>
      <c r="T67" t="str">
        <f t="shared" si="16"/>
        <v/>
      </c>
      <c r="U67" t="str">
        <f t="shared" si="17"/>
        <v/>
      </c>
      <c r="V67" s="43">
        <f>MATCH(G67,options!$D$1:$D$20,0)</f>
        <v>4</v>
      </c>
    </row>
    <row r="68" spans="3:22" ht="56" x14ac:dyDescent="0.15">
      <c r="C68" s="42"/>
      <c r="D68" s="42"/>
      <c r="E68" s="36"/>
      <c r="F68" s="36"/>
      <c r="G68" s="43" t="s">
        <v>379</v>
      </c>
      <c r="H68" s="36" t="s">
        <v>740</v>
      </c>
      <c r="I68" s="44" t="b">
        <f>TRUE()</f>
        <v>1</v>
      </c>
      <c r="J68" s="42" t="b">
        <f>FALSE()</f>
        <v>0</v>
      </c>
      <c r="K68" s="36" t="s">
        <v>799</v>
      </c>
      <c r="L68" s="46" t="b">
        <f>FALSE()</f>
        <v>0</v>
      </c>
      <c r="M68" s="47" t="str">
        <f t="shared" ref="M68:M99" si="18">IF(ISBLANK(K68),"",IF(L68, "https://raw.githubusercontent.com/PatrickVibild/TellusAmazonPictures/master/pictures/"&amp;K68&amp;"/1.jpg","https://download.lenovo.com/Images/Parts/"&amp;K68&amp;"/"&amp;K68&amp;"_A.jpg"))</f>
        <v>https://download.lenovo.com/Images/Parts/01YP508/01YP508_A.jpg</v>
      </c>
      <c r="N68" s="47" t="str">
        <f t="shared" ref="N68:N103" si="19">IF(ISBLANK(K68),"",IF(L68, "https://raw.githubusercontent.com/PatrickVibild/TellusAmazonPictures/master/pictures/"&amp;K68&amp;"/2.jpg","https://download.lenovo.com/Images/Parts/"&amp;K68&amp;"/"&amp;K68&amp;"_B.jpg"))</f>
        <v>https://download.lenovo.com/Images/Parts/01YP508/01YP508_B.jpg</v>
      </c>
      <c r="O68" s="48"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f>MATCH(G68,options!$D$1:$D$20,0)</f>
        <v>5</v>
      </c>
    </row>
    <row r="69" spans="3:22" ht="56" x14ac:dyDescent="0.15">
      <c r="C69" s="42"/>
      <c r="D69" s="42"/>
      <c r="E69" s="36"/>
      <c r="F69" s="36"/>
      <c r="G69" s="43" t="s">
        <v>381</v>
      </c>
      <c r="H69" s="36" t="s">
        <v>741</v>
      </c>
      <c r="I69" s="44" t="b">
        <f>TRUE()</f>
        <v>1</v>
      </c>
      <c r="J69" s="42" t="b">
        <f>FALSE()</f>
        <v>0</v>
      </c>
      <c r="K69" s="36" t="s">
        <v>800</v>
      </c>
      <c r="L69" s="46" t="b">
        <f>FALSE()</f>
        <v>0</v>
      </c>
      <c r="M69" s="47" t="str">
        <f t="shared" si="18"/>
        <v>https://download.lenovo.com/Images/Parts/01YN419/01YN419_A.jpg</v>
      </c>
      <c r="N69" s="47" t="str">
        <f t="shared" si="19"/>
        <v>https://download.lenovo.com/Images/Parts/01YN419/01YN419_B.jpg</v>
      </c>
      <c r="O69" s="48" t="str">
        <f t="shared" si="20"/>
        <v>https://download.lenovo.com/Images/Parts/01YN419/01YN419_details.jpg</v>
      </c>
      <c r="P69" t="str">
        <f t="shared" si="21"/>
        <v/>
      </c>
      <c r="Q69" t="str">
        <f t="shared" si="22"/>
        <v/>
      </c>
      <c r="R69" t="str">
        <f t="shared" si="23"/>
        <v/>
      </c>
      <c r="S69" t="str">
        <f t="shared" si="24"/>
        <v/>
      </c>
      <c r="T69" t="str">
        <f t="shared" si="25"/>
        <v/>
      </c>
      <c r="U69" t="str">
        <f t="shared" si="26"/>
        <v/>
      </c>
      <c r="V69" s="43">
        <f>MATCH(G69,options!$D$1:$D$20,0)</f>
        <v>6</v>
      </c>
    </row>
    <row r="70" spans="3:22" ht="56" x14ac:dyDescent="0.15">
      <c r="C70" s="42"/>
      <c r="D70" s="42"/>
      <c r="E70" s="36"/>
      <c r="F70" s="36"/>
      <c r="G70" s="43" t="s">
        <v>383</v>
      </c>
      <c r="H70" s="36" t="s">
        <v>742</v>
      </c>
      <c r="I70" s="44" t="b">
        <f>TRUE()</f>
        <v>1</v>
      </c>
      <c r="J70" s="42" t="b">
        <f>FALSE()</f>
        <v>0</v>
      </c>
      <c r="K70" s="36" t="s">
        <v>801</v>
      </c>
      <c r="L70" s="46" t="b">
        <f>FALSE()</f>
        <v>0</v>
      </c>
      <c r="M70" s="47" t="str">
        <f t="shared" si="18"/>
        <v>https://download.lenovo.com/Images/Parts/01YN386/01YN386_A.jpg</v>
      </c>
      <c r="N70" s="47" t="str">
        <f t="shared" si="19"/>
        <v>https://download.lenovo.com/Images/Parts/01YN386/01YN386_B.jpg</v>
      </c>
      <c r="O70" s="48" t="str">
        <f t="shared" si="20"/>
        <v>https://download.lenovo.com/Images/Parts/01YN386/01YN386_details.jpg</v>
      </c>
      <c r="P70" t="str">
        <f t="shared" si="21"/>
        <v/>
      </c>
      <c r="Q70" t="str">
        <f t="shared" si="22"/>
        <v/>
      </c>
      <c r="R70" t="str">
        <f t="shared" si="23"/>
        <v/>
      </c>
      <c r="S70" t="str">
        <f t="shared" si="24"/>
        <v/>
      </c>
      <c r="T70" t="str">
        <f t="shared" si="25"/>
        <v/>
      </c>
      <c r="U70" t="str">
        <f t="shared" si="26"/>
        <v/>
      </c>
      <c r="V70" s="43">
        <f>MATCH(G70,options!$D$1:$D$20,0)</f>
        <v>7</v>
      </c>
    </row>
    <row r="71" spans="3:22" ht="56" x14ac:dyDescent="0.15">
      <c r="C71" s="42"/>
      <c r="D71" s="42"/>
      <c r="E71" s="36"/>
      <c r="F71" s="36"/>
      <c r="G71" s="43" t="s">
        <v>385</v>
      </c>
      <c r="H71" s="36" t="s">
        <v>743</v>
      </c>
      <c r="I71" s="44" t="b">
        <f>TRUE()</f>
        <v>1</v>
      </c>
      <c r="J71" s="42" t="b">
        <f>FALSE()</f>
        <v>0</v>
      </c>
      <c r="K71" s="36" t="s">
        <v>785</v>
      </c>
      <c r="L71" s="46" t="b">
        <f>FALSE()</f>
        <v>0</v>
      </c>
      <c r="M71" s="47" t="str">
        <f t="shared" si="18"/>
        <v>https://download.lenovo.com/Images/Parts/01YN427/01YN427_A.jpg</v>
      </c>
      <c r="N71" s="47" t="str">
        <f t="shared" si="19"/>
        <v>https://download.lenovo.com/Images/Parts/01YN427/01YN427_B.jpg</v>
      </c>
      <c r="O71" s="48" t="str">
        <f t="shared" si="20"/>
        <v>https://download.lenovo.com/Images/Parts/01YN427/01YN427_details.jpg</v>
      </c>
      <c r="P71" t="str">
        <f t="shared" si="21"/>
        <v/>
      </c>
      <c r="Q71" t="str">
        <f t="shared" si="22"/>
        <v/>
      </c>
      <c r="R71" t="str">
        <f t="shared" si="23"/>
        <v/>
      </c>
      <c r="S71" t="str">
        <f t="shared" si="24"/>
        <v/>
      </c>
      <c r="T71" t="str">
        <f t="shared" si="25"/>
        <v/>
      </c>
      <c r="U71" t="str">
        <f t="shared" si="26"/>
        <v/>
      </c>
      <c r="V71" s="43">
        <f>MATCH(G71,options!$D$1:$D$20,0)</f>
        <v>8</v>
      </c>
    </row>
    <row r="72" spans="3:22" ht="56" x14ac:dyDescent="0.15">
      <c r="C72" s="42"/>
      <c r="D72" s="42"/>
      <c r="E72" s="36"/>
      <c r="F72" s="36"/>
      <c r="G72" s="43" t="s">
        <v>386</v>
      </c>
      <c r="H72" s="36" t="s">
        <v>744</v>
      </c>
      <c r="I72" s="44" t="b">
        <f>TRUE()</f>
        <v>1</v>
      </c>
      <c r="J72" s="42" t="b">
        <f>FALSE()</f>
        <v>0</v>
      </c>
      <c r="K72" s="36" t="s">
        <v>786</v>
      </c>
      <c r="L72" s="46" t="b">
        <f>FALSE()</f>
        <v>0</v>
      </c>
      <c r="M72" s="47" t="str">
        <f t="shared" si="18"/>
        <v>https://download.lenovo.com/Images/Parts/01EN984/01EN984_A.jpg</v>
      </c>
      <c r="N72" s="47" t="str">
        <f t="shared" si="19"/>
        <v>https://download.lenovo.com/Images/Parts/01EN984/01EN984_B.jpg</v>
      </c>
      <c r="O72" s="48" t="str">
        <f t="shared" si="20"/>
        <v>https://download.lenovo.com/Images/Parts/01EN984/01EN984_details.jpg</v>
      </c>
      <c r="P72" t="str">
        <f t="shared" si="21"/>
        <v/>
      </c>
      <c r="Q72" t="str">
        <f t="shared" si="22"/>
        <v/>
      </c>
      <c r="R72" t="str">
        <f t="shared" si="23"/>
        <v/>
      </c>
      <c r="S72" t="str">
        <f t="shared" si="24"/>
        <v/>
      </c>
      <c r="T72" t="str">
        <f t="shared" si="25"/>
        <v/>
      </c>
      <c r="U72" t="str">
        <f t="shared" si="26"/>
        <v/>
      </c>
      <c r="V72" s="43">
        <f>MATCH(G72,options!$D$1:$D$20,0)</f>
        <v>20</v>
      </c>
    </row>
    <row r="73" spans="3:22" ht="56" x14ac:dyDescent="0.15">
      <c r="C73" s="42"/>
      <c r="D73" s="42"/>
      <c r="E73" s="36"/>
      <c r="F73" s="36"/>
      <c r="G73" s="43" t="s">
        <v>388</v>
      </c>
      <c r="H73" s="36" t="s">
        <v>745</v>
      </c>
      <c r="I73" s="44" t="b">
        <f>TRUE()</f>
        <v>1</v>
      </c>
      <c r="J73" s="42" t="b">
        <f>FALSE()</f>
        <v>0</v>
      </c>
      <c r="K73" s="36" t="s">
        <v>787</v>
      </c>
      <c r="L73" s="46" t="b">
        <f>FALSE()</f>
        <v>0</v>
      </c>
      <c r="M73" s="47" t="str">
        <f t="shared" si="18"/>
        <v>https://download.lenovo.com/Images/Parts/01YN389/01YN389_A.jpg</v>
      </c>
      <c r="N73" s="47" t="str">
        <f t="shared" si="19"/>
        <v>https://download.lenovo.com/Images/Parts/01YN389/01YN389_B.jpg</v>
      </c>
      <c r="O73" s="48" t="str">
        <f t="shared" si="20"/>
        <v>https://download.lenovo.com/Images/Parts/01YN389/01YN389_details.jpg</v>
      </c>
      <c r="P73" t="str">
        <f t="shared" si="21"/>
        <v/>
      </c>
      <c r="Q73" t="str">
        <f t="shared" si="22"/>
        <v/>
      </c>
      <c r="R73" t="str">
        <f t="shared" si="23"/>
        <v/>
      </c>
      <c r="S73" t="str">
        <f t="shared" si="24"/>
        <v/>
      </c>
      <c r="T73" t="str">
        <f t="shared" si="25"/>
        <v/>
      </c>
      <c r="U73" t="str">
        <f t="shared" si="26"/>
        <v/>
      </c>
      <c r="V73" s="43">
        <f>MATCH(G73,options!$D$1:$D$20,0)</f>
        <v>9</v>
      </c>
    </row>
    <row r="74" spans="3:22" ht="56" x14ac:dyDescent="0.15">
      <c r="C74" s="42"/>
      <c r="D74" s="42"/>
      <c r="E74" s="36"/>
      <c r="F74" s="36"/>
      <c r="G74" s="43" t="s">
        <v>390</v>
      </c>
      <c r="H74" s="36" t="s">
        <v>746</v>
      </c>
      <c r="I74" s="44" t="b">
        <f>TRUE()</f>
        <v>1</v>
      </c>
      <c r="J74" s="42" t="b">
        <f>FALSE()</f>
        <v>0</v>
      </c>
      <c r="K74" s="36" t="s">
        <v>788</v>
      </c>
      <c r="L74" s="46" t="b">
        <f>FALSE()</f>
        <v>0</v>
      </c>
      <c r="M74" s="47" t="str">
        <f t="shared" si="18"/>
        <v>https://download.lenovo.com/Images/Parts/01YN435/01YN435_A.jpg</v>
      </c>
      <c r="N74" s="47" t="str">
        <f t="shared" si="19"/>
        <v>https://download.lenovo.com/Images/Parts/01YN435/01YN435_B.jpg</v>
      </c>
      <c r="O74" s="48" t="str">
        <f t="shared" si="20"/>
        <v>https://download.lenovo.com/Images/Parts/01YN435/01YN435_details.jpg</v>
      </c>
      <c r="P74" t="str">
        <f t="shared" si="21"/>
        <v/>
      </c>
      <c r="Q74" t="str">
        <f t="shared" si="22"/>
        <v/>
      </c>
      <c r="R74" t="str">
        <f t="shared" si="23"/>
        <v/>
      </c>
      <c r="S74" t="str">
        <f t="shared" si="24"/>
        <v/>
      </c>
      <c r="T74" t="str">
        <f t="shared" si="25"/>
        <v/>
      </c>
      <c r="U74" t="str">
        <f t="shared" si="26"/>
        <v/>
      </c>
      <c r="V74" s="43">
        <f>MATCH(G74,options!$D$1:$D$20,0)</f>
        <v>19</v>
      </c>
    </row>
    <row r="75" spans="3:22" ht="56" x14ac:dyDescent="0.15">
      <c r="C75" s="42"/>
      <c r="D75" s="42"/>
      <c r="E75" s="36"/>
      <c r="F75" s="36"/>
      <c r="G75" s="43" t="s">
        <v>391</v>
      </c>
      <c r="H75" s="36" t="s">
        <v>747</v>
      </c>
      <c r="I75" s="44" t="b">
        <f>TRUE()</f>
        <v>1</v>
      </c>
      <c r="J75" s="42" t="b">
        <f>FALSE()</f>
        <v>0</v>
      </c>
      <c r="K75" s="47"/>
      <c r="L75" s="46" t="b">
        <f>FALSE()</f>
        <v>0</v>
      </c>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f>MATCH(G75,options!$D$1:$D$20,0)</f>
        <v>10</v>
      </c>
    </row>
    <row r="76" spans="3:22" ht="56" x14ac:dyDescent="0.15">
      <c r="C76" s="42"/>
      <c r="D76" s="42"/>
      <c r="E76" s="36"/>
      <c r="F76" s="36"/>
      <c r="G76" s="43" t="s">
        <v>393</v>
      </c>
      <c r="H76" s="36" t="s">
        <v>748</v>
      </c>
      <c r="I76" s="44" t="b">
        <f>TRUE()</f>
        <v>1</v>
      </c>
      <c r="J76" s="42" t="b">
        <f>FALSE()</f>
        <v>0</v>
      </c>
      <c r="K76" s="36" t="s">
        <v>789</v>
      </c>
      <c r="L76" s="46" t="b">
        <f>FALSE()</f>
        <v>0</v>
      </c>
      <c r="M76" s="47" t="str">
        <f t="shared" si="18"/>
        <v>https://download.lenovo.com/Images/Parts/01YN360/01YN360_A.jpg</v>
      </c>
      <c r="N76" s="47" t="str">
        <f t="shared" si="19"/>
        <v>https://download.lenovo.com/Images/Parts/01YN360/01YN360_B.jpg</v>
      </c>
      <c r="O76" s="48" t="str">
        <f t="shared" si="20"/>
        <v>https://download.lenovo.com/Images/Parts/01YN360/01YN360_details.jpg</v>
      </c>
      <c r="P76" t="str">
        <f t="shared" si="21"/>
        <v/>
      </c>
      <c r="Q76" t="str">
        <f t="shared" si="22"/>
        <v/>
      </c>
      <c r="R76" t="str">
        <f t="shared" si="23"/>
        <v/>
      </c>
      <c r="S76" t="str">
        <f t="shared" si="24"/>
        <v/>
      </c>
      <c r="T76" t="str">
        <f t="shared" si="25"/>
        <v/>
      </c>
      <c r="U76" t="str">
        <f t="shared" si="26"/>
        <v/>
      </c>
      <c r="V76" s="43">
        <f>MATCH(G76,options!$D$1:$D$20,0)</f>
        <v>11</v>
      </c>
    </row>
    <row r="77" spans="3:22" ht="56" x14ac:dyDescent="0.15">
      <c r="C77" s="42"/>
      <c r="D77" s="42"/>
      <c r="E77" s="36"/>
      <c r="F77" s="36"/>
      <c r="G77" s="43" t="s">
        <v>394</v>
      </c>
      <c r="H77" s="36" t="s">
        <v>749</v>
      </c>
      <c r="I77" s="44" t="b">
        <f>TRUE()</f>
        <v>1</v>
      </c>
      <c r="J77" s="42" t="b">
        <f>FALSE()</f>
        <v>0</v>
      </c>
      <c r="K77" s="47"/>
      <c r="L77" s="46" t="b">
        <f>FALSE()</f>
        <v>0</v>
      </c>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f>MATCH(G77,options!$D$1:$D$20,0)</f>
        <v>12</v>
      </c>
    </row>
    <row r="78" spans="3:22" ht="56" x14ac:dyDescent="0.15">
      <c r="C78" s="42"/>
      <c r="D78" s="42"/>
      <c r="E78" s="36"/>
      <c r="F78" s="36"/>
      <c r="G78" s="43" t="s">
        <v>396</v>
      </c>
      <c r="H78" s="36" t="s">
        <v>750</v>
      </c>
      <c r="I78" s="44" t="b">
        <f>TRUE()</f>
        <v>1</v>
      </c>
      <c r="J78" s="42" t="b">
        <f>FALSE()</f>
        <v>0</v>
      </c>
      <c r="K78" s="36" t="s">
        <v>802</v>
      </c>
      <c r="L78" s="46" t="b">
        <f>FALSE()</f>
        <v>0</v>
      </c>
      <c r="M78" s="47" t="str">
        <f t="shared" si="18"/>
        <v>https://download.lenovo.com/Images/Parts/01YN401/01YN401_A.jpg</v>
      </c>
      <c r="N78" s="47" t="str">
        <f t="shared" si="19"/>
        <v>https://download.lenovo.com/Images/Parts/01YN401/01YN401_B.jpg</v>
      </c>
      <c r="O78" s="48" t="str">
        <f t="shared" si="20"/>
        <v>https://download.lenovo.com/Images/Parts/01YN401/01YN401_details.jpg</v>
      </c>
      <c r="P78" t="str">
        <f t="shared" si="21"/>
        <v/>
      </c>
      <c r="Q78" t="str">
        <f t="shared" si="22"/>
        <v/>
      </c>
      <c r="R78" t="str">
        <f t="shared" si="23"/>
        <v/>
      </c>
      <c r="S78" t="str">
        <f t="shared" si="24"/>
        <v/>
      </c>
      <c r="T78" t="str">
        <f t="shared" si="25"/>
        <v/>
      </c>
      <c r="U78" t="str">
        <f t="shared" si="26"/>
        <v/>
      </c>
      <c r="V78" s="43">
        <f>MATCH(G78,options!$D$1:$D$20,0)</f>
        <v>13</v>
      </c>
    </row>
    <row r="79" spans="3:22" ht="56" x14ac:dyDescent="0.15">
      <c r="C79" s="42"/>
      <c r="D79" s="42"/>
      <c r="E79" s="36"/>
      <c r="F79" s="36"/>
      <c r="G79" s="43" t="s">
        <v>397</v>
      </c>
      <c r="H79" s="36" t="s">
        <v>751</v>
      </c>
      <c r="I79" s="44" t="b">
        <f>TRUE()</f>
        <v>1</v>
      </c>
      <c r="J79" s="42" t="b">
        <f>FALSE()</f>
        <v>0</v>
      </c>
      <c r="K79" s="36" t="s">
        <v>803</v>
      </c>
      <c r="L79" s="46" t="b">
        <f>FALSE()</f>
        <v>0</v>
      </c>
      <c r="M79" s="47" t="str">
        <f t="shared" si="18"/>
        <v>https://download.lenovo.com/Images/Parts/01YN329/01YN329_A.jpg</v>
      </c>
      <c r="N79" s="47" t="str">
        <f t="shared" si="19"/>
        <v>https://download.lenovo.com/Images/Parts/01YN329/01YN329_B.jpg</v>
      </c>
      <c r="O79" s="48" t="str">
        <f t="shared" si="20"/>
        <v>https://download.lenovo.com/Images/Parts/01YN329/01YN329_details.jpg</v>
      </c>
      <c r="P79" t="str">
        <f t="shared" si="21"/>
        <v/>
      </c>
      <c r="Q79" t="str">
        <f t="shared" si="22"/>
        <v/>
      </c>
      <c r="R79" t="str">
        <f t="shared" si="23"/>
        <v/>
      </c>
      <c r="S79" t="str">
        <f t="shared" si="24"/>
        <v/>
      </c>
      <c r="T79" t="str">
        <f t="shared" si="25"/>
        <v/>
      </c>
      <c r="U79" t="str">
        <f t="shared" si="26"/>
        <v/>
      </c>
      <c r="V79" s="43">
        <f>MATCH(G79,options!$D$1:$D$20,0)</f>
        <v>14</v>
      </c>
    </row>
    <row r="80" spans="3:22" ht="56" x14ac:dyDescent="0.15">
      <c r="C80" s="42"/>
      <c r="D80" s="42"/>
      <c r="E80" s="36"/>
      <c r="F80" s="36"/>
      <c r="G80" s="43" t="s">
        <v>400</v>
      </c>
      <c r="H80" s="36" t="s">
        <v>752</v>
      </c>
      <c r="I80" s="44" t="b">
        <f>TRUE()</f>
        <v>1</v>
      </c>
      <c r="J80" s="42" t="b">
        <f>FALSE()</f>
        <v>0</v>
      </c>
      <c r="K80" s="36" t="s">
        <v>804</v>
      </c>
      <c r="L80" s="46" t="b">
        <f>FALSE()</f>
        <v>0</v>
      </c>
      <c r="M80" s="47" t="str">
        <f t="shared" si="18"/>
        <v>https://download.lenovo.com/Images/Parts/01YN406/01YN406_A.jpg</v>
      </c>
      <c r="N80" s="47" t="str">
        <f t="shared" si="19"/>
        <v>https://download.lenovo.com/Images/Parts/01YN406/01YN406_B.jpg</v>
      </c>
      <c r="O80" s="48" t="str">
        <f t="shared" si="20"/>
        <v>https://download.lenovo.com/Images/Parts/01YN406/01YN406_details.jpg</v>
      </c>
      <c r="P80" t="str">
        <f t="shared" si="21"/>
        <v/>
      </c>
      <c r="Q80" t="str">
        <f t="shared" si="22"/>
        <v/>
      </c>
      <c r="R80" t="str">
        <f t="shared" si="23"/>
        <v/>
      </c>
      <c r="S80" t="str">
        <f t="shared" si="24"/>
        <v/>
      </c>
      <c r="T80" t="str">
        <f t="shared" si="25"/>
        <v/>
      </c>
      <c r="U80" t="str">
        <f t="shared" si="26"/>
        <v/>
      </c>
      <c r="V80" s="43">
        <f>MATCH(G80,options!$D$1:$D$20,0)</f>
        <v>15</v>
      </c>
    </row>
    <row r="81" spans="3:22" ht="70" x14ac:dyDescent="0.15">
      <c r="C81" s="42"/>
      <c r="D81" s="42"/>
      <c r="E81" s="36"/>
      <c r="F81" s="36"/>
      <c r="G81" s="43" t="s">
        <v>401</v>
      </c>
      <c r="H81" s="36" t="s">
        <v>753</v>
      </c>
      <c r="I81" s="44" t="b">
        <f>TRUE()</f>
        <v>1</v>
      </c>
      <c r="J81" s="42" t="b">
        <f>FALSE()</f>
        <v>0</v>
      </c>
      <c r="K81" s="36" t="s">
        <v>805</v>
      </c>
      <c r="L81" s="46" t="b">
        <f>FALSE()</f>
        <v>0</v>
      </c>
      <c r="M81" s="47" t="str">
        <f t="shared" si="18"/>
        <v>https://download.lenovo.com/Images/Parts/01YN409/01YN409_A.jpg</v>
      </c>
      <c r="N81" s="47" t="str">
        <f t="shared" si="19"/>
        <v>https://download.lenovo.com/Images/Parts/01YN409/01YN409_B.jpg</v>
      </c>
      <c r="O81" s="48" t="str">
        <f t="shared" si="20"/>
        <v>https://download.lenovo.com/Images/Parts/01YN409/01YN409_details.jpg</v>
      </c>
      <c r="P81" t="str">
        <f t="shared" si="21"/>
        <v/>
      </c>
      <c r="Q81" t="str">
        <f t="shared" si="22"/>
        <v/>
      </c>
      <c r="R81" t="str">
        <f t="shared" si="23"/>
        <v/>
      </c>
      <c r="S81" t="str">
        <f t="shared" si="24"/>
        <v/>
      </c>
      <c r="T81" t="str">
        <f t="shared" si="25"/>
        <v/>
      </c>
      <c r="U81" t="str">
        <f t="shared" si="26"/>
        <v/>
      </c>
      <c r="V81" s="43">
        <f>MATCH(G81,options!$D$1:$D$20,0)</f>
        <v>16</v>
      </c>
    </row>
    <row r="82" spans="3:22" ht="56" x14ac:dyDescent="0.15">
      <c r="C82" s="42"/>
      <c r="D82" s="42"/>
      <c r="E82" s="36"/>
      <c r="F82" s="36"/>
      <c r="G82" s="43" t="s">
        <v>402</v>
      </c>
      <c r="H82" s="36" t="s">
        <v>754</v>
      </c>
      <c r="I82" s="44" t="b">
        <f>TRUE()</f>
        <v>1</v>
      </c>
      <c r="J82" s="42" t="b">
        <f>FALSE()</f>
        <v>0</v>
      </c>
      <c r="K82" s="36" t="s">
        <v>794</v>
      </c>
      <c r="L82" s="46" t="b">
        <f>FALSE()</f>
        <v>0</v>
      </c>
      <c r="M82" s="47" t="str">
        <f t="shared" si="18"/>
        <v>https://download.lenovo.com/Images/Parts/01YN402/01YN402_A.jpg</v>
      </c>
      <c r="N82" s="47" t="str">
        <f t="shared" si="19"/>
        <v>https://download.lenovo.com/Images/Parts/01YN402/01YN402_B.jpg</v>
      </c>
      <c r="O82" s="48" t="str">
        <f t="shared" si="20"/>
        <v>https://download.lenovo.com/Images/Parts/01YN402/01YN402_details.jpg</v>
      </c>
      <c r="P82" t="str">
        <f t="shared" si="21"/>
        <v/>
      </c>
      <c r="Q82" t="str">
        <f t="shared" si="22"/>
        <v/>
      </c>
      <c r="R82" t="str">
        <f t="shared" si="23"/>
        <v/>
      </c>
      <c r="S82" t="str">
        <f t="shared" si="24"/>
        <v/>
      </c>
      <c r="T82" t="str">
        <f t="shared" si="25"/>
        <v/>
      </c>
      <c r="U82" t="str">
        <f t="shared" si="26"/>
        <v/>
      </c>
      <c r="V82" s="43">
        <f>MATCH(G82,options!$D$1:$D$20,0)</f>
        <v>17</v>
      </c>
    </row>
    <row r="83" spans="3:22" ht="56" x14ac:dyDescent="0.15">
      <c r="C83" s="42"/>
      <c r="D83" s="42"/>
      <c r="E83" s="36"/>
      <c r="F83" s="36"/>
      <c r="G83" s="43" t="s">
        <v>404</v>
      </c>
      <c r="H83" s="36" t="s">
        <v>755</v>
      </c>
      <c r="I83" s="44" t="b">
        <f>TRUE()</f>
        <v>1</v>
      </c>
      <c r="J83" s="42" t="b">
        <f>FALSE()</f>
        <v>0</v>
      </c>
      <c r="K83" s="36" t="s">
        <v>803</v>
      </c>
      <c r="L83" s="46" t="b">
        <f>FALSE()</f>
        <v>0</v>
      </c>
      <c r="M83" s="47" t="str">
        <f t="shared" si="18"/>
        <v>https://download.lenovo.com/Images/Parts/01YN329/01YN329_A.jpg</v>
      </c>
      <c r="N83" s="47" t="str">
        <f t="shared" si="19"/>
        <v>https://download.lenovo.com/Images/Parts/01YN329/01YN329_B.jpg</v>
      </c>
      <c r="O83" s="48" t="str">
        <f t="shared" si="20"/>
        <v>https://download.lenovo.com/Images/Parts/01YN329/01YN329_details.jpg</v>
      </c>
      <c r="P83" t="str">
        <f t="shared" si="21"/>
        <v/>
      </c>
      <c r="Q83" t="str">
        <f t="shared" si="22"/>
        <v/>
      </c>
      <c r="R83" t="str">
        <f t="shared" si="23"/>
        <v/>
      </c>
      <c r="S83" t="str">
        <f t="shared" si="24"/>
        <v/>
      </c>
      <c r="T83" t="str">
        <f t="shared" si="25"/>
        <v/>
      </c>
      <c r="U83" t="str">
        <f t="shared" si="26"/>
        <v/>
      </c>
      <c r="V83" s="43">
        <f>MATCH(G83,options!$D$1:$D$20,0)</f>
        <v>18</v>
      </c>
    </row>
    <row r="84" spans="3: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3: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3: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3: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3: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3: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3: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3: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3: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3: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3: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3: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3: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2024-07-24T20:38:42Z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