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80s/"/>
    </mc:Choice>
  </mc:AlternateContent>
  <xr:revisionPtr revIDLastSave="0" documentId="13_ncr:1_{02F18A9E-DE2A-7A4F-8BEA-8F5D3CB6DF9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D83" i="2"/>
  <c r="C83" i="2"/>
  <c r="D82" i="2"/>
  <c r="C82" i="2"/>
  <c r="D81" i="2"/>
  <c r="C81" i="2"/>
  <c r="CO82" i="1" s="1"/>
  <c r="L82" i="1" s="1"/>
  <c r="D80" i="2"/>
  <c r="C80" i="2"/>
  <c r="CO81" i="1" s="1"/>
  <c r="D79" i="2"/>
  <c r="C79" i="2"/>
  <c r="CO80" i="1" s="1"/>
  <c r="D78" i="2"/>
  <c r="C78" i="2"/>
  <c r="D77" i="2"/>
  <c r="C77" i="2"/>
  <c r="D76" i="2"/>
  <c r="C76" i="2"/>
  <c r="CO77" i="1" s="1"/>
  <c r="D75" i="2"/>
  <c r="C75" i="2"/>
  <c r="D74" i="2"/>
  <c r="C74" i="2"/>
  <c r="CO75" i="1" s="1"/>
  <c r="L75" i="1" s="1"/>
  <c r="D73" i="2"/>
  <c r="C73" i="2"/>
  <c r="D72" i="2"/>
  <c r="C72" i="2"/>
  <c r="D71" i="2"/>
  <c r="C71" i="2"/>
  <c r="D70" i="2"/>
  <c r="C70" i="2"/>
  <c r="CO71" i="1" s="1"/>
  <c r="D69" i="2"/>
  <c r="C69" i="2"/>
  <c r="CO70" i="1" s="1"/>
  <c r="D68" i="2"/>
  <c r="C68" i="2"/>
  <c r="D67" i="2"/>
  <c r="C67" i="2"/>
  <c r="D66" i="2"/>
  <c r="C66" i="2"/>
  <c r="D65" i="2"/>
  <c r="C65" i="2"/>
  <c r="CO66" i="1" s="1"/>
  <c r="D64" i="2"/>
  <c r="C64" i="2"/>
  <c r="CO65" i="1" s="1"/>
  <c r="L65" i="1" s="1"/>
  <c r="D63" i="2"/>
  <c r="C63" i="2"/>
  <c r="D62" i="2"/>
  <c r="C62" i="2"/>
  <c r="D61" i="2"/>
  <c r="C61" i="2"/>
  <c r="D60" i="2"/>
  <c r="C60" i="2"/>
  <c r="D59" i="2"/>
  <c r="C59" i="2"/>
  <c r="D58" i="2"/>
  <c r="C58" i="2"/>
  <c r="D57" i="2"/>
  <c r="C57" i="2"/>
  <c r="D56" i="2"/>
  <c r="C56" i="2"/>
  <c r="CO57" i="1" s="1"/>
  <c r="D55" i="2"/>
  <c r="C55" i="2"/>
  <c r="D54" i="2"/>
  <c r="C54" i="2"/>
  <c r="CO55" i="1" s="1"/>
  <c r="L55" i="1" s="1"/>
  <c r="D53" i="2"/>
  <c r="C53" i="2"/>
  <c r="D52" i="2"/>
  <c r="C52" i="2"/>
  <c r="D51" i="2"/>
  <c r="C51" i="2"/>
  <c r="CO52" i="1" s="1"/>
  <c r="D50" i="2"/>
  <c r="C50" i="2"/>
  <c r="CO51" i="1" s="1"/>
  <c r="D49" i="2"/>
  <c r="C49" i="2"/>
  <c r="CO50" i="1" s="1"/>
  <c r="L50" i="1" s="1"/>
  <c r="D48" i="2"/>
  <c r="C48" i="2"/>
  <c r="D47" i="2"/>
  <c r="C47" i="2"/>
  <c r="D46" i="2"/>
  <c r="C46" i="2"/>
  <c r="D45" i="2"/>
  <c r="C45" i="2"/>
  <c r="CO46" i="1" s="1"/>
  <c r="D44" i="2"/>
  <c r="C44" i="2"/>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L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L83" i="1"/>
  <c r="AA83" i="1"/>
  <c r="Z83" i="1"/>
  <c r="Y83" i="1"/>
  <c r="X83" i="1"/>
  <c r="W83" i="1"/>
  <c r="L83" i="1"/>
  <c r="J83" i="1"/>
  <c r="I83" i="1"/>
  <c r="H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A79" i="1"/>
  <c r="Z79" i="1"/>
  <c r="Y79" i="1"/>
  <c r="X79" i="1"/>
  <c r="W79" i="1"/>
  <c r="N79" i="1"/>
  <c r="J79" i="1"/>
  <c r="I79" i="1"/>
  <c r="H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A78" i="1"/>
  <c r="Z78" i="1"/>
  <c r="Y78" i="1"/>
  <c r="X78" i="1"/>
  <c r="W78" i="1"/>
  <c r="J78" i="1"/>
  <c r="I78" i="1"/>
  <c r="H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A77" i="1"/>
  <c r="Z77" i="1"/>
  <c r="Y77" i="1"/>
  <c r="X77" i="1"/>
  <c r="W77" i="1"/>
  <c r="S77" i="1"/>
  <c r="R77" i="1"/>
  <c r="Q77" i="1"/>
  <c r="J77" i="1"/>
  <c r="I77" i="1"/>
  <c r="H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A74" i="1"/>
  <c r="Z74" i="1"/>
  <c r="Y74" i="1"/>
  <c r="X74" i="1"/>
  <c r="W74" i="1"/>
  <c r="J74" i="1"/>
  <c r="I74" i="1"/>
  <c r="H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A69" i="1"/>
  <c r="Z69" i="1"/>
  <c r="Y69" i="1"/>
  <c r="X69" i="1"/>
  <c r="W69" i="1"/>
  <c r="U69" i="1"/>
  <c r="J69" i="1"/>
  <c r="I69" i="1"/>
  <c r="H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A68" i="1"/>
  <c r="Z68" i="1"/>
  <c r="Y68" i="1"/>
  <c r="X68" i="1"/>
  <c r="W68" i="1"/>
  <c r="M68" i="1"/>
  <c r="J68" i="1"/>
  <c r="I68" i="1"/>
  <c r="H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A67" i="1"/>
  <c r="Z67" i="1"/>
  <c r="Y67" i="1"/>
  <c r="X67" i="1"/>
  <c r="W67" i="1"/>
  <c r="P67" i="1"/>
  <c r="O67" i="1"/>
  <c r="J67" i="1"/>
  <c r="I67" i="1"/>
  <c r="H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L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74" i="1" l="1"/>
  <c r="AB51" i="1"/>
  <c r="AB55" i="1"/>
  <c r="AB76" i="1"/>
  <c r="AB58" i="1"/>
  <c r="AB13" i="1"/>
  <c r="AB54" i="1"/>
  <c r="AB12" i="1"/>
  <c r="AB28" i="1"/>
  <c r="AB75" i="1"/>
  <c r="AB15" i="1"/>
  <c r="AB11" i="1"/>
  <c r="AB38" i="1"/>
  <c r="AB53" i="1"/>
  <c r="AB57" i="1"/>
  <c r="AB61" i="1"/>
  <c r="AB67" i="1"/>
  <c r="AM65" i="1"/>
  <c r="AM77" i="1"/>
  <c r="AK39" i="1"/>
  <c r="AM69" i="1"/>
  <c r="AK79" i="1"/>
  <c r="AM84" i="1"/>
  <c r="AM46" i="1"/>
  <c r="AM79" i="1"/>
  <c r="AM81" i="1"/>
  <c r="AM50" i="1"/>
  <c r="AM83" i="1"/>
  <c r="AK48" i="1"/>
  <c r="AK34" i="1"/>
  <c r="AM48" i="1"/>
  <c r="AM64" i="1"/>
  <c r="AL77" i="1"/>
  <c r="AL56" i="1"/>
  <c r="AL79" i="1"/>
  <c r="AI39" i="1"/>
  <c r="AI75" i="1"/>
  <c r="AI6" i="1"/>
  <c r="AJ25" i="1"/>
  <c r="AK30" i="1"/>
  <c r="AK32" i="1"/>
  <c r="AI37" i="1"/>
  <c r="AI61" i="1"/>
  <c r="AI66" i="1"/>
  <c r="AI69" i="1"/>
  <c r="AI78" i="1"/>
  <c r="AI81" i="1"/>
  <c r="AJ84" i="1"/>
  <c r="AK25" i="1"/>
  <c r="AJ37" i="1"/>
  <c r="AI56" i="1"/>
  <c r="AK84" i="1"/>
  <c r="AI45" i="1"/>
  <c r="AK37" i="1"/>
  <c r="AK43" i="1"/>
  <c r="AI46" i="1"/>
  <c r="AI58" i="1"/>
  <c r="AI68" i="1"/>
  <c r="AI30" i="1"/>
  <c r="AI50" i="1"/>
  <c r="AI59" i="1"/>
  <c r="AK42" i="1"/>
  <c r="AK46" i="1"/>
  <c r="AI49" i="1"/>
  <c r="AI80" i="1"/>
  <c r="AI23" i="1"/>
  <c r="AI84" i="1"/>
  <c r="AK49" i="1"/>
  <c r="AI65" i="1"/>
  <c r="AI77" i="1"/>
  <c r="AK80" i="1"/>
  <c r="AI51" i="1"/>
  <c r="AI60" i="1"/>
  <c r="AI67" i="1"/>
  <c r="AI70" i="1"/>
  <c r="AI76" i="1"/>
  <c r="AI47" i="1"/>
  <c r="AK27" i="1"/>
  <c r="AI48" i="1"/>
  <c r="AI55" i="1"/>
  <c r="AI57" i="1"/>
  <c r="AI73" i="1"/>
  <c r="F74" i="1"/>
  <c r="AI74" i="1"/>
  <c r="AI64" i="1"/>
  <c r="AI54" i="1"/>
  <c r="F77" i="1"/>
  <c r="F78" i="1"/>
  <c r="AI83" i="1"/>
  <c r="AI63" i="1"/>
  <c r="AI53" i="1"/>
  <c r="AI82" i="1"/>
  <c r="AI72" i="1"/>
  <c r="AI62" i="1"/>
  <c r="AI52" i="1"/>
  <c r="AI71" i="1"/>
  <c r="F83" i="1"/>
  <c r="AI79" i="1"/>
  <c r="F69" i="1"/>
  <c r="AI40" i="1"/>
  <c r="F67" i="1"/>
  <c r="F68" i="1"/>
  <c r="F79" i="1"/>
  <c r="F82" i="1"/>
  <c r="FE34" i="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<sst xmlns="http://schemas.openxmlformats.org/spreadsheetml/2006/main" count="1121" uniqueCount="824">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</sst>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822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823</v>
      </c>
    </row>
    <row r="4" spans="1:193" ht="17" x14ac:dyDescent="0.2">
      <c r="A4" s="1" t="str">
        <f>IF(ISBLANK(Values!E3),"",IF(Values!$B$37="EU","computercomponent","computer"))</f>
        <v>computercomponent</v>
      </c>
      <c r="B4" s="27" t="str">
        <f>Values!B13</f>
        <v>Lenovo T490 Parent</v>
      </c>
      <c r="C4" s="27" t="s">
        <v>345</v>
      </c>
      <c r="D4" s="28">
        <f>Values!B14</f>
        <v>5714401488996</v>
      </c>
      <c r="E4" s="1" t="s">
        <v>346</v>
      </c>
      <c r="F4" s="27" t="str">
        <f>SUBSTITUTE(Values!B1, "{language}", "") &amp; " " &amp; Values!B3</f>
        <v>ersättningsbakgrundsbelyst  tangentbord för Lenovo Thinkpad T480s, T490, E490, L480, L490, L380, L390, L380 Yoga, L390 Yoga, E490, E480</v>
      </c>
      <c r="G4" s="27" t="s">
        <v>345</v>
      </c>
      <c r="H4" s="1" t="str">
        <f>Values!B16</f>
        <v>computer-keyboards</v>
      </c>
      <c r="I4" s="1" t="str">
        <f>IF(ISBLANK(Values!E3),"","4730574031")</f>
        <v>4730574031</v>
      </c>
      <c r="J4" s="29" t="str">
        <f>Values!B13</f>
        <v>Lenovo T490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T480s black - DE</v>
      </c>
      <c r="C5" s="29" t="str">
        <f>IF(ISBLANK(Values!E4),"","TellusRem")</f>
        <v>TellusRem</v>
      </c>
      <c r="D5" s="28">
        <f>IF(ISBLANK(Values!E4),"",Values!E4)</f>
        <v>5714401480013</v>
      </c>
      <c r="E5" s="1" t="str">
        <f>IF(ISBLANK(Values!E4),"","EAN")</f>
        <v>EAN</v>
      </c>
      <c r="F5" s="27" t="str">
        <f>IF(ISBLANK(Values!E4),"",IF(Values!J4, SUBSTITUTE(Values!$B$1, "{language}", Values!H4) &amp; " " &amp;Values!$B$3, SUBSTITUTE(Values!$B$2, "{language}", Values!$H4) &amp; " " &amp;Values!$B$3))</f>
        <v>ersättningsbakgrundsbelyst Lenovo T480s black - DE tangentbord för Lenovo Thinkpad T480s, T490, E490, L480, L490, L380, L390, L380 Yoga, L390 Yoga, E490, E480</v>
      </c>
      <c r="G5" s="29" t="str">
        <f>IF(ISBLANK(Values!E4),"",IF(Values!$B$20="PartialUpdate","","TellusRem"))</f>
        <v/>
      </c>
      <c r="H5" s="1" t="str">
        <f>IF(ISBLANK(Values!E4),"",Values!$B$16)</f>
        <v>computer-keyboards</v>
      </c>
      <c r="I5" s="1" t="str">
        <f>IF(ISBLANK(Values!E4),"","4730574031")</f>
        <v>4730574031</v>
      </c>
      <c r="J5" s="31" t="str">
        <f>IF(ISBLANK(Values!E4),"",Values!F4 )</f>
        <v>Lenovo T480s black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https://raw.githubusercontent.com/PatrickVibild/TellusAmazonPictures/master/pictures/Lenovo/T480S/BL/DE/1.jpg</v>
      </c>
      <c r="N5" s="27" t="str">
        <f>IF(ISBLANK(Values!$F4),"",Values!N4)</f>
        <v>https://raw.githubusercontent.com/PatrickVibild/TellusAmazonPictures/master/pictures/Lenovo/T480S/BL/DE/2.jpg</v>
      </c>
      <c r="O5" s="27" t="str">
        <f>IF(ISBLANK(Values!$F4),"",Values!O4)</f>
        <v>https://raw.githubusercontent.com/PatrickVibild/TellusAmazonPictures/master/pictures/Lenovo/T480S/BL/DE/3.jpg</v>
      </c>
      <c r="P5" s="27" t="str">
        <f>IF(ISBLANK(Values!$F4),"",Values!P4)</f>
        <v>https://raw.githubusercontent.com/PatrickVibild/TellusAmazonPictures/master/pictures/Lenovo/T480S/BL/DE/4.jpg</v>
      </c>
      <c r="Q5" s="27" t="str">
        <f>IF(ISBLANK(Values!$F4),"",Values!Q4)</f>
        <v>https://raw.githubusercontent.com/PatrickVibild/TellusAmazonPictures/master/pictures/Lenovo/T480S/BL/DE/5.jpg</v>
      </c>
      <c r="R5" s="27" t="str">
        <f>IF(ISBLANK(Values!$F4),"",Values!R4)</f>
        <v>https://raw.githubusercontent.com/PatrickVibild/TellusAmazonPictures/master/pictures/Lenovo/T480S/BL/DE/6.jpg</v>
      </c>
      <c r="S5" s="27" t="str">
        <f>IF(ISBLANK(Values!$F4),"",Values!S4)</f>
        <v>https://raw.githubusercontent.com/PatrickVibild/TellusAmazonPictures/master/pictures/Lenovo/T480S/BL/DE/7.jpg</v>
      </c>
      <c r="T5" s="27" t="str">
        <f>IF(ISBLANK(Values!$F4),"",Values!T4)</f>
        <v>https://raw.githubusercontent.com/PatrickVibild/TellusAmazonPictures/master/pictures/Lenovo/T480S/BL/DE/8.jpg</v>
      </c>
      <c r="U5" s="27" t="str">
        <f>IF(ISBLANK(Values!$F4),"",Values!U4)</f>
        <v>https://raw.githubusercontent.com/PatrickVibild/TellusAmazonPictures/master/pictures/Lenovo/T480S/BL/DE/9.jpg</v>
      </c>
      <c r="W5" s="29" t="str">
        <f>IF(ISBLANK(Values!E4),"","Child")</f>
        <v>Child</v>
      </c>
      <c r="X5" s="29" t="str">
        <f>IF(ISBLANK(Values!E4),"",Values!$B$13)</f>
        <v>Lenovo T490 Parent</v>
      </c>
      <c r="Y5" s="31" t="str">
        <f>IF(ISBLANK(Values!E4),"","Size-Color")</f>
        <v>Size-Color</v>
      </c>
      <c r="Z5" s="29" t="str">
        <f>IF(ISBLANK(Values!E4),"","variation")</f>
        <v>variation</v>
      </c>
      <c r="AA5" s="1" t="str">
        <f>IF(ISBLANK(Values!E4),"",Values!$B$20)</f>
        <v>PartialUpdate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34" t="str">
        <f>IF(ISBLANK(Values!E4),"",IF(Values!I4,Values!$B$23,Values!$B$33))</f>
        <v>👉 RENOVERAT: SPARA PENGAR - Ersättande Lenovo-tangentbord för laptop, samma kvalitet som OEM-tangentbord. TellusRem är den ledande tangentbordsdistributören i världen sedan 2011. Perfekt ersättningstangentbord, lätt att byta ut och installera.</v>
      </c>
      <c r="AJ5" s="3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Lenovo T480s black - DE bakgrundsbelyst.</v>
      </c>
      <c r="AM5" s="1" t="str">
        <f>SUBSTITUTE(IF(ISBLANK(Values!E4),"",Values!$B$27),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5" s="27" t="str">
        <f>IF(ISBLANK(Values!E4),"",Values!H4)</f>
        <v>Lenovo T480s black - DE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1" t="str">
        <f>IF(ISBLANK(Values!E4),"","Parts")</f>
        <v>Parts</v>
      </c>
      <c r="DP5" s="1" t="str">
        <f>IF(ISBLANK(Values!E4),"",Values!$B$31)</f>
        <v>6 månaders garanti efter leveransdatum. I händelse av fel på tangentbordet kommer en ny enhet eller en reservdel till produktens tangentbord att skickas. Vid brist på lager ges full återbetalning.</v>
      </c>
      <c r="DY5" t="str">
        <f>IF(ISBLANK(Values!$E4), "", "not_applicable")</f>
        <v>not_applicable</v>
      </c>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48" x14ac:dyDescent="0.2">
      <c r="A6" s="1" t="str">
        <f>IF(ISBLANK(Values!E5),"",IF(Values!$B$37="EU","computercomponent","computer"))</f>
        <v>computercomponent</v>
      </c>
      <c r="B6" s="33" t="str">
        <f>IF(ISBLANK(Values!E5),"",Values!F5)</f>
        <v>Lenovo T480s black - FR</v>
      </c>
      <c r="C6" s="29" t="str">
        <f>IF(ISBLANK(Values!E5),"","TellusRem")</f>
        <v>TellusRem</v>
      </c>
      <c r="D6" s="28">
        <f>IF(ISBLANK(Values!E5),"",Values!E5)</f>
        <v>5714401480020</v>
      </c>
      <c r="E6" s="1" t="str">
        <f>IF(ISBLANK(Values!E5),"","EAN")</f>
        <v>EAN</v>
      </c>
      <c r="F6" s="27" t="str">
        <f>IF(ISBLANK(Values!E5),"",IF(Values!J5, SUBSTITUTE(Values!$B$1, "{language}", Values!H5) &amp; " " &amp;Values!$B$3, SUBSTITUTE(Values!$B$2, "{language}", Values!$H5) &amp; " " &amp;Values!$B$3))</f>
        <v>ersättningsbakgrundsbelyst Lenovo T480s black - FR tangentbord för Lenovo Thinkpad T480s, T490, E490, L480, L490, L380, L390, L380 Yoga, L390 Yoga, E490, E480</v>
      </c>
      <c r="G6" s="29" t="str">
        <f>IF(ISBLANK(Values!E5),"",IF(Values!$B$20="PartialUpdate","","TellusRem"))</f>
        <v/>
      </c>
      <c r="H6" s="1" t="str">
        <f>IF(ISBLANK(Values!E5),"",Values!$B$16)</f>
        <v>computer-keyboards</v>
      </c>
      <c r="I6" s="1" t="str">
        <f>IF(ISBLANK(Values!E5),"","4730574031")</f>
        <v>4730574031</v>
      </c>
      <c r="J6" s="31" t="str">
        <f>IF(ISBLANK(Values!E5),"",Values!F5 )</f>
        <v>Lenovo T480s black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https://raw.githubusercontent.com/PatrickVibild/TellusAmazonPictures/master/pictures/Lenovo/T480S/BL/FR/1.jpg</v>
      </c>
      <c r="N6" s="27" t="str">
        <f>IF(ISBLANK(Values!$F5),"",Values!N5)</f>
        <v>https://raw.githubusercontent.com/PatrickVibild/TellusAmazonPictures/master/pictures/Lenovo/T480S/BL/FR/2.jpg</v>
      </c>
      <c r="O6" s="27" t="str">
        <f>IF(ISBLANK(Values!$F5),"",Values!O5)</f>
        <v>https://raw.githubusercontent.com/PatrickVibild/TellusAmazonPictures/master/pictures/Lenovo/T480S/BL/FR/3.jpg</v>
      </c>
      <c r="P6" s="27" t="str">
        <f>IF(ISBLANK(Values!$F5),"",Values!P5)</f>
        <v>https://raw.githubusercontent.com/PatrickVibild/TellusAmazonPictures/master/pictures/Lenovo/T480S/BL/FR/4.jpg</v>
      </c>
      <c r="Q6" s="27" t="str">
        <f>IF(ISBLANK(Values!$F5),"",Values!Q5)</f>
        <v>https://raw.githubusercontent.com/PatrickVibild/TellusAmazonPictures/master/pictures/Lenovo/T480S/BL/FR/5.jpg</v>
      </c>
      <c r="R6" s="27" t="str">
        <f>IF(ISBLANK(Values!$F5),"",Values!R5)</f>
        <v>https://raw.githubusercontent.com/PatrickVibild/TellusAmazonPictures/master/pictures/Lenovo/T480S/BL/FR/6.jpg</v>
      </c>
      <c r="S6" s="27" t="str">
        <f>IF(ISBLANK(Values!$F5),"",Values!S5)</f>
        <v>https://raw.githubusercontent.com/PatrickVibild/TellusAmazonPictures/master/pictures/Lenovo/T480S/BL/FR/7.jpg</v>
      </c>
      <c r="T6" s="27" t="str">
        <f>IF(ISBLANK(Values!$F5),"",Values!T5)</f>
        <v>https://raw.githubusercontent.com/PatrickVibild/TellusAmazonPictures/master/pictures/Lenovo/T480S/BL/FR/8.jpg</v>
      </c>
      <c r="U6" s="27" t="str">
        <f>IF(ISBLANK(Values!$F5),"",Values!U5)</f>
        <v>https://raw.githubusercontent.com/PatrickVibild/TellusAmazonPictures/master/pictures/Lenovo/T480S/BL/FR/9.jpg</v>
      </c>
      <c r="W6" s="29" t="str">
        <f>IF(ISBLANK(Values!E5),"","Child")</f>
        <v>Child</v>
      </c>
      <c r="X6" s="29" t="str">
        <f>IF(ISBLANK(Values!E5),"",Values!$B$13)</f>
        <v>Lenovo T490 Parent</v>
      </c>
      <c r="Y6" s="31" t="str">
        <f>IF(ISBLANK(Values!E5),"","Size-Color")</f>
        <v>Size-Color</v>
      </c>
      <c r="Z6" s="29" t="str">
        <f>IF(ISBLANK(Values!E5),"","variation")</f>
        <v>variation</v>
      </c>
      <c r="AA6" s="1" t="str">
        <f>IF(ISBLANK(Values!E5),"",Values!$B$20)</f>
        <v>PartialUpdate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34" t="str">
        <f>IF(ISBLANK(Values!E5),"",IF(Values!I5,Values!$B$23,Values!$B$33))</f>
        <v>👉 RENOVERAT: SPARA PENGAR - Ersättande Lenovo-tangentbord för laptop, samma kvalitet som OEM-tangentbord. TellusRem är den ledande tangentbordsdistributören i världen sedan 2011. Perfekt ersättningstangentbord, lätt att byta ut och installera.</v>
      </c>
      <c r="AJ6" s="3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Lenovo T480s black - FR bakgrundsbelyst.</v>
      </c>
      <c r="AM6" s="1" t="str">
        <f>SUBSTITUTE(IF(ISBLANK(Values!E5),"",Values!$B$27),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6" s="27" t="str">
        <f>IF(ISBLANK(Values!E5),"",Values!H5)</f>
        <v>Lenovo T480s black - FR</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1" t="str">
        <f>IF(ISBLANK(Values!E5),"","Parts")</f>
        <v>Parts</v>
      </c>
      <c r="DP6" s="1" t="str">
        <f>IF(ISBLANK(Values!E5),"",Values!$B$31)</f>
        <v>6 månaders garanti efter leveransdatum. I händelse av fel på tangentbordet kommer en ny enhet eller en reservdel till produktens tangentbord att skickas. Vid brist på lager ges full återbetalning.</v>
      </c>
      <c r="DY6" t="str">
        <f>IF(ISBLANK(Values!$E5), "", "not_applicable")</f>
        <v>not_applicable</v>
      </c>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48" x14ac:dyDescent="0.2">
      <c r="A7" s="1" t="str">
        <f>IF(ISBLANK(Values!E6),"",IF(Values!$B$37="EU","computercomponent","computer"))</f>
        <v>computercomponent</v>
      </c>
      <c r="B7" s="33" t="str">
        <f>IF(ISBLANK(Values!E6),"",Values!F6)</f>
        <v>Lenovo T480s black - IT</v>
      </c>
      <c r="C7" s="29" t="str">
        <f>IF(ISBLANK(Values!E6),"","TellusRem")</f>
        <v>TellusRem</v>
      </c>
      <c r="D7" s="28">
        <f>IF(ISBLANK(Values!E6),"",Values!E6)</f>
        <v>5714401480037</v>
      </c>
      <c r="E7" s="1" t="str">
        <f>IF(ISBLANK(Values!E6),"","EAN")</f>
        <v>EAN</v>
      </c>
      <c r="F7" s="27" t="str">
        <f>IF(ISBLANK(Values!E6),"",IF(Values!J6, SUBSTITUTE(Values!$B$1, "{language}", Values!H6) &amp; " " &amp;Values!$B$3, SUBSTITUTE(Values!$B$2, "{language}", Values!$H6) &amp; " " &amp;Values!$B$3))</f>
        <v>ersättningsbakgrundsbelyst Lenovo T480s black - IT tangentbord för Lenovo Thinkpad T480s, T490, E490, L480, L490, L380, L390, L380 Yoga, L390 Yoga, E490, E480</v>
      </c>
      <c r="G7" s="29" t="str">
        <f>IF(ISBLANK(Values!E6),"",IF(Values!$B$20="PartialUpdate","","TellusRem"))</f>
        <v/>
      </c>
      <c r="H7" s="1" t="str">
        <f>IF(ISBLANK(Values!E6),"",Values!$B$16)</f>
        <v>computer-keyboards</v>
      </c>
      <c r="I7" s="1" t="str">
        <f>IF(ISBLANK(Values!E6),"","4730574031")</f>
        <v>4730574031</v>
      </c>
      <c r="J7" s="31" t="str">
        <f>IF(ISBLANK(Values!E6),"",Values!F6 )</f>
        <v>Lenovo T480s black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https://raw.githubusercontent.com/PatrickVibild/TellusAmazonPictures/master/pictures/Lenovo/T480S/BL/IT/1.jpg</v>
      </c>
      <c r="N7" s="27" t="str">
        <f>IF(ISBLANK(Values!$F6),"",Values!N6)</f>
        <v>https://raw.githubusercontent.com/PatrickVibild/TellusAmazonPictures/master/pictures/Lenovo/T480S/BL/IT/2.jpg</v>
      </c>
      <c r="O7" s="27" t="str">
        <f>IF(ISBLANK(Values!$F6),"",Values!O6)</f>
        <v>https://raw.githubusercontent.com/PatrickVibild/TellusAmazonPictures/master/pictures/Lenovo/T480S/BL/IT/3.jpg</v>
      </c>
      <c r="P7" s="27" t="str">
        <f>IF(ISBLANK(Values!$F6),"",Values!P6)</f>
        <v>https://raw.githubusercontent.com/PatrickVibild/TellusAmazonPictures/master/pictures/Lenovo/T480S/BL/IT/4.jpg</v>
      </c>
      <c r="Q7" s="27" t="str">
        <f>IF(ISBLANK(Values!$F6),"",Values!Q6)</f>
        <v>https://raw.githubusercontent.com/PatrickVibild/TellusAmazonPictures/master/pictures/Lenovo/T480S/BL/IT/5.jpg</v>
      </c>
      <c r="R7" s="27" t="str">
        <f>IF(ISBLANK(Values!$F6),"",Values!R6)</f>
        <v>https://raw.githubusercontent.com/PatrickVibild/TellusAmazonPictures/master/pictures/Lenovo/T480S/BL/IT/6.jpg</v>
      </c>
      <c r="S7" s="27" t="str">
        <f>IF(ISBLANK(Values!$F6),"",Values!S6)</f>
        <v>https://raw.githubusercontent.com/PatrickVibild/TellusAmazonPictures/master/pictures/Lenovo/T480S/BL/IT/7.jpg</v>
      </c>
      <c r="T7" s="27" t="str">
        <f>IF(ISBLANK(Values!$F6),"",Values!T6)</f>
        <v>https://raw.githubusercontent.com/PatrickVibild/TellusAmazonPictures/master/pictures/Lenovo/T480S/BL/IT/8.jpg</v>
      </c>
      <c r="U7" s="27" t="str">
        <f>IF(ISBLANK(Values!$F6),"",Values!U6)</f>
        <v>https://raw.githubusercontent.com/PatrickVibild/TellusAmazonPictures/master/pictures/Lenovo/T480S/BL/IT/9.jpg</v>
      </c>
      <c r="W7" s="29" t="str">
        <f>IF(ISBLANK(Values!E6),"","Child")</f>
        <v>Child</v>
      </c>
      <c r="X7" s="29" t="str">
        <f>IF(ISBLANK(Values!E6),"",Values!$B$13)</f>
        <v>Lenovo T490 Parent</v>
      </c>
      <c r="Y7" s="31" t="str">
        <f>IF(ISBLANK(Values!E6),"","Size-Color")</f>
        <v>Size-Color</v>
      </c>
      <c r="Z7" s="29" t="str">
        <f>IF(ISBLANK(Values!E6),"","variation")</f>
        <v>variation</v>
      </c>
      <c r="AA7" s="1" t="str">
        <f>IF(ISBLANK(Values!E6),"",Values!$B$20)</f>
        <v>PartialUpdate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34" t="str">
        <f>IF(ISBLANK(Values!E6),"",IF(Values!I6,Values!$B$23,Values!$B$33))</f>
        <v>👉 RENOVERAT: SPARA PENGAR - Ersättande Lenovo-tangentbord för laptop, samma kvalitet som OEM-tangentbord. TellusRem är den ledande tangentbordsdistributören i världen sedan 2011. Perfekt ersättningstangentbord, lätt att byta ut och installera.</v>
      </c>
      <c r="AJ7" s="3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Lenovo T480s black - IT bakgrundsbelyst.</v>
      </c>
      <c r="AM7" s="1" t="str">
        <f>SUBSTITUTE(IF(ISBLANK(Values!E6),"",Values!$B$27),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7" s="27" t="str">
        <f>IF(ISBLANK(Values!E6),"",Values!H6)</f>
        <v>Lenovo T480s black - IT</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1" t="str">
        <f>IF(ISBLANK(Values!E6),"","Parts")</f>
        <v>Parts</v>
      </c>
      <c r="DP7" s="1" t="str">
        <f>IF(ISBLANK(Values!E6),"",Values!$B$31)</f>
        <v>6 månaders garanti efter leveransdatum. I händelse av fel på tangentbordet kommer en ny enhet eller en reservdel till produktens tangentbord att skickas. Vid brist på lager ges full återbetalning.</v>
      </c>
      <c r="DY7" t="str">
        <f>IF(ISBLANK(Values!$E6), "", "not_applicable")</f>
        <v>not_applicable</v>
      </c>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48" x14ac:dyDescent="0.2">
      <c r="A8" s="1" t="str">
        <f>IF(ISBLANK(Values!E7),"",IF(Values!$B$37="EU","computercomponent","computer"))</f>
        <v>computercomponent</v>
      </c>
      <c r="B8" s="33" t="str">
        <f>IF(ISBLANK(Values!E7),"",Values!F7)</f>
        <v>Lenovo T480s black - ES</v>
      </c>
      <c r="C8" s="29" t="str">
        <f>IF(ISBLANK(Values!E7),"","TellusRem")</f>
        <v>TellusRem</v>
      </c>
      <c r="D8" s="28">
        <f>IF(ISBLANK(Values!E7),"",Values!E7)</f>
        <v>5714401480044</v>
      </c>
      <c r="E8" s="1" t="str">
        <f>IF(ISBLANK(Values!E7),"","EAN")</f>
        <v>EAN</v>
      </c>
      <c r="F8" s="27" t="str">
        <f>IF(ISBLANK(Values!E7),"",IF(Values!J7, SUBSTITUTE(Values!$B$1, "{language}", Values!H7) &amp; " " &amp;Values!$B$3, SUBSTITUTE(Values!$B$2, "{language}", Values!$H7) &amp; " " &amp;Values!$B$3))</f>
        <v>ersättningsbakgrundsbelyst Lenovo T480s black - ES tangentbord för Lenovo Thinkpad T480s, T490, E490, L480, L490, L380, L390, L380 Yoga, L390 Yoga, E490, E480</v>
      </c>
      <c r="G8" s="29" t="str">
        <f>IF(ISBLANK(Values!E7),"",IF(Values!$B$20="PartialUpdate","","TellusRem"))</f>
        <v/>
      </c>
      <c r="H8" s="1" t="str">
        <f>IF(ISBLANK(Values!E7),"",Values!$B$16)</f>
        <v>computer-keyboards</v>
      </c>
      <c r="I8" s="1" t="str">
        <f>IF(ISBLANK(Values!E7),"","4730574031")</f>
        <v>4730574031</v>
      </c>
      <c r="J8" s="31" t="str">
        <f>IF(ISBLANK(Values!E7),"",Values!F7 )</f>
        <v>Lenovo T480s black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https://raw.githubusercontent.com/PatrickVibild/TellusAmazonPictures/master/pictures/Lenovo/T480S/BL/ES/1.jpg</v>
      </c>
      <c r="N8" s="27" t="str">
        <f>IF(ISBLANK(Values!$F7),"",Values!N7)</f>
        <v>https://raw.githubusercontent.com/PatrickVibild/TellusAmazonPictures/master/pictures/Lenovo/T480S/BL/ES/2.jpg</v>
      </c>
      <c r="O8" s="27" t="str">
        <f>IF(ISBLANK(Values!$F7),"",Values!O7)</f>
        <v>https://raw.githubusercontent.com/PatrickVibild/TellusAmazonPictures/master/pictures/Lenovo/T480S/BL/ES/3.jpg</v>
      </c>
      <c r="P8" s="27" t="str">
        <f>IF(ISBLANK(Values!$F7),"",Values!P7)</f>
        <v>https://raw.githubusercontent.com/PatrickVibild/TellusAmazonPictures/master/pictures/Lenovo/T480S/BL/ES/4.jpg</v>
      </c>
      <c r="Q8" s="27" t="str">
        <f>IF(ISBLANK(Values!$F7),"",Values!Q7)</f>
        <v>https://raw.githubusercontent.com/PatrickVibild/TellusAmazonPictures/master/pictures/Lenovo/T480S/BL/ES/5.jpg</v>
      </c>
      <c r="R8" s="27" t="str">
        <f>IF(ISBLANK(Values!$F7),"",Values!R7)</f>
        <v>https://raw.githubusercontent.com/PatrickVibild/TellusAmazonPictures/master/pictures/Lenovo/T480S/BL/ES/6.jpg</v>
      </c>
      <c r="S8" s="27" t="str">
        <f>IF(ISBLANK(Values!$F7),"",Values!S7)</f>
        <v>https://raw.githubusercontent.com/PatrickVibild/TellusAmazonPictures/master/pictures/Lenovo/T480S/BL/ES/7.jpg</v>
      </c>
      <c r="T8" s="27" t="str">
        <f>IF(ISBLANK(Values!$F7),"",Values!T7)</f>
        <v>https://raw.githubusercontent.com/PatrickVibild/TellusAmazonPictures/master/pictures/Lenovo/T480S/BL/ES/8.jpg</v>
      </c>
      <c r="U8" s="27" t="str">
        <f>IF(ISBLANK(Values!$F7),"",Values!U7)</f>
        <v>https://raw.githubusercontent.com/PatrickVibild/TellusAmazonPictures/master/pictures/Lenovo/T480S/BL/ES/9.jpg</v>
      </c>
      <c r="W8" s="29" t="str">
        <f>IF(ISBLANK(Values!E7),"","Child")</f>
        <v>Child</v>
      </c>
      <c r="X8" s="29" t="str">
        <f>IF(ISBLANK(Values!E7),"",Values!$B$13)</f>
        <v>Lenovo T490 Parent</v>
      </c>
      <c r="Y8" s="31" t="str">
        <f>IF(ISBLANK(Values!E7),"","Size-Color")</f>
        <v>Size-Color</v>
      </c>
      <c r="Z8" s="29" t="str">
        <f>IF(ISBLANK(Values!E7),"","variation")</f>
        <v>variation</v>
      </c>
      <c r="AA8" s="1" t="str">
        <f>IF(ISBLANK(Values!E7),"",Values!$B$20)</f>
        <v>PartialUpdate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34" t="str">
        <f>IF(ISBLANK(Values!E7),"",IF(Values!I7,Values!$B$23,Values!$B$33))</f>
        <v>👉 RENOVERAT: SPARA PENGAR - Ersättande Lenovo-tangentbord för laptop, samma kvalitet som OEM-tangentbord. TellusRem är den ledande tangentbordsdistributören i världen sedan 2011. Perfekt ersättningstangentbord, lätt att byta ut och installera.</v>
      </c>
      <c r="AJ8" s="3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Lenovo T480s black - ES bakgrundsbelyst.</v>
      </c>
      <c r="AM8" s="1" t="str">
        <f>SUBSTITUTE(IF(ISBLANK(Values!E7),"",Values!$B$27),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8" s="27" t="str">
        <f>IF(ISBLANK(Values!E7),"",Values!H7)</f>
        <v>Lenovo T480s black - ES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1" t="str">
        <f>IF(ISBLANK(Values!E7),"","Parts")</f>
        <v>Parts</v>
      </c>
      <c r="DP8" s="1" t="str">
        <f>IF(ISBLANK(Values!E7),"",Values!$B$31)</f>
        <v>6 månaders garanti efter leveransdatum. I händelse av fel på tangentbordet kommer en ny enhet eller en reservdel till produktens tangentbord att skickas. Vid brist på lager ges full återbetalning.</v>
      </c>
      <c r="DY8" t="str">
        <f>IF(ISBLANK(Values!$E7), "", "not_applicable")</f>
        <v>not_applicable</v>
      </c>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48" x14ac:dyDescent="0.2">
      <c r="A9" s="1" t="str">
        <f>IF(ISBLANK(Values!E8),"",IF(Values!$B$37="EU","computercomponent","computer"))</f>
        <v>computercomponent</v>
      </c>
      <c r="B9" s="33" t="str">
        <f>IF(ISBLANK(Values!E8),"",Values!F8)</f>
        <v>Lenovo T480s black - UK</v>
      </c>
      <c r="C9" s="29" t="str">
        <f>IF(ISBLANK(Values!E8),"","TellusRem")</f>
        <v>TellusRem</v>
      </c>
      <c r="D9" s="28">
        <f>IF(ISBLANK(Values!E8),"",Values!E8)</f>
        <v>5714401480051</v>
      </c>
      <c r="E9" s="1" t="str">
        <f>IF(ISBLANK(Values!E8),"","EAN")</f>
        <v>EAN</v>
      </c>
      <c r="F9" s="27" t="str">
        <f>IF(ISBLANK(Values!E8),"",IF(Values!J8, SUBSTITUTE(Values!$B$1, "{language}", Values!H8) &amp; " " &amp;Values!$B$3, SUBSTITUTE(Values!$B$2, "{language}", Values!$H8) &amp; " " &amp;Values!$B$3))</f>
        <v>ersättningsbakgrundsbelyst Lenovo T480s black - UK tangentbord för Lenovo Thinkpad T480s, T490, E490, L480, L490, L380, L390, L380 Yoga, L390 Yoga, E490, E480</v>
      </c>
      <c r="G9" s="29" t="str">
        <f>IF(ISBLANK(Values!E8),"",IF(Values!$B$20="PartialUpdate","","TellusRem"))</f>
        <v/>
      </c>
      <c r="H9" s="1" t="str">
        <f>IF(ISBLANK(Values!E8),"",Values!$B$16)</f>
        <v>computer-keyboards</v>
      </c>
      <c r="I9" s="1" t="str">
        <f>IF(ISBLANK(Values!E8),"","4730574031")</f>
        <v>4730574031</v>
      </c>
      <c r="J9" s="31" t="str">
        <f>IF(ISBLANK(Values!E8),"",Values!F8 )</f>
        <v>Lenovo T480s black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https://raw.githubusercontent.com/PatrickVibild/TellusAmazonPictures/master/pictures/Lenovo/T480S/BL/UK/1.jpg</v>
      </c>
      <c r="N9" s="27" t="str">
        <f>IF(ISBLANK(Values!$F8),"",Values!N8)</f>
        <v>https://raw.githubusercontent.com/PatrickVibild/TellusAmazonPictures/master/pictures/Lenovo/T480S/BL/UK/2.jpg</v>
      </c>
      <c r="O9" s="27" t="str">
        <f>IF(ISBLANK(Values!$F8),"",Values!O8)</f>
        <v>https://raw.githubusercontent.com/PatrickVibild/TellusAmazonPictures/master/pictures/Lenovo/T480S/BL/UK/3.jpg</v>
      </c>
      <c r="P9" s="27" t="str">
        <f>IF(ISBLANK(Values!$F8),"",Values!P8)</f>
        <v>https://raw.githubusercontent.com/PatrickVibild/TellusAmazonPictures/master/pictures/Lenovo/T480S/BL/UK/4.jpg</v>
      </c>
      <c r="Q9" s="27" t="str">
        <f>IF(ISBLANK(Values!$F8),"",Values!Q8)</f>
        <v>https://raw.githubusercontent.com/PatrickVibild/TellusAmazonPictures/master/pictures/Lenovo/T480S/BL/UK/5.jpg</v>
      </c>
      <c r="R9" s="27" t="str">
        <f>IF(ISBLANK(Values!$F8),"",Values!R8)</f>
        <v>https://raw.githubusercontent.com/PatrickVibild/TellusAmazonPictures/master/pictures/Lenovo/T480S/BL/UK/6.jpg</v>
      </c>
      <c r="S9" s="27" t="str">
        <f>IF(ISBLANK(Values!$F8),"",Values!S8)</f>
        <v>https://raw.githubusercontent.com/PatrickVibild/TellusAmazonPictures/master/pictures/Lenovo/T480S/BL/UK/7.jpg</v>
      </c>
      <c r="T9" s="27" t="str">
        <f>IF(ISBLANK(Values!$F8),"",Values!T8)</f>
        <v>https://raw.githubusercontent.com/PatrickVibild/TellusAmazonPictures/master/pictures/Lenovo/T480S/BL/UK/8.jpg</v>
      </c>
      <c r="U9" s="27" t="str">
        <f>IF(ISBLANK(Values!$F8),"",Values!U8)</f>
        <v>https://raw.githubusercontent.com/PatrickVibild/TellusAmazonPictures/master/pictures/Lenovo/T480S/BL/UK/9.jpg</v>
      </c>
      <c r="W9" s="29" t="str">
        <f>IF(ISBLANK(Values!E8),"","Child")</f>
        <v>Child</v>
      </c>
      <c r="X9" s="29" t="str">
        <f>IF(ISBLANK(Values!E8),"",Values!$B$13)</f>
        <v>Lenovo T490 Parent</v>
      </c>
      <c r="Y9" s="31" t="str">
        <f>IF(ISBLANK(Values!E8),"","Size-Color")</f>
        <v>Size-Color</v>
      </c>
      <c r="Z9" s="29" t="str">
        <f>IF(ISBLANK(Values!E8),"","variation")</f>
        <v>variation</v>
      </c>
      <c r="AA9" s="1" t="str">
        <f>IF(ISBLANK(Values!E8),"",Values!$B$20)</f>
        <v>PartialUpdate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34" t="str">
        <f>IF(ISBLANK(Values!E8),"",IF(Values!I8,Values!$B$23,Values!$B$33))</f>
        <v>👉 RENOVERAT: SPARA PENGAR - Ersättande Lenovo-tangentbord för laptop, samma kvalitet som OEM-tangentbord. TellusRem är den ledande tangentbordsdistributören i världen sedan 2011. Perfekt ersättningstangentbord, lätt att byta ut och installera.</v>
      </c>
      <c r="AJ9" s="3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Lenovo T480s black - UK bakgrundsbelyst.</v>
      </c>
      <c r="AM9" s="1" t="str">
        <f>SUBSTITUTE(IF(ISBLANK(Values!E8),"",Values!$B$27),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9" s="27" t="str">
        <f>IF(ISBLANK(Values!E8),"",Values!H8)</f>
        <v>Lenovo T480s black - 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1" t="str">
        <f>IF(ISBLANK(Values!E8),"","Parts")</f>
        <v>Parts</v>
      </c>
      <c r="DP9" s="1" t="str">
        <f>IF(ISBLANK(Values!E8),"",Values!$B$31)</f>
        <v>6 månaders garanti efter leveransdatum. I händelse av fel på tangentbordet kommer en ny enhet eller en reservdel till produktens tangentbord att skickas. Vid brist på lager ges full återbetalning.</v>
      </c>
      <c r="DY9" t="str">
        <f>IF(ISBLANK(Values!$E8), "", "not_applicable")</f>
        <v>not_applicable</v>
      </c>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48" x14ac:dyDescent="0.2">
      <c r="A10" s="1" t="str">
        <f>IF(ISBLANK(Values!E9),"",IF(Values!$B$37="EU","computercomponent","computer"))</f>
        <v>computercomponent</v>
      </c>
      <c r="B10" s="33" t="str">
        <f>IF(ISBLANK(Values!E9),"",Values!F9)</f>
        <v>Lenovo T480s black - NOR</v>
      </c>
      <c r="C10" s="29" t="str">
        <f>IF(ISBLANK(Values!E9),"","TellusRem")</f>
        <v>TellusRem</v>
      </c>
      <c r="D10" s="28">
        <f>IF(ISBLANK(Values!E9),"",Values!E9)</f>
        <v>5714401480068</v>
      </c>
      <c r="E10" s="1" t="str">
        <f>IF(ISBLANK(Values!E9),"","EAN")</f>
        <v>EAN</v>
      </c>
      <c r="F10" s="27" t="str">
        <f>IF(ISBLANK(Values!E9),"",IF(Values!J9, SUBSTITUTE(Values!$B$1, "{language}", Values!H9) &amp; " " &amp;Values!$B$3, SUBSTITUTE(Values!$B$2, "{language}", Values!$H9) &amp; " " &amp;Values!$B$3))</f>
        <v>ersättningsbakgrundsbelyst Lenovo T480s black - NOR tangentbord för Lenovo Thinkpad T480s, T490, E490, L480, L490, L380, L390, L380 Yoga, L390 Yoga, E490, E480</v>
      </c>
      <c r="G10" s="29" t="str">
        <f>IF(ISBLANK(Values!E9),"",IF(Values!$B$20="PartialUpdate","","TellusRem"))</f>
        <v/>
      </c>
      <c r="H10" s="1" t="str">
        <f>IF(ISBLANK(Values!E9),"",Values!$B$16)</f>
        <v>computer-keyboards</v>
      </c>
      <c r="I10" s="1" t="str">
        <f>IF(ISBLANK(Values!E9),"","4730574031")</f>
        <v>4730574031</v>
      </c>
      <c r="J10" s="31" t="str">
        <f>IF(ISBLANK(Values!E9),"",Values!F9 )</f>
        <v>Lenovo T480s black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https://raw.githubusercontent.com/PatrickVibild/TellusAmazonPictures/master/pictures/Lenovo/T480S/BL/NOR/1.jpg</v>
      </c>
      <c r="N10" s="27" t="str">
        <f>IF(ISBLANK(Values!$F9),"",Values!N9)</f>
        <v>https://raw.githubusercontent.com/PatrickVibild/TellusAmazonPictures/master/pictures/Lenovo/T480S/BL/NOR/2.jpg</v>
      </c>
      <c r="O10" s="27" t="str">
        <f>IF(ISBLANK(Values!$F9),"",Values!O9)</f>
        <v>https://raw.githubusercontent.com/PatrickVibild/TellusAmazonPictures/master/pictures/Lenovo/T480S/BL/NOR/3.jpg</v>
      </c>
      <c r="P10" s="27" t="str">
        <f>IF(ISBLANK(Values!$F9),"",Values!P9)</f>
        <v>https://raw.githubusercontent.com/PatrickVibild/TellusAmazonPictures/master/pictures/Lenovo/T480S/BL/NOR/4.jpg</v>
      </c>
      <c r="Q10" s="27" t="str">
        <f>IF(ISBLANK(Values!$F9),"",Values!Q9)</f>
        <v>https://raw.githubusercontent.com/PatrickVibild/TellusAmazonPictures/master/pictures/Lenovo/T480S/BL/NOR/5.jpg</v>
      </c>
      <c r="R10" s="27" t="str">
        <f>IF(ISBLANK(Values!$F9),"",Values!R9)</f>
        <v>https://raw.githubusercontent.com/PatrickVibild/TellusAmazonPictures/master/pictures/Lenovo/T480S/BL/NOR/6.jpg</v>
      </c>
      <c r="S10" s="27" t="str">
        <f>IF(ISBLANK(Values!$F9),"",Values!S9)</f>
        <v>https://raw.githubusercontent.com/PatrickVibild/TellusAmazonPictures/master/pictures/Lenovo/T480S/BL/NOR/7.jpg</v>
      </c>
      <c r="T10" s="27" t="str">
        <f>IF(ISBLANK(Values!$F9),"",Values!T9)</f>
        <v>https://raw.githubusercontent.com/PatrickVibild/TellusAmazonPictures/master/pictures/Lenovo/T480S/BL/NOR/8.jpg</v>
      </c>
      <c r="U10" s="27" t="str">
        <f>IF(ISBLANK(Values!$F9),"",Values!U9)</f>
        <v>https://raw.githubusercontent.com/PatrickVibild/TellusAmazonPictures/master/pictures/Lenovo/T480S/BL/NOR/9.jpg</v>
      </c>
      <c r="W10" s="29" t="str">
        <f>IF(ISBLANK(Values!E9),"","Child")</f>
        <v>Child</v>
      </c>
      <c r="X10" s="29" t="str">
        <f>IF(ISBLANK(Values!E9),"",Values!$B$13)</f>
        <v>Lenovo T490 Parent</v>
      </c>
      <c r="Y10" s="31" t="str">
        <f>IF(ISBLANK(Values!E9),"","Size-Color")</f>
        <v>Size-Color</v>
      </c>
      <c r="Z10" s="29" t="str">
        <f>IF(ISBLANK(Values!E9),"","variation")</f>
        <v>variation</v>
      </c>
      <c r="AA10" s="1" t="str">
        <f>IF(ISBLANK(Values!E9),"",Values!$B$20)</f>
        <v>PartialUpdate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34" t="str">
        <f>IF(ISBLANK(Values!E9),"",IF(Values!I9,Values!$B$23,Values!$B$33))</f>
        <v>👉 RENOVERAT: SPARA PENGAR - Ersättande Lenovo-tangentbord för laptop, samma kvalitet som OEM-tangentbord. TellusRem är den ledande tangentbordsdistributören i världen sedan 2011. Perfekt ersättningstangentbord, lätt att byta ut och installera.</v>
      </c>
      <c r="AJ10" s="3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Lenovo T480s black - NOR bakgrundsbelyst.</v>
      </c>
      <c r="AM10" s="1" t="str">
        <f>SUBSTITUTE(IF(ISBLANK(Values!E9),"",Values!$B$27),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10" s="27" t="str">
        <f>IF(ISBLANK(Values!E9),"",Values!H9)</f>
        <v>Lenovo T480s black - NOR</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1" t="str">
        <f>IF(ISBLANK(Values!E9),"","Parts")</f>
        <v>Parts</v>
      </c>
      <c r="DP10" s="1" t="str">
        <f>IF(ISBLANK(Values!E9),"",Values!$B$31)</f>
        <v>6 månaders garanti efter leveransdatum. I händelse av fel på tangentbordet kommer en ny enhet eller en reservdel till produktens tangentbord att skickas. Vid brist på lager ges full återbetalning.</v>
      </c>
      <c r="DY10" t="str">
        <f>IF(ISBLANK(Values!$E9), "", "not_applicable")</f>
        <v>not_applicable</v>
      </c>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48" x14ac:dyDescent="0.2">
      <c r="A11" s="1" t="str">
        <f>IF(ISBLANK(Values!E10),"",IF(Values!$B$37="EU","computercomponent","computer"))</f>
        <v>computercomponent</v>
      </c>
      <c r="B11" s="33" t="str">
        <f>IF(ISBLANK(Values!E10),"",Values!F10)</f>
        <v>Lenovo T480s black - BE</v>
      </c>
      <c r="C11" s="29" t="str">
        <f>IF(ISBLANK(Values!E10),"","TellusRem")</f>
        <v>TellusRem</v>
      </c>
      <c r="D11" s="28">
        <f>IF(ISBLANK(Values!E10),"",Values!E10)</f>
        <v>5714401480075</v>
      </c>
      <c r="E11" s="1" t="str">
        <f>IF(ISBLANK(Values!E10),"","EAN")</f>
        <v>EAN</v>
      </c>
      <c r="F11" s="27" t="str">
        <f>IF(ISBLANK(Values!E10),"",IF(Values!J10, SUBSTITUTE(Values!$B$1, "{language}", Values!H10) &amp; " " &amp;Values!$B$3, SUBSTITUTE(Values!$B$2, "{language}", Values!$H10) &amp; " " &amp;Values!$B$3))</f>
        <v>ersättningsbakgrundsbelyst Lenovo T480s black - BE tangentbord för Lenovo Thinkpad T480s, T490, E490, L480, L490, L380, L390, L380 Yoga, L390 Yoga, E490, E480</v>
      </c>
      <c r="G11" s="29" t="str">
        <f>IF(ISBLANK(Values!E10),"",IF(Values!$B$20="PartialUpdate","","TellusRem"))</f>
        <v/>
      </c>
      <c r="H11" s="1" t="str">
        <f>IF(ISBLANK(Values!E10),"",Values!$B$16)</f>
        <v>computer-keyboards</v>
      </c>
      <c r="I11" s="1" t="str">
        <f>IF(ISBLANK(Values!E10),"","4730574031")</f>
        <v>4730574031</v>
      </c>
      <c r="J11" s="31" t="str">
        <f>IF(ISBLANK(Values!E10),"",Values!F10 )</f>
        <v>Lenovo T480s black - BE</v>
      </c>
      <c r="K11" s="27" t="str">
        <f>IF(IF(ISBLANK(Values!E10),"",IF(Values!J10, Values!$B$4, Values!$B$5))=0,"",IF(ISBLANK(Values!E10),"",IF(Values!J10, Values!$B$4, Values!$B$5)))</f>
        <v/>
      </c>
      <c r="L11" s="27">
        <f>IF(ISBLANK(Values!E10),"",IF($CO11="DEFAULT", Values!$B$18, ""))</f>
        <v>5</v>
      </c>
      <c r="M11" s="27" t="str">
        <f>IF(ISBLANK(Values!E10),"",Values!$M10)</f>
        <v>https://download.lenovo.com/Images/Parts/01YP366/01YP366_A.jpg</v>
      </c>
      <c r="N11" s="27" t="str">
        <f>IF(ISBLANK(Values!$F10),"",Values!N10)</f>
        <v>https://download.lenovo.com/Images/Parts/01YP366/01YP366_B.jpg</v>
      </c>
      <c r="O11" s="27" t="str">
        <f>IF(ISBLANK(Values!$F10),"",Values!O10)</f>
        <v>https://download.lenovo.com/Images/Parts/01YP366/01YP366_details.jpg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 Parent</v>
      </c>
      <c r="Y11" s="31" t="str">
        <f>IF(ISBLANK(Values!E10),"","Size-Color")</f>
        <v>Size-Color</v>
      </c>
      <c r="Z11" s="29" t="str">
        <f>IF(ISBLANK(Values!E10),"","variation")</f>
        <v>variation</v>
      </c>
      <c r="AA11" s="1" t="str">
        <f>IF(ISBLANK(Values!E10),"",Values!$B$20)</f>
        <v>PartialUpdate</v>
      </c>
      <c r="AB11" s="1" t="str">
        <f>IF(ISBLANK(Values!E10),"",Values!$B$29)</f>
        <v>Tangentbord distribueras av Tellus Remarketing, ledande europeiskt företag för bärbara tangentbord. Tangentbord har rengjorts, packats och testats i vår produktionslinje i Danmark. För eventuella kompatibilitetsfrågor kontakta oss via Amazons webbplats.</v>
      </c>
      <c r="AI11" s="34" t="str">
        <f>IF(ISBLANK(Values!E10),"",IF(Values!I10,Values!$B$23,Values!$B$33))</f>
        <v>👉 RENOVERAT: SPARA PENGAR - Ersättande Lenovo-tangentbord för laptop, samma kvalitet som OEM-tangentbord. TellusRem är den ledande tangentbordsdistributören i världen sedan 2011. Perfekt ersättningstangentbord, lätt att byta ut och installera.</v>
      </c>
      <c r="AJ11" s="32" t="str">
        <f>IF(ISBLANK(Values!E10),"",Values!$B$24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11" s="1" t="str">
        <f>IF(ISBLANK(Values!E10),"",Values!$B$25)</f>
        <v>♻️ MILJÖVÄNLIG PRODUKT - Köp renoverad, KÖP GRÖNT! Minska mer än 80 % koldioxid genom att köpa våra renoverade tangentbord, jämfört med att skaffa ett nytt tangentbord! Perfekt OEM-ersättningsdel för ditt tangentbord.</v>
      </c>
      <c r="AL11" s="1" t="str">
        <f>IF(ISBLANK(Values!E10),"",SUBSTITUTE(SUBSTITUTE(IF(Values!$J10, Values!$B$26, Values!$B$33), "{language}", Values!$H10), "{flag}", INDEX(options!$E$1:$E$20, Values!$V10)))</f>
        <v>👉 LAYOUT – 🇧🇪 Lenovo T480s black - BE bakgrundsbelyst.</v>
      </c>
      <c r="AM11" s="1" t="str">
        <f>SUBSTITUTE(IF(ISBLANK(Values!E10),"",Values!$B$27),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11" s="27" t="str">
        <f>IF(ISBLANK(Values!E10),"",Values!H10)</f>
        <v>Lenovo T480s black - BE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1" s="1" t="str">
        <f>IF(ISBLANK(Values!E10),"","No")</f>
        <v>No</v>
      </c>
      <c r="DA11" s="1" t="str">
        <f>IF(ISBLANK(Values!E10),"","No")</f>
        <v>No</v>
      </c>
      <c r="DO11" s="1" t="str">
        <f>IF(ISBLANK(Values!E10),"","Parts")</f>
        <v>Parts</v>
      </c>
      <c r="DP11" s="1" t="str">
        <f>IF(ISBLANK(Values!E10),"",Values!$B$31)</f>
        <v>6 månaders garanti efter leveransdatum. I händelse av fel på tangentbordet kommer en ny enhet eller en reservdel till produktens tangentbord att skickas. Vid brist på lager ges full återbetalning.</v>
      </c>
      <c r="DY11" t="str">
        <f>IF(ISBLANK(Values!$E10), "", "not_applicable")</f>
        <v>not_applicable</v>
      </c>
      <c r="EI11" s="1" t="str">
        <f>IF(ISBLANK(Values!E10),"",Values!$B$31)</f>
        <v>6 månaders garanti efter leveransdatum. I händelse av fel på tangentbordet kommer en ny enhet eller en reservdel till produktens tangentbord att skickas. Vid brist på lager ges full återbetalning.</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48" x14ac:dyDescent="0.2">
      <c r="A12" s="1" t="str">
        <f>IF(ISBLANK(Values!E11),"",IF(Values!$B$37="EU","computercomponent","computer"))</f>
        <v>computercomponent</v>
      </c>
      <c r="B12" s="33" t="str">
        <f>IF(ISBLANK(Values!E11),"",Values!F11)</f>
        <v>Lenovo T480s black - BG</v>
      </c>
      <c r="C12" s="29" t="str">
        <f>IF(ISBLANK(Values!E11),"","TellusRem")</f>
        <v>TellusRem</v>
      </c>
      <c r="D12" s="28">
        <f>IF(ISBLANK(Values!E11),"",Values!E11)</f>
        <v>5714401480082</v>
      </c>
      <c r="E12" s="1" t="str">
        <f>IF(ISBLANK(Values!E11),"","EAN")</f>
        <v>EAN</v>
      </c>
      <c r="F12" s="27" t="str">
        <f>IF(ISBLANK(Values!E11),"",IF(Values!J11, SUBSTITUTE(Values!$B$1, "{language}", Values!H11) &amp; " " &amp;Values!$B$3, SUBSTITUTE(Values!$B$2, "{language}", Values!$H11) &amp; " " &amp;Values!$B$3))</f>
        <v>ersättningsbakgrundsbelyst Lenovo T480s black - BG tangentbord för Lenovo Thinkpad T480s, T490, E490, L480, L490, L380, L390, L380 Yoga, L390 Yoga, E490, E480</v>
      </c>
      <c r="G12" s="29" t="str">
        <f>IF(ISBLANK(Values!E11),"",IF(Values!$B$20="PartialUpdate","","TellusRem"))</f>
        <v/>
      </c>
      <c r="H12" s="1" t="str">
        <f>IF(ISBLANK(Values!E11),"",Values!$B$16)</f>
        <v>computer-keyboards</v>
      </c>
      <c r="I12" s="1" t="str">
        <f>IF(ISBLANK(Values!E11),"","4730574031")</f>
        <v>4730574031</v>
      </c>
      <c r="J12" s="31" t="str">
        <f>IF(ISBLANK(Values!E11),"",Values!F11 )</f>
        <v>Lenovo T480s black - BG</v>
      </c>
      <c r="K12" s="27" t="str">
        <f>IF(IF(ISBLANK(Values!E11),"",IF(Values!J11, Values!$B$4, Values!$B$5))=0,"",IF(ISBLANK(Values!E11),"",IF(Values!J11, Values!$B$4, Values!$B$5)))</f>
        <v/>
      </c>
      <c r="L12" s="27">
        <f>IF(ISBLANK(Values!E11),"",IF($CO12="DEFAULT", Values!$B$18, ""))</f>
        <v>5</v>
      </c>
      <c r="M12" s="27" t="str">
        <f>IF(ISBLANK(Values!E11),"",Values!$M11)</f>
        <v>https://download.lenovo.com/Images/Parts/01YP287/01YP287_A.jpg</v>
      </c>
      <c r="N12" s="27" t="str">
        <f>IF(ISBLANK(Values!$F11),"",Values!N11)</f>
        <v>https://download.lenovo.com/Images/Parts/01YP287/01YP287_B.jpg</v>
      </c>
      <c r="O12" s="27" t="str">
        <f>IF(ISBLANK(Values!$F11),"",Values!O11)</f>
        <v>https://download.lenovo.com/Images/Parts/01YP287/01YP287_details.jpg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 Parent</v>
      </c>
      <c r="Y12" s="31" t="str">
        <f>IF(ISBLANK(Values!E11),"","Size-Color")</f>
        <v>Size-Color</v>
      </c>
      <c r="Z12" s="29" t="str">
        <f>IF(ISBLANK(Values!E11),"","variation")</f>
        <v>variation</v>
      </c>
      <c r="AA12" s="1" t="str">
        <f>IF(ISBLANK(Values!E11),"",Values!$B$20)</f>
        <v>PartialUpdate</v>
      </c>
      <c r="AB12" s="1" t="str">
        <f>IF(ISBLANK(Values!E11),"",Values!$B$29)</f>
        <v>Tangentbord distribueras av Tellus Remarketing, ledande europeiskt företag för bärbara tangentbord. Tangentbord har rengjorts, packats och testats i vår produktionslinje i Danmark. För eventuella kompatibilitetsfrågor kontakta oss via Amazons webbplats.</v>
      </c>
      <c r="AI12" s="34" t="str">
        <f>IF(ISBLANK(Values!E11),"",IF(Values!I11,Values!$B$23,Values!$B$33))</f>
        <v>👉 RENOVERAT: SPARA PENGAR - Ersättande Lenovo-tangentbord för laptop, samma kvalitet som OEM-tangentbord. TellusRem är den ledande tangentbordsdistributören i världen sedan 2011. Perfekt ersättningstangentbord, lätt att byta ut och installera.</v>
      </c>
      <c r="AJ12" s="32" t="str">
        <f>IF(ISBLANK(Values!E11),"",Values!$B$24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12" s="1" t="str">
        <f>IF(ISBLANK(Values!E11),"",Values!$B$25)</f>
        <v>♻️ MILJÖVÄNLIG PRODUKT - Köp renoverad, KÖP GRÖNT! Minska mer än 80 % koldioxid genom att köpa våra renoverade tangentbord, jämfört med att skaffa ett nytt tangentbord! Perfekt OEM-ersättningsdel för ditt tangentbord.</v>
      </c>
      <c r="AL12" s="1" t="str">
        <f>IF(ISBLANK(Values!E11),"",SUBSTITUTE(SUBSTITUTE(IF(Values!$J11, Values!$B$26, Values!$B$33), "{language}", Values!$H11), "{flag}", INDEX(options!$E$1:$E$20, Values!$V11)))</f>
        <v>👉 LAYOUT – 🇧🇬 Lenovo T480s black - BG bakgrundsbelyst.</v>
      </c>
      <c r="AM12" s="1" t="str">
        <f>SUBSTITUTE(IF(ISBLANK(Values!E11),"",Values!$B$27),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12" s="27" t="str">
        <f>IF(ISBLANK(Values!E11),"",Values!H11)</f>
        <v>Lenovo T480s black - BG</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2" s="1" t="str">
        <f>IF(ISBLANK(Values!E11),"","No")</f>
        <v>No</v>
      </c>
      <c r="DA12" s="1" t="str">
        <f>IF(ISBLANK(Values!E11),"","No")</f>
        <v>No</v>
      </c>
      <c r="DO12" s="1" t="str">
        <f>IF(ISBLANK(Values!E11),"","Parts")</f>
        <v>Parts</v>
      </c>
      <c r="DP12" s="1" t="str">
        <f>IF(ISBLANK(Values!E11),"",Values!$B$31)</f>
        <v>6 månaders garanti efter leveransdatum. I händelse av fel på tangentbordet kommer en ny enhet eller en reservdel till produktens tangentbord att skickas. Vid brist på lager ges full återbetalning.</v>
      </c>
      <c r="DY12" t="str">
        <f>IF(ISBLANK(Values!$E11), "", "not_applicable")</f>
        <v>not_applicable</v>
      </c>
      <c r="EI12" s="1" t="str">
        <f>IF(ISBLANK(Values!E11),"",Values!$B$31)</f>
        <v>6 månaders garanti efter leveransdatum. I händelse av fel på tangentbordet kommer en ny enhet eller en reservdel till produktens tangentbord att skickas. Vid brist på lager ges full återbetalning.</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48" x14ac:dyDescent="0.2">
      <c r="A13" s="1" t="str">
        <f>IF(ISBLANK(Values!E12),"",IF(Values!$B$37="EU","computercomponent","computer"))</f>
        <v>computercomponent</v>
      </c>
      <c r="B13" s="33" t="str">
        <f>IF(ISBLANK(Values!E12),"",Values!F12)</f>
        <v>Lenovo T480s black - CZ</v>
      </c>
      <c r="C13" s="29" t="str">
        <f>IF(ISBLANK(Values!E12),"","TellusRem")</f>
        <v>TellusRem</v>
      </c>
      <c r="D13" s="28">
        <f>IF(ISBLANK(Values!E12),"",Values!E12)</f>
        <v>5714401480099</v>
      </c>
      <c r="E13" s="1" t="str">
        <f>IF(ISBLANK(Values!E12),"","EAN")</f>
        <v>EAN</v>
      </c>
      <c r="F13" s="27" t="str">
        <f>IF(ISBLANK(Values!E12),"",IF(Values!J12, SUBSTITUTE(Values!$B$1, "{language}", Values!H12) &amp; " " &amp;Values!$B$3, SUBSTITUTE(Values!$B$2, "{language}", Values!$H12) &amp; " " &amp;Values!$B$3))</f>
        <v>ersättningsbakgrundsbelyst Lenovo T480s black - CZ tangentbord för Lenovo Thinkpad T480s, T490, E490, L480, L490, L380, L390, L380 Yoga, L390 Yoga, E490, E480</v>
      </c>
      <c r="G13" s="29" t="str">
        <f>IF(ISBLANK(Values!E12),"",IF(Values!$B$20="PartialUpdate","","TellusRem"))</f>
        <v/>
      </c>
      <c r="H13" s="1" t="str">
        <f>IF(ISBLANK(Values!E12),"",Values!$B$16)</f>
        <v>computer-keyboards</v>
      </c>
      <c r="I13" s="1" t="str">
        <f>IF(ISBLANK(Values!E12),"","4730574031")</f>
        <v>4730574031</v>
      </c>
      <c r="J13" s="31" t="str">
        <f>IF(ISBLANK(Values!E12),"",Values!F12 )</f>
        <v>Lenovo T480s black - CZ</v>
      </c>
      <c r="K13" s="27" t="str">
        <f>IF(IF(ISBLANK(Values!E12),"",IF(Values!J12, Values!$B$4, Values!$B$5))=0,"",IF(ISBLANK(Values!E12),"",IF(Values!J12, Values!$B$4, Values!$B$5)))</f>
        <v/>
      </c>
      <c r="L13" s="27">
        <f>IF(ISBLANK(Values!E12),"",IF($CO13="DEFAULT", Values!$B$18, ""))</f>
        <v>5</v>
      </c>
      <c r="M13" s="27" t="str">
        <f>IF(ISBLANK(Values!E12),"",Values!$M12)</f>
        <v>https://download.lenovo.com/Images/Parts/01EN978/01EN978_A.jpg</v>
      </c>
      <c r="N13" s="27" t="str">
        <f>IF(ISBLANK(Values!$F12),"",Values!N12)</f>
        <v>https://download.lenovo.com/Images/Parts/01EN978/01EN978_B.jpg</v>
      </c>
      <c r="O13" s="27" t="str">
        <f>IF(ISBLANK(Values!$F12),"",Values!O12)</f>
        <v>https://download.lenovo.com/Images/Parts/01EN978/01EN978_details.jpg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T490 Parent</v>
      </c>
      <c r="Y13" s="31" t="str">
        <f>IF(ISBLANK(Values!E12),"","Size-Color")</f>
        <v>Size-Color</v>
      </c>
      <c r="Z13" s="29" t="str">
        <f>IF(ISBLANK(Values!E12),"","variation")</f>
        <v>variation</v>
      </c>
      <c r="AA13" s="1" t="str">
        <f>IF(ISBLANK(Values!E12),"",Values!$B$20)</f>
        <v>PartialUpdate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34" t="str">
        <f>IF(ISBLANK(Values!E12),"",IF(Values!I12,Values!$B$23,Values!$B$33))</f>
        <v>👉 RENOVERAT: SPARA PENGAR - Ersättande Lenovo-tangentbord för laptop, samma kvalitet som OEM-tangentbord. TellusRem är den ledande tangentbordsdistributören i världen sedan 2011. Perfekt ersättningstangentbord, lätt att byta ut och installera.</v>
      </c>
      <c r="AJ13" s="3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Lenovo T480s black - CZ bakgrundsbelyst.</v>
      </c>
      <c r="AM13" s="1" t="str">
        <f>SUBSTITUTE(IF(ISBLANK(Values!E12),"",Values!$B$27),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13" s="27" t="str">
        <f>IF(ISBLANK(Values!E12),"",Values!H12)</f>
        <v>Lenovo T480s black - CZ</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3" s="1" t="str">
        <f>IF(ISBLANK(Values!E12),"","No")</f>
        <v>No</v>
      </c>
      <c r="DA13" s="1" t="str">
        <f>IF(ISBLANK(Values!E12),"","No")</f>
        <v>No</v>
      </c>
      <c r="DO13" s="1" t="str">
        <f>IF(ISBLANK(Values!E12),"","Parts")</f>
        <v>Parts</v>
      </c>
      <c r="DP13" s="1" t="str">
        <f>IF(ISBLANK(Values!E12),"",Values!$B$31)</f>
        <v>6 månaders garanti efter leveransdatum. I händelse av fel på tangentbordet kommer en ny enhet eller en reservdel till produktens tangentbord att skickas. Vid brist på lager ges full återbetalning.</v>
      </c>
      <c r="DY13" t="str">
        <f>IF(ISBLANK(Values!$E12), "", "not_applicable")</f>
        <v>not_applicable</v>
      </c>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48" x14ac:dyDescent="0.2">
      <c r="A14" s="1" t="str">
        <f>IF(ISBLANK(Values!E13),"",IF(Values!$B$37="EU","computercomponent","computer"))</f>
        <v>computercomponent</v>
      </c>
      <c r="B14" s="33" t="str">
        <f>IF(ISBLANK(Values!E13),"",Values!F13)</f>
        <v>Lenovo T480s black - DK</v>
      </c>
      <c r="C14" s="29" t="str">
        <f>IF(ISBLANK(Values!E13),"","TellusRem")</f>
        <v>TellusRem</v>
      </c>
      <c r="D14" s="28">
        <f>IF(ISBLANK(Values!E13),"",Values!E13)</f>
        <v>5714401480105</v>
      </c>
      <c r="E14" s="1" t="str">
        <f>IF(ISBLANK(Values!E13),"","EAN")</f>
        <v>EAN</v>
      </c>
      <c r="F14" s="27" t="str">
        <f>IF(ISBLANK(Values!E13),"",IF(Values!J13, SUBSTITUTE(Values!$B$1, "{language}", Values!H13) &amp; " " &amp;Values!$B$3, SUBSTITUTE(Values!$B$2, "{language}", Values!$H13) &amp; " " &amp;Values!$B$3))</f>
        <v>ersättningsbakgrundsbelyst Lenovo T480s black - DK tangentbord för Lenovo Thinkpad T480s, T490, E490, L480, L490, L380, L390, L380 Yoga, L390 Yoga, E490, E480</v>
      </c>
      <c r="G14" s="29" t="str">
        <f>IF(ISBLANK(Values!E13),"",IF(Values!$B$20="PartialUpdate","","TellusRem"))</f>
        <v/>
      </c>
      <c r="H14" s="1" t="str">
        <f>IF(ISBLANK(Values!E13),"",Values!$B$16)</f>
        <v>computer-keyboards</v>
      </c>
      <c r="I14" s="1" t="str">
        <f>IF(ISBLANK(Values!E13),"","4730574031")</f>
        <v>4730574031</v>
      </c>
      <c r="J14" s="31" t="str">
        <f>IF(ISBLANK(Values!E13),"",Values!F13 )</f>
        <v>Lenovo T480s black - DK</v>
      </c>
      <c r="K14" s="27" t="str">
        <f>IF(IF(ISBLANK(Values!E13),"",IF(Values!J13, Values!$B$4, Values!$B$5))=0,"",IF(ISBLANK(Values!E13),"",IF(Values!J13, Values!$B$4, Values!$B$5)))</f>
        <v/>
      </c>
      <c r="L14" s="27">
        <f>IF(ISBLANK(Values!E13),"",IF($CO14="DEFAULT", Values!$B$18, ""))</f>
        <v>5</v>
      </c>
      <c r="M14" s="27" t="str">
        <f>IF(ISBLANK(Values!E13),"",Values!$M13)</f>
        <v>https://download.lenovo.com/Images/Parts/01YP449/01YP449_A.jpg</v>
      </c>
      <c r="N14" s="27" t="str">
        <f>IF(ISBLANK(Values!$F13),"",Values!N13)</f>
        <v>https://download.lenovo.com/Images/Parts/01YP449/01YP449_B.jpg</v>
      </c>
      <c r="O14" s="27" t="str">
        <f>IF(ISBLANK(Values!$F13),"",Values!O13)</f>
        <v>https://download.lenovo.com/Images/Parts/01YP449/01YP449_details.jpg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T490 Parent</v>
      </c>
      <c r="Y14" s="31" t="str">
        <f>IF(ISBLANK(Values!E13),"","Size-Color")</f>
        <v>Size-Color</v>
      </c>
      <c r="Z14" s="29" t="str">
        <f>IF(ISBLANK(Values!E13),"","variation")</f>
        <v>variation</v>
      </c>
      <c r="AA14" s="1" t="str">
        <f>IF(ISBLANK(Values!E13),"",Values!$B$20)</f>
        <v>PartialUpdate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34" t="str">
        <f>IF(ISBLANK(Values!E13),"",IF(Values!I13,Values!$B$23,Values!$B$33))</f>
        <v>👉 RENOVERAT: SPARA PENGAR - Ersättande Lenovo-tangentbord för laptop, samma kvalitet som OEM-tangentbord. TellusRem är den ledande tangentbordsdistributören i världen sedan 2011. Perfekt ersättningstangentbord, lätt att byta ut och installera.</v>
      </c>
      <c r="AJ14" s="3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Lenovo T480s black - DK bakgrundsbelyst.</v>
      </c>
      <c r="AM14" s="1" t="str">
        <f>SUBSTITUTE(IF(ISBLANK(Values!E13),"",Values!$B$27),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14" s="27" t="str">
        <f>IF(ISBLANK(Values!E13),"",Values!H13)</f>
        <v>Lenovo T480s black - DK</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4" s="1" t="str">
        <f>IF(ISBLANK(Values!E13),"","No")</f>
        <v>No</v>
      </c>
      <c r="DA14" s="1" t="str">
        <f>IF(ISBLANK(Values!E13),"","No")</f>
        <v>No</v>
      </c>
      <c r="DO14" s="1" t="str">
        <f>IF(ISBLANK(Values!E13),"","Parts")</f>
        <v>Parts</v>
      </c>
      <c r="DP14" s="1" t="str">
        <f>IF(ISBLANK(Values!E13),"",Values!$B$31)</f>
        <v>6 månaders garanti efter leveransdatum. I händelse av fel på tangentbordet kommer en ny enhet eller en reservdel till produktens tangentbord att skickas. Vid brist på lager ges full återbetalning.</v>
      </c>
      <c r="DY14" t="str">
        <f>IF(ISBLANK(Values!$E13), "", "not_applicable")</f>
        <v>not_applicable</v>
      </c>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48" x14ac:dyDescent="0.2">
      <c r="A15" s="1" t="str">
        <f>IF(ISBLANK(Values!E14),"",IF(Values!$B$37="EU","computercomponent","computer"))</f>
        <v>computercomponent</v>
      </c>
      <c r="B15" s="33" t="str">
        <f>IF(ISBLANK(Values!E14),"",Values!F14)</f>
        <v>Lenovo T480s black - HU</v>
      </c>
      <c r="C15" s="29" t="str">
        <f>IF(ISBLANK(Values!E14),"","TellusRem")</f>
        <v>TellusRem</v>
      </c>
      <c r="D15" s="28">
        <f>IF(ISBLANK(Values!E14),"",Values!E14)</f>
        <v>5714401480112</v>
      </c>
      <c r="E15" s="1" t="str">
        <f>IF(ISBLANK(Values!E14),"","EAN")</f>
        <v>EAN</v>
      </c>
      <c r="F15" s="27" t="str">
        <f>IF(ISBLANK(Values!E14),"",IF(Values!J14, SUBSTITUTE(Values!$B$1, "{language}", Values!H14) &amp; " " &amp;Values!$B$3, SUBSTITUTE(Values!$B$2, "{language}", Values!$H14) &amp; " " &amp;Values!$B$3))</f>
        <v>ersättningsbakgrundsbelyst Lenovo T480s black - HU tangentbord för Lenovo Thinkpad T480s, T490, E490, L480, L490, L380, L390, L380 Yoga, L390 Yoga, E490, E480</v>
      </c>
      <c r="G15" s="29" t="str">
        <f>IF(ISBLANK(Values!E14),"",IF(Values!$B$20="PartialUpdate","","TellusRem"))</f>
        <v/>
      </c>
      <c r="H15" s="1" t="str">
        <f>IF(ISBLANK(Values!E14),"",Values!$B$16)</f>
        <v>computer-keyboards</v>
      </c>
      <c r="I15" s="1" t="str">
        <f>IF(ISBLANK(Values!E14),"","4730574031")</f>
        <v>4730574031</v>
      </c>
      <c r="J15" s="31" t="str">
        <f>IF(ISBLANK(Values!E14),"",Values!F14 )</f>
        <v>Lenovo T480s black - HU</v>
      </c>
      <c r="K15" s="27" t="str">
        <f>IF(IF(ISBLANK(Values!E14),"",IF(Values!J14, Values!$B$4, Values!$B$5))=0,"",IF(ISBLANK(Values!E14),"",IF(Values!J14, Values!$B$4, Values!$B$5)))</f>
        <v/>
      </c>
      <c r="L15" s="27">
        <f>IF(ISBLANK(Values!E14),"",IF($CO15="DEFAULT", Values!$B$18, ""))</f>
        <v>5</v>
      </c>
      <c r="M15" s="27" t="str">
        <f>IF(ISBLANK(Values!E14),"",Values!$M14)</f>
        <v>https://download.lenovo.com/Images/Parts/01YP535/01YP535_A.jpg</v>
      </c>
      <c r="N15" s="27" t="str">
        <f>IF(ISBLANK(Values!$F14),"",Values!N14)</f>
        <v>https://download.lenovo.com/Images/Parts/01YP535/01YP535_B.jpg</v>
      </c>
      <c r="O15" s="27" t="str">
        <f>IF(ISBLANK(Values!$F14),"",Values!O14)</f>
        <v>https://download.lenovo.com/Images/Parts/01YP535/01YP535_details.jpg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T490 Parent</v>
      </c>
      <c r="Y15" s="31" t="str">
        <f>IF(ISBLANK(Values!E14),"","Size-Color")</f>
        <v>Size-Color</v>
      </c>
      <c r="Z15" s="29" t="str">
        <f>IF(ISBLANK(Values!E14),"","variation")</f>
        <v>variation</v>
      </c>
      <c r="AA15" s="1" t="str">
        <f>IF(ISBLANK(Values!E14),"",Values!$B$20)</f>
        <v>PartialUpdate</v>
      </c>
      <c r="AB15" s="1" t="str">
        <f>IF(ISBLANK(Values!E14),"",Values!$B$29)</f>
        <v>Tangentbord distribueras av Tellus Remarketing, ledande europeiskt företag för bärbara tangentbord. Tangentbord har rengjorts, packats och testats i vår produktionslinje i Danmark. För eventuella kompatibilitetsfrågor kontakta oss via Amazons webbplats.</v>
      </c>
      <c r="AI15" s="34" t="str">
        <f>IF(ISBLANK(Values!E14),"",IF(Values!I14,Values!$B$23,Values!$B$33))</f>
        <v>👉 RENOVERAT: SPARA PENGAR - Ersättande Lenovo-tangentbord för laptop, samma kvalitet som OEM-tangentbord. TellusRem är den ledande tangentbordsdistributören i världen sedan 2011. Perfekt ersättningstangentbord, lätt att byta ut och installera.</v>
      </c>
      <c r="AJ15" s="32" t="str">
        <f>IF(ISBLANK(Values!E14),"",Values!$B$24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15" s="1" t="str">
        <f>IF(ISBLANK(Values!E14),"",Values!$B$25)</f>
        <v>♻️ MILJÖVÄNLIG PRODUKT - Köp renoverad, KÖP GRÖNT! Minska mer än 80 % koldioxid genom att köpa våra renoverade tangentbord, jämfört med att skaffa ett nytt tangentbord! Perfekt OEM-ersättningsdel för ditt tangentbord.</v>
      </c>
      <c r="AL15" s="1" t="str">
        <f>IF(ISBLANK(Values!E14),"",SUBSTITUTE(SUBSTITUTE(IF(Values!$J14, Values!$B$26, Values!$B$33), "{language}", Values!$H14), "{flag}", INDEX(options!$E$1:$E$20, Values!$V14)))</f>
        <v>👉 LAYOUT – 🇭🇺 Lenovo T480s black - HU bakgrundsbelyst.</v>
      </c>
      <c r="AM15" s="1" t="str">
        <f>SUBSTITUTE(IF(ISBLANK(Values!E14),"",Values!$B$27),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15" s="27" t="str">
        <f>IF(ISBLANK(Values!E14),"",Values!H14)</f>
        <v>Lenovo T480s black - HU</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5" s="1" t="str">
        <f>IF(ISBLANK(Values!E14),"","No")</f>
        <v>No</v>
      </c>
      <c r="DA15" s="1" t="str">
        <f>IF(ISBLANK(Values!E14),"","No")</f>
        <v>No</v>
      </c>
      <c r="DO15" s="1" t="str">
        <f>IF(ISBLANK(Values!E14),"","Parts")</f>
        <v>Parts</v>
      </c>
      <c r="DP15" s="1" t="str">
        <f>IF(ISBLANK(Values!E14),"",Values!$B$31)</f>
        <v>6 månaders garanti efter leveransdatum. I händelse av fel på tangentbordet kommer en ny enhet eller en reservdel till produktens tangentbord att skickas. Vid brist på lager ges full återbetalning.</v>
      </c>
      <c r="DY15" t="str">
        <f>IF(ISBLANK(Values!$E14), "", "not_applicable")</f>
        <v>not_applicable</v>
      </c>
      <c r="EI15" s="1" t="str">
        <f>IF(ISBLANK(Values!E14),"",Values!$B$31)</f>
        <v>6 månaders garanti efter leveransdatum. I händelse av fel på tangentbordet kommer en ny enhet eller en reservdel till produktens tangentbord att skickas. Vid brist på lager ges full återbetalning.</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48" x14ac:dyDescent="0.2">
      <c r="A16" s="1" t="str">
        <f>IF(ISBLANK(Values!E15),"",IF(Values!$B$37="EU","computercomponent","computer"))</f>
        <v>computercomponent</v>
      </c>
      <c r="B16" s="33" t="str">
        <f>IF(ISBLANK(Values!E15),"",Values!F15)</f>
        <v>Lenovo T480s black - NL</v>
      </c>
      <c r="C16" s="29" t="str">
        <f>IF(ISBLANK(Values!E15),"","TellusRem")</f>
        <v>TellusRem</v>
      </c>
      <c r="D16" s="28">
        <f>IF(ISBLANK(Values!E15),"",Values!E15)</f>
        <v>5714401480129</v>
      </c>
      <c r="E16" s="1" t="str">
        <f>IF(ISBLANK(Values!E15),"","EAN")</f>
        <v>EAN</v>
      </c>
      <c r="F16" s="27" t="str">
        <f>IF(ISBLANK(Values!E15),"",IF(Values!J15, SUBSTITUTE(Values!$B$1, "{language}", Values!H15) &amp; " " &amp;Values!$B$3, SUBSTITUTE(Values!$B$2, "{language}", Values!$H15) &amp; " " &amp;Values!$B$3))</f>
        <v>ersättningsbakgrundsbelyst Lenovo T480s black - NL tangentbord för Lenovo Thinkpad T480s, T490, E490, L480, L490, L380, L390, L380 Yoga, L390 Yoga, E490, E480</v>
      </c>
      <c r="G16" s="29" t="str">
        <f>IF(ISBLANK(Values!E15),"",IF(Values!$B$20="PartialUpdate","","TellusRem"))</f>
        <v/>
      </c>
      <c r="H16" s="1" t="str">
        <f>IF(ISBLANK(Values!E15),"",Values!$B$16)</f>
        <v>computer-keyboards</v>
      </c>
      <c r="I16" s="1" t="str">
        <f>IF(ISBLANK(Values!E15),"","4730574031")</f>
        <v>4730574031</v>
      </c>
      <c r="J16" s="31" t="str">
        <f>IF(ISBLANK(Values!E15),"",Values!F15 )</f>
        <v>Lenovo T480s black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T490 Parent</v>
      </c>
      <c r="Y16" s="31" t="str">
        <f>IF(ISBLANK(Values!E15),"","Size-Color")</f>
        <v>Size-Color</v>
      </c>
      <c r="Z16" s="29" t="str">
        <f>IF(ISBLANK(Values!E15),"","variation")</f>
        <v>variation</v>
      </c>
      <c r="AA16" s="1" t="str">
        <f>IF(ISBLANK(Values!E15),"",Values!$B$20)</f>
        <v>PartialUpdate</v>
      </c>
      <c r="AB16" s="1" t="str">
        <f>IF(ISBLANK(Values!E15),"",Values!$B$29)</f>
        <v>Tangentbord distribueras av Tellus Remarketing, ledande europeiskt företag för bärbara tangentbord. Tangentbord har rengjorts, packats och testats i vår produktionslinje i Danmark. För eventuella kompatibilitetsfrågor kontakta oss via Amazons webbplats.</v>
      </c>
      <c r="AI16" s="34" t="str">
        <f>IF(ISBLANK(Values!E15),"",IF(Values!I15,Values!$B$23,Values!$B$33))</f>
        <v>👉 RENOVERAT: SPARA PENGAR - Ersättande Lenovo-tangentbord för laptop, samma kvalitet som OEM-tangentbord. TellusRem är den ledande tangentbordsdistributören i världen sedan 2011. Perfekt ersättningstangentbord, lätt att byta ut och installera.</v>
      </c>
      <c r="AJ16" s="32" t="str">
        <f>IF(ISBLANK(Values!E15),"",Values!$B$24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16" s="1" t="str">
        <f>IF(ISBLANK(Values!E15),"",Values!$B$25)</f>
        <v>♻️ MILJÖVÄNLIG PRODUKT - Köp renoverad, KÖP GRÖNT! Minska mer än 80 % koldioxid genom att köpa våra renoverade tangentbord, jämfört med att skaffa ett nytt tangentbord! Perfekt OEM-ersättningsdel för ditt tangentbord.</v>
      </c>
      <c r="AL16" s="1" t="str">
        <f>IF(ISBLANK(Values!E15),"",SUBSTITUTE(SUBSTITUTE(IF(Values!$J15, Values!$B$26, Values!$B$33), "{language}", Values!$H15), "{flag}", INDEX(options!$E$1:$E$20, Values!$V15)))</f>
        <v>👉 LAYOUT – 🇳🇱 Lenovo T480s black - NL bakgrundsbelyst.</v>
      </c>
      <c r="AM16" s="1" t="str">
        <f>SUBSTITUTE(IF(ISBLANK(Values!E15),"",Values!$B$27),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16" s="27" t="str">
        <f>IF(ISBLANK(Values!E15),"",Values!H15)</f>
        <v>Lenovo T480s black - NL</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6" s="1" t="str">
        <f>IF(ISBLANK(Values!E15),"","No")</f>
        <v>No</v>
      </c>
      <c r="DA16" s="1" t="str">
        <f>IF(ISBLANK(Values!E15),"","No")</f>
        <v>No</v>
      </c>
      <c r="DO16" s="1" t="str">
        <f>IF(ISBLANK(Values!E15),"","Parts")</f>
        <v>Parts</v>
      </c>
      <c r="DP16" s="1" t="str">
        <f>IF(ISBLANK(Values!E15),"",Values!$B$31)</f>
        <v>6 månaders garanti efter leveransdatum. I händelse av fel på tangentbordet kommer en ny enhet eller en reservdel till produktens tangentbord att skickas. Vid brist på lager ges full återbetalning.</v>
      </c>
      <c r="DY16" t="str">
        <f>IF(ISBLANK(Values!$E15), "", "not_applicable")</f>
        <v>not_applicable</v>
      </c>
      <c r="EI16" s="1" t="str">
        <f>IF(ISBLANK(Values!E15),"",Values!$B$31)</f>
        <v>6 månaders garanti efter leveransdatum. I händelse av fel på tangentbordet kommer en ny enhet eller en reservdel till produktens tangentbord att skickas. Vid brist på lager ges full återbetalning.</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48" x14ac:dyDescent="0.2">
      <c r="A17" s="1" t="str">
        <f>IF(ISBLANK(Values!E16),"",IF(Values!$B$37="EU","computercomponent","computer"))</f>
        <v>computercomponent</v>
      </c>
      <c r="B17" s="33" t="str">
        <f>IF(ISBLANK(Values!E16),"",Values!F16)</f>
        <v>Lenovo T480s black - NO</v>
      </c>
      <c r="C17" s="29" t="str">
        <f>IF(ISBLANK(Values!E16),"","TellusRem")</f>
        <v>TellusRem</v>
      </c>
      <c r="D17" s="28">
        <f>IF(ISBLANK(Values!E16),"",Values!E16)</f>
        <v>5714401480136</v>
      </c>
      <c r="E17" s="1" t="str">
        <f>IF(ISBLANK(Values!E16),"","EAN")</f>
        <v>EAN</v>
      </c>
      <c r="F17" s="27" t="str">
        <f>IF(ISBLANK(Values!E16),"",IF(Values!J16, SUBSTITUTE(Values!$B$1, "{language}", Values!H16) &amp; " " &amp;Values!$B$3, SUBSTITUTE(Values!$B$2, "{language}", Values!$H16) &amp; " " &amp;Values!$B$3))</f>
        <v>ersättningsbakgrundsbelyst Lenovo T480s black - NO tangentbord för Lenovo Thinkpad T480s, T490, E490, L480, L490, L380, L390, L380 Yoga, L390 Yoga, E490, E480</v>
      </c>
      <c r="G17" s="29" t="str">
        <f>IF(ISBLANK(Values!E16),"",IF(Values!$B$20="PartialUpdate","","TellusRem"))</f>
        <v/>
      </c>
      <c r="H17" s="1" t="str">
        <f>IF(ISBLANK(Values!E16),"",Values!$B$16)</f>
        <v>computer-keyboards</v>
      </c>
      <c r="I17" s="1" t="str">
        <f>IF(ISBLANK(Values!E16),"","4730574031")</f>
        <v>4730574031</v>
      </c>
      <c r="J17" s="31" t="str">
        <f>IF(ISBLANK(Values!E16),"",Values!F16 )</f>
        <v>Lenovo T480s black - NO</v>
      </c>
      <c r="K17" s="27" t="str">
        <f>IF(IF(ISBLANK(Values!E16),"",IF(Values!J16, Values!$B$4, Values!$B$5))=0,"",IF(ISBLANK(Values!E16),"",IF(Values!J16, Values!$B$4, Values!$B$5)))</f>
        <v/>
      </c>
      <c r="L17" s="27">
        <f>IF(ISBLANK(Values!E16),"",IF($CO17="DEFAULT", Values!$B$18, ""))</f>
        <v>5</v>
      </c>
      <c r="M17" s="27" t="str">
        <f>IF(ISBLANK(Values!E16),"",Values!$M16)</f>
        <v>https://download.lenovo.com/Images/Parts/01YP540/01YP540_A.jpg</v>
      </c>
      <c r="N17" s="27" t="str">
        <f>IF(ISBLANK(Values!$F16),"",Values!N16)</f>
        <v>https://download.lenovo.com/Images/Parts/01YP540/01YP540_B.jpg</v>
      </c>
      <c r="O17" s="27" t="str">
        <f>IF(ISBLANK(Values!$F16),"",Values!O16)</f>
        <v>https://download.lenovo.com/Images/Parts/01YP540/01YP540_details.jpg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T490 Parent</v>
      </c>
      <c r="Y17" s="31" t="str">
        <f>IF(ISBLANK(Values!E16),"","Size-Color")</f>
        <v>Size-Color</v>
      </c>
      <c r="Z17" s="29" t="str">
        <f>IF(ISBLANK(Values!E16),"","variation")</f>
        <v>variation</v>
      </c>
      <c r="AA17" s="1" t="str">
        <f>IF(ISBLANK(Values!E16),"",Values!$B$20)</f>
        <v>PartialUpdate</v>
      </c>
      <c r="AB17" s="1" t="str">
        <f>IF(ISBLANK(Values!E16),"",Values!$B$29)</f>
        <v>Tangentbord distribueras av Tellus Remarketing, ledande europeiskt företag för bärbara tangentbord. Tangentbord har rengjorts, packats och testats i vår produktionslinje i Danmark. För eventuella kompatibilitetsfrågor kontakta oss via Amazons webbplats.</v>
      </c>
      <c r="AI17" s="34" t="str">
        <f>IF(ISBLANK(Values!E16),"",IF(Values!I16,Values!$B$23,Values!$B$33))</f>
        <v>👉 RENOVERAT: SPARA PENGAR - Ersättande Lenovo-tangentbord för laptop, samma kvalitet som OEM-tangentbord. TellusRem är den ledande tangentbordsdistributören i världen sedan 2011. Perfekt ersättningstangentbord, lätt att byta ut och installera.</v>
      </c>
      <c r="AJ17" s="32" t="str">
        <f>IF(ISBLANK(Values!E16),"",Values!$B$24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17" s="1" t="str">
        <f>IF(ISBLANK(Values!E16),"",Values!$B$25)</f>
        <v>♻️ MILJÖVÄNLIG PRODUKT - Köp renoverad, KÖP GRÖNT! Minska mer än 80 % koldioxid genom att köpa våra renoverade tangentbord, jämfört med att skaffa ett nytt tangentbord! Perfekt OEM-ersättningsdel för ditt tangentbord.</v>
      </c>
      <c r="AL17" s="1" t="str">
        <f>IF(ISBLANK(Values!E16),"",SUBSTITUTE(SUBSTITUTE(IF(Values!$J16, Values!$B$26, Values!$B$33), "{language}", Values!$H16), "{flag}", INDEX(options!$E$1:$E$20, Values!$V16)))</f>
        <v>👉 LAYOUT – 🇳🇴 Lenovo T480s black - NO bakgrundsbelyst.</v>
      </c>
      <c r="AM17" s="1" t="str">
        <f>SUBSTITUTE(IF(ISBLANK(Values!E16),"",Values!$B$27),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17" s="27" t="str">
        <f>IF(ISBLANK(Values!E16),"",Values!H16)</f>
        <v>Lenovo T480s black - NO</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7" s="1" t="str">
        <f>IF(ISBLANK(Values!E16),"","No")</f>
        <v>No</v>
      </c>
      <c r="DA17" s="1" t="str">
        <f>IF(ISBLANK(Values!E16),"","No")</f>
        <v>No</v>
      </c>
      <c r="DO17" s="1" t="str">
        <f>IF(ISBLANK(Values!E16),"","Parts")</f>
        <v>Parts</v>
      </c>
      <c r="DP17" s="1" t="str">
        <f>IF(ISBLANK(Values!E16),"",Values!$B$31)</f>
        <v>6 månaders garanti efter leveransdatum. I händelse av fel på tangentbordet kommer en ny enhet eller en reservdel till produktens tangentbord att skickas. Vid brist på lager ges full återbetalning.</v>
      </c>
      <c r="DY17" t="str">
        <f>IF(ISBLANK(Values!$E16), "", "not_applicable")</f>
        <v>not_applicable</v>
      </c>
      <c r="EI17" s="1" t="str">
        <f>IF(ISBLANK(Values!E16),"",Values!$B$31)</f>
        <v>6 månaders garanti efter leveransdatum. I händelse av fel på tangentbordet kommer en ny enhet eller en reservdel till produktens tangentbord att skickas. Vid brist på lager ges full återbetalning.</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48" x14ac:dyDescent="0.2">
      <c r="A18" s="1" t="str">
        <f>IF(ISBLANK(Values!E17),"",IF(Values!$B$37="EU","computercomponent","computer"))</f>
        <v>computercomponent</v>
      </c>
      <c r="B18" s="33" t="str">
        <f>IF(ISBLANK(Values!E17),"",Values!F17)</f>
        <v>Lenovo T480s black - PL</v>
      </c>
      <c r="C18" s="29" t="str">
        <f>IF(ISBLANK(Values!E17),"","TellusRem")</f>
        <v>TellusRem</v>
      </c>
      <c r="D18" s="28">
        <f>IF(ISBLANK(Values!E17),"",Values!E17)</f>
        <v>5714401480143</v>
      </c>
      <c r="E18" s="1" t="str">
        <f>IF(ISBLANK(Values!E17),"","EAN")</f>
        <v>EAN</v>
      </c>
      <c r="F18" s="27" t="str">
        <f>IF(ISBLANK(Values!E17),"",IF(Values!J17, SUBSTITUTE(Values!$B$1, "{language}", Values!H17) &amp; " " &amp;Values!$B$3, SUBSTITUTE(Values!$B$2, "{language}", Values!$H17) &amp; " " &amp;Values!$B$3))</f>
        <v>ersättningsbakgrundsbelyst Lenovo T480s black - PL tangentbord för Lenovo Thinkpad T480s, T490, E490, L480, L490, L380, L390, L380 Yoga, L390 Yoga, E490, E480</v>
      </c>
      <c r="G18" s="29" t="str">
        <f>IF(ISBLANK(Values!E17),"",IF(Values!$B$20="PartialUpdate","","TellusRem"))</f>
        <v/>
      </c>
      <c r="H18" s="1" t="str">
        <f>IF(ISBLANK(Values!E17),"",Values!$B$16)</f>
        <v>computer-keyboards</v>
      </c>
      <c r="I18" s="1" t="str">
        <f>IF(ISBLANK(Values!E17),"","4730574031")</f>
        <v>4730574031</v>
      </c>
      <c r="J18" s="31" t="str">
        <f>IF(ISBLANK(Values!E17),"",Values!F17 )</f>
        <v>Lenovo T480s black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T490 Parent</v>
      </c>
      <c r="Y18" s="31" t="str">
        <f>IF(ISBLANK(Values!E17),"","Size-Color")</f>
        <v>Size-Color</v>
      </c>
      <c r="Z18" s="29" t="str">
        <f>IF(ISBLANK(Values!E17),"","variation")</f>
        <v>variation</v>
      </c>
      <c r="AA18" s="1" t="str">
        <f>IF(ISBLANK(Values!E17),"",Values!$B$20)</f>
        <v>PartialUpdate</v>
      </c>
      <c r="AB18" s="1" t="str">
        <f>IF(ISBLANK(Values!E17),"",Values!$B$29)</f>
        <v>Tangentbord distribueras av Tellus Remarketing, ledande europeiskt företag för bärbara tangentbord. Tangentbord har rengjorts, packats och testats i vår produktionslinje i Danmark. För eventuella kompatibilitetsfrågor kontakta oss via Amazons webbplats.</v>
      </c>
      <c r="AI18" s="34" t="str">
        <f>IF(ISBLANK(Values!E17),"",IF(Values!I17,Values!$B$23,Values!$B$33))</f>
        <v>👉 RENOVERAT: SPARA PENGAR - Ersättande Lenovo-tangentbord för laptop, samma kvalitet som OEM-tangentbord. TellusRem är den ledande tangentbordsdistributören i världen sedan 2011. Perfekt ersättningstangentbord, lätt att byta ut och installera.</v>
      </c>
      <c r="AJ18" s="32" t="str">
        <f>IF(ISBLANK(Values!E17),"",Values!$B$24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18" s="1" t="str">
        <f>IF(ISBLANK(Values!E17),"",Values!$B$25)</f>
        <v>♻️ MILJÖVÄNLIG PRODUKT - Köp renoverad, KÖP GRÖNT! Minska mer än 80 % koldioxid genom att köpa våra renoverade tangentbord, jämfört med att skaffa ett nytt tangentbord! Perfekt OEM-ersättningsdel för ditt tangentbord.</v>
      </c>
      <c r="AL18" s="1" t="str">
        <f>IF(ISBLANK(Values!E17),"",SUBSTITUTE(SUBSTITUTE(IF(Values!$J17, Values!$B$26, Values!$B$33), "{language}", Values!$H17), "{flag}", INDEX(options!$E$1:$E$20, Values!$V17)))</f>
        <v>👉 LAYOUT – 🇵🇱 Lenovo T480s black - PL bakgrundsbelyst.</v>
      </c>
      <c r="AM18" s="1" t="str">
        <f>SUBSTITUTE(IF(ISBLANK(Values!E17),"",Values!$B$27),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18" s="27" t="str">
        <f>IF(ISBLANK(Values!E17),"",Values!H17)</f>
        <v>Lenovo T480s black - PL</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8" s="1" t="str">
        <f>IF(ISBLANK(Values!E17),"","No")</f>
        <v>No</v>
      </c>
      <c r="DA18" s="1" t="str">
        <f>IF(ISBLANK(Values!E17),"","No")</f>
        <v>No</v>
      </c>
      <c r="DO18" s="1" t="str">
        <f>IF(ISBLANK(Values!E17),"","Parts")</f>
        <v>Parts</v>
      </c>
      <c r="DP18" s="1" t="str">
        <f>IF(ISBLANK(Values!E17),"",Values!$B$31)</f>
        <v>6 månaders garanti efter leveransdatum. I händelse av fel på tangentbordet kommer en ny enhet eller en reservdel till produktens tangentbord att skickas. Vid brist på lager ges full återbetalning.</v>
      </c>
      <c r="DY18" t="str">
        <f>IF(ISBLANK(Values!$E17), "", "not_applicable")</f>
        <v>not_applicable</v>
      </c>
      <c r="EI18" s="1" t="str">
        <f>IF(ISBLANK(Values!E17),"",Values!$B$31)</f>
        <v>6 månaders garanti efter leveransdatum. I händelse av fel på tangentbordet kommer en ny enhet eller en reservdel till produktens tangentbord att skickas. Vid brist på lager ges full återbetalning.</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48" x14ac:dyDescent="0.2">
      <c r="A19" s="1" t="str">
        <f>IF(ISBLANK(Values!E18),"",IF(Values!$B$37="EU","computercomponent","computer"))</f>
        <v>computercomponent</v>
      </c>
      <c r="B19" s="33" t="str">
        <f>IF(ISBLANK(Values!E18),"",Values!F18)</f>
        <v>Lenovo T480s black - PT</v>
      </c>
      <c r="C19" s="29" t="str">
        <f>IF(ISBLANK(Values!E18),"","TellusRem")</f>
        <v>TellusRem</v>
      </c>
      <c r="D19" s="28">
        <f>IF(ISBLANK(Values!E18),"",Values!E18)</f>
        <v>5714401480150</v>
      </c>
      <c r="E19" s="1" t="str">
        <f>IF(ISBLANK(Values!E18),"","EAN")</f>
        <v>EAN</v>
      </c>
      <c r="F19" s="27" t="str">
        <f>IF(ISBLANK(Values!E18),"",IF(Values!J18, SUBSTITUTE(Values!$B$1, "{language}", Values!H18) &amp; " " &amp;Values!$B$3, SUBSTITUTE(Values!$B$2, "{language}", Values!$H18) &amp; " " &amp;Values!$B$3))</f>
        <v>ersättningsbakgrundsbelyst Lenovo T480s black - PT tangentbord för Lenovo Thinkpad T480s, T490, E490, L480, L490, L380, L390, L380 Yoga, L390 Yoga, E490, E480</v>
      </c>
      <c r="G19" s="29" t="str">
        <f>IF(ISBLANK(Values!E18),"",IF(Values!$B$20="PartialUpdate","","TellusRem"))</f>
        <v/>
      </c>
      <c r="H19" s="1" t="str">
        <f>IF(ISBLANK(Values!E18),"",Values!$B$16)</f>
        <v>computer-keyboards</v>
      </c>
      <c r="I19" s="1" t="str">
        <f>IF(ISBLANK(Values!E18),"","4730574031")</f>
        <v>4730574031</v>
      </c>
      <c r="J19" s="31" t="str">
        <f>IF(ISBLANK(Values!E18),"",Values!F18 )</f>
        <v>Lenovo T480s black - PT</v>
      </c>
      <c r="K19" s="27" t="str">
        <f>IF(IF(ISBLANK(Values!E18),"",IF(Values!J18, Values!$B$4, Values!$B$5))=0,"",IF(ISBLANK(Values!E18),"",IF(Values!J18, Values!$B$4, Values!$B$5)))</f>
        <v/>
      </c>
      <c r="L19" s="27">
        <f>IF(ISBLANK(Values!E18),"",IF($CO19="DEFAULT", Values!$B$18, ""))</f>
        <v>5</v>
      </c>
      <c r="M19" s="27" t="str">
        <f>IF(ISBLANK(Values!E18),"",Values!$M18)</f>
        <v>https://download.lenovo.com/Images/Parts/01YP541/01YP541_A.jpg</v>
      </c>
      <c r="N19" s="27" t="str">
        <f>IF(ISBLANK(Values!$F18),"",Values!N18)</f>
        <v>https://download.lenovo.com/Images/Parts/01YP541/01YP541_B.jpg</v>
      </c>
      <c r="O19" s="27" t="str">
        <f>IF(ISBLANK(Values!$F18),"",Values!O18)</f>
        <v>https://download.lenovo.com/Images/Parts/01YP541/01YP541_details.jpg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T490 Parent</v>
      </c>
      <c r="Y19" s="31" t="str">
        <f>IF(ISBLANK(Values!E18),"","Size-Color")</f>
        <v>Size-Color</v>
      </c>
      <c r="Z19" s="29" t="str">
        <f>IF(ISBLANK(Values!E18),"","variation")</f>
        <v>variation</v>
      </c>
      <c r="AA19" s="1" t="str">
        <f>IF(ISBLANK(Values!E18),"",Values!$B$20)</f>
        <v>PartialUpdate</v>
      </c>
      <c r="AB19" s="1" t="str">
        <f>IF(ISBLANK(Values!E18),"",Values!$B$29)</f>
        <v>Tangentbord distribueras av Tellus Remarketing, ledande europeiskt företag för bärbara tangentbord. Tangentbord har rengjorts, packats och testats i vår produktionslinje i Danmark. För eventuella kompatibilitetsfrågor kontakta oss via Amazons webbplats.</v>
      </c>
      <c r="AI19" s="34" t="str">
        <f>IF(ISBLANK(Values!E18),"",IF(Values!I18,Values!$B$23,Values!$B$33))</f>
        <v>👉 RENOVERAT: SPARA PENGAR - Ersättande Lenovo-tangentbord för laptop, samma kvalitet som OEM-tangentbord. TellusRem är den ledande tangentbordsdistributören i världen sedan 2011. Perfekt ersättningstangentbord, lätt att byta ut och installera.</v>
      </c>
      <c r="AJ19" s="32" t="str">
        <f>IF(ISBLANK(Values!E18),"",Values!$B$24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19" s="1" t="str">
        <f>IF(ISBLANK(Values!E18),"",Values!$B$25)</f>
        <v>♻️ MILJÖVÄNLIG PRODUKT - Köp renoverad, KÖP GRÖNT! Minska mer än 80 % koldioxid genom att köpa våra renoverade tangentbord, jämfört med att skaffa ett nytt tangentbord! Perfekt OEM-ersättningsdel för ditt tangentbord.</v>
      </c>
      <c r="AL19" s="1" t="str">
        <f>IF(ISBLANK(Values!E18),"",SUBSTITUTE(SUBSTITUTE(IF(Values!$J18, Values!$B$26, Values!$B$33), "{language}", Values!$H18), "{flag}", INDEX(options!$E$1:$E$20, Values!$V18)))</f>
        <v>👉 LAYOUT – 🇵🇹 Lenovo T480s black - PT bakgrundsbelyst.</v>
      </c>
      <c r="AM19" s="1" t="str">
        <f>SUBSTITUTE(IF(ISBLANK(Values!E18),"",Values!$B$27),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19" s="27" t="str">
        <f>IF(ISBLANK(Values!E18),"",Values!H18)</f>
        <v>Lenovo T480s black - PT</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9" s="1" t="str">
        <f>IF(ISBLANK(Values!E18),"","No")</f>
        <v>No</v>
      </c>
      <c r="DA19" s="1" t="str">
        <f>IF(ISBLANK(Values!E18),"","No")</f>
        <v>No</v>
      </c>
      <c r="DO19" s="1" t="str">
        <f>IF(ISBLANK(Values!E18),"","Parts")</f>
        <v>Parts</v>
      </c>
      <c r="DP19" s="1" t="str">
        <f>IF(ISBLANK(Values!E18),"",Values!$B$31)</f>
        <v>6 månaders garanti efter leveransdatum. I händelse av fel på tangentbordet kommer en ny enhet eller en reservdel till produktens tangentbord att skickas. Vid brist på lager ges full återbetalning.</v>
      </c>
      <c r="DY19" t="str">
        <f>IF(ISBLANK(Values!$E18), "", "not_applicable")</f>
        <v>not_applicable</v>
      </c>
      <c r="EI19" s="1" t="str">
        <f>IF(ISBLANK(Values!E18),"",Values!$B$31)</f>
        <v>6 månaders garanti efter leveransdatum. I händelse av fel på tangentbordet kommer en ny enhet eller en reservdel till produktens tangentbord att skickas. Vid brist på lager ges full återbetalning.</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48" x14ac:dyDescent="0.2">
      <c r="A20" s="1" t="str">
        <f>IF(ISBLANK(Values!E19),"",IF(Values!$B$37="EU","computercomponent","computer"))</f>
        <v>computercomponent</v>
      </c>
      <c r="B20" s="33" t="str">
        <f>IF(ISBLANK(Values!E19),"",Values!F19)</f>
        <v>Lenovo T480s black - SE/FI</v>
      </c>
      <c r="C20" s="29" t="str">
        <f>IF(ISBLANK(Values!E19),"","TellusRem")</f>
        <v>TellusRem</v>
      </c>
      <c r="D20" s="28">
        <f>IF(ISBLANK(Values!E19),"",Values!E19)</f>
        <v>5714401480167</v>
      </c>
      <c r="E20" s="1" t="str">
        <f>IF(ISBLANK(Values!E19),"","EAN")</f>
        <v>EAN</v>
      </c>
      <c r="F20" s="27" t="str">
        <f>IF(ISBLANK(Values!E19),"",IF(Values!J19, SUBSTITUTE(Values!$B$1, "{language}", Values!H19) &amp; " " &amp;Values!$B$3, SUBSTITUTE(Values!$B$2, "{language}", Values!$H19) &amp; " " &amp;Values!$B$3))</f>
        <v>ersättningsbakgrundsbelyst Lenovo T480s black - SE/FI tangentbord för Lenovo Thinkpad T480s, T490, E490, L480, L490, L380, L390, L380 Yoga, L390 Yoga, E490, E480</v>
      </c>
      <c r="G20" s="29" t="str">
        <f>IF(ISBLANK(Values!E19),"",IF(Values!$B$20="PartialUpdate","","TellusRem"))</f>
        <v/>
      </c>
      <c r="H20" s="1" t="str">
        <f>IF(ISBLANK(Values!E19),"",Values!$B$16)</f>
        <v>computer-keyboards</v>
      </c>
      <c r="I20" s="1" t="str">
        <f>IF(ISBLANK(Values!E19),"","4730574031")</f>
        <v>4730574031</v>
      </c>
      <c r="J20" s="31" t="str">
        <f>IF(ISBLANK(Values!E19),"",Values!F19 )</f>
        <v>Lenovo T480s black - SE/FI</v>
      </c>
      <c r="K20" s="27" t="str">
        <f>IF(IF(ISBLANK(Values!E19),"",IF(Values!J19, Values!$B$4, Values!$B$5))=0,"",IF(ISBLANK(Values!E19),"",IF(Values!J19, Values!$B$4, Values!$B$5)))</f>
        <v/>
      </c>
      <c r="L20" s="27">
        <f>IF(ISBLANK(Values!E19),"",IF($CO20="DEFAULT", Values!$B$18, ""))</f>
        <v>5</v>
      </c>
      <c r="M20" s="27" t="str">
        <f>IF(ISBLANK(Values!E19),"",Values!$M19)</f>
        <v>https://download.lenovo.com/Images/Parts/01YP549/01YP549_A.jpg</v>
      </c>
      <c r="N20" s="27" t="str">
        <f>IF(ISBLANK(Values!$F19),"",Values!N19)</f>
        <v>https://download.lenovo.com/Images/Parts/01YP549/01YP549_B.jpg</v>
      </c>
      <c r="O20" s="27" t="str">
        <f>IF(ISBLANK(Values!$F19),"",Values!O19)</f>
        <v>https://download.lenovo.com/Images/Parts/01YP549/01YP549_details.jpg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T490 Parent</v>
      </c>
      <c r="Y20" s="31" t="str">
        <f>IF(ISBLANK(Values!E19),"","Size-Color")</f>
        <v>Size-Color</v>
      </c>
      <c r="Z20" s="29" t="str">
        <f>IF(ISBLANK(Values!E19),"","variation")</f>
        <v>variation</v>
      </c>
      <c r="AA20" s="1" t="str">
        <f>IF(ISBLANK(Values!E19),"",Values!$B$20)</f>
        <v>PartialUpdate</v>
      </c>
      <c r="AB20" s="1" t="str">
        <f>IF(ISBLANK(Values!E19),"",Values!$B$29)</f>
        <v>Tangentbord distribueras av Tellus Remarketing, ledande europeiskt företag för bärbara tangentbord. Tangentbord har rengjorts, packats och testats i vår produktionslinje i Danmark. För eventuella kompatibilitetsfrågor kontakta oss via Amazons webbplats.</v>
      </c>
      <c r="AI20" s="34" t="str">
        <f>IF(ISBLANK(Values!E19),"",IF(Values!I19,Values!$B$23,Values!$B$33))</f>
        <v>👉 RENOVERAT: SPARA PENGAR - Ersättande Lenovo-tangentbord för laptop, samma kvalitet som OEM-tangentbord. TellusRem är den ledande tangentbordsdistributören i världen sedan 2011. Perfekt ersättningstangentbord, lätt att byta ut och installera.</v>
      </c>
      <c r="AJ20" s="32" t="str">
        <f>IF(ISBLANK(Values!E19),"",Values!$B$24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0" s="1" t="str">
        <f>IF(ISBLANK(Values!E19),"",Values!$B$25)</f>
        <v>♻️ MILJÖVÄNLIG PRODUKT - Köp renoverad, KÖP GRÖNT! Minska mer än 80 % koldioxid genom att köpa våra renoverade tangentbord, jämfört med att skaffa ett nytt tangentbord! Perfekt OEM-ersättningsdel för ditt tangentbord.</v>
      </c>
      <c r="AL20" s="1" t="str">
        <f>IF(ISBLANK(Values!E19),"",SUBSTITUTE(SUBSTITUTE(IF(Values!$J19, Values!$B$26, Values!$B$33), "{language}", Values!$H19), "{flag}", INDEX(options!$E$1:$E$20, Values!$V19)))</f>
        <v>👉 LAYOUT – 🇸🇪 🇫🇮 Lenovo T480s black - SE/FI bakgrundsbelyst.</v>
      </c>
      <c r="AM20" s="1" t="str">
        <f>SUBSTITUTE(IF(ISBLANK(Values!E19),"",Values!$B$27),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20" s="27" t="str">
        <f>IF(ISBLANK(Values!E19),"",Values!H19)</f>
        <v>Lenovo T480s black - SE/FI</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0" s="1" t="str">
        <f>IF(ISBLANK(Values!E19),"","No")</f>
        <v>No</v>
      </c>
      <c r="DA20" s="1" t="str">
        <f>IF(ISBLANK(Values!E19),"","No")</f>
        <v>No</v>
      </c>
      <c r="DO20" s="1" t="str">
        <f>IF(ISBLANK(Values!E19),"","Parts")</f>
        <v>Parts</v>
      </c>
      <c r="DP20" s="1" t="str">
        <f>IF(ISBLANK(Values!E19),"",Values!$B$31)</f>
        <v>6 månaders garanti efter leveransdatum. I händelse av fel på tangentbordet kommer en ny enhet eller en reservdel till produktens tangentbord att skickas. Vid brist på lager ges full återbetalning.</v>
      </c>
      <c r="DY20" t="str">
        <f>IF(ISBLANK(Values!$E19), "", "not_applicable")</f>
        <v>not_applicable</v>
      </c>
      <c r="EI20" s="1" t="str">
        <f>IF(ISBLANK(Values!E19),"",Values!$B$31)</f>
        <v>6 månaders garanti efter leveransdatum. I händelse av fel på tangentbordet kommer en ny enhet eller en reservdel till produktens tangentbord att skickas. Vid brist på lager ges full återbetalning.</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48" x14ac:dyDescent="0.2">
      <c r="A21" s="1" t="str">
        <f>IF(ISBLANK(Values!E20),"",IF(Values!$B$37="EU","computercomponent","computer"))</f>
        <v>computercomponent</v>
      </c>
      <c r="B21" s="33" t="str">
        <f>IF(ISBLANK(Values!E20),"",Values!F20)</f>
        <v>Lenovo T480s black - CH</v>
      </c>
      <c r="C21" s="29" t="str">
        <f>IF(ISBLANK(Values!E20),"","TellusRem")</f>
        <v>TellusRem</v>
      </c>
      <c r="D21" s="28">
        <f>IF(ISBLANK(Values!E20),"",Values!E20)</f>
        <v>5714401480174</v>
      </c>
      <c r="E21" s="1" t="str">
        <f>IF(ISBLANK(Values!E20),"","EAN")</f>
        <v>EAN</v>
      </c>
      <c r="F21" s="27" t="str">
        <f>IF(ISBLANK(Values!E20),"",IF(Values!J20, SUBSTITUTE(Values!$B$1, "{language}", Values!H20) &amp; " " &amp;Values!$B$3, SUBSTITUTE(Values!$B$2, "{language}", Values!$H20) &amp; " " &amp;Values!$B$3))</f>
        <v>ersättningsbakgrundsbelyst Lenovo T480s black - CH tangentbord för Lenovo Thinkpad T480s, T490, E490, L480, L490, L380, L390, L380 Yoga, L390 Yoga, E490, E480</v>
      </c>
      <c r="G21" s="29" t="str">
        <f>IF(ISBLANK(Values!E20),"",IF(Values!$B$20="PartialUpdate","","TellusRem"))</f>
        <v/>
      </c>
      <c r="H21" s="1" t="str">
        <f>IF(ISBLANK(Values!E20),"",Values!$B$16)</f>
        <v>computer-keyboards</v>
      </c>
      <c r="I21" s="1" t="str">
        <f>IF(ISBLANK(Values!E20),"","4730574031")</f>
        <v>4730574031</v>
      </c>
      <c r="J21" s="31" t="str">
        <f>IF(ISBLANK(Values!E20),"",Values!F20 )</f>
        <v>Lenovo T480s black - CH</v>
      </c>
      <c r="K21" s="27" t="str">
        <f>IF(IF(ISBLANK(Values!E20),"",IF(Values!J20, Values!$B$4, Values!$B$5))=0,"",IF(ISBLANK(Values!E20),"",IF(Values!J20, Values!$B$4, Values!$B$5)))</f>
        <v/>
      </c>
      <c r="L21" s="27">
        <f>IF(ISBLANK(Values!E20),"",IF($CO21="DEFAULT", Values!$B$18, ""))</f>
        <v>5</v>
      </c>
      <c r="M21" s="27" t="str">
        <f>IF(ISBLANK(Values!E20),"",Values!$M20)</f>
        <v>https://download.lenovo.com/Images/Parts/01YP546/01YP546_A.jpg</v>
      </c>
      <c r="N21" s="27" t="str">
        <f>IF(ISBLANK(Values!$F20),"",Values!N20)</f>
        <v>https://download.lenovo.com/Images/Parts/01YP546/01YP546_B.jpg</v>
      </c>
      <c r="O21" s="27" t="str">
        <f>IF(ISBLANK(Values!$F20),"",Values!O20)</f>
        <v>https://download.lenovo.com/Images/Parts/01YP546/01YP546_details.jpg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T490 Parent</v>
      </c>
      <c r="Y21" s="31" t="str">
        <f>IF(ISBLANK(Values!E20),"","Size-Color")</f>
        <v>Size-Color</v>
      </c>
      <c r="Z21" s="29" t="str">
        <f>IF(ISBLANK(Values!E20),"","variation")</f>
        <v>variation</v>
      </c>
      <c r="AA21" s="1" t="str">
        <f>IF(ISBLANK(Values!E20),"",Values!$B$20)</f>
        <v>PartialUpdate</v>
      </c>
      <c r="AB21" s="1" t="str">
        <f>IF(ISBLANK(Values!E20),"",Values!$B$29)</f>
        <v>Tangentbord distribueras av Tellus Remarketing, ledande europeiskt företag för bärbara tangentbord. Tangentbord har rengjorts, packats och testats i vår produktionslinje i Danmark. För eventuella kompatibilitetsfrågor kontakta oss via Amazons webbplats.</v>
      </c>
      <c r="AI21" s="34" t="str">
        <f>IF(ISBLANK(Values!E20),"",IF(Values!I20,Values!$B$23,Values!$B$33))</f>
        <v>👉 RENOVERAT: SPARA PENGAR - Ersättande Lenovo-tangentbord för laptop, samma kvalitet som OEM-tangentbord. TellusRem är den ledande tangentbordsdistributören i världen sedan 2011. Perfekt ersättningstangentbord, lätt att byta ut och installera.</v>
      </c>
      <c r="AJ21" s="32" t="str">
        <f>IF(ISBLANK(Values!E20),"",Values!$B$24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1" s="1" t="str">
        <f>IF(ISBLANK(Values!E20),"",Values!$B$25)</f>
        <v>♻️ MILJÖVÄNLIG PRODUKT - Köp renoverad, KÖP GRÖNT! Minska mer än 80 % koldioxid genom att köpa våra renoverade tangentbord, jämfört med att skaffa ett nytt tangentbord! Perfekt OEM-ersättningsdel för ditt tangentbord.</v>
      </c>
      <c r="AL21" s="1" t="str">
        <f>IF(ISBLANK(Values!E20),"",SUBSTITUTE(SUBSTITUTE(IF(Values!$J20, Values!$B$26, Values!$B$33), "{language}", Values!$H20), "{flag}", INDEX(options!$E$1:$E$20, Values!$V20)))</f>
        <v>👉 LAYOUT – 🇨🇭 Lenovo T480s black - CH bakgrundsbelyst.</v>
      </c>
      <c r="AM21" s="1" t="str">
        <f>SUBSTITUTE(IF(ISBLANK(Values!E20),"",Values!$B$27),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21" s="27" t="str">
        <f>IF(ISBLANK(Values!E20),"",Values!H20)</f>
        <v>Lenovo T480s black - 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1" s="1" t="str">
        <f>IF(ISBLANK(Values!E20),"","No")</f>
        <v>No</v>
      </c>
      <c r="DA21" s="1" t="str">
        <f>IF(ISBLANK(Values!E20),"","No")</f>
        <v>No</v>
      </c>
      <c r="DO21" s="1" t="str">
        <f>IF(ISBLANK(Values!E20),"","Parts")</f>
        <v>Parts</v>
      </c>
      <c r="DP21" s="1" t="str">
        <f>IF(ISBLANK(Values!E20),"",Values!$B$31)</f>
        <v>6 månaders garanti efter leveransdatum. I händelse av fel på tangentbordet kommer en ny enhet eller en reservdel till produktens tangentbord att skickas. Vid brist på lager ges full återbetalning.</v>
      </c>
      <c r="DY21" t="str">
        <f>IF(ISBLANK(Values!$E20), "", "not_applicable")</f>
        <v>not_applicable</v>
      </c>
      <c r="EI21" s="1" t="str">
        <f>IF(ISBLANK(Values!E20),"",Values!$B$31)</f>
        <v>6 månaders garanti efter leveransdatum. I händelse av fel på tangentbordet kommer en ny enhet eller en reservdel till produktens tangentbord att skickas. Vid brist på lager ges full återbetalning.</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48" x14ac:dyDescent="0.2">
      <c r="A22" s="1" t="str">
        <f>IF(ISBLANK(Values!E21),"",IF(Values!$B$37="EU","computercomponent","computer"))</f>
        <v>computercomponent</v>
      </c>
      <c r="B22" s="33" t="str">
        <f>IF(ISBLANK(Values!E21),"",Values!F21)</f>
        <v>Lenovo T480s black - US INT</v>
      </c>
      <c r="C22" s="29" t="str">
        <f>IF(ISBLANK(Values!E21),"","TellusRem")</f>
        <v>TellusRem</v>
      </c>
      <c r="D22" s="28">
        <f>IF(ISBLANK(Values!E21),"",Values!E21)</f>
        <v>5714401480181</v>
      </c>
      <c r="E22" s="1" t="str">
        <f>IF(ISBLANK(Values!E21),"","EAN")</f>
        <v>EAN</v>
      </c>
      <c r="F22" s="27" t="str">
        <f>IF(ISBLANK(Values!E21),"",IF(Values!J21, SUBSTITUTE(Values!$B$1, "{language}", Values!H21) &amp; " " &amp;Values!$B$3, SUBSTITUTE(Values!$B$2, "{language}", Values!$H21) &amp; " " &amp;Values!$B$3))</f>
        <v>ersättningsbakgrundsbelyst Lenovo T480s black - US INT tangentbord för Lenovo Thinkpad T480s, T490, E490, L480, L490, L380, L390, L380 Yoga, L390 Yoga, E490, E480</v>
      </c>
      <c r="G22" s="29" t="str">
        <f>IF(ISBLANK(Values!E21),"",IF(Values!$B$20="PartialUpdate","","TellusRem"))</f>
        <v/>
      </c>
      <c r="H22" s="1" t="str">
        <f>IF(ISBLANK(Values!E21),"",Values!$B$16)</f>
        <v>computer-keyboards</v>
      </c>
      <c r="I22" s="1" t="str">
        <f>IF(ISBLANK(Values!E21),"","4730574031")</f>
        <v>4730574031</v>
      </c>
      <c r="J22" s="31" t="str">
        <f>IF(ISBLANK(Values!E21),"",Values!F21 )</f>
        <v>Lenovo T480s black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https://raw.githubusercontent.com/PatrickVibild/TellusAmazonPictures/master/pictures/Lenovo/T480S/BL/USI/1.jpg</v>
      </c>
      <c r="N22" s="27" t="str">
        <f>IF(ISBLANK(Values!$F21),"",Values!N21)</f>
        <v>https://raw.githubusercontent.com/PatrickVibild/TellusAmazonPictures/master/pictures/Lenovo/T480S/BL/USI/2.jpg</v>
      </c>
      <c r="O22" s="27" t="str">
        <f>IF(ISBLANK(Values!$F21),"",Values!O21)</f>
        <v>https://raw.githubusercontent.com/PatrickVibild/TellusAmazonPictures/master/pictures/Lenovo/T480S/BL/USI/3.jpg</v>
      </c>
      <c r="P22" s="27" t="str">
        <f>IF(ISBLANK(Values!$F21),"",Values!P21)</f>
        <v>https://raw.githubusercontent.com/PatrickVibild/TellusAmazonPictures/master/pictures/Lenovo/T480S/BL/USI/4.jpg</v>
      </c>
      <c r="Q22" s="27" t="str">
        <f>IF(ISBLANK(Values!$F21),"",Values!Q21)</f>
        <v>https://raw.githubusercontent.com/PatrickVibild/TellusAmazonPictures/master/pictures/Lenovo/T480S/BL/USI/5.jpg</v>
      </c>
      <c r="R22" s="27" t="str">
        <f>IF(ISBLANK(Values!$F21),"",Values!R21)</f>
        <v>https://raw.githubusercontent.com/PatrickVibild/TellusAmazonPictures/master/pictures/Lenovo/T480S/BL/USI/6.jpg</v>
      </c>
      <c r="S22" s="27" t="str">
        <f>IF(ISBLANK(Values!$F21),"",Values!S21)</f>
        <v>https://raw.githubusercontent.com/PatrickVibild/TellusAmazonPictures/master/pictures/Lenovo/T480S/BL/USI/7.jpg</v>
      </c>
      <c r="T22" s="27" t="str">
        <f>IF(ISBLANK(Values!$F21),"",Values!T21)</f>
        <v>https://raw.githubusercontent.com/PatrickVibild/TellusAmazonPictures/master/pictures/Lenovo/T480S/BL/USI/8.jpg</v>
      </c>
      <c r="U22" s="27" t="str">
        <f>IF(ISBLANK(Values!$F21),"",Values!U21)</f>
        <v>https://raw.githubusercontent.com/PatrickVibild/TellusAmazonPictures/master/pictures/Lenovo/T480S/BL/USI/9.jpg</v>
      </c>
      <c r="W22" s="29" t="str">
        <f>IF(ISBLANK(Values!E21),"","Child")</f>
        <v>Child</v>
      </c>
      <c r="X22" s="29" t="str">
        <f>IF(ISBLANK(Values!E21),"",Values!$B$13)</f>
        <v>Lenovo T490 Parent</v>
      </c>
      <c r="Y22" s="31" t="str">
        <f>IF(ISBLANK(Values!E21),"","Size-Color")</f>
        <v>Size-Color</v>
      </c>
      <c r="Z22" s="29" t="str">
        <f>IF(ISBLANK(Values!E21),"","variation")</f>
        <v>variation</v>
      </c>
      <c r="AA22" s="1" t="str">
        <f>IF(ISBLANK(Values!E21),"",Values!$B$20)</f>
        <v>PartialUpdate</v>
      </c>
      <c r="AB22" s="1" t="str">
        <f>IF(ISBLANK(Values!E21),"",Values!$B$29)</f>
        <v>Tangentbord distribueras av Tellus Remarketing, ledande europeiskt företag för bärbara tangentbord. Tangentbord har rengjorts, packats och testats i vår produktionslinje i Danmark. För eventuella kompatibilitetsfrågor kontakta oss via Amazons webbplats.</v>
      </c>
      <c r="AI22" s="34" t="str">
        <f>IF(ISBLANK(Values!E21),"",IF(Values!I21,Values!$B$23,Values!$B$33))</f>
        <v>👉 RENOVERAT: SPARA PENGAR - Ersättande Lenovo-tangentbord för laptop, samma kvalitet som OEM-tangentbord. TellusRem är den ledande tangentbordsdistributören i världen sedan 2011. Perfekt ersättningstangentbord, lätt att byta ut och installera.</v>
      </c>
      <c r="AJ22" s="32" t="str">
        <f>IF(ISBLANK(Values!E21),"",Values!$B$24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2" s="1" t="str">
        <f>IF(ISBLANK(Values!E21),"",Values!$B$25)</f>
        <v>♻️ MILJÖVÄNLIG PRODUKT - Köp renoverad, KÖP GRÖNT! Minska mer än 80 % koldioxid genom att köpa våra renoverade tangentbord, jämfört med att skaffa ett nytt tangentbord! Perfekt OEM-ersättningsdel för ditt tangentbord.</v>
      </c>
      <c r="AL22" s="1" t="str">
        <f>IF(ISBLANK(Values!E21),"",SUBSTITUTE(SUBSTITUTE(IF(Values!$J21, Values!$B$26, Values!$B$33), "{language}", Values!$H21), "{flag}", INDEX(options!$E$1:$E$20, Values!$V21)))</f>
        <v>👉 LAYOUT – 🇺🇸 with € symbol Lenovo T480s black - US INT bakgrundsbelyst.</v>
      </c>
      <c r="AM22" s="1" t="str">
        <f>SUBSTITUTE(IF(ISBLANK(Values!E21),"",Values!$B$27),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22" s="27" t="str">
        <f>IF(ISBLANK(Values!E21),"",Values!H21)</f>
        <v>Lenovo T480s black - US INT</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2" s="1" t="str">
        <f>IF(ISBLANK(Values!E21),"","No")</f>
        <v>No</v>
      </c>
      <c r="DA22" s="1" t="str">
        <f>IF(ISBLANK(Values!E21),"","No")</f>
        <v>No</v>
      </c>
      <c r="DO22" s="1" t="str">
        <f>IF(ISBLANK(Values!E21),"","Parts")</f>
        <v>Parts</v>
      </c>
      <c r="DP22" s="1" t="str">
        <f>IF(ISBLANK(Values!E21),"",Values!$B$31)</f>
        <v>6 månaders garanti efter leveransdatum. I händelse av fel på tangentbordet kommer en ny enhet eller en reservdel till produktens tangentbord att skickas. Vid brist på lager ges full återbetalning.</v>
      </c>
      <c r="DY22" t="str">
        <f>IF(ISBLANK(Values!$E21), "", "not_applicable")</f>
        <v>not_applicable</v>
      </c>
      <c r="EI22" s="1" t="str">
        <f>IF(ISBLANK(Values!E21),"",Values!$B$31)</f>
        <v>6 månaders garanti efter leveransdatum. I händelse av fel på tangentbordet kommer en ny enhet eller en reservdel till produktens tangentbord att skickas. Vid brist på lager ges full återbetalning.</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48" x14ac:dyDescent="0.2">
      <c r="A23" s="1" t="str">
        <f>IF(ISBLANK(Values!E22),"",IF(Values!$B$37="EU","computercomponent","computer"))</f>
        <v>computercomponent</v>
      </c>
      <c r="B23" s="33" t="str">
        <f>IF(ISBLANK(Values!E22),"",Values!F22)</f>
        <v>Lenovo T480s black - RUS</v>
      </c>
      <c r="C23" s="29" t="str">
        <f>IF(ISBLANK(Values!E22),"","TellusRem")</f>
        <v>TellusRem</v>
      </c>
      <c r="D23" s="28">
        <f>IF(ISBLANK(Values!E22),"",Values!E22)</f>
        <v>5714401480198</v>
      </c>
      <c r="E23" s="1" t="str">
        <f>IF(ISBLANK(Values!E22),"","EAN")</f>
        <v>EAN</v>
      </c>
      <c r="F23" s="27" t="str">
        <f>IF(ISBLANK(Values!E22),"",IF(Values!J22, SUBSTITUTE(Values!$B$1, "{language}", Values!H22) &amp; " " &amp;Values!$B$3, SUBSTITUTE(Values!$B$2, "{language}", Values!$H22) &amp; " " &amp;Values!$B$3))</f>
        <v>ersättningsbakgrundsbelyst Lenovo T480s black - RUS tangentbord för Lenovo Thinkpad T480s, T490, E490, L480, L490, L380, L390, L380 Yoga, L390 Yoga, E490, E480</v>
      </c>
      <c r="G23" s="29" t="str">
        <f>IF(ISBLANK(Values!E22),"",IF(Values!$B$20="PartialUpdate","","TellusRem"))</f>
        <v/>
      </c>
      <c r="H23" s="1" t="str">
        <f>IF(ISBLANK(Values!E22),"",Values!$B$16)</f>
        <v>computer-keyboards</v>
      </c>
      <c r="I23" s="1" t="str">
        <f>IF(ISBLANK(Values!E22),"","4730574031")</f>
        <v>4730574031</v>
      </c>
      <c r="J23" s="31" t="str">
        <f>IF(ISBLANK(Values!E22),"",Values!F22 )</f>
        <v>Lenovo T480s black - RUS</v>
      </c>
      <c r="K23" s="27" t="str">
        <f>IF(IF(ISBLANK(Values!E22),"",IF(Values!J22, Values!$B$4, Values!$B$5))=0,"",IF(ISBLANK(Values!E22),"",IF(Values!J22, Values!$B$4, Values!$B$5)))</f>
        <v/>
      </c>
      <c r="L23" s="27">
        <f>IF(ISBLANK(Values!E22),"",IF($CO23="DEFAULT", Values!$B$18, ""))</f>
        <v>5</v>
      </c>
      <c r="M23" s="27" t="str">
        <f>IF(ISBLANK(Values!E22),"",Values!$M22)</f>
        <v>https://download.lenovo.com/Images/Parts/01YP542/01YP542_A.jpg</v>
      </c>
      <c r="N23" s="27" t="str">
        <f>IF(ISBLANK(Values!$F22),"",Values!N22)</f>
        <v>https://download.lenovo.com/Images/Parts/01YP542/01YP542_B.jpg</v>
      </c>
      <c r="O23" s="27" t="str">
        <f>IF(ISBLANK(Values!$F22),"",Values!O22)</f>
        <v>https://download.lenovo.com/Images/Parts/01YP542/01YP542_details.jpg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T490 Parent</v>
      </c>
      <c r="Y23" s="31" t="str">
        <f>IF(ISBLANK(Values!E22),"","Size-Color")</f>
        <v>Size-Color</v>
      </c>
      <c r="Z23" s="29" t="str">
        <f>IF(ISBLANK(Values!E22),"","variation")</f>
        <v>variation</v>
      </c>
      <c r="AA23" s="1" t="str">
        <f>IF(ISBLANK(Values!E22),"",Values!$B$20)</f>
        <v>PartialUpdate</v>
      </c>
      <c r="AB23" s="1" t="str">
        <f>IF(ISBLANK(Values!E22),"",Values!$B$29)</f>
        <v>Tangentbord distribueras av Tellus Remarketing, ledande europeiskt företag för bärbara tangentbord. Tangentbord har rengjorts, packats och testats i vår produktionslinje i Danmark. För eventuella kompatibilitetsfrågor kontakta oss via Amazons webbplats.</v>
      </c>
      <c r="AC23" s="1"/>
      <c r="AD23" s="1"/>
      <c r="AE23" s="1"/>
      <c r="AF23" s="1"/>
      <c r="AG23" s="1"/>
      <c r="AH23" s="1"/>
      <c r="AI23" s="34" t="str">
        <f>IF(ISBLANK(Values!E22),"",IF(Values!I22,Values!$B$23,Values!$B$33))</f>
        <v>👉 RENOVERAT: SPARA PENGAR - Ersättande Lenovo-tangentbord för laptop, samma kvalitet som OEM-tangentbord. TellusRem är den ledande tangentbordsdistributören i världen sedan 2011. Perfekt ersättningstangentbord, lätt att byta ut och installera.</v>
      </c>
      <c r="AJ23" s="32" t="str">
        <f>IF(ISBLANK(Values!E22),"",Values!$B$24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3" s="1" t="str">
        <f>IF(ISBLANK(Values!E22),"",Values!$B$25)</f>
        <v>♻️ MILJÖVÄNLIG PRODUKT - Köp renoverad, KÖP GRÖNT! Minska mer än 80 % koldioxid genom att köpa våra renoverade tangentbord, jämfört med att skaffa ett nytt tangentbord! Perfekt OEM-ersättningsdel för ditt tangentbord.</v>
      </c>
      <c r="AL23" s="1" t="str">
        <f>IF(ISBLANK(Values!E22),"",SUBSTITUTE(SUBSTITUTE(IF(Values!$J22, Values!$B$26, Values!$B$33), "{language}", Values!$H22), "{flag}", INDEX(options!$E$1:$E$20, Values!$V22)))</f>
        <v>👉 LAYOUT – 🇷🇺 Lenovo T480s black - RUS bakgrundsbelyst.</v>
      </c>
      <c r="AM23" s="1" t="str">
        <f>SUBSTITUTE(IF(ISBLANK(Values!E22),"",Values!$B$27),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23" s="1"/>
      <c r="AO23" s="1"/>
      <c r="AP23" s="1"/>
      <c r="AQ23" s="1"/>
      <c r="AR23" s="1"/>
      <c r="AS23" s="1"/>
      <c r="AT23" s="27" t="str">
        <f>IF(ISBLANK(Values!E22),"",Values!H22)</f>
        <v>Lenovo T480s black - RUS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månaders garanti efter leveransdatum. I händelse av fel på tangentbordet kommer en ny enhet eller en reservdel till produktens tangentbord att skickas. Vid brist på lager ges full återbetalning.</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månaders garanti efter leveransdatum. I händelse av fel på tangentbordet kommer en ny enhet eller en reservdel till produktens tangentbord att skickas. Vid brist på lager ges full återbetalning.</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48" x14ac:dyDescent="0.2">
      <c r="A24" s="1" t="str">
        <f>IF(ISBLANK(Values!E23),"",IF(Values!$B$37="EU","computercomponent","computer"))</f>
        <v>computercomponent</v>
      </c>
      <c r="B24" s="33" t="str">
        <f>IF(ISBLANK(Values!E23),"",Values!F23)</f>
        <v>Lenovo T480s black - US</v>
      </c>
      <c r="C24" s="29" t="str">
        <f>IF(ISBLANK(Values!E23),"","TellusRem")</f>
        <v>TellusRem</v>
      </c>
      <c r="D24" s="28">
        <f>IF(ISBLANK(Values!E23),"",Values!E23)</f>
        <v>5714401480204</v>
      </c>
      <c r="E24" s="1" t="str">
        <f>IF(ISBLANK(Values!E23),"","EAN")</f>
        <v>EAN</v>
      </c>
      <c r="F24" s="27" t="str">
        <f>IF(ISBLANK(Values!E23),"",IF(Values!J23, SUBSTITUTE(Values!$B$1, "{language}", Values!H23) &amp; " " &amp;Values!$B$3, SUBSTITUTE(Values!$B$2, "{language}", Values!$H23) &amp; " " &amp;Values!$B$3))</f>
        <v>ersättningsbakgrundsbelyst Lenovo T480s black - US tangentbord för Lenovo Thinkpad T480s, T490, E490, L480, L490, L380, L390, L380 Yoga, L390 Yoga, E490, E480</v>
      </c>
      <c r="G24" s="29" t="str">
        <f>IF(ISBLANK(Values!E23),"",IF(Values!$B$20="PartialUpdate","","TellusRem"))</f>
        <v/>
      </c>
      <c r="H24" s="1" t="str">
        <f>IF(ISBLANK(Values!E23),"",Values!$B$16)</f>
        <v>computer-keyboards</v>
      </c>
      <c r="I24" s="1" t="str">
        <f>IF(ISBLANK(Values!E23),"","4730574031")</f>
        <v>4730574031</v>
      </c>
      <c r="J24" s="31" t="str">
        <f>IF(ISBLANK(Values!E23),"",Values!F23 )</f>
        <v>Lenovo T480s black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https://raw.githubusercontent.com/PatrickVibild/TellusAmazonPictures/master/pictures/Lenovo/T480S/BL/US/1.jpg</v>
      </c>
      <c r="N24" s="27" t="str">
        <f>IF(ISBLANK(Values!$F23),"",Values!N23)</f>
        <v>https://raw.githubusercontent.com/PatrickVibild/TellusAmazonPictures/master/pictures/Lenovo/T480S/BL/US/2.jpg</v>
      </c>
      <c r="O24" s="27" t="str">
        <f>IF(ISBLANK(Values!$F23),"",Values!O23)</f>
        <v>https://raw.githubusercontent.com/PatrickVibild/TellusAmazonPictures/master/pictures/Lenovo/T480S/BL/US/3.jpg</v>
      </c>
      <c r="P24" s="27" t="str">
        <f>IF(ISBLANK(Values!$F23),"",Values!P23)</f>
        <v>https://raw.githubusercontent.com/PatrickVibild/TellusAmazonPictures/master/pictures/Lenovo/T480S/BL/US/4.jpg</v>
      </c>
      <c r="Q24" s="27" t="str">
        <f>IF(ISBLANK(Values!$F23),"",Values!Q23)</f>
        <v>https://raw.githubusercontent.com/PatrickVibild/TellusAmazonPictures/master/pictures/Lenovo/T480S/BL/US/5.jpg</v>
      </c>
      <c r="R24" s="27" t="str">
        <f>IF(ISBLANK(Values!$F23),"",Values!R23)</f>
        <v>https://raw.githubusercontent.com/PatrickVibild/TellusAmazonPictures/master/pictures/Lenovo/T480S/BL/US/6.jpg</v>
      </c>
      <c r="S24" s="27" t="str">
        <f>IF(ISBLANK(Values!$F23),"",Values!S23)</f>
        <v>https://raw.githubusercontent.com/PatrickVibild/TellusAmazonPictures/master/pictures/Lenovo/T480S/BL/US/7.jpg</v>
      </c>
      <c r="T24" s="27" t="str">
        <f>IF(ISBLANK(Values!$F23),"",Values!T23)</f>
        <v>https://raw.githubusercontent.com/PatrickVibild/TellusAmazonPictures/master/pictures/Lenovo/T480S/BL/US/8.jpg</v>
      </c>
      <c r="U24" s="27" t="str">
        <f>IF(ISBLANK(Values!$F23),"",Values!U23)</f>
        <v>https://raw.githubusercontent.com/PatrickVibild/TellusAmazonPictures/master/pictures/Lenovo/T480S/BL/US/9.jpg</v>
      </c>
      <c r="V24" s="1"/>
      <c r="W24" s="29" t="str">
        <f>IF(ISBLANK(Values!E23),"","Child")</f>
        <v>Child</v>
      </c>
      <c r="X24" s="29" t="str">
        <f>IF(ISBLANK(Values!E23),"",Values!$B$13)</f>
        <v>Lenovo T490 Parent</v>
      </c>
      <c r="Y24" s="31" t="str">
        <f>IF(ISBLANK(Values!E23),"","Size-Color")</f>
        <v>Size-Color</v>
      </c>
      <c r="Z24" s="29" t="str">
        <f>IF(ISBLANK(Values!E23),"","variation")</f>
        <v>variation</v>
      </c>
      <c r="AA24" s="1" t="str">
        <f>IF(ISBLANK(Values!E23),"",Values!$B$20)</f>
        <v>PartialUpdate</v>
      </c>
      <c r="AB24" s="1" t="str">
        <f>IF(ISBLANK(Values!E23),"",Values!$B$29)</f>
        <v>Tangentbord distribueras av Tellus Remarketing, ledande europeiskt företag för bärbara tangentbord. Tangentbord har rengjorts, packats och testats i vår produktionslinje i Danmark. För eventuella kompatibilitetsfrågor kontakta oss via Amazons webbplats.</v>
      </c>
      <c r="AC24" s="1"/>
      <c r="AD24" s="1"/>
      <c r="AE24" s="1"/>
      <c r="AF24" s="1"/>
      <c r="AG24" s="1"/>
      <c r="AH24" s="1"/>
      <c r="AI24" s="34" t="str">
        <f>IF(ISBLANK(Values!E23),"",IF(Values!I23,Values!$B$23,Values!$B$33))</f>
        <v>👉 RENOVERAT: SPARA PENGAR - Ersättande Lenovo-tangentbord för laptop, samma kvalitet som OEM-tangentbord. TellusRem är den ledande tangentbordsdistributören i världen sedan 2011. Perfekt ersättningstangentbord, lätt att byta ut och installera.</v>
      </c>
      <c r="AJ24" s="32" t="str">
        <f>IF(ISBLANK(Values!E23),"",Values!$B$24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4" s="1" t="str">
        <f>IF(ISBLANK(Values!E23),"",Values!$B$25)</f>
        <v>♻️ MILJÖVÄNLIG PRODUKT - Köp renoverad, KÖP GRÖNT! Minska mer än 80 % koldioxid genom att köpa våra renoverade tangentbord, jämfört med att skaffa ett nytt tangentbord! Perfekt OEM-ersättningsdel för ditt tangentbord.</v>
      </c>
      <c r="AL24" s="1" t="str">
        <f>IF(ISBLANK(Values!E23),"",SUBSTITUTE(SUBSTITUTE(IF(Values!$J23, Values!$B$26, Values!$B$33), "{language}", Values!$H23), "{flag}", INDEX(options!$E$1:$E$20, Values!$V23)))</f>
        <v>👉 LAYOUT – 🇺🇸 Lenovo T480s black - US bakgrundsbelyst.</v>
      </c>
      <c r="AM24" s="1" t="str">
        <f>SUBSTITUTE(IF(ISBLANK(Values!E23),"",Values!$B$27),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24" s="1"/>
      <c r="AO24" s="1"/>
      <c r="AP24" s="1"/>
      <c r="AQ24" s="1"/>
      <c r="AR24" s="1"/>
      <c r="AS24" s="1"/>
      <c r="AT24" s="27" t="str">
        <f>IF(ISBLANK(Values!E23),"",Values!H23)</f>
        <v>Lenovo T480s black - 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månaders garanti efter leveransdatum. I händelse av fel på tangentbordet kommer en ny enhet eller en reservdel till produktens tangentbord att skickas. Vid brist på lager ges full återbetalning.</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månaders garanti efter leveransdatum. I händelse av fel på tangentbordet kommer en ny enhet eller en reservdel till produktens tangentbord att skickas. Vid brist på lager ges full återbetalning.</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48"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ersätter Lenovo T480s Regular black - DE icke-bakgrundsbelyst tangentbord för Lenovo Thinkpad T480s, T490, E490, L480, L490, L380, L390, L380 Yoga, L390 Yoga, E490, E480</v>
      </c>
      <c r="G25" s="29" t="str">
        <f>IF(ISBLANK(Values!E24),"",IF(Values!$B$20="PartialUpdate","","TellusRem"))</f>
        <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T490 Parent</v>
      </c>
      <c r="Y25" s="31" t="str">
        <f>IF(ISBLANK(Values!E24),"","Size-Color")</f>
        <v>Size-Color</v>
      </c>
      <c r="Z25" s="29" t="str">
        <f>IF(ISBLANK(Values!E24),"","variation")</f>
        <v>variation</v>
      </c>
      <c r="AA25" s="1" t="str">
        <f>IF(ISBLANK(Values!E24),"",Values!$B$20)</f>
        <v>PartialUpdate</v>
      </c>
      <c r="AB25" s="1" t="str">
        <f>IF(ISBLANK(Values!E24),"",Values!$B$29)</f>
        <v>Tangentbord distribueras av Tellus Remarketing, ledande europeiskt företag för bärbara tangentbord. Tangentbord har rengjorts, packats och testats i vår produktionslinje i Danmark. För eventuella kompatibilitetsfrågor kontakta oss via Amazons webbplats.</v>
      </c>
      <c r="AC25" s="1"/>
      <c r="AD25" s="1"/>
      <c r="AE25" s="1"/>
      <c r="AF25" s="1"/>
      <c r="AG25" s="1"/>
      <c r="AH25" s="1"/>
      <c r="AI25" s="34" t="str">
        <f>IF(ISBLANK(Values!E24),"",IF(Values!I24,Values!$B$23,Values!$B$33))</f>
        <v>👉 RENOVERAT: SPARA PENGAR - Ersättande Lenovo-tangentbord för laptop, samma kvalitet som OEM-tangentbord. TellusRem är den ledande tangentbordsdistributören i världen sedan 2011. Perfekt ersättningstangentbord, lätt att byta ut och installera.</v>
      </c>
      <c r="AJ25" s="32" t="str">
        <f>IF(ISBLANK(Values!E24),"",Values!$B$24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5" s="1" t="str">
        <f>IF(ISBLANK(Values!E24),"",Values!$B$25)</f>
        <v>♻️ MILJÖVÄNLIG PRODUKT - Köp renoverad, KÖP GRÖNT! Minska mer än 80 % koldioxid genom att köpa våra renoverade tangentbord, jämfört med att skaffa ett nytt tangentbord! Perfekt OEM-ersättningsdel för ditt tangentbord.</v>
      </c>
      <c r="AL25" s="1" t="str">
        <f>IF(ISBLANK(Values!E24),"",SUBSTITUTE(SUBSTITUTE(IF(Values!$J24, Values!$B$26, Values!$B$33), "{language}", Values!$H24), "{flag}", INDEX(options!$E$1:$E$20, Values!$V24)))</f>
        <v>👉 LAYOUT - 🇩🇪 Lenovo T480s Regular black - DE INGEN bakgrundsbelysning.</v>
      </c>
      <c r="AM25" s="1" t="str">
        <f>SUBSTITUTE(IF(ISBLANK(Values!E24),"",Values!$B$27),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månaders garanti efter leveransdatum. I händelse av fel på tangentbordet kommer en ny enhet eller en reservdel till produktens tangentbord att skickas. Vid brist på lager ges full återbetalning.</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månaders garanti efter leveransdatum. I händelse av fel på tangentbordet kommer en ny enhet eller en reservdel till produktens tangentbord att skickas. Vid brist på lager ges full återbetalning.</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48"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ersätter Lenovo T480s Regular black - FR icke-bakgrundsbelyst tangentbord för Lenovo Thinkpad T480s, T490, E490, L480, L490, L380, L390, L380 Yoga, L390 Yoga, E490, E480</v>
      </c>
      <c r="G26" s="29" t="str">
        <f>IF(ISBLANK(Values!E25),"",IF(Values!$B$20="PartialUpdate","","TellusRem"))</f>
        <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T490 Parent</v>
      </c>
      <c r="Y26" s="31" t="str">
        <f>IF(ISBLANK(Values!E25),"","Size-Color")</f>
        <v>Size-Color</v>
      </c>
      <c r="Z26" s="29" t="str">
        <f>IF(ISBLANK(Values!E25),"","variation")</f>
        <v>variation</v>
      </c>
      <c r="AA26" s="1" t="str">
        <f>IF(ISBLANK(Values!E25),"",Values!$B$20)</f>
        <v>PartialUpdate</v>
      </c>
      <c r="AB26" s="1" t="str">
        <f>IF(ISBLANK(Values!E25),"",Values!$B$29)</f>
        <v>Tangentbord distribueras av Tellus Remarketing, ledande europeiskt företag för bärbara tangentbord. Tangentbord har rengjorts, packats och testats i vår produktionslinje i Danmark. För eventuella kompatibilitetsfrågor kontakta oss via Amazons webbplats.</v>
      </c>
      <c r="AC26" s="1"/>
      <c r="AD26" s="1"/>
      <c r="AE26" s="1"/>
      <c r="AF26" s="1"/>
      <c r="AG26" s="1"/>
      <c r="AH26" s="1"/>
      <c r="AI26" s="34" t="str">
        <f>IF(ISBLANK(Values!E25),"",IF(Values!I25,Values!$B$23,Values!$B$33))</f>
        <v>👉 RENOVERAT: SPARA PENGAR - Ersättande Lenovo-tangentbord för laptop, samma kvalitet som OEM-tangentbord. TellusRem är den ledande tangentbordsdistributören i världen sedan 2011. Perfekt ersättningstangentbord, lätt att byta ut och installera.</v>
      </c>
      <c r="AJ26" s="32" t="str">
        <f>IF(ISBLANK(Values!E25),"",Values!$B$24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6" s="1" t="str">
        <f>IF(ISBLANK(Values!E25),"",Values!$B$25)</f>
        <v>♻️ MILJÖVÄNLIG PRODUKT - Köp renoverad, KÖP GRÖNT! Minska mer än 80 % koldioxid genom att köpa våra renoverade tangentbord, jämfört med att skaffa ett nytt tangentbord! Perfekt OEM-ersättningsdel för ditt tangentbord.</v>
      </c>
      <c r="AL26" s="1" t="str">
        <f>IF(ISBLANK(Values!E25),"",SUBSTITUTE(SUBSTITUTE(IF(Values!$J25, Values!$B$26, Values!$B$33), "{language}", Values!$H25), "{flag}", INDEX(options!$E$1:$E$20, Values!$V25)))</f>
        <v>👉 LAYOUT - 🇫🇷 Lenovo T480s Regular black - FR INGEN bakgrundsbelysning.</v>
      </c>
      <c r="AM26" s="1" t="str">
        <f>SUBSTITUTE(IF(ISBLANK(Values!E25),"",Values!$B$27),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månaders garanti efter leveransdatum. I händelse av fel på tangentbordet kommer en ny enhet eller en reservdel till produktens tangentbord att skickas. Vid brist på lager ges full återbetalning.</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månaders garanti efter leveransdatum. I händelse av fel på tangentbordet kommer en ny enhet eller en reservdel till produktens tangentbord att skickas. Vid brist på lager ges full återbetalning.</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48"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ersätter Lenovo T480s Regular black - IT icke-bakgrundsbelyst tangentbord för Lenovo Thinkpad T480s, T490, E490, L480, L490, L380, L390, L380 Yoga, L390 Yoga, E490, E480</v>
      </c>
      <c r="G27" s="29" t="str">
        <f>IF(ISBLANK(Values!E26),"",IF(Values!$B$20="PartialUpdate","","TellusRem"))</f>
        <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T490 Parent</v>
      </c>
      <c r="Y27" s="31" t="str">
        <f>IF(ISBLANK(Values!E26),"","Size-Color")</f>
        <v>Size-Color</v>
      </c>
      <c r="Z27" s="29" t="str">
        <f>IF(ISBLANK(Values!E26),"","variation")</f>
        <v>variation</v>
      </c>
      <c r="AA27" s="1" t="str">
        <f>IF(ISBLANK(Values!E26),"",Values!$B$20)</f>
        <v>PartialUpdate</v>
      </c>
      <c r="AB27" s="1" t="str">
        <f>IF(ISBLANK(Values!E26),"",Values!$B$29)</f>
        <v>Tangentbord distribueras av Tellus Remarketing, ledande europeiskt företag för bärbara tangentbord. Tangentbord har rengjorts, packats och testats i vår produktionslinje i Danmark. För eventuella kompatibilitetsfrågor kontakta oss via Amazons webbplats.</v>
      </c>
      <c r="AC27" s="1"/>
      <c r="AD27" s="1"/>
      <c r="AE27" s="1"/>
      <c r="AF27" s="1"/>
      <c r="AG27" s="1"/>
      <c r="AH27" s="1"/>
      <c r="AI27" s="34" t="str">
        <f>IF(ISBLANK(Values!E26),"",IF(Values!I26,Values!$B$23,Values!$B$33))</f>
        <v>👉 RENOVERAT: SPARA PENGAR - Ersättande Lenovo-tangentbord för laptop, samma kvalitet som OEM-tangentbord. TellusRem är den ledande tangentbordsdistributören i världen sedan 2011. Perfekt ersättningstangentbord, lätt att byta ut och installera.</v>
      </c>
      <c r="AJ27" s="32" t="str">
        <f>IF(ISBLANK(Values!E26),"",Values!$B$24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7" s="1" t="str">
        <f>IF(ISBLANK(Values!E26),"",Values!$B$25)</f>
        <v>♻️ MILJÖVÄNLIG PRODUKT - Köp renoverad, KÖP GRÖNT! Minska mer än 80 % koldioxid genom att köpa våra renoverade tangentbord, jämfört med att skaffa ett nytt tangentbord! Perfekt OEM-ersättningsdel för ditt tangentbord.</v>
      </c>
      <c r="AL27" s="1" t="str">
        <f>IF(ISBLANK(Values!E26),"",SUBSTITUTE(SUBSTITUTE(IF(Values!$J26, Values!$B$26, Values!$B$33), "{language}", Values!$H26), "{flag}", INDEX(options!$E$1:$E$20, Values!$V26)))</f>
        <v>👉 LAYOUT - 🇮🇹 Lenovo T480s Regular black - IT INGEN bakgrundsbelysning.</v>
      </c>
      <c r="AM27" s="1" t="str">
        <f>SUBSTITUTE(IF(ISBLANK(Values!E26),"",Values!$B$27),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månaders garanti efter leveransdatum. I händelse av fel på tangentbordet kommer en ny enhet eller en reservdel till produktens tangentbord att skickas. Vid brist på lager ges full återbetalning.</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månaders garanti efter leveransdatum. I händelse av fel på tangentbordet kommer en ny enhet eller en reservdel till produktens tangentbord att skickas. Vid brist på lager ges full återbetalning.</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48"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ersätter Lenovo T480s Regular black - ES icke-bakgrundsbelyst tangentbord för Lenovo Thinkpad T480s, T490, E490, L480, L490, L380, L390, L380 Yoga, L390 Yoga, E490, E480</v>
      </c>
      <c r="G28" s="29" t="str">
        <f>IF(ISBLANK(Values!E27),"",IF(Values!$B$20="PartialUpdate","","TellusRem"))</f>
        <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T490 Parent</v>
      </c>
      <c r="Y28" s="31" t="str">
        <f>IF(ISBLANK(Values!E27),"","Size-Color")</f>
        <v>Size-Color</v>
      </c>
      <c r="Z28" s="29" t="str">
        <f>IF(ISBLANK(Values!E27),"","variation")</f>
        <v>variation</v>
      </c>
      <c r="AA28" s="1" t="str">
        <f>IF(ISBLANK(Values!E27),"",Values!$B$20)</f>
        <v>PartialUpdate</v>
      </c>
      <c r="AB28" s="1" t="str">
        <f>IF(ISBLANK(Values!E27),"",Values!$B$29)</f>
        <v>Tangentbord distribueras av Tellus Remarketing, ledande europeiskt företag för bärbara tangentbord. Tangentbord har rengjorts, packats och testats i vår produktionslinje i Danmark. För eventuella kompatibilitetsfrågor kontakta oss via Amazons webbplats.</v>
      </c>
      <c r="AC28" s="1"/>
      <c r="AD28" s="1"/>
      <c r="AE28" s="1"/>
      <c r="AF28" s="1"/>
      <c r="AG28" s="1"/>
      <c r="AH28" s="1"/>
      <c r="AI28" s="34" t="str">
        <f>IF(ISBLANK(Values!E27),"",IF(Values!I27,Values!$B$23,Values!$B$33))</f>
        <v>👉 RENOVERAT: SPARA PENGAR - Ersättande Lenovo-tangentbord för laptop, samma kvalitet som OEM-tangentbord. TellusRem är den ledande tangentbordsdistributören i världen sedan 2011. Perfekt ersättningstangentbord, lätt att byta ut och installera.</v>
      </c>
      <c r="AJ28" s="32" t="str">
        <f>IF(ISBLANK(Values!E27),"",Values!$B$24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8" s="1" t="str">
        <f>IF(ISBLANK(Values!E27),"",Values!$B$25)</f>
        <v>♻️ MILJÖVÄNLIG PRODUKT - Köp renoverad, KÖP GRÖNT! Minska mer än 80 % koldioxid genom att köpa våra renoverade tangentbord, jämfört med att skaffa ett nytt tangentbord! Perfekt OEM-ersättningsdel för ditt tangentbord.</v>
      </c>
      <c r="AL28" s="1" t="str">
        <f>IF(ISBLANK(Values!E27),"",SUBSTITUTE(SUBSTITUTE(IF(Values!$J27, Values!$B$26, Values!$B$33), "{language}", Values!$H27), "{flag}", INDEX(options!$E$1:$E$20, Values!$V27)))</f>
        <v>👉 LAYOUT - 🇪🇸 Lenovo T480s Regular black - ES INGEN bakgrundsbelysning.</v>
      </c>
      <c r="AM28" s="1" t="str">
        <f>SUBSTITUTE(IF(ISBLANK(Values!E27),"",Values!$B$27),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månaders garanti efter leveransdatum. I händelse av fel på tangentbordet kommer en ny enhet eller en reservdel till produktens tangentbord att skickas. Vid brist på lager ges full återbetalning.</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månaders garanti efter leveransdatum. I händelse av fel på tangentbordet kommer en ny enhet eller en reservdel till produktens tangentbord att skickas. Vid brist på lager ges full återbetalning.</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48"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ersätter Lenovo T480s Regular black - UK icke-bakgrundsbelyst tangentbord för Lenovo Thinkpad T480s, T490, E490, L480, L490, L380, L390, L380 Yoga, L390 Yoga, E490, E480</v>
      </c>
      <c r="G29" s="29" t="str">
        <f>IF(ISBLANK(Values!E28),"",IF(Values!$B$20="PartialUpdate","","TellusRem"))</f>
        <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T490 Parent</v>
      </c>
      <c r="Y29" s="31" t="str">
        <f>IF(ISBLANK(Values!E28),"","Size-Color")</f>
        <v>Size-Color</v>
      </c>
      <c r="Z29" s="29" t="str">
        <f>IF(ISBLANK(Values!E28),"","variation")</f>
        <v>variation</v>
      </c>
      <c r="AA29" s="1" t="str">
        <f>IF(ISBLANK(Values!E28),"",Values!$B$20)</f>
        <v>PartialUpdate</v>
      </c>
      <c r="AB29" s="1" t="str">
        <f>IF(ISBLANK(Values!E28),"",Values!$B$29)</f>
        <v>Tangentbord distribueras av Tellus Remarketing, ledande europeiskt företag för bärbara tangentbord. Tangentbord har rengjorts, packats och testats i vår produktionslinje i Danmark. För eventuella kompatibilitetsfrågor kontakta oss via Amazons webbplats.</v>
      </c>
      <c r="AC29" s="1"/>
      <c r="AD29" s="1"/>
      <c r="AE29" s="1"/>
      <c r="AF29" s="1"/>
      <c r="AG29" s="1"/>
      <c r="AH29" s="1"/>
      <c r="AI29" s="34" t="str">
        <f>IF(ISBLANK(Values!E28),"",IF(Values!I28,Values!$B$23,Values!$B$33))</f>
        <v>👉 RENOVERAT: SPARA PENGAR - Ersättande Lenovo-tangentbord för laptop, samma kvalitet som OEM-tangentbord. TellusRem är den ledande tangentbordsdistributören i världen sedan 2011. Perfekt ersättningstangentbord, lätt att byta ut och installera.</v>
      </c>
      <c r="AJ29" s="32" t="str">
        <f>IF(ISBLANK(Values!E28),"",Values!$B$24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9" s="1" t="str">
        <f>IF(ISBLANK(Values!E28),"",Values!$B$25)</f>
        <v>♻️ MILJÖVÄNLIG PRODUKT - Köp renoverad, KÖP GRÖNT! Minska mer än 80 % koldioxid genom att köpa våra renoverade tangentbord, jämfört med att skaffa ett nytt tangentbord! Perfekt OEM-ersättningsdel för ditt tangentbord.</v>
      </c>
      <c r="AL29" s="1" t="str">
        <f>IF(ISBLANK(Values!E28),"",SUBSTITUTE(SUBSTITUTE(IF(Values!$J28, Values!$B$26, Values!$B$33), "{language}", Values!$H28), "{flag}", INDEX(options!$E$1:$E$20, Values!$V28)))</f>
        <v>👉 LAYOUT - 🇬🇧 Lenovo T480s Regular black - UK INGEN bakgrundsbelysning.</v>
      </c>
      <c r="AM29" s="1" t="str">
        <f>SUBSTITUTE(IF(ISBLANK(Values!E28),"",Values!$B$27),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månaders garanti efter leveransdatum. I händelse av fel på tangentbordet kommer en ny enhet eller en reservdel till produktens tangentbord att skickas. Vid brist på lager ges full återbetalning.</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månaders garanti efter leveransdatum. I händelse av fel på tangentbordet kommer en ny enhet eller en reservdel till produktens tangentbord att skickas. Vid brist på lager ges full återbetalning.</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48"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ersätter Lenovo T480s Regular black - NOR icke-bakgrundsbelyst tangentbord för Lenovo Thinkpad T480s, T490, E490, L480, L490, L380, L390, L380 Yoga, L390 Yoga, E490, E480</v>
      </c>
      <c r="G30" s="29" t="str">
        <f>IF(ISBLANK(Values!E29),"",IF(Values!$B$20="PartialUpdate","","TellusRem"))</f>
        <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T490 Parent</v>
      </c>
      <c r="Y30" s="31" t="str">
        <f>IF(ISBLANK(Values!E29),"","Size-Color")</f>
        <v>Size-Color</v>
      </c>
      <c r="Z30" s="29" t="str">
        <f>IF(ISBLANK(Values!E29),"","variation")</f>
        <v>variation</v>
      </c>
      <c r="AA30" s="1" t="str">
        <f>IF(ISBLANK(Values!E29),"",Values!$B$20)</f>
        <v>PartialUpdate</v>
      </c>
      <c r="AB30" s="1" t="str">
        <f>IF(ISBLANK(Values!E29),"",Values!$B$29)</f>
        <v>Tangentbord distribueras av Tellus Remarketing, ledande europeiskt företag för bärbara tangentbord. Tangentbord har rengjorts, packats och testats i vår produktionslinje i Danmark. För eventuella kompatibilitetsfrågor kontakta oss via Amazons webbplats.</v>
      </c>
      <c r="AC30" s="1"/>
      <c r="AD30" s="1"/>
      <c r="AE30" s="1"/>
      <c r="AF30" s="1"/>
      <c r="AG30" s="1"/>
      <c r="AH30" s="1"/>
      <c r="AI30" s="34" t="str">
        <f>IF(ISBLANK(Values!E29),"",IF(Values!I29,Values!$B$23,Values!$B$33))</f>
        <v>👉 RENOVERAT: SPARA PENGAR - Ersättande Lenovo-tangentbord för laptop, samma kvalitet som OEM-tangentbord. TellusRem är den ledande tangentbordsdistributören i världen sedan 2011. Perfekt ersättningstangentbord, lätt att byta ut och installera.</v>
      </c>
      <c r="AJ30" s="32" t="str">
        <f>IF(ISBLANK(Values!E29),"",Values!$B$24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0" s="1" t="str">
        <f>IF(ISBLANK(Values!E29),"",Values!$B$25)</f>
        <v>♻️ MILJÖVÄNLIG PRODUKT - Köp renoverad, KÖP GRÖNT! Minska mer än 80 % koldioxid genom att köpa våra renoverade tangentbord, jämfört med att skaffa ett nytt tangentbord! Perfekt OEM-ersättningsdel för ditt tangentbord.</v>
      </c>
      <c r="AL30" s="1" t="str">
        <f>IF(ISBLANK(Values!E29),"",SUBSTITUTE(SUBSTITUTE(IF(Values!$J29, Values!$B$26, Values!$B$33), "{language}", Values!$H29), "{flag}", INDEX(options!$E$1:$E$20, Values!$V29)))</f>
        <v>👉 LAYOUT - 🇸🇪 🇫🇮 🇳🇴 🇩🇰 Lenovo T480s Regular black - NOR INGEN bakgrundsbelysning.</v>
      </c>
      <c r="AM30" s="1" t="str">
        <f>SUBSTITUTE(IF(ISBLANK(Values!E29),"",Values!$B$27),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månaders garanti efter leveransdatum. I händelse av fel på tangentbordet kommer en ny enhet eller en reservdel till produktens tangentbord att skickas. Vid brist på lager ges full återbetalning.</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månaders garanti efter leveransdatum. I händelse av fel på tangentbordet kommer en ny enhet eller en reservdel till produktens tangentbord att skickas. Vid brist på lager ges full återbetalning.</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48"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ersätter Lenovo T480s Regular black - BE icke-bakgrundsbelyst tangentbord för Lenovo Thinkpad T480s, T490, E490, L480, L490, L380, L390, L380 Yoga, L390 Yoga, E490, E480</v>
      </c>
      <c r="G31" s="29" t="str">
        <f>IF(ISBLANK(Values!E30),"",IF(Values!$B$20="PartialUpdate","","TellusRem"))</f>
        <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T490 Parent</v>
      </c>
      <c r="Y31" s="31" t="str">
        <f>IF(ISBLANK(Values!E30),"","Size-Color")</f>
        <v>Size-Color</v>
      </c>
      <c r="Z31" s="29" t="str">
        <f>IF(ISBLANK(Values!E30),"","variation")</f>
        <v>variation</v>
      </c>
      <c r="AA31" s="1" t="str">
        <f>IF(ISBLANK(Values!E30),"",Values!$B$20)</f>
        <v>PartialUpdate</v>
      </c>
      <c r="AB31" s="1" t="str">
        <f>IF(ISBLANK(Values!E30),"",Values!$B$29)</f>
        <v>Tangentbord distribueras av Tellus Remarketing, ledande europeiskt företag för bärbara tangentbord. Tangentbord har rengjorts, packats och testats i vår produktionslinje i Danmark. För eventuella kompatibilitetsfrågor kontakta oss via Amazons webbplats.</v>
      </c>
      <c r="AC31" s="1"/>
      <c r="AD31" s="1"/>
      <c r="AE31" s="1"/>
      <c r="AF31" s="1"/>
      <c r="AG31" s="1"/>
      <c r="AH31" s="1"/>
      <c r="AI31" s="34" t="str">
        <f>IF(ISBLANK(Values!E30),"",IF(Values!I30,Values!$B$23,Values!$B$33))</f>
        <v>👉 RENOVERAT: SPARA PENGAR - Ersättande Lenovo-tangentbord för laptop, samma kvalitet som OEM-tangentbord. TellusRem är den ledande tangentbordsdistributören i världen sedan 2011. Perfekt ersättningstangentbord, lätt att byta ut och installera.</v>
      </c>
      <c r="AJ31" s="32" t="str">
        <f>IF(ISBLANK(Values!E30),"",Values!$B$24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1" s="1" t="str">
        <f>IF(ISBLANK(Values!E30),"",Values!$B$25)</f>
        <v>♻️ MILJÖVÄNLIG PRODUKT - Köp renoverad, KÖP GRÖNT! Minska mer än 80 % koldioxid genom att köpa våra renoverade tangentbord, jämfört med att skaffa ett nytt tangentbord! Perfekt OEM-ersättningsdel för ditt tangentbord.</v>
      </c>
      <c r="AL31" s="1" t="str">
        <f>IF(ISBLANK(Values!E30),"",SUBSTITUTE(SUBSTITUTE(IF(Values!$J30, Values!$B$26, Values!$B$33), "{language}", Values!$H30), "{flag}", INDEX(options!$E$1:$E$20, Values!$V30)))</f>
        <v>👉 LAYOUT - 🇧🇪 Lenovo T480s Regular black - BE INGEN bakgrundsbelysning.</v>
      </c>
      <c r="AM31" s="1" t="str">
        <f>SUBSTITUTE(IF(ISBLANK(Values!E30),"",Values!$B$27),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månaders garanti efter leveransdatum. I händelse av fel på tangentbordet kommer en ny enhet eller en reservdel till produktens tangentbord att skickas. Vid brist på lager ges full återbetalning.</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månaders garanti efter leveransdatum. I händelse av fel på tangentbordet kommer en ny enhet eller en reservdel till produktens tangentbord att skickas. Vid brist på lager ges full återbetalning.</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48"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ersätter Lenovo T480s Regular black - BG icke-bakgrundsbelyst tangentbord för Lenovo Thinkpad T480s, T490, E490, L480, L490, L380, L390, L380 Yoga, L390 Yoga, E490, E480</v>
      </c>
      <c r="G32" s="29" t="str">
        <f>IF(ISBLANK(Values!E31),"",IF(Values!$B$20="PartialUpdate","","TellusRem"))</f>
        <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T490 Parent</v>
      </c>
      <c r="Y32" s="31" t="str">
        <f>IF(ISBLANK(Values!E31),"","Size-Color")</f>
        <v>Size-Color</v>
      </c>
      <c r="Z32" s="29" t="str">
        <f>IF(ISBLANK(Values!E31),"","variation")</f>
        <v>variation</v>
      </c>
      <c r="AA32" s="1" t="str">
        <f>IF(ISBLANK(Values!E31),"",Values!$B$20)</f>
        <v>PartialUpdate</v>
      </c>
      <c r="AB32" s="1" t="str">
        <f>IF(ISBLANK(Values!E31),"",Values!$B$29)</f>
        <v>Tangentbord distribueras av Tellus Remarketing, ledande europeiskt företag för bärbara tangentbord. Tangentbord har rengjorts, packats och testats i vår produktionslinje i Danmark. För eventuella kompatibilitetsfrågor kontakta oss via Amazons webbplats.</v>
      </c>
      <c r="AC32" s="1"/>
      <c r="AD32" s="1"/>
      <c r="AE32" s="1"/>
      <c r="AF32" s="1"/>
      <c r="AG32" s="1"/>
      <c r="AH32" s="1"/>
      <c r="AI32" s="34" t="str">
        <f>IF(ISBLANK(Values!E31),"",IF(Values!I31,Values!$B$23,Values!$B$33))</f>
        <v>👉 RENOVERAT: SPARA PENGAR - Ersättande Lenovo-tangentbord för laptop, samma kvalitet som OEM-tangentbord. TellusRem är den ledande tangentbordsdistributören i världen sedan 2011. Perfekt ersättningstangentbord, lätt att byta ut och installera.</v>
      </c>
      <c r="AJ32" s="32" t="str">
        <f>IF(ISBLANK(Values!E31),"",Values!$B$24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2" s="1" t="str">
        <f>IF(ISBLANK(Values!E31),"",Values!$B$25)</f>
        <v>♻️ MILJÖVÄNLIG PRODUKT - Köp renoverad, KÖP GRÖNT! Minska mer än 80 % koldioxid genom att köpa våra renoverade tangentbord, jämfört med att skaffa ett nytt tangentbord! Perfekt OEM-ersättningsdel för ditt tangentbord.</v>
      </c>
      <c r="AL32" s="1" t="str">
        <f>IF(ISBLANK(Values!E31),"",SUBSTITUTE(SUBSTITUTE(IF(Values!$J31, Values!$B$26, Values!$B$33), "{language}", Values!$H31), "{flag}", INDEX(options!$E$1:$E$20, Values!$V31)))</f>
        <v>👉 LAYOUT - 🇧🇬 Lenovo T480s Regular black - BG INGEN bakgrundsbelysning.</v>
      </c>
      <c r="AM32" s="1" t="str">
        <f>SUBSTITUTE(IF(ISBLANK(Values!E31),"",Values!$B$27),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månaders garanti efter leveransdatum. I händelse av fel på tangentbordet kommer en ny enhet eller en reservdel till produktens tangentbord att skickas. Vid brist på lager ges full återbetalning.</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månaders garanti efter leveransdatum. I händelse av fel på tangentbordet kommer en ny enhet eller en reservdel till produktens tangentbord att skickas. Vid brist på lager ges full återbetalning.</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48"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ersätter Lenovo T480s Regular black - CZ icke-bakgrundsbelyst tangentbord för Lenovo Thinkpad T480s, T490, E490, L480, L490, L380, L390, L380 Yoga, L390 Yoga, E490, E480</v>
      </c>
      <c r="G33" s="29" t="str">
        <f>IF(ISBLANK(Values!E32),"",IF(Values!$B$20="PartialUpdate","","TellusRem"))</f>
        <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T490 Parent</v>
      </c>
      <c r="Y33" s="31" t="str">
        <f>IF(ISBLANK(Values!E32),"","Size-Color")</f>
        <v>Size-Color</v>
      </c>
      <c r="Z33" s="29" t="str">
        <f>IF(ISBLANK(Values!E32),"","variation")</f>
        <v>variation</v>
      </c>
      <c r="AA33" s="1" t="str">
        <f>IF(ISBLANK(Values!E32),"",Values!$B$20)</f>
        <v>PartialUpdate</v>
      </c>
      <c r="AB33" s="1" t="str">
        <f>IF(ISBLANK(Values!E32),"",Values!$B$29)</f>
        <v>Tangentbord distribueras av Tellus Remarketing, ledande europeiskt företag för bärbara tangentbord. Tangentbord har rengjorts, packats och testats i vår produktionslinje i Danmark. För eventuella kompatibilitetsfrågor kontakta oss via Amazons webbplats.</v>
      </c>
      <c r="AC33" s="1"/>
      <c r="AD33" s="1"/>
      <c r="AE33" s="1"/>
      <c r="AF33" s="1"/>
      <c r="AG33" s="1"/>
      <c r="AH33" s="1"/>
      <c r="AI33" s="34" t="str">
        <f>IF(ISBLANK(Values!E32),"",IF(Values!I32,Values!$B$23,Values!$B$33))</f>
        <v>👉 RENOVERAT: SPARA PENGAR - Ersättande Lenovo-tangentbord för laptop, samma kvalitet som OEM-tangentbord. TellusRem är den ledande tangentbordsdistributören i världen sedan 2011. Perfekt ersättningstangentbord, lätt att byta ut och installera.</v>
      </c>
      <c r="AJ33" s="32" t="str">
        <f>IF(ISBLANK(Values!E32),"",Values!$B$24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3" s="1" t="str">
        <f>IF(ISBLANK(Values!E32),"",Values!$B$25)</f>
        <v>♻️ MILJÖVÄNLIG PRODUKT - Köp renoverad, KÖP GRÖNT! Minska mer än 80 % koldioxid genom att köpa våra renoverade tangentbord, jämfört med att skaffa ett nytt tangentbord! Perfekt OEM-ersättningsdel för ditt tangentbord.</v>
      </c>
      <c r="AL33" s="1" t="str">
        <f>IF(ISBLANK(Values!E32),"",SUBSTITUTE(SUBSTITUTE(IF(Values!$J32, Values!$B$26, Values!$B$33), "{language}", Values!$H32), "{flag}", INDEX(options!$E$1:$E$20, Values!$V32)))</f>
        <v>👉 LAYOUT - 🇨🇿 Lenovo T480s Regular black - CZ INGEN bakgrundsbelysning.</v>
      </c>
      <c r="AM33" s="1" t="str">
        <f>SUBSTITUTE(IF(ISBLANK(Values!E32),"",Values!$B$27),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månaders garanti efter leveransdatum. I händelse av fel på tangentbordet kommer en ny enhet eller en reservdel till produktens tangentbord att skickas. Vid brist på lager ges full återbetalning.</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månaders garanti efter leveransdatum. I händelse av fel på tangentbordet kommer en ny enhet eller en reservdel till produktens tangentbord att skickas. Vid brist på lager ges full återbetalning.</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48"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ersätter Lenovo T480s Regular black - DK icke-bakgrundsbelyst tangentbord för Lenovo Thinkpad T480s, T490, E490, L480, L490, L380, L390, L380 Yoga, L390 Yoga, E490, E480</v>
      </c>
      <c r="G34" s="29" t="str">
        <f>IF(ISBLANK(Values!E33),"",IF(Values!$B$20="PartialUpdate","","TellusRem"))</f>
        <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T490 Parent</v>
      </c>
      <c r="Y34" s="31" t="str">
        <f>IF(ISBLANK(Values!E33),"","Size-Color")</f>
        <v>Size-Color</v>
      </c>
      <c r="Z34" s="29" t="str">
        <f>IF(ISBLANK(Values!E33),"","variation")</f>
        <v>variation</v>
      </c>
      <c r="AA34" s="1" t="str">
        <f>IF(ISBLANK(Values!E33),"",Values!$B$20)</f>
        <v>PartialUpdate</v>
      </c>
      <c r="AB34" s="1" t="str">
        <f>IF(ISBLANK(Values!E33),"",Values!$B$29)</f>
        <v>Tangentbord distribueras av Tellus Remarketing, ledande europeiskt företag för bärbara tangentbord. Tangentbord har rengjorts, packats och testats i vår produktionslinje i Danmark. För eventuella kompatibilitetsfrågor kontakta oss via Amazons webbplats.</v>
      </c>
      <c r="AC34" s="1"/>
      <c r="AD34" s="1"/>
      <c r="AE34" s="1"/>
      <c r="AF34" s="1"/>
      <c r="AG34" s="1"/>
      <c r="AH34" s="1"/>
      <c r="AI34" s="34" t="str">
        <f>IF(ISBLANK(Values!E33),"",IF(Values!I33,Values!$B$23,Values!$B$33))</f>
        <v>👉 RENOVERAT: SPARA PENGAR - Ersättande Lenovo-tangentbord för laptop, samma kvalitet som OEM-tangentbord. TellusRem är den ledande tangentbordsdistributören i världen sedan 2011. Perfekt ersättningstangentbord, lätt att byta ut och installera.</v>
      </c>
      <c r="AJ34" s="32" t="str">
        <f>IF(ISBLANK(Values!E33),"",Values!$B$24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4" s="1" t="str">
        <f>IF(ISBLANK(Values!E33),"",Values!$B$25)</f>
        <v>♻️ MILJÖVÄNLIG PRODUKT - Köp renoverad, KÖP GRÖNT! Minska mer än 80 % koldioxid genom att köpa våra renoverade tangentbord, jämfört med att skaffa ett nytt tangentbord! Perfekt OEM-ersättningsdel för ditt tangentbord.</v>
      </c>
      <c r="AL34" s="1" t="str">
        <f>IF(ISBLANK(Values!E33),"",SUBSTITUTE(SUBSTITUTE(IF(Values!$J33, Values!$B$26, Values!$B$33), "{language}", Values!$H33), "{flag}", INDEX(options!$E$1:$E$20, Values!$V33)))</f>
        <v>👉 LAYOUT - 🇩🇰 Lenovo T480s Regular black - DK INGEN bakgrundsbelysning.</v>
      </c>
      <c r="AM34" s="1" t="str">
        <f>SUBSTITUTE(IF(ISBLANK(Values!E33),"",Values!$B$27),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månaders garanti efter leveransdatum. I händelse av fel på tangentbordet kommer en ny enhet eller en reservdel till produktens tangentbord att skickas. Vid brist på lager ges full återbetalning.</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månaders garanti efter leveransdatum. I händelse av fel på tangentbordet kommer en ny enhet eller en reservdel till produktens tangentbord att skickas. Vid brist på lager ges full återbetalning.</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48"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ersätter Lenovo T480s Regular black - HU icke-bakgrundsbelyst tangentbord för Lenovo Thinkpad T480s, T490, E490, L480, L490, L380, L390, L380 Yoga, L390 Yoga, E490, E480</v>
      </c>
      <c r="G35" s="29" t="str">
        <f>IF(ISBLANK(Values!E34),"",IF(Values!$B$20="PartialUpdate","","TellusRem"))</f>
        <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T490 Parent</v>
      </c>
      <c r="Y35" s="31" t="str">
        <f>IF(ISBLANK(Values!E34),"","Size-Color")</f>
        <v>Size-Color</v>
      </c>
      <c r="Z35" s="29" t="str">
        <f>IF(ISBLANK(Values!E34),"","variation")</f>
        <v>variation</v>
      </c>
      <c r="AA35" s="1" t="str">
        <f>IF(ISBLANK(Values!E34),"",Values!$B$20)</f>
        <v>PartialUpdate</v>
      </c>
      <c r="AB35" s="1" t="str">
        <f>IF(ISBLANK(Values!E34),"",Values!$B$29)</f>
        <v>Tangentbord distribueras av Tellus Remarketing, ledande europeiskt företag för bärbara tangentbord. Tangentbord har rengjorts, packats och testats i vår produktionslinje i Danmark. För eventuella kompatibilitetsfrågor kontakta oss via Amazons webbplats.</v>
      </c>
      <c r="AC35" s="1"/>
      <c r="AD35" s="1"/>
      <c r="AE35" s="1"/>
      <c r="AF35" s="1"/>
      <c r="AG35" s="1"/>
      <c r="AH35" s="1"/>
      <c r="AI35" s="34" t="str">
        <f>IF(ISBLANK(Values!E34),"",IF(Values!I34,Values!$B$23,Values!$B$33))</f>
        <v>👉 RENOVERAT: SPARA PENGAR - Ersättande Lenovo-tangentbord för laptop, samma kvalitet som OEM-tangentbord. TellusRem är den ledande tangentbordsdistributören i världen sedan 2011. Perfekt ersättningstangentbord, lätt att byta ut och installera.</v>
      </c>
      <c r="AJ35" s="32" t="str">
        <f>IF(ISBLANK(Values!E34),"",Values!$B$24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5" s="1" t="str">
        <f>IF(ISBLANK(Values!E34),"",Values!$B$25)</f>
        <v>♻️ MILJÖVÄNLIG PRODUKT - Köp renoverad, KÖP GRÖNT! Minska mer än 80 % koldioxid genom att köpa våra renoverade tangentbord, jämfört med att skaffa ett nytt tangentbord! Perfekt OEM-ersättningsdel för ditt tangentbord.</v>
      </c>
      <c r="AL35" s="1" t="str">
        <f>IF(ISBLANK(Values!E34),"",SUBSTITUTE(SUBSTITUTE(IF(Values!$J34, Values!$B$26, Values!$B$33), "{language}", Values!$H34), "{flag}", INDEX(options!$E$1:$E$20, Values!$V34)))</f>
        <v>👉 LAYOUT - 🇭🇺 Lenovo T480s Regular black - HU INGEN bakgrundsbelysning.</v>
      </c>
      <c r="AM35" s="1" t="str">
        <f>SUBSTITUTE(IF(ISBLANK(Values!E34),"",Values!$B$27),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månaders garanti efter leveransdatum. I händelse av fel på tangentbordet kommer en ny enhet eller en reservdel till produktens tangentbord att skickas. Vid brist på lager ges full återbetalning.</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månaders garanti efter leveransdatum. I händelse av fel på tangentbordet kommer en ny enhet eller en reservdel till produktens tangentbord att skickas. Vid brist på lager ges full återbetalning.</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48"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ersätter Lenovo T480s Regular black - NL icke-bakgrundsbelyst tangentbord för Lenovo Thinkpad T480s, T490, E490, L480, L490, L380, L390, L380 Yoga, L390 Yoga, E490, E480</v>
      </c>
      <c r="G36" s="29" t="str">
        <f>IF(ISBLANK(Values!E35),"",IF(Values!$B$20="PartialUpdate","","TellusRem"))</f>
        <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T490 Parent</v>
      </c>
      <c r="Y36" s="31" t="str">
        <f>IF(ISBLANK(Values!E35),"","Size-Color")</f>
        <v>Size-Color</v>
      </c>
      <c r="Z36" s="29" t="str">
        <f>IF(ISBLANK(Values!E35),"","variation")</f>
        <v>variation</v>
      </c>
      <c r="AA36" s="1" t="str">
        <f>IF(ISBLANK(Values!E35),"",Values!$B$20)</f>
        <v>PartialUpdate</v>
      </c>
      <c r="AB36" s="1" t="str">
        <f>IF(ISBLANK(Values!E35),"",Values!$B$29)</f>
        <v>Tangentbord distribueras av Tellus Remarketing, ledande europeiskt företag för bärbara tangentbord. Tangentbord har rengjorts, packats och testats i vår produktionslinje i Danmark. För eventuella kompatibilitetsfrågor kontakta oss via Amazons webbplats.</v>
      </c>
      <c r="AC36" s="1"/>
      <c r="AD36" s="1"/>
      <c r="AE36" s="1"/>
      <c r="AF36" s="1"/>
      <c r="AG36" s="1"/>
      <c r="AH36" s="1"/>
      <c r="AI36" s="34" t="str">
        <f>IF(ISBLANK(Values!E35),"",IF(Values!I35,Values!$B$23,Values!$B$33))</f>
        <v>👉 RENOVERAT: SPARA PENGAR - Ersättande Lenovo-tangentbord för laptop, samma kvalitet som OEM-tangentbord. TellusRem är den ledande tangentbordsdistributören i världen sedan 2011. Perfekt ersättningstangentbord, lätt att byta ut och installera.</v>
      </c>
      <c r="AJ36" s="32" t="str">
        <f>IF(ISBLANK(Values!E35),"",Values!$B$24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6" s="1" t="str">
        <f>IF(ISBLANK(Values!E35),"",Values!$B$25)</f>
        <v>♻️ MILJÖVÄNLIG PRODUKT - Köp renoverad, KÖP GRÖNT! Minska mer än 80 % koldioxid genom att köpa våra renoverade tangentbord, jämfört med att skaffa ett nytt tangentbord! Perfekt OEM-ersättningsdel för ditt tangentbord.</v>
      </c>
      <c r="AL36" s="1" t="str">
        <f>IF(ISBLANK(Values!E35),"",SUBSTITUTE(SUBSTITUTE(IF(Values!$J35, Values!$B$26, Values!$B$33), "{language}", Values!$H35), "{flag}", INDEX(options!$E$1:$E$20, Values!$V35)))</f>
        <v>👉 LAYOUT - 🇳🇱 Lenovo T480s Regular black - NL INGEN bakgrundsbelysning.</v>
      </c>
      <c r="AM36" s="1" t="str">
        <f>SUBSTITUTE(IF(ISBLANK(Values!E35),"",Values!$B$27),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månaders garanti efter leveransdatum. I händelse av fel på tangentbordet kommer en ny enhet eller en reservdel till produktens tangentbord att skickas. Vid brist på lager ges full återbetalning.</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månaders garanti efter leveransdatum. I händelse av fel på tangentbordet kommer en ny enhet eller en reservdel till produktens tangentbord att skickas. Vid brist på lager ges full återbetalning.</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48"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ersätter Lenovo T480s Regular black - NO icke-bakgrundsbelyst tangentbord för Lenovo Thinkpad T480s, T490, E490, L480, L490, L380, L390, L380 Yoga, L390 Yoga, E490, E480</v>
      </c>
      <c r="G37" s="29" t="str">
        <f>IF(ISBLANK(Values!E36),"",IF(Values!$B$20="PartialUpdate","","TellusRem"))</f>
        <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T490 Parent</v>
      </c>
      <c r="Y37" s="31" t="str">
        <f>IF(ISBLANK(Values!E36),"","Size-Color")</f>
        <v>Size-Color</v>
      </c>
      <c r="Z37" s="29" t="str">
        <f>IF(ISBLANK(Values!E36),"","variation")</f>
        <v>variation</v>
      </c>
      <c r="AA37" s="1" t="str">
        <f>IF(ISBLANK(Values!E36),"",Values!$B$20)</f>
        <v>PartialUpdate</v>
      </c>
      <c r="AB37" s="1" t="str">
        <f>IF(ISBLANK(Values!E36),"",Values!$B$29)</f>
        <v>Tangentbord distribueras av Tellus Remarketing, ledande europeiskt företag för bärbara tangentbord. Tangentbord har rengjorts, packats och testats i vår produktionslinje i Danmark. För eventuella kompatibilitetsfrågor kontakta oss via Amazons webbplats.</v>
      </c>
      <c r="AC37" s="1"/>
      <c r="AD37" s="1"/>
      <c r="AE37" s="1"/>
      <c r="AF37" s="1"/>
      <c r="AG37" s="1"/>
      <c r="AH37" s="1"/>
      <c r="AI37" s="34" t="str">
        <f>IF(ISBLANK(Values!E36),"",IF(Values!I36,Values!$B$23,Values!$B$33))</f>
        <v>👉 RENOVERAT: SPARA PENGAR - Ersättande Lenovo-tangentbord för laptop, samma kvalitet som OEM-tangentbord. TellusRem är den ledande tangentbordsdistributören i världen sedan 2011. Perfekt ersättningstangentbord, lätt att byta ut och installera.</v>
      </c>
      <c r="AJ37" s="32" t="str">
        <f>IF(ISBLANK(Values!E36),"",Values!$B$24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7" s="1" t="str">
        <f>IF(ISBLANK(Values!E36),"",Values!$B$25)</f>
        <v>♻️ MILJÖVÄNLIG PRODUKT - Köp renoverad, KÖP GRÖNT! Minska mer än 80 % koldioxid genom att köpa våra renoverade tangentbord, jämfört med att skaffa ett nytt tangentbord! Perfekt OEM-ersättningsdel för ditt tangentbord.</v>
      </c>
      <c r="AL37" s="1" t="str">
        <f>IF(ISBLANK(Values!E36),"",SUBSTITUTE(SUBSTITUTE(IF(Values!$J36, Values!$B$26, Values!$B$33), "{language}", Values!$H36), "{flag}", INDEX(options!$E$1:$E$20, Values!$V36)))</f>
        <v>👉 LAYOUT - 🇳🇴 Lenovo T480s Regular black - NO INGEN bakgrundsbelysning.</v>
      </c>
      <c r="AM37" s="1" t="str">
        <f>SUBSTITUTE(IF(ISBLANK(Values!E36),"",Values!$B$27),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månaders garanti efter leveransdatum. I händelse av fel på tangentbordet kommer en ny enhet eller en reservdel till produktens tangentbord att skickas. Vid brist på lager ges full återbetalning.</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månaders garanti efter leveransdatum. I händelse av fel på tangentbordet kommer en ny enhet eller en reservdel till produktens tangentbord att skickas. Vid brist på lager ges full återbetalning.</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48"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ersätter Lenovo T480s Regular black - PL icke-bakgrundsbelyst tangentbord för Lenovo Thinkpad T480s, T490, E490, L480, L490, L380, L390, L380 Yoga, L390 Yoga, E490, E480</v>
      </c>
      <c r="G38" s="29" t="str">
        <f>IF(ISBLANK(Values!E37),"",IF(Values!$B$20="PartialUpdate","","TellusRem"))</f>
        <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T490 Parent</v>
      </c>
      <c r="Y38" s="31" t="str">
        <f>IF(ISBLANK(Values!E37),"","Size-Color")</f>
        <v>Size-Color</v>
      </c>
      <c r="Z38" s="29" t="str">
        <f>IF(ISBLANK(Values!E37),"","variation")</f>
        <v>variation</v>
      </c>
      <c r="AA38" s="1" t="str">
        <f>IF(ISBLANK(Values!E37),"",Values!$B$20)</f>
        <v>PartialUpdate</v>
      </c>
      <c r="AB38" s="1" t="str">
        <f>IF(ISBLANK(Values!E37),"",Values!$B$29)</f>
        <v>Tangentbord distribueras av Tellus Remarketing, ledande europeiskt företag för bärbara tangentbord. Tangentbord har rengjorts, packats och testats i vår produktionslinje i Danmark. För eventuella kompatibilitetsfrågor kontakta oss via Amazons webbplats.</v>
      </c>
      <c r="AC38" s="1"/>
      <c r="AD38" s="1"/>
      <c r="AE38" s="1"/>
      <c r="AF38" s="1"/>
      <c r="AG38" s="1"/>
      <c r="AH38" s="1"/>
      <c r="AI38" s="34" t="str">
        <f>IF(ISBLANK(Values!E37),"",IF(Values!I37,Values!$B$23,Values!$B$33))</f>
        <v>👉 RENOVERAT: SPARA PENGAR - Ersättande Lenovo-tangentbord för laptop, samma kvalitet som OEM-tangentbord. TellusRem är den ledande tangentbordsdistributören i världen sedan 2011. Perfekt ersättningstangentbord, lätt att byta ut och installera.</v>
      </c>
      <c r="AJ38" s="32" t="str">
        <f>IF(ISBLANK(Values!E37),"",Values!$B$24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8" s="1" t="str">
        <f>IF(ISBLANK(Values!E37),"",Values!$B$25)</f>
        <v>♻️ MILJÖVÄNLIG PRODUKT - Köp renoverad, KÖP GRÖNT! Minska mer än 80 % koldioxid genom att köpa våra renoverade tangentbord, jämfört med att skaffa ett nytt tangentbord! Perfekt OEM-ersättningsdel för ditt tangentbord.</v>
      </c>
      <c r="AL38" s="1" t="str">
        <f>IF(ISBLANK(Values!E37),"",SUBSTITUTE(SUBSTITUTE(IF(Values!$J37, Values!$B$26, Values!$B$33), "{language}", Values!$H37), "{flag}", INDEX(options!$E$1:$E$20, Values!$V37)))</f>
        <v>👉 LAYOUT - 🇵🇱 Lenovo T480s Regular black - PL INGEN bakgrundsbelysning.</v>
      </c>
      <c r="AM38" s="1" t="str">
        <f>SUBSTITUTE(IF(ISBLANK(Values!E37),"",Values!$B$27),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månaders garanti efter leveransdatum. I händelse av fel på tangentbordet kommer en ny enhet eller en reservdel till produktens tangentbord att skickas. Vid brist på lager ges full återbetalning.</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månaders garanti efter leveransdatum. I händelse av fel på tangentbordet kommer en ny enhet eller en reservdel till produktens tangentbord att skickas. Vid brist på lager ges full återbetalning.</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48"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ersätter Lenovo T480s Regular black - PT icke-bakgrundsbelyst tangentbord för Lenovo Thinkpad T480s, T490, E490, L480, L490, L380, L390, L380 Yoga, L390 Yoga, E490, E480</v>
      </c>
      <c r="G39" s="29" t="str">
        <f>IF(ISBLANK(Values!E38),"",IF(Values!$B$20="PartialUpdate","","TellusRem"))</f>
        <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T490 Parent</v>
      </c>
      <c r="Y39" s="31" t="str">
        <f>IF(ISBLANK(Values!E38),"","Size-Color")</f>
        <v>Size-Color</v>
      </c>
      <c r="Z39" s="29" t="str">
        <f>IF(ISBLANK(Values!E38),"","variation")</f>
        <v>variation</v>
      </c>
      <c r="AA39" s="1" t="str">
        <f>IF(ISBLANK(Values!E38),"",Values!$B$20)</f>
        <v>PartialUpdate</v>
      </c>
      <c r="AB39" s="1" t="str">
        <f>IF(ISBLANK(Values!E38),"",Values!$B$29)</f>
        <v>Tangentbord distribueras av Tellus Remarketing, ledande europeiskt företag för bärbara tangentbord. Tangentbord har rengjorts, packats och testats i vår produktionslinje i Danmark. För eventuella kompatibilitetsfrågor kontakta oss via Amazons webbplats.</v>
      </c>
      <c r="AC39" s="1"/>
      <c r="AD39" s="1"/>
      <c r="AE39" s="1"/>
      <c r="AF39" s="1"/>
      <c r="AG39" s="1"/>
      <c r="AH39" s="1"/>
      <c r="AI39" s="34" t="str">
        <f>IF(ISBLANK(Values!E38),"",IF(Values!I38,Values!$B$23,Values!$B$33))</f>
        <v>👉 RENOVERAT: SPARA PENGAR - Ersättande Lenovo-tangentbord för laptop, samma kvalitet som OEM-tangentbord. TellusRem är den ledande tangentbordsdistributören i världen sedan 2011. Perfekt ersättningstangentbord, lätt att byta ut och installera.</v>
      </c>
      <c r="AJ39" s="32" t="str">
        <f>IF(ISBLANK(Values!E38),"",Values!$B$24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9" s="1" t="str">
        <f>IF(ISBLANK(Values!E38),"",Values!$B$25)</f>
        <v>♻️ MILJÖVÄNLIG PRODUKT - Köp renoverad, KÖP GRÖNT! Minska mer än 80 % koldioxid genom att köpa våra renoverade tangentbord, jämfört med att skaffa ett nytt tangentbord! Perfekt OEM-ersättningsdel för ditt tangentbord.</v>
      </c>
      <c r="AL39" s="1" t="str">
        <f>IF(ISBLANK(Values!E38),"",SUBSTITUTE(SUBSTITUTE(IF(Values!$J38, Values!$B$26, Values!$B$33), "{language}", Values!$H38), "{flag}", INDEX(options!$E$1:$E$20, Values!$V38)))</f>
        <v>👉 LAYOUT - 🇵🇹 Lenovo T480s Regular black - PT INGEN bakgrundsbelysning.</v>
      </c>
      <c r="AM39" s="1" t="str">
        <f>SUBSTITUTE(IF(ISBLANK(Values!E38),"",Values!$B$27),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månaders garanti efter leveransdatum. I händelse av fel på tangentbordet kommer en ny enhet eller en reservdel till produktens tangentbord att skickas. Vid brist på lager ges full återbetalning.</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månaders garanti efter leveransdatum. I händelse av fel på tangentbordet kommer en ny enhet eller en reservdel till produktens tangentbord att skickas. Vid brist på lager ges full återbetalning.</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48"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ersätter Lenovo T480s Regular black - SE/FI icke-bakgrundsbelyst tangentbord för Lenovo Thinkpad T480s, T490, E490, L480, L490, L380, L390, L380 Yoga, L390 Yoga, E490, E480</v>
      </c>
      <c r="G40" s="29" t="str">
        <f>IF(ISBLANK(Values!E39),"",IF(Values!$B$20="PartialUpdate","","TellusRem"))</f>
        <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T490 Parent</v>
      </c>
      <c r="Y40" s="31" t="str">
        <f>IF(ISBLANK(Values!E39),"","Size-Color")</f>
        <v>Size-Color</v>
      </c>
      <c r="Z40" s="29" t="str">
        <f>IF(ISBLANK(Values!E39),"","variation")</f>
        <v>variation</v>
      </c>
      <c r="AA40" s="1" t="str">
        <f>IF(ISBLANK(Values!E39),"",Values!$B$20)</f>
        <v>PartialUpdate</v>
      </c>
      <c r="AB40" s="1" t="str">
        <f>IF(ISBLANK(Values!E39),"",Values!$B$29)</f>
        <v>Tangentbord distribueras av Tellus Remarketing, ledande europeiskt företag för bärbara tangentbord. Tangentbord har rengjorts, packats och testats i vår produktionslinje i Danmark. För eventuella kompatibilitetsfrågor kontakta oss via Amazons webbplats.</v>
      </c>
      <c r="AC40" s="1"/>
      <c r="AD40" s="1"/>
      <c r="AE40" s="1"/>
      <c r="AF40" s="1"/>
      <c r="AG40" s="1"/>
      <c r="AH40" s="1"/>
      <c r="AI40" s="34" t="str">
        <f>IF(ISBLANK(Values!E39),"",IF(Values!I39,Values!$B$23,Values!$B$33))</f>
        <v>👉 RENOVERAT: SPARA PENGAR - Ersättande Lenovo-tangentbord för laptop, samma kvalitet som OEM-tangentbord. TellusRem är den ledande tangentbordsdistributören i världen sedan 2011. Perfekt ersättningstangentbord, lätt att byta ut och installera.</v>
      </c>
      <c r="AJ40" s="32" t="str">
        <f>IF(ISBLANK(Values!E39),"",Values!$B$24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0" s="1" t="str">
        <f>IF(ISBLANK(Values!E39),"",Values!$B$25)</f>
        <v>♻️ MILJÖVÄNLIG PRODUKT - Köp renoverad, KÖP GRÖNT! Minska mer än 80 % koldioxid genom att köpa våra renoverade tangentbord, jämfört med att skaffa ett nytt tangentbord! Perfekt OEM-ersättningsdel för ditt tangentbord.</v>
      </c>
      <c r="AL40" s="1" t="str">
        <f>IF(ISBLANK(Values!E39),"",SUBSTITUTE(SUBSTITUTE(IF(Values!$J39, Values!$B$26, Values!$B$33), "{language}", Values!$H39), "{flag}", INDEX(options!$E$1:$E$20, Values!$V39)))</f>
        <v>👉 LAYOUT - 🇸🇪 🇫🇮 Lenovo T480s Regular black - SE/FI INGEN bakgrundsbelysning.</v>
      </c>
      <c r="AM40" s="1" t="str">
        <f>SUBSTITUTE(IF(ISBLANK(Values!E39),"",Values!$B$27),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månaders garanti efter leveransdatum. I händelse av fel på tangentbordet kommer en ny enhet eller en reservdel till produktens tangentbord att skickas. Vid brist på lager ges full återbetalning.</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månaders garanti efter leveransdatum. I händelse av fel på tangentbordet kommer en ny enhet eller en reservdel till produktens tangentbord att skickas. Vid brist på lager ges full återbetalning.</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48"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ersätter Lenovo T480s Regular black - CH icke-bakgrundsbelyst tangentbord för Lenovo Thinkpad T480s, T490, E490, L480, L490, L380, L390, L380 Yoga, L390 Yoga, E490, E480</v>
      </c>
      <c r="G41" s="29" t="str">
        <f>IF(ISBLANK(Values!E40),"",IF(Values!$B$20="PartialUpdate","","TellusRem"))</f>
        <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T490 Parent</v>
      </c>
      <c r="Y41" s="31" t="str">
        <f>IF(ISBLANK(Values!E40),"","Size-Color")</f>
        <v>Size-Color</v>
      </c>
      <c r="Z41" s="29" t="str">
        <f>IF(ISBLANK(Values!E40),"","variation")</f>
        <v>variation</v>
      </c>
      <c r="AA41" s="1" t="str">
        <f>IF(ISBLANK(Values!E40),"",Values!$B$20)</f>
        <v>PartialUpdate</v>
      </c>
      <c r="AB41" s="1" t="str">
        <f>IF(ISBLANK(Values!E40),"",Values!$B$29)</f>
        <v>Tangentbord distribueras av Tellus Remarketing, ledande europeiskt företag för bärbara tangentbord. Tangentbord har rengjorts, packats och testats i vår produktionslinje i Danmark. För eventuella kompatibilitetsfrågor kontakta oss via Amazons webbplats.</v>
      </c>
      <c r="AC41" s="1"/>
      <c r="AD41" s="1"/>
      <c r="AE41" s="1"/>
      <c r="AF41" s="1"/>
      <c r="AG41" s="1"/>
      <c r="AH41" s="1"/>
      <c r="AI41" s="34" t="str">
        <f>IF(ISBLANK(Values!E40),"",IF(Values!I40,Values!$B$23,Values!$B$33))</f>
        <v>👉 RENOVERAT: SPARA PENGAR - Ersättande Lenovo-tangentbord för laptop, samma kvalitet som OEM-tangentbord. TellusRem är den ledande tangentbordsdistributören i världen sedan 2011. Perfekt ersättningstangentbord, lätt att byta ut och installera.</v>
      </c>
      <c r="AJ41" s="32" t="str">
        <f>IF(ISBLANK(Values!E40),"",Values!$B$24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1" s="1" t="str">
        <f>IF(ISBLANK(Values!E40),"",Values!$B$25)</f>
        <v>♻️ MILJÖVÄNLIG PRODUKT - Köp renoverad, KÖP GRÖNT! Minska mer än 80 % koldioxid genom att köpa våra renoverade tangentbord, jämfört med att skaffa ett nytt tangentbord! Perfekt OEM-ersättningsdel för ditt tangentbord.</v>
      </c>
      <c r="AL41" s="1" t="str">
        <f>IF(ISBLANK(Values!E40),"",SUBSTITUTE(SUBSTITUTE(IF(Values!$J40, Values!$B$26, Values!$B$33), "{language}", Values!$H40), "{flag}", INDEX(options!$E$1:$E$20, Values!$V40)))</f>
        <v>👉 LAYOUT - 🇨🇭 Lenovo T480s Regular black - CH INGEN bakgrundsbelysning.</v>
      </c>
      <c r="AM41" s="1" t="str">
        <f>SUBSTITUTE(IF(ISBLANK(Values!E40),"",Values!$B$27),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månaders garanti efter leveransdatum. I händelse av fel på tangentbordet kommer en ny enhet eller en reservdel till produktens tangentbord att skickas. Vid brist på lager ges full återbetalning.</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månaders garanti efter leveransdatum. I händelse av fel på tangentbordet kommer en ny enhet eller en reservdel till produktens tangentbord att skickas. Vid brist på lager ges full återbetalning.</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48"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ersätter Lenovo T480s Regular black - US INT icke-bakgrundsbelyst tangentbord för Lenovo Thinkpad T480s, T490, E490, L480, L490, L380, L390, L380 Yoga, L390 Yoga, E490, E480</v>
      </c>
      <c r="G42" s="29" t="str">
        <f>IF(ISBLANK(Values!E41),"",IF(Values!$B$20="PartialUpdate","","TellusRem"))</f>
        <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T490 Parent</v>
      </c>
      <c r="Y42" s="31" t="str">
        <f>IF(ISBLANK(Values!E41),"","Size-Color")</f>
        <v>Size-Color</v>
      </c>
      <c r="Z42" s="29" t="str">
        <f>IF(ISBLANK(Values!E41),"","variation")</f>
        <v>variation</v>
      </c>
      <c r="AA42" s="1" t="str">
        <f>IF(ISBLANK(Values!E41),"",Values!$B$20)</f>
        <v>PartialUpdate</v>
      </c>
      <c r="AB42" s="1" t="str">
        <f>IF(ISBLANK(Values!E41),"",Values!$B$29)</f>
        <v>Tangentbord distribueras av Tellus Remarketing, ledande europeiskt företag för bärbara tangentbord. Tangentbord har rengjorts, packats och testats i vår produktionslinje i Danmark. För eventuella kompatibilitetsfrågor kontakta oss via Amazons webbplats.</v>
      </c>
      <c r="AI42" s="34" t="str">
        <f>IF(ISBLANK(Values!E41),"",IF(Values!I41,Values!$B$23,Values!$B$33))</f>
        <v>👉 RENOVERAT: SPARA PENGAR - Ersättande Lenovo-tangentbord för laptop, samma kvalitet som OEM-tangentbord. TellusRem är den ledande tangentbordsdistributören i världen sedan 2011. Perfekt ersättningstangentbord, lätt att byta ut och installera.</v>
      </c>
      <c r="AJ42" s="32" t="str">
        <f>IF(ISBLANK(Values!E41),"",Values!$B$24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2" s="1" t="str">
        <f>IF(ISBLANK(Values!E41),"",Values!$B$25)</f>
        <v>♻️ MILJÖVÄNLIG PRODUKT - Köp renoverad, KÖP GRÖNT! Minska mer än 80 % koldioxid genom att köpa våra renoverade tangentbord, jämfört med att skaffa ett nytt tangentbord! Perfekt OEM-ersättningsdel för ditt tangentbord.</v>
      </c>
      <c r="AL42" s="1" t="str">
        <f>IF(ISBLANK(Values!E41),"",SUBSTITUTE(SUBSTITUTE(IF(Values!$J41, Values!$B$26, Values!$B$33), "{language}", Values!$H41), "{flag}", INDEX(options!$E$1:$E$20, Values!$V41)))</f>
        <v>👉 LAYOUT - 🇺🇸 with € symbol Lenovo T480s Regular black - US INT INGEN bakgrundsbelysning.</v>
      </c>
      <c r="AM42" s="1" t="str">
        <f>SUBSTITUTE(IF(ISBLANK(Values!E41),"",Values!$B$27),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2" s="1" t="str">
        <f>IF(ISBLANK(Values!E41),"","No")</f>
        <v>No</v>
      </c>
      <c r="DA42" s="1" t="str">
        <f>IF(ISBLANK(Values!E41),"","No")</f>
        <v>No</v>
      </c>
      <c r="DO42" s="1" t="str">
        <f>IF(ISBLANK(Values!E41),"","Parts")</f>
        <v>Parts</v>
      </c>
      <c r="DP42" s="1" t="str">
        <f>IF(ISBLANK(Values!E41),"",Values!$B$31)</f>
        <v>6 månaders garanti efter leveransdatum. I händelse av fel på tangentbordet kommer en ny enhet eller en reservdel till produktens tangentbord att skickas. Vid brist på lager ges full återbetalning.</v>
      </c>
      <c r="DY42" t="str">
        <f>IF(ISBLANK(Values!$E41), "", "not_applicable")</f>
        <v>not_applicable</v>
      </c>
      <c r="EI42" s="1" t="str">
        <f>IF(ISBLANK(Values!E41),"",Values!$B$31)</f>
        <v>6 månaders garanti efter leveransdatum. I händelse av fel på tangentbordet kommer en ny enhet eller en reservdel till produktens tangentbord att skickas. Vid brist på lager ges full återbetalning.</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48"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ersätter Lenovo T480s Regular black - RUS icke-bakgrundsbelyst tangentbord för Lenovo Thinkpad T480s, T490, E490, L480, L490, L380, L390, L380 Yoga, L390 Yoga, E490, E480</v>
      </c>
      <c r="G43" s="29" t="str">
        <f>IF(ISBLANK(Values!E42),"",IF(Values!$B$20="PartialUpdate","","TellusRem"))</f>
        <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T490 Parent</v>
      </c>
      <c r="Y43" s="31" t="str">
        <f>IF(ISBLANK(Values!E42),"","Size-Color")</f>
        <v>Size-Color</v>
      </c>
      <c r="Z43" s="29" t="str">
        <f>IF(ISBLANK(Values!E42),"","variation")</f>
        <v>variation</v>
      </c>
      <c r="AA43" s="1" t="str">
        <f>IF(ISBLANK(Values!E42),"",Values!$B$20)</f>
        <v>PartialUpdate</v>
      </c>
      <c r="AB43" s="1" t="str">
        <f>IF(ISBLANK(Values!E42),"",Values!$B$29)</f>
        <v>Tangentbord distribueras av Tellus Remarketing, ledande europeiskt företag för bärbara tangentbord. Tangentbord har rengjorts, packats och testats i vår produktionslinje i Danmark. För eventuella kompatibilitetsfrågor kontakta oss via Amazons webbplats.</v>
      </c>
      <c r="AI43" s="34" t="str">
        <f>IF(ISBLANK(Values!E42),"",IF(Values!I42,Values!$B$23,Values!$B$33))</f>
        <v>👉 RENOVERAT: SPARA PENGAR - Ersättande Lenovo-tangentbord för laptop, samma kvalitet som OEM-tangentbord. TellusRem är den ledande tangentbordsdistributören i världen sedan 2011. Perfekt ersättningstangentbord, lätt att byta ut och installera.</v>
      </c>
      <c r="AJ43" s="32" t="str">
        <f>IF(ISBLANK(Values!E42),"",Values!$B$24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3" s="1" t="str">
        <f>IF(ISBLANK(Values!E42),"",Values!$B$25)</f>
        <v>♻️ MILJÖVÄNLIG PRODUKT - Köp renoverad, KÖP GRÖNT! Minska mer än 80 % koldioxid genom att köpa våra renoverade tangentbord, jämfört med att skaffa ett nytt tangentbord! Perfekt OEM-ersättningsdel för ditt tangentbord.</v>
      </c>
      <c r="AL43" s="1" t="str">
        <f>IF(ISBLANK(Values!E42),"",SUBSTITUTE(SUBSTITUTE(IF(Values!$J42, Values!$B$26, Values!$B$33), "{language}", Values!$H42), "{flag}", INDEX(options!$E$1:$E$20, Values!$V42)))</f>
        <v>👉 LAYOUT - 🇷🇺 Lenovo T480s Regular black - RUS INGEN bakgrundsbelysning.</v>
      </c>
      <c r="AM43" s="1" t="str">
        <f>SUBSTITUTE(IF(ISBLANK(Values!E42),"",Values!$B$27),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3" s="1" t="str">
        <f>IF(ISBLANK(Values!E42),"","No")</f>
        <v>No</v>
      </c>
      <c r="DA43" s="1" t="str">
        <f>IF(ISBLANK(Values!E42),"","No")</f>
        <v>No</v>
      </c>
      <c r="DO43" s="1" t="str">
        <f>IF(ISBLANK(Values!E42),"","Parts")</f>
        <v>Parts</v>
      </c>
      <c r="DP43" s="1" t="str">
        <f>IF(ISBLANK(Values!E42),"",Values!$B$31)</f>
        <v>6 månaders garanti efter leveransdatum. I händelse av fel på tangentbordet kommer en ny enhet eller en reservdel till produktens tangentbord att skickas. Vid brist på lager ges full återbetalning.</v>
      </c>
      <c r="DY43" t="str">
        <f>IF(ISBLANK(Values!$E42), "", "not_applicable")</f>
        <v>not_applicable</v>
      </c>
      <c r="EI43" s="1" t="str">
        <f>IF(ISBLANK(Values!E42),"",Values!$B$31)</f>
        <v>6 månaders garanti efter leveransdatum. I händelse av fel på tangentbordet kommer en ny enhet eller en reservdel till produktens tangentbord att skickas. Vid brist på lager ges full återbetalning.</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48"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ersätter Lenovo T480s Regular black - US icke-bakgrundsbelyst tangentbord för Lenovo Thinkpad T480s, T490, E490, L480, L490, L380, L390, L380 Yoga, L390 Yoga, E490, E480</v>
      </c>
      <c r="G44" s="29" t="str">
        <f>IF(ISBLANK(Values!E43),"",IF(Values!$B$20="PartialUpdate","","TellusRem"))</f>
        <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T490 Parent</v>
      </c>
      <c r="Y44" s="31" t="str">
        <f>IF(ISBLANK(Values!E43),"","Size-Color")</f>
        <v>Size-Color</v>
      </c>
      <c r="Z44" s="29" t="str">
        <f>IF(ISBLANK(Values!E43),"","variation")</f>
        <v>variation</v>
      </c>
      <c r="AA44" s="1" t="str">
        <f>IF(ISBLANK(Values!E43),"",Values!$B$20)</f>
        <v>PartialUpdate</v>
      </c>
      <c r="AB44" s="1" t="str">
        <f>IF(ISBLANK(Values!E43),"",Values!$B$29)</f>
        <v>Tangentbord distribueras av Tellus Remarketing, ledande europeiskt företag för bärbara tangentbord. Tangentbord har rengjorts, packats och testats i vår produktionslinje i Danmark. För eventuella kompatibilitetsfrågor kontakta oss via Amazons webbplats.</v>
      </c>
      <c r="AI44" s="34" t="str">
        <f>IF(ISBLANK(Values!E43),"",IF(Values!I43,Values!$B$23,Values!$B$33))</f>
        <v>👉 RENOVERAT: SPARA PENGAR - Ersättande Lenovo-tangentbord för laptop, samma kvalitet som OEM-tangentbord. TellusRem är den ledande tangentbordsdistributören i världen sedan 2011. Perfekt ersättningstangentbord, lätt att byta ut och installera.</v>
      </c>
      <c r="AJ44" s="32" t="str">
        <f>IF(ISBLANK(Values!E43),"",Values!$B$24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4" s="1" t="str">
        <f>IF(ISBLANK(Values!E43),"",Values!$B$25)</f>
        <v>♻️ MILJÖVÄNLIG PRODUKT - Köp renoverad, KÖP GRÖNT! Minska mer än 80 % koldioxid genom att köpa våra renoverade tangentbord, jämfört med att skaffa ett nytt tangentbord! Perfekt OEM-ersättningsdel för ditt tangentbord.</v>
      </c>
      <c r="AL44" s="1" t="str">
        <f>IF(ISBLANK(Values!E43),"",SUBSTITUTE(SUBSTITUTE(IF(Values!$J43, Values!$B$26, Values!$B$33), "{language}", Values!$H43), "{flag}", INDEX(options!$E$1:$E$20, Values!$V43)))</f>
        <v>👉 LAYOUT - 🇺🇸 Lenovo T480s Regular black - US INGEN bakgrundsbelysning.</v>
      </c>
      <c r="AM44" s="1" t="str">
        <f>SUBSTITUTE(IF(ISBLANK(Values!E43),"",Values!$B$27),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4" s="1" t="str">
        <f>IF(ISBLANK(Values!E43),"","No")</f>
        <v>No</v>
      </c>
      <c r="DA44" s="1" t="str">
        <f>IF(ISBLANK(Values!E43),"","No")</f>
        <v>No</v>
      </c>
      <c r="DO44" s="1" t="str">
        <f>IF(ISBLANK(Values!E43),"","Parts")</f>
        <v>Parts</v>
      </c>
      <c r="DP44" s="1" t="str">
        <f>IF(ISBLANK(Values!E43),"",Values!$B$31)</f>
        <v>6 månaders garanti efter leveransdatum. I händelse av fel på tangentbordet kommer en ny enhet eller en reservdel till produktens tangentbord att skickas. Vid brist på lager ges full återbetalning.</v>
      </c>
      <c r="DY44" t="str">
        <f>IF(ISBLANK(Values!$E43), "", "not_applicable")</f>
        <v>not_applicable</v>
      </c>
      <c r="EI44" s="1" t="str">
        <f>IF(ISBLANK(Values!E43),"",Values!$B$31)</f>
        <v>6 månaders garanti efter leveransdatum. I händelse av fel på tangentbordet kommer en ny enhet eller en reservdel till produktens tangentbord att skickas. Vid brist på lager ges full återbetalning.</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48" x14ac:dyDescent="0.2">
      <c r="A45" s="1" t="str">
        <f>IF(ISBLANK(Values!E44),"",IF(Values!$B$37="EU","computercomponent","computer"))</f>
        <v>computercomponent</v>
      </c>
      <c r="B45" s="33" t="str">
        <f>IF(ISBLANK(Values!E44),"",Values!F44)</f>
        <v>Lenovo T480s silver - DE</v>
      </c>
      <c r="C45" s="29" t="str">
        <f>IF(ISBLANK(Values!E44),"","TellusRem")</f>
        <v>TellusRem</v>
      </c>
      <c r="D45" s="28">
        <f>IF(ISBLANK(Values!E44),"",Values!E44)</f>
        <v>5714401482017</v>
      </c>
      <c r="E45" s="1" t="str">
        <f>IF(ISBLANK(Values!E44),"","EAN")</f>
        <v>EAN</v>
      </c>
      <c r="F45" s="27" t="str">
        <f>IF(ISBLANK(Values!E44),"",IF(Values!J44, SUBSTITUTE(Values!$B$1, "{language}", Values!H44) &amp; " " &amp;Values!$B$3, SUBSTITUTE(Values!$B$2, "{language}", Values!$H44) &amp; " " &amp;Values!$B$3))</f>
        <v>ersättningsbakgrundsbelyst Lenovo T480s silver - DE tangentbord för Lenovo Thinkpad T480s, T490, E490, L480, L490, L380, L390, L380 Yoga, L390 Yoga, E490, E480</v>
      </c>
      <c r="G45" s="29" t="str">
        <f>IF(ISBLANK(Values!E44),"",IF(Values!$B$20="PartialUpdate","","TellusRem"))</f>
        <v/>
      </c>
      <c r="H45" s="1" t="str">
        <f>IF(ISBLANK(Values!E44),"",Values!$B$16)</f>
        <v>computer-keyboards</v>
      </c>
      <c r="I45" s="1" t="str">
        <f>IF(ISBLANK(Values!E44),"","4730574031")</f>
        <v>4730574031</v>
      </c>
      <c r="J45" s="31" t="str">
        <f>IF(ISBLANK(Values!E44),"",Values!F44 )</f>
        <v>Lenovo T480s silver - DE</v>
      </c>
      <c r="K45" s="27" t="str">
        <f>IF(IF(ISBLANK(Values!E44),"",IF(Values!J44, Values!$B$4, Values!$B$5))=0,"",IF(ISBLANK(Values!E44),"",IF(Values!J44, Values!$B$4, Values!$B$5)))</f>
        <v/>
      </c>
      <c r="L45" s="27" t="str">
        <f>IF(ISBLANK(Values!E44),"",IF($CO45="DEFAULT", Values!$B$18, ""))</f>
        <v/>
      </c>
      <c r="M45" s="27" t="str">
        <f>IF(ISBLANK(Values!E44),"",Values!$M44)</f>
        <v>https://download.lenovo.com/Images/Parts/01YN352/01YN352_A.jpg</v>
      </c>
      <c r="N45" s="27" t="str">
        <f>IF(ISBLANK(Values!$F44),"",Values!N44)</f>
        <v>https://download.lenovo.com/Images/Parts/01YN352/01YN352_B.jpg</v>
      </c>
      <c r="O45" s="27" t="str">
        <f>IF(ISBLANK(Values!$F44),"",Values!O44)</f>
        <v>https://download.lenovo.com/Images/Parts/01YN352/01YN352_details.jpg</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Child</v>
      </c>
      <c r="X45" s="29" t="str">
        <f>IF(ISBLANK(Values!E44),"",Values!$B$13)</f>
        <v>Lenovo T490 Parent</v>
      </c>
      <c r="Y45" s="31" t="str">
        <f>IF(ISBLANK(Values!E44),"","Size-Color")</f>
        <v>Size-Color</v>
      </c>
      <c r="Z45" s="29" t="str">
        <f>IF(ISBLANK(Values!E44),"","variation")</f>
        <v>variation</v>
      </c>
      <c r="AA45" s="1" t="str">
        <f>IF(ISBLANK(Values!E44),"",Values!$B$20)</f>
        <v>PartialUpdate</v>
      </c>
      <c r="AB45" s="1" t="str">
        <f>IF(ISBLANK(Values!E44),"",Values!$B$29)</f>
        <v>Tangentbord distribueras av Tellus Remarketing, ledande europeiskt företag för bärbara tangentbord. Tangentbord har rengjorts, packats och testats i vår produktionslinje i Danmark. För eventuella kompatibilitetsfrågor kontakta oss via Amazons webbplats.</v>
      </c>
      <c r="AI45" s="34" t="str">
        <f>IF(ISBLANK(Values!E44),"",IF(Values!I44,Values!$B$23,Values!$B$33))</f>
        <v>👉 RENOVERAT: SPARA PENGAR - Ersättande Lenovo-tangentbord för laptop, samma kvalitet som OEM-tangentbord. TellusRem är den ledande tangentbordsdistributören i världen sedan 2011. Perfekt ersättningstangentbord, lätt att byta ut och installera.</v>
      </c>
      <c r="AJ45" s="32" t="str">
        <f>IF(ISBLANK(Values!E44),"",Values!$B$24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5" s="1" t="str">
        <f>IF(ISBLANK(Values!E44),"",Values!$B$25)</f>
        <v>♻️ MILJÖVÄNLIG PRODUKT - Köp renoverad, KÖP GRÖNT! Minska mer än 80 % koldioxid genom att köpa våra renoverade tangentbord, jämfört med att skaffa ett nytt tangentbord! Perfekt OEM-ersättningsdel för ditt tangentbord.</v>
      </c>
      <c r="AL45" s="1" t="str">
        <f>IF(ISBLANK(Values!E44),"",SUBSTITUTE(SUBSTITUTE(IF(Values!$J44, Values!$B$26, Values!$B$33), "{language}", Values!$H44), "{flag}", INDEX(options!$E$1:$E$20, Values!$V44)))</f>
        <v>👉 LAYOUT – 🇩🇪 Lenovo T480s silver - DE bakgrundsbelyst.</v>
      </c>
      <c r="AM45" s="1" t="str">
        <f>SUBSTITUTE(IF(ISBLANK(Values!E44),"",Values!$B$27),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45" s="27" t="str">
        <f>IF(ISBLANK(Values!E44),"",Values!H44)</f>
        <v>Lenovo T480s silver - DE</v>
      </c>
      <c r="AV45" s="1" t="str">
        <f>IF(ISBLANK(Values!E44),"",IF(Values!J44,"Backlit", "Non-Backlit"))</f>
        <v>Backlit</v>
      </c>
      <c r="AW45"/>
      <c r="BE45" s="1" t="str">
        <f>IF(ISBLANK(Values!E44),"","Professional Audience")</f>
        <v>Professional Audience</v>
      </c>
      <c r="BF45" s="1" t="str">
        <f>IF(ISBLANK(Values!E44),"","Consumer Audience")</f>
        <v>Consumer Audience</v>
      </c>
      <c r="BG45" s="1" t="str">
        <f>IF(ISBLANK(Values!E44),"","Adults")</f>
        <v>Adults</v>
      </c>
      <c r="BH45" s="1" t="str">
        <f>IF(ISBLANK(Values!E44),"","People")</f>
        <v>People</v>
      </c>
      <c r="CG45" s="1">
        <f>IF(ISBLANK(Values!E44),"",Values!$B$11)</f>
        <v>150</v>
      </c>
      <c r="CH45" s="1" t="str">
        <f>IF(ISBLANK(Values!E44),"","GR")</f>
        <v>GR</v>
      </c>
      <c r="CI45" s="1" t="str">
        <f>IF(ISBLANK(Values!E44),"",Values!$B$7)</f>
        <v>32</v>
      </c>
      <c r="CJ45" s="1" t="str">
        <f>IF(ISBLANK(Values!E44),"",Values!$B$8)</f>
        <v>18</v>
      </c>
      <c r="CK45" s="1" t="str">
        <f>IF(ISBLANK(Values!E44),"",Values!$B$9)</f>
        <v>2</v>
      </c>
      <c r="CL45" s="1" t="str">
        <f>IF(ISBLANK(Values!E44),"","CM")</f>
        <v>CM</v>
      </c>
      <c r="CO45" s="1" t="str">
        <f>IF(ISBLANK(Values!E44), "", IF(AND(Values!$B$37=options!$G$2, Values!$C44), "AMAZON_NA", IF(AND(Values!$B$37=options!$G$1, Values!$D44), "AMAZON_EU", "DEFAULT")))</f>
        <v>AMAZON_EU</v>
      </c>
      <c r="CP45" s="1" t="str">
        <f>IF(ISBLANK(Values!E44),"",Values!$B$7)</f>
        <v>32</v>
      </c>
      <c r="CQ45" s="1" t="str">
        <f>IF(ISBLANK(Values!E44),"",Values!$B$8)</f>
        <v>18</v>
      </c>
      <c r="CR45" s="1" t="str">
        <f>IF(ISBLANK(Values!E44),"",Values!$B$9)</f>
        <v>2</v>
      </c>
      <c r="CS45" s="1">
        <f>IF(ISBLANK(Values!E44),"",Values!$B$11)</f>
        <v>150</v>
      </c>
      <c r="CT45" s="1" t="str">
        <f>IF(ISBLANK(Values!E44),"","GR")</f>
        <v>GR</v>
      </c>
      <c r="CU45" s="1" t="str">
        <f>IF(ISBLANK(Values!E44),"","CM")</f>
        <v>CM</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5" s="1" t="str">
        <f>IF(ISBLANK(Values!E44),"","No")</f>
        <v>No</v>
      </c>
      <c r="DA45" s="1" t="str">
        <f>IF(ISBLANK(Values!E44),"","No")</f>
        <v>No</v>
      </c>
      <c r="DO45" s="1" t="str">
        <f>IF(ISBLANK(Values!E44),"","Parts")</f>
        <v>Parts</v>
      </c>
      <c r="DP45" s="1" t="str">
        <f>IF(ISBLANK(Values!E44),"",Values!$B$31)</f>
        <v>6 månaders garanti efter leveransdatum. I händelse av fel på tangentbordet kommer en ny enhet eller en reservdel till produktens tangentbord att skickas. Vid brist på lager ges full återbetalning.</v>
      </c>
      <c r="DY45" t="str">
        <f>IF(ISBLANK(Values!$E44), "", "not_applicable")</f>
        <v>not_applicable</v>
      </c>
      <c r="EI45" s="1" t="str">
        <f>IF(ISBLANK(Values!E44),"",Values!$B$31)</f>
        <v>6 månaders garanti efter leveransdatum. I händelse av fel på tangentbordet kommer en ny enhet eller en reservdel till produktens tangentbord att skickas. Vid brist på lager ges full återbetalning.</v>
      </c>
      <c r="ES45" s="1" t="str">
        <f>IF(ISBLANK(Values!E44),"","Amazon Tellus UPS")</f>
        <v>Amazon Tellus UPS</v>
      </c>
      <c r="EV45" s="1" t="str">
        <f>IF(ISBLANK(Values!E44),"","New")</f>
        <v>New</v>
      </c>
      <c r="FE45" s="1" t="str">
        <f>IF(ISBLANK(Values!E44),"",IF(CO45&lt;&gt;"DEFAULT", "", 3))</f>
        <v/>
      </c>
      <c r="FH45" s="1" t="str">
        <f>IF(ISBLANK(Values!E44),"","FALSE")</f>
        <v>FALSE</v>
      </c>
      <c r="FI45" s="1" t="str">
        <f>IF(ISBLANK(Values!E44),"","FALSE")</f>
        <v>FALSE</v>
      </c>
      <c r="FJ45" s="1" t="str">
        <f>IF(ISBLANK(Values!E44),"","FALSE")</f>
        <v>FALSE</v>
      </c>
      <c r="FM45" s="1" t="str">
        <f>IF(ISBLANK(Values!E44),"","1")</f>
        <v>1</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48" x14ac:dyDescent="0.2">
      <c r="A46" s="1" t="str">
        <f>IF(ISBLANK(Values!E45),"",IF(Values!$B$37="EU","computercomponent","computer"))</f>
        <v>computercomponent</v>
      </c>
      <c r="B46" s="33" t="str">
        <f>IF(ISBLANK(Values!E45),"",Values!F45)</f>
        <v>Lenovo T480s silver - FR</v>
      </c>
      <c r="C46" s="29" t="str">
        <f>IF(ISBLANK(Values!E45),"","TellusRem")</f>
        <v>TellusRem</v>
      </c>
      <c r="D46" s="28">
        <f>IF(ISBLANK(Values!E45),"",Values!E45)</f>
        <v>5714401482024</v>
      </c>
      <c r="E46" s="1" t="str">
        <f>IF(ISBLANK(Values!E45),"","EAN")</f>
        <v>EAN</v>
      </c>
      <c r="F46" s="27" t="str">
        <f>IF(ISBLANK(Values!E45),"",IF(Values!J45, SUBSTITUTE(Values!$B$1, "{language}", Values!H45) &amp; " " &amp;Values!$B$3, SUBSTITUTE(Values!$B$2, "{language}", Values!$H45) &amp; " " &amp;Values!$B$3))</f>
        <v>ersättningsbakgrundsbelyst Lenovo T480s silver - FR tangentbord för Lenovo Thinkpad T480s, T490, E490, L480, L490, L380, L390, L380 Yoga, L390 Yoga, E490, E480</v>
      </c>
      <c r="G46" s="29" t="str">
        <f>IF(ISBLANK(Values!E45),"",IF(Values!$B$20="PartialUpdate","","TellusRem"))</f>
        <v/>
      </c>
      <c r="H46" s="1" t="str">
        <f>IF(ISBLANK(Values!E45),"",Values!$B$16)</f>
        <v>computer-keyboards</v>
      </c>
      <c r="I46" s="1" t="str">
        <f>IF(ISBLANK(Values!E45),"","4730574031")</f>
        <v>4730574031</v>
      </c>
      <c r="J46" s="31" t="str">
        <f>IF(ISBLANK(Values!E45),"",Values!F45 )</f>
        <v>Lenovo T480s silver - FR</v>
      </c>
      <c r="K46" s="27" t="str">
        <f>IF(IF(ISBLANK(Values!E45),"",IF(Values!J45, Values!$B$4, Values!$B$5))=0,"",IF(ISBLANK(Values!E45),"",IF(Values!J45, Values!$B$4, Values!$B$5)))</f>
        <v/>
      </c>
      <c r="L46" s="27" t="str">
        <f>IF(ISBLANK(Values!E45),"",IF($CO46="DEFAULT", Values!$B$18, ""))</f>
        <v/>
      </c>
      <c r="M46" s="27" t="str">
        <f>IF(ISBLANK(Values!E45),"",Values!$M45)</f>
        <v>https://download.lenovo.com/Images/Parts/01YN431/01YN431_A.jpg</v>
      </c>
      <c r="N46" s="27" t="str">
        <f>IF(ISBLANK(Values!$F45),"",Values!N45)</f>
        <v>https://download.lenovo.com/Images/Parts/01YN431/01YN431_B.jpg</v>
      </c>
      <c r="O46" s="27" t="str">
        <f>IF(ISBLANK(Values!$F45),"",Values!O45)</f>
        <v>https://download.lenovo.com/Images/Parts/01YN431/01YN431_details.jpg</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Child</v>
      </c>
      <c r="X46" s="29" t="str">
        <f>IF(ISBLANK(Values!E45),"",Values!$B$13)</f>
        <v>Lenovo T490 Parent</v>
      </c>
      <c r="Y46" s="31" t="str">
        <f>IF(ISBLANK(Values!E45),"","Size-Color")</f>
        <v>Size-Color</v>
      </c>
      <c r="Z46" s="29" t="str">
        <f>IF(ISBLANK(Values!E45),"","variation")</f>
        <v>variation</v>
      </c>
      <c r="AA46" s="1" t="str">
        <f>IF(ISBLANK(Values!E45),"",Values!$B$20)</f>
        <v>PartialUpdate</v>
      </c>
      <c r="AB46" s="1" t="str">
        <f>IF(ISBLANK(Values!E45),"",Values!$B$29)</f>
        <v>Tangentbord distribueras av Tellus Remarketing, ledande europeiskt företag för bärbara tangentbord. Tangentbord har rengjorts, packats och testats i vår produktionslinje i Danmark. För eventuella kompatibilitetsfrågor kontakta oss via Amazons webbplats.</v>
      </c>
      <c r="AI46" s="34" t="str">
        <f>IF(ISBLANK(Values!E45),"",IF(Values!I45,Values!$B$23,Values!$B$33))</f>
        <v>👉 RENOVERAT: SPARA PENGAR - Ersättande Lenovo-tangentbord för laptop, samma kvalitet som OEM-tangentbord. TellusRem är den ledande tangentbordsdistributören i världen sedan 2011. Perfekt ersättningstangentbord, lätt att byta ut och installera.</v>
      </c>
      <c r="AJ46" s="32" t="str">
        <f>IF(ISBLANK(Values!E45),"",Values!$B$24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6" s="1" t="str">
        <f>IF(ISBLANK(Values!E45),"",Values!$B$25)</f>
        <v>♻️ MILJÖVÄNLIG PRODUKT - Köp renoverad, KÖP GRÖNT! Minska mer än 80 % koldioxid genom att köpa våra renoverade tangentbord, jämfört med att skaffa ett nytt tangentbord! Perfekt OEM-ersättningsdel för ditt tangentbord.</v>
      </c>
      <c r="AL46" s="1" t="str">
        <f>IF(ISBLANK(Values!E45),"",SUBSTITUTE(SUBSTITUTE(IF(Values!$J45, Values!$B$26, Values!$B$33), "{language}", Values!$H45), "{flag}", INDEX(options!$E$1:$E$20, Values!$V45)))</f>
        <v>👉 LAYOUT – 🇫🇷 Lenovo T480s silver - FR bakgrundsbelyst.</v>
      </c>
      <c r="AM46" s="1" t="str">
        <f>SUBSTITUTE(IF(ISBLANK(Values!E45),"",Values!$B$27),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46" s="27" t="str">
        <f>IF(ISBLANK(Values!E45),"",Values!H45)</f>
        <v>Lenovo T480s silver - FR</v>
      </c>
      <c r="AV46" s="1" t="str">
        <f>IF(ISBLANK(Values!E45),"",IF(Values!J45,"Backlit", "Non-Backlit"))</f>
        <v>Backlit</v>
      </c>
      <c r="AW46"/>
      <c r="BE46" s="1" t="str">
        <f>IF(ISBLANK(Values!E45),"","Professional Audience")</f>
        <v>Professional Audience</v>
      </c>
      <c r="BF46" s="1" t="str">
        <f>IF(ISBLANK(Values!E45),"","Consumer Audience")</f>
        <v>Consumer Audience</v>
      </c>
      <c r="BG46" s="1" t="str">
        <f>IF(ISBLANK(Values!E45),"","Adults")</f>
        <v>Adults</v>
      </c>
      <c r="BH46" s="1" t="str">
        <f>IF(ISBLANK(Values!E45),"","People")</f>
        <v>People</v>
      </c>
      <c r="CG46" s="1">
        <f>IF(ISBLANK(Values!E45),"",Values!$B$11)</f>
        <v>150</v>
      </c>
      <c r="CH46" s="1" t="str">
        <f>IF(ISBLANK(Values!E45),"","GR")</f>
        <v>GR</v>
      </c>
      <c r="CI46" s="1" t="str">
        <f>IF(ISBLANK(Values!E45),"",Values!$B$7)</f>
        <v>32</v>
      </c>
      <c r="CJ46" s="1" t="str">
        <f>IF(ISBLANK(Values!E45),"",Values!$B$8)</f>
        <v>18</v>
      </c>
      <c r="CK46" s="1" t="str">
        <f>IF(ISBLANK(Values!E45),"",Values!$B$9)</f>
        <v>2</v>
      </c>
      <c r="CL46" s="1" t="str">
        <f>IF(ISBLANK(Values!E45),"","CM")</f>
        <v>CM</v>
      </c>
      <c r="CO46" s="1" t="str">
        <f>IF(ISBLANK(Values!E45), "", IF(AND(Values!$B$37=options!$G$2, Values!$C45), "AMAZON_NA", IF(AND(Values!$B$37=options!$G$1, Values!$D45), "AMAZON_EU", "DEFAULT")))</f>
        <v>AMAZON_EU</v>
      </c>
      <c r="CP46" s="1" t="str">
        <f>IF(ISBLANK(Values!E45),"",Values!$B$7)</f>
        <v>32</v>
      </c>
      <c r="CQ46" s="1" t="str">
        <f>IF(ISBLANK(Values!E45),"",Values!$B$8)</f>
        <v>18</v>
      </c>
      <c r="CR46" s="1" t="str">
        <f>IF(ISBLANK(Values!E45),"",Values!$B$9)</f>
        <v>2</v>
      </c>
      <c r="CS46" s="1">
        <f>IF(ISBLANK(Values!E45),"",Values!$B$11)</f>
        <v>150</v>
      </c>
      <c r="CT46" s="1" t="str">
        <f>IF(ISBLANK(Values!E45),"","GR")</f>
        <v>GR</v>
      </c>
      <c r="CU46" s="1" t="str">
        <f>IF(ISBLANK(Values!E45),"","CM")</f>
        <v>CM</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6" s="1" t="str">
        <f>IF(ISBLANK(Values!E45),"","No")</f>
        <v>No</v>
      </c>
      <c r="DA46" s="1" t="str">
        <f>IF(ISBLANK(Values!E45),"","No")</f>
        <v>No</v>
      </c>
      <c r="DO46" s="1" t="str">
        <f>IF(ISBLANK(Values!E45),"","Parts")</f>
        <v>Parts</v>
      </c>
      <c r="DP46" s="1" t="str">
        <f>IF(ISBLANK(Values!E45),"",Values!$B$31)</f>
        <v>6 månaders garanti efter leveransdatum. I händelse av fel på tangentbordet kommer en ny enhet eller en reservdel till produktens tangentbord att skickas. Vid brist på lager ges full återbetalning.</v>
      </c>
      <c r="DY46" t="str">
        <f>IF(ISBLANK(Values!$E45), "", "not_applicable")</f>
        <v>not_applicable</v>
      </c>
      <c r="EI46" s="1" t="str">
        <f>IF(ISBLANK(Values!E45),"",Values!$B$31)</f>
        <v>6 månaders garanti efter leveransdatum. I händelse av fel på tangentbordet kommer en ny enhet eller en reservdel till produktens tangentbord att skickas. Vid brist på lager ges full återbetalning.</v>
      </c>
      <c r="ES46" s="1" t="str">
        <f>IF(ISBLANK(Values!E45),"","Amazon Tellus UPS")</f>
        <v>Amazon Tellus UPS</v>
      </c>
      <c r="EV46" s="1" t="str">
        <f>IF(ISBLANK(Values!E45),"","New")</f>
        <v>New</v>
      </c>
      <c r="FE46" s="1" t="str">
        <f>IF(ISBLANK(Values!E45),"",IF(CO46&lt;&gt;"DEFAULT", "", 3))</f>
        <v/>
      </c>
      <c r="FH46" s="1" t="str">
        <f>IF(ISBLANK(Values!E45),"","FALSE")</f>
        <v>FALSE</v>
      </c>
      <c r="FI46" s="1" t="str">
        <f>IF(ISBLANK(Values!E45),"","FALSE")</f>
        <v>FALSE</v>
      </c>
      <c r="FJ46" s="1" t="str">
        <f>IF(ISBLANK(Values!E45),"","FALSE")</f>
        <v>FALSE</v>
      </c>
      <c r="FM46" s="1" t="str">
        <f>IF(ISBLANK(Values!E45),"","1")</f>
        <v>1</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48" x14ac:dyDescent="0.2">
      <c r="A47" s="1" t="str">
        <f>IF(ISBLANK(Values!E46),"",IF(Values!$B$37="EU","computercomponent","computer"))</f>
        <v>computercomponent</v>
      </c>
      <c r="B47" s="33" t="str">
        <f>IF(ISBLANK(Values!E46),"",Values!F46)</f>
        <v>Lenovo T480s silver - IT</v>
      </c>
      <c r="C47" s="29" t="str">
        <f>IF(ISBLANK(Values!E46),"","TellusRem")</f>
        <v>TellusRem</v>
      </c>
      <c r="D47" s="28">
        <f>IF(ISBLANK(Values!E46),"",Values!E46)</f>
        <v>5714401482031</v>
      </c>
      <c r="E47" s="1" t="str">
        <f>IF(ISBLANK(Values!E46),"","EAN")</f>
        <v>EAN</v>
      </c>
      <c r="F47" s="27" t="str">
        <f>IF(ISBLANK(Values!E46),"",IF(Values!J46, SUBSTITUTE(Values!$B$1, "{language}", Values!H46) &amp; " " &amp;Values!$B$3, SUBSTITUTE(Values!$B$2, "{language}", Values!$H46) &amp; " " &amp;Values!$B$3))</f>
        <v>ersättningsbakgrundsbelyst Lenovo T480s silver - IT tangentbord för Lenovo Thinkpad T480s, T490, E490, L480, L490, L380, L390, L380 Yoga, L390 Yoga, E490, E480</v>
      </c>
      <c r="G47" s="29" t="str">
        <f>IF(ISBLANK(Values!E46),"",IF(Values!$B$20="PartialUpdate","","TellusRem"))</f>
        <v/>
      </c>
      <c r="H47" s="1" t="str">
        <f>IF(ISBLANK(Values!E46),"",Values!$B$16)</f>
        <v>computer-keyboards</v>
      </c>
      <c r="I47" s="1" t="str">
        <f>IF(ISBLANK(Values!E46),"","4730574031")</f>
        <v>4730574031</v>
      </c>
      <c r="J47" s="31" t="str">
        <f>IF(ISBLANK(Values!E46),"",Values!F46 )</f>
        <v>Lenovo T480s silver - IT</v>
      </c>
      <c r="K47" s="27" t="str">
        <f>IF(IF(ISBLANK(Values!E46),"",IF(Values!J46, Values!$B$4, Values!$B$5))=0,"",IF(ISBLANK(Values!E46),"",IF(Values!J46, Values!$B$4, Values!$B$5)))</f>
        <v/>
      </c>
      <c r="L47" s="27" t="str">
        <f>IF(ISBLANK(Values!E46),"",IF($CO47="DEFAULT", Values!$B$18, ""))</f>
        <v/>
      </c>
      <c r="M47" s="27" t="str">
        <f>IF(ISBLANK(Values!E46),"",Values!$M46)</f>
        <v>https://download.lenovo.com/Images/Parts/01YN357/01YN357_A.jpg</v>
      </c>
      <c r="N47" s="27" t="str">
        <f>IF(ISBLANK(Values!$F46),"",Values!N46)</f>
        <v>https://download.lenovo.com/Images/Parts/01YN357/01YN357_B.jpg</v>
      </c>
      <c r="O47" s="27" t="str">
        <f>IF(ISBLANK(Values!$F46),"",Values!O46)</f>
        <v>https://download.lenovo.com/Images/Parts/01YN357/01YN357_details.jpg</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Child</v>
      </c>
      <c r="X47" s="29" t="str">
        <f>IF(ISBLANK(Values!E46),"",Values!$B$13)</f>
        <v>Lenovo T490 Parent</v>
      </c>
      <c r="Y47" s="31" t="str">
        <f>IF(ISBLANK(Values!E46),"","Size-Color")</f>
        <v>Size-Color</v>
      </c>
      <c r="Z47" s="29" t="str">
        <f>IF(ISBLANK(Values!E46),"","variation")</f>
        <v>variation</v>
      </c>
      <c r="AA47" s="1" t="str">
        <f>IF(ISBLANK(Values!E46),"",Values!$B$20)</f>
        <v>PartialUpdate</v>
      </c>
      <c r="AB47" s="1" t="str">
        <f>IF(ISBLANK(Values!E46),"",Values!$B$29)</f>
        <v>Tangentbord distribueras av Tellus Remarketing, ledande europeiskt företag för bärbara tangentbord. Tangentbord har rengjorts, packats och testats i vår produktionslinje i Danmark. För eventuella kompatibilitetsfrågor kontakta oss via Amazons webbplats.</v>
      </c>
      <c r="AI47" s="34" t="str">
        <f>IF(ISBLANK(Values!E46),"",IF(Values!I46,Values!$B$23,Values!$B$33))</f>
        <v>👉 RENOVERAT: SPARA PENGAR - Ersättande Lenovo-tangentbord för laptop, samma kvalitet som OEM-tangentbord. TellusRem är den ledande tangentbordsdistributören i världen sedan 2011. Perfekt ersättningstangentbord, lätt att byta ut och installera.</v>
      </c>
      <c r="AJ47" s="32" t="str">
        <f>IF(ISBLANK(Values!E46),"",Values!$B$24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7" s="1" t="str">
        <f>IF(ISBLANK(Values!E46),"",Values!$B$25)</f>
        <v>♻️ MILJÖVÄNLIG PRODUKT - Köp renoverad, KÖP GRÖNT! Minska mer än 80 % koldioxid genom att köpa våra renoverade tangentbord, jämfört med att skaffa ett nytt tangentbord! Perfekt OEM-ersättningsdel för ditt tangentbord.</v>
      </c>
      <c r="AL47" s="1" t="str">
        <f>IF(ISBLANK(Values!E46),"",SUBSTITUTE(SUBSTITUTE(IF(Values!$J46, Values!$B$26, Values!$B$33), "{language}", Values!$H46), "{flag}", INDEX(options!$E$1:$E$20, Values!$V46)))</f>
        <v>👉 LAYOUT – 🇮🇹 Lenovo T480s silver - IT bakgrundsbelyst.</v>
      </c>
      <c r="AM47" s="1" t="str">
        <f>SUBSTITUTE(IF(ISBLANK(Values!E46),"",Values!$B$27),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47" s="27" t="str">
        <f>IF(ISBLANK(Values!E46),"",Values!H46)</f>
        <v>Lenovo T480s silver - IT</v>
      </c>
      <c r="AV47" s="1" t="str">
        <f>IF(ISBLANK(Values!E46),"",IF(Values!J46,"Backlit", "Non-Backlit"))</f>
        <v>Backlit</v>
      </c>
      <c r="AW47"/>
      <c r="BE47" s="1" t="str">
        <f>IF(ISBLANK(Values!E46),"","Professional Audience")</f>
        <v>Professional Audience</v>
      </c>
      <c r="BF47" s="1" t="str">
        <f>IF(ISBLANK(Values!E46),"","Consumer Audience")</f>
        <v>Consumer Audience</v>
      </c>
      <c r="BG47" s="1" t="str">
        <f>IF(ISBLANK(Values!E46),"","Adults")</f>
        <v>Adults</v>
      </c>
      <c r="BH47" s="1" t="str">
        <f>IF(ISBLANK(Values!E46),"","People")</f>
        <v>People</v>
      </c>
      <c r="CG47" s="1">
        <f>IF(ISBLANK(Values!E46),"",Values!$B$11)</f>
        <v>150</v>
      </c>
      <c r="CH47" s="1" t="str">
        <f>IF(ISBLANK(Values!E46),"","GR")</f>
        <v>GR</v>
      </c>
      <c r="CI47" s="1" t="str">
        <f>IF(ISBLANK(Values!E46),"",Values!$B$7)</f>
        <v>32</v>
      </c>
      <c r="CJ47" s="1" t="str">
        <f>IF(ISBLANK(Values!E46),"",Values!$B$8)</f>
        <v>18</v>
      </c>
      <c r="CK47" s="1" t="str">
        <f>IF(ISBLANK(Values!E46),"",Values!$B$9)</f>
        <v>2</v>
      </c>
      <c r="CL47" s="1" t="str">
        <f>IF(ISBLANK(Values!E46),"","CM")</f>
        <v>CM</v>
      </c>
      <c r="CO47" s="1" t="str">
        <f>IF(ISBLANK(Values!E46), "", IF(AND(Values!$B$37=options!$G$2, Values!$C46), "AMAZON_NA", IF(AND(Values!$B$37=options!$G$1, Values!$D46), "AMAZON_EU", "DEFAULT")))</f>
        <v>AMAZON_EU</v>
      </c>
      <c r="CP47" s="1" t="str">
        <f>IF(ISBLANK(Values!E46),"",Values!$B$7)</f>
        <v>32</v>
      </c>
      <c r="CQ47" s="1" t="str">
        <f>IF(ISBLANK(Values!E46),"",Values!$B$8)</f>
        <v>18</v>
      </c>
      <c r="CR47" s="1" t="str">
        <f>IF(ISBLANK(Values!E46),"",Values!$B$9)</f>
        <v>2</v>
      </c>
      <c r="CS47" s="1">
        <f>IF(ISBLANK(Values!E46),"",Values!$B$11)</f>
        <v>150</v>
      </c>
      <c r="CT47" s="1" t="str">
        <f>IF(ISBLANK(Values!E46),"","GR")</f>
        <v>GR</v>
      </c>
      <c r="CU47" s="1" t="str">
        <f>IF(ISBLANK(Values!E46),"","CM")</f>
        <v>CM</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7" s="1" t="str">
        <f>IF(ISBLANK(Values!E46),"","No")</f>
        <v>No</v>
      </c>
      <c r="DA47" s="1" t="str">
        <f>IF(ISBLANK(Values!E46),"","No")</f>
        <v>No</v>
      </c>
      <c r="DO47" s="1" t="str">
        <f>IF(ISBLANK(Values!E46),"","Parts")</f>
        <v>Parts</v>
      </c>
      <c r="DP47" s="1" t="str">
        <f>IF(ISBLANK(Values!E46),"",Values!$B$31)</f>
        <v>6 månaders garanti efter leveransdatum. I händelse av fel på tangentbordet kommer en ny enhet eller en reservdel till produktens tangentbord att skickas. Vid brist på lager ges full återbetalning.</v>
      </c>
      <c r="DY47" t="str">
        <f>IF(ISBLANK(Values!$E46), "", "not_applicable")</f>
        <v>not_applicable</v>
      </c>
      <c r="EI47" s="1" t="str">
        <f>IF(ISBLANK(Values!E46),"",Values!$B$31)</f>
        <v>6 månaders garanti efter leveransdatum. I händelse av fel på tangentbordet kommer en ny enhet eller en reservdel till produktens tangentbord att skickas. Vid brist på lager ges full återbetalning.</v>
      </c>
      <c r="ES47" s="1" t="str">
        <f>IF(ISBLANK(Values!E46),"","Amazon Tellus UPS")</f>
        <v>Amazon Tellus UPS</v>
      </c>
      <c r="EV47" s="1" t="str">
        <f>IF(ISBLANK(Values!E46),"","New")</f>
        <v>New</v>
      </c>
      <c r="FE47" s="1" t="str">
        <f>IF(ISBLANK(Values!E46),"",IF(CO47&lt;&gt;"DEFAULT", "", 3))</f>
        <v/>
      </c>
      <c r="FH47" s="1" t="str">
        <f>IF(ISBLANK(Values!E46),"","FALSE")</f>
        <v>FALSE</v>
      </c>
      <c r="FI47" s="1" t="str">
        <f>IF(ISBLANK(Values!E46),"","FALSE")</f>
        <v>FALSE</v>
      </c>
      <c r="FJ47" s="1" t="str">
        <f>IF(ISBLANK(Values!E46),"","FALSE")</f>
        <v>FALSE</v>
      </c>
      <c r="FM47" s="1" t="str">
        <f>IF(ISBLANK(Values!E46),"","1")</f>
        <v>1</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48" x14ac:dyDescent="0.2">
      <c r="A48" s="1" t="str">
        <f>IF(ISBLANK(Values!E47),"",IF(Values!$B$37="EU","computercomponent","computer"))</f>
        <v>computercomponent</v>
      </c>
      <c r="B48" s="33" t="str">
        <f>IF(ISBLANK(Values!E47),"",Values!F47)</f>
        <v>Lenovo T480s silver - ES</v>
      </c>
      <c r="C48" s="29" t="str">
        <f>IF(ISBLANK(Values!E47),"","TellusRem")</f>
        <v>TellusRem</v>
      </c>
      <c r="D48" s="28">
        <f>IF(ISBLANK(Values!E47),"",Values!E47)</f>
        <v>5714401482048</v>
      </c>
      <c r="E48" s="1" t="str">
        <f>IF(ISBLANK(Values!E47),"","EAN")</f>
        <v>EAN</v>
      </c>
      <c r="F48" s="27" t="str">
        <f>IF(ISBLANK(Values!E47),"",IF(Values!J47, SUBSTITUTE(Values!$B$1, "{language}", Values!H47) &amp; " " &amp;Values!$B$3, SUBSTITUTE(Values!$B$2, "{language}", Values!$H47) &amp; " " &amp;Values!$B$3))</f>
        <v>ersättningsbakgrundsbelyst Lenovo T480s silver - ES tangentbord för Lenovo Thinkpad T480s, T490, E490, L480, L490, L380, L390, L380 Yoga, L390 Yoga, E490, E480</v>
      </c>
      <c r="G48" s="29" t="str">
        <f>IF(ISBLANK(Values!E47),"",IF(Values!$B$20="PartialUpdate","","TellusRem"))</f>
        <v/>
      </c>
      <c r="H48" s="1" t="str">
        <f>IF(ISBLANK(Values!E47),"",Values!$B$16)</f>
        <v>computer-keyboards</v>
      </c>
      <c r="I48" s="1" t="str">
        <f>IF(ISBLANK(Values!E47),"","4730574031")</f>
        <v>4730574031</v>
      </c>
      <c r="J48" s="31" t="str">
        <f>IF(ISBLANK(Values!E47),"",Values!F47 )</f>
        <v>Lenovo T480s silver - ES</v>
      </c>
      <c r="K48" s="27" t="str">
        <f>IF(IF(ISBLANK(Values!E47),"",IF(Values!J47, Values!$B$4, Values!$B$5))=0,"",IF(ISBLANK(Values!E47),"",IF(Values!J47, Values!$B$4, Values!$B$5)))</f>
        <v/>
      </c>
      <c r="L48" s="27" t="str">
        <f>IF(ISBLANK(Values!E47),"",IF($CO48="DEFAULT", Values!$B$18, ""))</f>
        <v/>
      </c>
      <c r="M48" s="27" t="str">
        <f>IF(ISBLANK(Values!E47),"",Values!$M47)</f>
        <v>https://download.lenovo.com/Images/Parts/01YP490/01YP490_A.jpg</v>
      </c>
      <c r="N48" s="27" t="str">
        <f>IF(ISBLANK(Values!$F47),"",Values!N47)</f>
        <v>https://download.lenovo.com/Images/Parts/01YP490/01YP490_B.jpg</v>
      </c>
      <c r="O48" s="27" t="str">
        <f>IF(ISBLANK(Values!$F47),"",Values!O47)</f>
        <v>https://download.lenovo.com/Images/Parts/01YP490/01YP490_details.jpg</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Child</v>
      </c>
      <c r="X48" s="29" t="str">
        <f>IF(ISBLANK(Values!E47),"",Values!$B$13)</f>
        <v>Lenovo T490 Parent</v>
      </c>
      <c r="Y48" s="31" t="str">
        <f>IF(ISBLANK(Values!E47),"","Size-Color")</f>
        <v>Size-Color</v>
      </c>
      <c r="Z48" s="29" t="str">
        <f>IF(ISBLANK(Values!E47),"","variation")</f>
        <v>variation</v>
      </c>
      <c r="AA48" s="1" t="str">
        <f>IF(ISBLANK(Values!E47),"",Values!$B$20)</f>
        <v>PartialUpdate</v>
      </c>
      <c r="AB48" s="1" t="str">
        <f>IF(ISBLANK(Values!E47),"",Values!$B$29)</f>
        <v>Tangentbord distribueras av Tellus Remarketing, ledande europeiskt företag för bärbara tangentbord. Tangentbord har rengjorts, packats och testats i vår produktionslinje i Danmark. För eventuella kompatibilitetsfrågor kontakta oss via Amazons webbplats.</v>
      </c>
      <c r="AI48" s="34" t="str">
        <f>IF(ISBLANK(Values!E47),"",IF(Values!I47,Values!$B$23,Values!$B$33))</f>
        <v>👉 RENOVERAT: SPARA PENGAR - Ersättande Lenovo-tangentbord för laptop, samma kvalitet som OEM-tangentbord. TellusRem är den ledande tangentbordsdistributören i världen sedan 2011. Perfekt ersättningstangentbord, lätt att byta ut och installera.</v>
      </c>
      <c r="AJ48" s="32" t="str">
        <f>IF(ISBLANK(Values!E47),"",Values!$B$24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8" s="1" t="str">
        <f>IF(ISBLANK(Values!E47),"",Values!$B$25)</f>
        <v>♻️ MILJÖVÄNLIG PRODUKT - Köp renoverad, KÖP GRÖNT! Minska mer än 80 % koldioxid genom att köpa våra renoverade tangentbord, jämfört med att skaffa ett nytt tangentbord! Perfekt OEM-ersättningsdel för ditt tangentbord.</v>
      </c>
      <c r="AL48" s="1" t="str">
        <f>IF(ISBLANK(Values!E47),"",SUBSTITUTE(SUBSTITUTE(IF(Values!$J47, Values!$B$26, Values!$B$33), "{language}", Values!$H47), "{flag}", INDEX(options!$E$1:$E$20, Values!$V47)))</f>
        <v>👉 LAYOUT – 🇪🇸 Lenovo T480s silver - ES bakgrundsbelyst.</v>
      </c>
      <c r="AM48" s="1" t="str">
        <f>SUBSTITUTE(IF(ISBLANK(Values!E47),"",Values!$B$27),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48" s="27" t="str">
        <f>IF(ISBLANK(Values!E47),"",Values!H47)</f>
        <v>Lenovo T480s silver - ES</v>
      </c>
      <c r="AV48" s="1" t="str">
        <f>IF(ISBLANK(Values!E47),"",IF(Values!J47,"Backlit", "Non-Backlit"))</f>
        <v>Backlit</v>
      </c>
      <c r="AW48"/>
      <c r="BE48" s="1" t="str">
        <f>IF(ISBLANK(Values!E47),"","Professional Audience")</f>
        <v>Professional Audience</v>
      </c>
      <c r="BF48" s="1" t="str">
        <f>IF(ISBLANK(Values!E47),"","Consumer Audience")</f>
        <v>Consumer Audience</v>
      </c>
      <c r="BG48" s="1" t="str">
        <f>IF(ISBLANK(Values!E47),"","Adults")</f>
        <v>Adults</v>
      </c>
      <c r="BH48" s="1" t="str">
        <f>IF(ISBLANK(Values!E47),"","People")</f>
        <v>People</v>
      </c>
      <c r="CG48" s="1">
        <f>IF(ISBLANK(Values!E47),"",Values!$B$11)</f>
        <v>150</v>
      </c>
      <c r="CH48" s="1" t="str">
        <f>IF(ISBLANK(Values!E47),"","GR")</f>
        <v>GR</v>
      </c>
      <c r="CI48" s="1" t="str">
        <f>IF(ISBLANK(Values!E47),"",Values!$B$7)</f>
        <v>32</v>
      </c>
      <c r="CJ48" s="1" t="str">
        <f>IF(ISBLANK(Values!E47),"",Values!$B$8)</f>
        <v>18</v>
      </c>
      <c r="CK48" s="1" t="str">
        <f>IF(ISBLANK(Values!E47),"",Values!$B$9)</f>
        <v>2</v>
      </c>
      <c r="CL48" s="1" t="str">
        <f>IF(ISBLANK(Values!E47),"","CM")</f>
        <v>CM</v>
      </c>
      <c r="CO48" s="1" t="str">
        <f>IF(ISBLANK(Values!E47), "", IF(AND(Values!$B$37=options!$G$2, Values!$C47), "AMAZON_NA", IF(AND(Values!$B$37=options!$G$1, Values!$D47), "AMAZON_EU", "DEFAULT")))</f>
        <v>AMAZON_EU</v>
      </c>
      <c r="CP48" s="1" t="str">
        <f>IF(ISBLANK(Values!E47),"",Values!$B$7)</f>
        <v>32</v>
      </c>
      <c r="CQ48" s="1" t="str">
        <f>IF(ISBLANK(Values!E47),"",Values!$B$8)</f>
        <v>18</v>
      </c>
      <c r="CR48" s="1" t="str">
        <f>IF(ISBLANK(Values!E47),"",Values!$B$9)</f>
        <v>2</v>
      </c>
      <c r="CS48" s="1">
        <f>IF(ISBLANK(Values!E47),"",Values!$B$11)</f>
        <v>150</v>
      </c>
      <c r="CT48" s="1" t="str">
        <f>IF(ISBLANK(Values!E47),"","GR")</f>
        <v>GR</v>
      </c>
      <c r="CU48" s="1" t="str">
        <f>IF(ISBLANK(Values!E47),"","CM")</f>
        <v>CM</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8" s="1" t="str">
        <f>IF(ISBLANK(Values!E47),"","No")</f>
        <v>No</v>
      </c>
      <c r="DA48" s="1" t="str">
        <f>IF(ISBLANK(Values!E47),"","No")</f>
        <v>No</v>
      </c>
      <c r="DO48" s="1" t="str">
        <f>IF(ISBLANK(Values!E47),"","Parts")</f>
        <v>Parts</v>
      </c>
      <c r="DP48" s="1" t="str">
        <f>IF(ISBLANK(Values!E47),"",Values!$B$31)</f>
        <v>6 månaders garanti efter leveransdatum. I händelse av fel på tangentbordet kommer en ny enhet eller en reservdel till produktens tangentbord att skickas. Vid brist på lager ges full återbetalning.</v>
      </c>
      <c r="DY48" t="str">
        <f>IF(ISBLANK(Values!$E47), "", "not_applicable")</f>
        <v>not_applicable</v>
      </c>
      <c r="EI48" s="1" t="str">
        <f>IF(ISBLANK(Values!E47),"",Values!$B$31)</f>
        <v>6 månaders garanti efter leveransdatum. I händelse av fel på tangentbordet kommer en ny enhet eller en reservdel till produktens tangentbord att skickas. Vid brist på lager ges full återbetalning.</v>
      </c>
      <c r="ES48" s="1" t="str">
        <f>IF(ISBLANK(Values!E47),"","Amazon Tellus UPS")</f>
        <v>Amazon Tellus UPS</v>
      </c>
      <c r="EV48" s="1" t="str">
        <f>IF(ISBLANK(Values!E47),"","New")</f>
        <v>New</v>
      </c>
      <c r="FE48" s="1" t="str">
        <f>IF(ISBLANK(Values!E47),"",IF(CO48&lt;&gt;"DEFAULT", "", 3))</f>
        <v/>
      </c>
      <c r="FH48" s="1" t="str">
        <f>IF(ISBLANK(Values!E47),"","FALSE")</f>
        <v>FALSE</v>
      </c>
      <c r="FI48" s="1" t="str">
        <f>IF(ISBLANK(Values!E47),"","FALSE")</f>
        <v>FALSE</v>
      </c>
      <c r="FJ48" s="1" t="str">
        <f>IF(ISBLANK(Values!E47),"","FALSE")</f>
        <v>FALSE</v>
      </c>
      <c r="FM48" s="1" t="str">
        <f>IF(ISBLANK(Values!E47),"","1")</f>
        <v>1</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48" x14ac:dyDescent="0.2">
      <c r="A49" s="1" t="str">
        <f>IF(ISBLANK(Values!E48),"",IF(Values!$B$37="EU","computercomponent","computer"))</f>
        <v>computercomponent</v>
      </c>
      <c r="B49" s="33" t="str">
        <f>IF(ISBLANK(Values!E48),"",Values!F48)</f>
        <v>Lenovo T480s silver - UK</v>
      </c>
      <c r="C49" s="29" t="str">
        <f>IF(ISBLANK(Values!E48),"","TellusRem")</f>
        <v>TellusRem</v>
      </c>
      <c r="D49" s="28">
        <f>IF(ISBLANK(Values!E48),"",Values!E48)</f>
        <v>5714401482055</v>
      </c>
      <c r="E49" s="1" t="str">
        <f>IF(ISBLANK(Values!E48),"","EAN")</f>
        <v>EAN</v>
      </c>
      <c r="F49" s="27" t="str">
        <f>IF(ISBLANK(Values!E48),"",IF(Values!J48, SUBSTITUTE(Values!$B$1, "{language}", Values!H48) &amp; " " &amp;Values!$B$3, SUBSTITUTE(Values!$B$2, "{language}", Values!$H48) &amp; " " &amp;Values!$B$3))</f>
        <v>ersättningsbakgrundsbelyst Lenovo T480s silver - UK tangentbord för Lenovo Thinkpad T480s, T490, E490, L480, L490, L380, L390, L380 Yoga, L390 Yoga, E490, E480</v>
      </c>
      <c r="G49" s="29" t="str">
        <f>IF(ISBLANK(Values!E48),"",IF(Values!$B$20="PartialUpdate","","TellusRem"))</f>
        <v/>
      </c>
      <c r="H49" s="1" t="str">
        <f>IF(ISBLANK(Values!E48),"",Values!$B$16)</f>
        <v>computer-keyboards</v>
      </c>
      <c r="I49" s="1" t="str">
        <f>IF(ISBLANK(Values!E48),"","4730574031")</f>
        <v>4730574031</v>
      </c>
      <c r="J49" s="31" t="str">
        <f>IF(ISBLANK(Values!E48),"",Values!F48 )</f>
        <v>Lenovo T480s silver - UK</v>
      </c>
      <c r="K49" s="27" t="str">
        <f>IF(IF(ISBLANK(Values!E48),"",IF(Values!J48, Values!$B$4, Values!$B$5))=0,"",IF(ISBLANK(Values!E48),"",IF(Values!J48, Values!$B$4, Values!$B$5)))</f>
        <v/>
      </c>
      <c r="L49" s="27" t="str">
        <f>IF(ISBLANK(Values!E48),"",IF($CO49="DEFAULT", Values!$B$18, ""))</f>
        <v/>
      </c>
      <c r="M49" s="27" t="str">
        <f>IF(ISBLANK(Values!E48),"",Values!$M48)</f>
        <v>https://download.lenovo.com/Images/Parts/01YN448/01YN448_A.jpg</v>
      </c>
      <c r="N49" s="27" t="str">
        <f>IF(ISBLANK(Values!$F48),"",Values!N48)</f>
        <v>https://download.lenovo.com/Images/Parts/01YN448/01YN448_B.jpg</v>
      </c>
      <c r="O49" s="27" t="str">
        <f>IF(ISBLANK(Values!$F48),"",Values!O48)</f>
        <v>https://download.lenovo.com/Images/Parts/01YN448/01YN448_details.jpg</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Child</v>
      </c>
      <c r="X49" s="29" t="str">
        <f>IF(ISBLANK(Values!E48),"",Values!$B$13)</f>
        <v>Lenovo T490 Parent</v>
      </c>
      <c r="Y49" s="31" t="str">
        <f>IF(ISBLANK(Values!E48),"","Size-Color")</f>
        <v>Size-Color</v>
      </c>
      <c r="Z49" s="29" t="str">
        <f>IF(ISBLANK(Values!E48),"","variation")</f>
        <v>variation</v>
      </c>
      <c r="AA49" s="1" t="str">
        <f>IF(ISBLANK(Values!E48),"",Values!$B$20)</f>
        <v>PartialUpdate</v>
      </c>
      <c r="AB49" s="1" t="str">
        <f>IF(ISBLANK(Values!E48),"",Values!$B$29)</f>
        <v>Tangentbord distribueras av Tellus Remarketing, ledande europeiskt företag för bärbara tangentbord. Tangentbord har rengjorts, packats och testats i vår produktionslinje i Danmark. För eventuella kompatibilitetsfrågor kontakta oss via Amazons webbplats.</v>
      </c>
      <c r="AI49" s="34" t="str">
        <f>IF(ISBLANK(Values!E48),"",IF(Values!I48,Values!$B$23,Values!$B$33))</f>
        <v>👉 RENOVERAT: SPARA PENGAR - Ersättande Lenovo-tangentbord för laptop, samma kvalitet som OEM-tangentbord. TellusRem är den ledande tangentbordsdistributören i världen sedan 2011. Perfekt ersättningstangentbord, lätt att byta ut och installera.</v>
      </c>
      <c r="AJ49" s="32" t="str">
        <f>IF(ISBLANK(Values!E48),"",Values!$B$24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9" s="1" t="str">
        <f>IF(ISBLANK(Values!E48),"",Values!$B$25)</f>
        <v>♻️ MILJÖVÄNLIG PRODUKT - Köp renoverad, KÖP GRÖNT! Minska mer än 80 % koldioxid genom att köpa våra renoverade tangentbord, jämfört med att skaffa ett nytt tangentbord! Perfekt OEM-ersättningsdel för ditt tangentbord.</v>
      </c>
      <c r="AL49" s="1" t="str">
        <f>IF(ISBLANK(Values!E48),"",SUBSTITUTE(SUBSTITUTE(IF(Values!$J48, Values!$B$26, Values!$B$33), "{language}", Values!$H48), "{flag}", INDEX(options!$E$1:$E$20, Values!$V48)))</f>
        <v>👉 LAYOUT – 🇬🇧 Lenovo T480s silver - UK bakgrundsbelyst.</v>
      </c>
      <c r="AM49" s="1" t="str">
        <f>SUBSTITUTE(IF(ISBLANK(Values!E48),"",Values!$B$27),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49" s="27" t="str">
        <f>IF(ISBLANK(Values!E48),"",Values!H48)</f>
        <v>Lenovo T480s silver - UK</v>
      </c>
      <c r="AV49" s="1" t="str">
        <f>IF(ISBLANK(Values!E48),"",IF(Values!J48,"Backlit", "Non-Backlit"))</f>
        <v>Backlit</v>
      </c>
      <c r="AW49"/>
      <c r="BE49" s="1" t="str">
        <f>IF(ISBLANK(Values!E48),"","Professional Audience")</f>
        <v>Professional Audience</v>
      </c>
      <c r="BF49" s="1" t="str">
        <f>IF(ISBLANK(Values!E48),"","Consumer Audience")</f>
        <v>Consumer Audience</v>
      </c>
      <c r="BG49" s="1" t="str">
        <f>IF(ISBLANK(Values!E48),"","Adults")</f>
        <v>Adults</v>
      </c>
      <c r="BH49" s="1" t="str">
        <f>IF(ISBLANK(Values!E48),"","People")</f>
        <v>People</v>
      </c>
      <c r="CG49" s="1">
        <f>IF(ISBLANK(Values!E48),"",Values!$B$11)</f>
        <v>150</v>
      </c>
      <c r="CH49" s="1" t="str">
        <f>IF(ISBLANK(Values!E48),"","GR")</f>
        <v>GR</v>
      </c>
      <c r="CI49" s="1" t="str">
        <f>IF(ISBLANK(Values!E48),"",Values!$B$7)</f>
        <v>32</v>
      </c>
      <c r="CJ49" s="1" t="str">
        <f>IF(ISBLANK(Values!E48),"",Values!$B$8)</f>
        <v>18</v>
      </c>
      <c r="CK49" s="1" t="str">
        <f>IF(ISBLANK(Values!E48),"",Values!$B$9)</f>
        <v>2</v>
      </c>
      <c r="CL49" s="1" t="str">
        <f>IF(ISBLANK(Values!E48),"","CM")</f>
        <v>CM</v>
      </c>
      <c r="CO49" s="1" t="str">
        <f>IF(ISBLANK(Values!E48), "", IF(AND(Values!$B$37=options!$G$2, Values!$C48), "AMAZON_NA", IF(AND(Values!$B$37=options!$G$1, Values!$D48), "AMAZON_EU", "DEFAULT")))</f>
        <v>AMAZON_EU</v>
      </c>
      <c r="CP49" s="1" t="str">
        <f>IF(ISBLANK(Values!E48),"",Values!$B$7)</f>
        <v>32</v>
      </c>
      <c r="CQ49" s="1" t="str">
        <f>IF(ISBLANK(Values!E48),"",Values!$B$8)</f>
        <v>18</v>
      </c>
      <c r="CR49" s="1" t="str">
        <f>IF(ISBLANK(Values!E48),"",Values!$B$9)</f>
        <v>2</v>
      </c>
      <c r="CS49" s="1">
        <f>IF(ISBLANK(Values!E48),"",Values!$B$11)</f>
        <v>150</v>
      </c>
      <c r="CT49" s="1" t="str">
        <f>IF(ISBLANK(Values!E48),"","GR")</f>
        <v>GR</v>
      </c>
      <c r="CU49" s="1" t="str">
        <f>IF(ISBLANK(Values!E48),"","CM")</f>
        <v>CM</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9" s="1" t="str">
        <f>IF(ISBLANK(Values!E48),"","No")</f>
        <v>No</v>
      </c>
      <c r="DA49" s="1" t="str">
        <f>IF(ISBLANK(Values!E48),"","No")</f>
        <v>No</v>
      </c>
      <c r="DO49" s="1" t="str">
        <f>IF(ISBLANK(Values!E48),"","Parts")</f>
        <v>Parts</v>
      </c>
      <c r="DP49" s="1" t="str">
        <f>IF(ISBLANK(Values!E48),"",Values!$B$31)</f>
        <v>6 månaders garanti efter leveransdatum. I händelse av fel på tangentbordet kommer en ny enhet eller en reservdel till produktens tangentbord att skickas. Vid brist på lager ges full återbetalning.</v>
      </c>
      <c r="DY49" t="str">
        <f>IF(ISBLANK(Values!$E48), "", "not_applicable")</f>
        <v>not_applicable</v>
      </c>
      <c r="EI49" s="1" t="str">
        <f>IF(ISBLANK(Values!E48),"",Values!$B$31)</f>
        <v>6 månaders garanti efter leveransdatum. I händelse av fel på tangentbordet kommer en ny enhet eller en reservdel till produktens tangentbord att skickas. Vid brist på lager ges full återbetalning.</v>
      </c>
      <c r="ES49" s="1" t="str">
        <f>IF(ISBLANK(Values!E48),"","Amazon Tellus UPS")</f>
        <v>Amazon Tellus UPS</v>
      </c>
      <c r="EV49" s="1" t="str">
        <f>IF(ISBLANK(Values!E48),"","New")</f>
        <v>New</v>
      </c>
      <c r="FE49" s="1" t="str">
        <f>IF(ISBLANK(Values!E48),"",IF(CO49&lt;&gt;"DEFAULT", "", 3))</f>
        <v/>
      </c>
      <c r="FH49" s="1" t="str">
        <f>IF(ISBLANK(Values!E48),"","FALSE")</f>
        <v>FALSE</v>
      </c>
      <c r="FI49" s="1" t="str">
        <f>IF(ISBLANK(Values!E48),"","FALSE")</f>
        <v>FALSE</v>
      </c>
      <c r="FJ49" s="1" t="str">
        <f>IF(ISBLANK(Values!E48),"","FALSE")</f>
        <v>FALSE</v>
      </c>
      <c r="FM49" s="1" t="str">
        <f>IF(ISBLANK(Values!E48),"","1")</f>
        <v>1</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48" x14ac:dyDescent="0.2">
      <c r="A50" s="1" t="str">
        <f>IF(ISBLANK(Values!E49),"",IF(Values!$B$37="EU","computercomponent","computer"))</f>
        <v>computercomponent</v>
      </c>
      <c r="B50" s="33" t="str">
        <f>IF(ISBLANK(Values!E49),"",Values!F49)</f>
        <v>Lenovo T480s silver - NOR</v>
      </c>
      <c r="C50" s="29" t="str">
        <f>IF(ISBLANK(Values!E49),"","TellusRem")</f>
        <v>TellusRem</v>
      </c>
      <c r="D50" s="28">
        <f>IF(ISBLANK(Values!E49),"",Values!E49)</f>
        <v>5714401482062</v>
      </c>
      <c r="E50" s="1" t="str">
        <f>IF(ISBLANK(Values!E49),"","EAN")</f>
        <v>EAN</v>
      </c>
      <c r="F50" s="27" t="str">
        <f>IF(ISBLANK(Values!E49),"",IF(Values!J49, SUBSTITUTE(Values!$B$1, "{language}", Values!H49) &amp; " " &amp;Values!$B$3, SUBSTITUTE(Values!$B$2, "{language}", Values!$H49) &amp; " " &amp;Values!$B$3))</f>
        <v>ersättningsbakgrundsbelyst Lenovo T480s silver - NOR tangentbord för Lenovo Thinkpad T480s, T490, E490, L480, L490, L380, L390, L380 Yoga, L390 Yoga, E490, E480</v>
      </c>
      <c r="G50" s="29" t="str">
        <f>IF(ISBLANK(Values!E49),"",IF(Values!$B$20="PartialUpdate","","TellusRem"))</f>
        <v/>
      </c>
      <c r="H50" s="1" t="str">
        <f>IF(ISBLANK(Values!E49),"",Values!$B$16)</f>
        <v>computer-keyboards</v>
      </c>
      <c r="I50" s="1" t="str">
        <f>IF(ISBLANK(Values!E49),"","4730574031")</f>
        <v>4730574031</v>
      </c>
      <c r="J50" s="31" t="str">
        <f>IF(ISBLANK(Values!E49),"",Values!F49 )</f>
        <v>Lenovo T480s silver - NOR</v>
      </c>
      <c r="K50" s="27" t="str">
        <f>IF(IF(ISBLANK(Values!E49),"",IF(Values!J49, Values!$B$4, Values!$B$5))=0,"",IF(ISBLANK(Values!E49),"",IF(Values!J49, Values!$B$4, Values!$B$5)))</f>
        <v/>
      </c>
      <c r="L50" s="27">
        <f>IF(ISBLANK(Values!E49),"",IF($CO50="DEFAULT", Values!$B$18, ""))</f>
        <v>5</v>
      </c>
      <c r="M50" s="27" t="str">
        <f>IF(ISBLANK(Values!E49),"",Values!$M49)</f>
        <v>https://download.lenovo.com/Images/Parts/01YN379/01YN379_A.jpg</v>
      </c>
      <c r="N50" s="27" t="str">
        <f>IF(ISBLANK(Values!$F49),"",Values!N49)</f>
        <v>https://download.lenovo.com/Images/Parts/01YN379/01YN379_B.jpg</v>
      </c>
      <c r="O50" s="27" t="str">
        <f>IF(ISBLANK(Values!$F49),"",Values!O49)</f>
        <v>https://download.lenovo.com/Images/Parts/01YN379/01YN379_details.jpg</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Child</v>
      </c>
      <c r="X50" s="29" t="str">
        <f>IF(ISBLANK(Values!E49),"",Values!$B$13)</f>
        <v>Lenovo T490 Parent</v>
      </c>
      <c r="Y50" s="31" t="str">
        <f>IF(ISBLANK(Values!E49),"","Size-Color")</f>
        <v>Size-Color</v>
      </c>
      <c r="Z50" s="29" t="str">
        <f>IF(ISBLANK(Values!E49),"","variation")</f>
        <v>variation</v>
      </c>
      <c r="AA50" s="1" t="str">
        <f>IF(ISBLANK(Values!E49),"",Values!$B$20)</f>
        <v>PartialUpdate</v>
      </c>
      <c r="AB50" s="1" t="str">
        <f>IF(ISBLANK(Values!E49),"",Values!$B$29)</f>
        <v>Tangentbord distribueras av Tellus Remarketing, ledande europeiskt företag för bärbara tangentbord. Tangentbord har rengjorts, packats och testats i vår produktionslinje i Danmark. För eventuella kompatibilitetsfrågor kontakta oss via Amazons webbplats.</v>
      </c>
      <c r="AI50" s="34" t="str">
        <f>IF(ISBLANK(Values!E49),"",IF(Values!I49,Values!$B$23,Values!$B$33))</f>
        <v>👉 RENOVERAT: SPARA PENGAR - Ersättande Lenovo-tangentbord för laptop, samma kvalitet som OEM-tangentbord. TellusRem är den ledande tangentbordsdistributören i världen sedan 2011. Perfekt ersättningstangentbord, lätt att byta ut och installera.</v>
      </c>
      <c r="AJ50" s="32" t="str">
        <f>IF(ISBLANK(Values!E49),"",Values!$B$24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50" s="1" t="str">
        <f>IF(ISBLANK(Values!E49),"",Values!$B$25)</f>
        <v>♻️ MILJÖVÄNLIG PRODUKT - Köp renoverad, KÖP GRÖNT! Minska mer än 80 % koldioxid genom att köpa våra renoverade tangentbord, jämfört med att skaffa ett nytt tangentbord! Perfekt OEM-ersättningsdel för ditt tangentbord.</v>
      </c>
      <c r="AL50" s="1" t="str">
        <f>IF(ISBLANK(Values!E49),"",SUBSTITUTE(SUBSTITUTE(IF(Values!$J49, Values!$B$26, Values!$B$33), "{language}", Values!$H49), "{flag}", INDEX(options!$E$1:$E$20, Values!$V49)))</f>
        <v>👉 LAYOUT – 🇸🇪 🇫🇮 🇳🇴 🇩🇰 Lenovo T480s silver - NOR bakgrundsbelyst.</v>
      </c>
      <c r="AM50" s="1" t="str">
        <f>SUBSTITUTE(IF(ISBLANK(Values!E49),"",Values!$B$27),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50" s="27" t="str">
        <f>IF(ISBLANK(Values!E49),"",Values!H49)</f>
        <v>Lenovo T480s silver - NOR</v>
      </c>
      <c r="AV50" s="1" t="str">
        <f>IF(ISBLANK(Values!E49),"",IF(Values!J49,"Backlit", "Non-Backlit"))</f>
        <v>Backlit</v>
      </c>
      <c r="AW50"/>
      <c r="BE50" s="1" t="str">
        <f>IF(ISBLANK(Values!E49),"","Professional Audience")</f>
        <v>Professional Audience</v>
      </c>
      <c r="BF50" s="1" t="str">
        <f>IF(ISBLANK(Values!E49),"","Consumer Audience")</f>
        <v>Consumer Audience</v>
      </c>
      <c r="BG50" s="1" t="str">
        <f>IF(ISBLANK(Values!E49),"","Adults")</f>
        <v>Adults</v>
      </c>
      <c r="BH50" s="1" t="str">
        <f>IF(ISBLANK(Values!E49),"","People")</f>
        <v>People</v>
      </c>
      <c r="CG50" s="1">
        <f>IF(ISBLANK(Values!E49),"",Values!$B$11)</f>
        <v>150</v>
      </c>
      <c r="CH50" s="1" t="str">
        <f>IF(ISBLANK(Values!E49),"","GR")</f>
        <v>GR</v>
      </c>
      <c r="CI50" s="1" t="str">
        <f>IF(ISBLANK(Values!E49),"",Values!$B$7)</f>
        <v>32</v>
      </c>
      <c r="CJ50" s="1" t="str">
        <f>IF(ISBLANK(Values!E49),"",Values!$B$8)</f>
        <v>18</v>
      </c>
      <c r="CK50" s="1" t="str">
        <f>IF(ISBLANK(Values!E49),"",Values!$B$9)</f>
        <v>2</v>
      </c>
      <c r="CL50" s="1" t="str">
        <f>IF(ISBLANK(Values!E49),"","CM")</f>
        <v>CM</v>
      </c>
      <c r="CO50" s="1" t="str">
        <f>IF(ISBLANK(Values!E49), "", IF(AND(Values!$B$37=options!$G$2, Values!$C49), "AMAZON_NA", IF(AND(Values!$B$37=options!$G$1, Values!$D49), "AMAZON_EU", "DEFAULT")))</f>
        <v>DEFAULT</v>
      </c>
      <c r="CP50" s="1" t="str">
        <f>IF(ISBLANK(Values!E49),"",Values!$B$7)</f>
        <v>32</v>
      </c>
      <c r="CQ50" s="1" t="str">
        <f>IF(ISBLANK(Values!E49),"",Values!$B$8)</f>
        <v>18</v>
      </c>
      <c r="CR50" s="1" t="str">
        <f>IF(ISBLANK(Values!E49),"",Values!$B$9)</f>
        <v>2</v>
      </c>
      <c r="CS50" s="1">
        <f>IF(ISBLANK(Values!E49),"",Values!$B$11)</f>
        <v>150</v>
      </c>
      <c r="CT50" s="1" t="str">
        <f>IF(ISBLANK(Values!E49),"","GR")</f>
        <v>GR</v>
      </c>
      <c r="CU50" s="1" t="str">
        <f>IF(ISBLANK(Values!E49),"","CM")</f>
        <v>CM</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0" s="1" t="str">
        <f>IF(ISBLANK(Values!E49),"","No")</f>
        <v>No</v>
      </c>
      <c r="DA50" s="1" t="str">
        <f>IF(ISBLANK(Values!E49),"","No")</f>
        <v>No</v>
      </c>
      <c r="DO50" s="1" t="str">
        <f>IF(ISBLANK(Values!E49),"","Parts")</f>
        <v>Parts</v>
      </c>
      <c r="DP50" s="1" t="str">
        <f>IF(ISBLANK(Values!E49),"",Values!$B$31)</f>
        <v>6 månaders garanti efter leveransdatum. I händelse av fel på tangentbordet kommer en ny enhet eller en reservdel till produktens tangentbord att skickas. Vid brist på lager ges full återbetalning.</v>
      </c>
      <c r="DY50" t="str">
        <f>IF(ISBLANK(Values!$E49), "", "not_applicable")</f>
        <v>not_applicable</v>
      </c>
      <c r="EI50" s="1" t="str">
        <f>IF(ISBLANK(Values!E49),"",Values!$B$31)</f>
        <v>6 månaders garanti efter leveransdatum. I händelse av fel på tangentbordet kommer en ny enhet eller en reservdel till produktens tangentbord att skickas. Vid brist på lager ges full återbetalning.</v>
      </c>
      <c r="ES50" s="1" t="str">
        <f>IF(ISBLANK(Values!E49),"","Amazon Tellus UPS")</f>
        <v>Amazon Tellus UPS</v>
      </c>
      <c r="EV50" s="1" t="str">
        <f>IF(ISBLANK(Values!E49),"","New")</f>
        <v>New</v>
      </c>
      <c r="FE50" s="1">
        <f>IF(ISBLANK(Values!E49),"",IF(CO50&lt;&gt;"DEFAULT", "", 3))</f>
        <v>3</v>
      </c>
      <c r="FH50" s="1" t="str">
        <f>IF(ISBLANK(Values!E49),"","FALSE")</f>
        <v>FALSE</v>
      </c>
      <c r="FI50" s="1" t="str">
        <f>IF(ISBLANK(Values!E49),"","FALSE")</f>
        <v>FALSE</v>
      </c>
      <c r="FJ50" s="1" t="str">
        <f>IF(ISBLANK(Values!E49),"","FALSE")</f>
        <v>FALSE</v>
      </c>
      <c r="FM50" s="1" t="str">
        <f>IF(ISBLANK(Values!E49),"","1")</f>
        <v>1</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48" x14ac:dyDescent="0.2">
      <c r="A51" s="1" t="str">
        <f>IF(ISBLANK(Values!E50),"",IF(Values!$B$37="EU","computercomponent","computer"))</f>
        <v>computercomponent</v>
      </c>
      <c r="B51" s="33" t="str">
        <f>IF(ISBLANK(Values!E50),"",Values!F50)</f>
        <v>Lenovo T480s silver - BE</v>
      </c>
      <c r="C51" s="29" t="str">
        <f>IF(ISBLANK(Values!E50),"","TellusRem")</f>
        <v>TellusRem</v>
      </c>
      <c r="D51" s="28">
        <f>IF(ISBLANK(Values!E50),"",Values!E50)</f>
        <v>5714401482079</v>
      </c>
      <c r="E51" s="1" t="str">
        <f>IF(ISBLANK(Values!E50),"","EAN")</f>
        <v>EAN</v>
      </c>
      <c r="F51" s="27" t="str">
        <f>IF(ISBLANK(Values!E50),"",IF(Values!J50, SUBSTITUTE(Values!$B$1, "{language}", Values!H50) &amp; " " &amp;Values!$B$3, SUBSTITUTE(Values!$B$2, "{language}", Values!$H50) &amp; " " &amp;Values!$B$3))</f>
        <v>ersättningsbakgrundsbelyst Lenovo T480s silver - BE tangentbord för Lenovo Thinkpad T480s, T490, E490, L480, L490, L380, L390, L380 Yoga, L390 Yoga, E490, E480</v>
      </c>
      <c r="G51" s="29" t="str">
        <f>IF(ISBLANK(Values!E50),"",IF(Values!$B$20="PartialUpdate","","TellusRem"))</f>
        <v/>
      </c>
      <c r="H51" s="1" t="str">
        <f>IF(ISBLANK(Values!E50),"",Values!$B$16)</f>
        <v>computer-keyboards</v>
      </c>
      <c r="I51" s="1" t="str">
        <f>IF(ISBLANK(Values!E50),"","4730574031")</f>
        <v>4730574031</v>
      </c>
      <c r="J51" s="31" t="str">
        <f>IF(ISBLANK(Values!E50),"",Values!F50 )</f>
        <v>Lenovo T480s silver - BE</v>
      </c>
      <c r="K51" s="27" t="str">
        <f>IF(IF(ISBLANK(Values!E50),"",IF(Values!J50, Values!$B$4, Values!$B$5))=0,"",IF(ISBLANK(Values!E50),"",IF(Values!J50, Values!$B$4, Values!$B$5)))</f>
        <v/>
      </c>
      <c r="L51" s="27">
        <f>IF(ISBLANK(Values!E50),"",IF($CO51="DEFAULT", Values!$B$18, ""))</f>
        <v>5</v>
      </c>
      <c r="M51" s="27" t="str">
        <f>IF(ISBLANK(Values!E50),"",Values!$M50)</f>
        <v>https://download.lenovo.com/Images/Parts/01YN346/01YN346_A.jpg</v>
      </c>
      <c r="N51" s="27" t="str">
        <f>IF(ISBLANK(Values!$F50),"",Values!N50)</f>
        <v>https://download.lenovo.com/Images/Parts/01YN346/01YN346_B.jpg</v>
      </c>
      <c r="O51" s="27" t="str">
        <f>IF(ISBLANK(Values!$F50),"",Values!O50)</f>
        <v>https://download.lenovo.com/Images/Parts/01YN346/01YN346_details.jpg</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Child</v>
      </c>
      <c r="X51" s="29" t="str">
        <f>IF(ISBLANK(Values!E50),"",Values!$B$13)</f>
        <v>Lenovo T490 Parent</v>
      </c>
      <c r="Y51" s="31" t="str">
        <f>IF(ISBLANK(Values!E50),"","Size-Color")</f>
        <v>Size-Color</v>
      </c>
      <c r="Z51" s="29" t="str">
        <f>IF(ISBLANK(Values!E50),"","variation")</f>
        <v>variation</v>
      </c>
      <c r="AA51" s="1" t="str">
        <f>IF(ISBLANK(Values!E50),"",Values!$B$20)</f>
        <v>PartialUpdate</v>
      </c>
      <c r="AB51" s="1" t="str">
        <f>IF(ISBLANK(Values!E50),"",Values!$B$29)</f>
        <v>Tangentbord distribueras av Tellus Remarketing, ledande europeiskt företag för bärbara tangentbord. Tangentbord har rengjorts, packats och testats i vår produktionslinje i Danmark. För eventuella kompatibilitetsfrågor kontakta oss via Amazons webbplats.</v>
      </c>
      <c r="AI51" s="34" t="str">
        <f>IF(ISBLANK(Values!E50),"",IF(Values!I50,Values!$B$23,Values!$B$33))</f>
        <v>👉 RENOVERAT: SPARA PENGAR - Ersättande Lenovo-tangentbord för laptop, samma kvalitet som OEM-tangentbord. TellusRem är den ledande tangentbordsdistributören i världen sedan 2011. Perfekt ersättningstangentbord, lätt att byta ut och installera.</v>
      </c>
      <c r="AJ51" s="32" t="str">
        <f>IF(ISBLANK(Values!E50),"",Values!$B$24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51" s="1" t="str">
        <f>IF(ISBLANK(Values!E50),"",Values!$B$25)</f>
        <v>♻️ MILJÖVÄNLIG PRODUKT - Köp renoverad, KÖP GRÖNT! Minska mer än 80 % koldioxid genom att köpa våra renoverade tangentbord, jämfört med att skaffa ett nytt tangentbord! Perfekt OEM-ersättningsdel för ditt tangentbord.</v>
      </c>
      <c r="AL51" s="1" t="str">
        <f>IF(ISBLANK(Values!E50),"",SUBSTITUTE(SUBSTITUTE(IF(Values!$J50, Values!$B$26, Values!$B$33), "{language}", Values!$H50), "{flag}", INDEX(options!$E$1:$E$20, Values!$V50)))</f>
        <v>👉 LAYOUT – 🇧🇪 Lenovo T480s silver - BE bakgrundsbelyst.</v>
      </c>
      <c r="AM51" s="1" t="str">
        <f>SUBSTITUTE(IF(ISBLANK(Values!E50),"",Values!$B$27),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51" s="27" t="str">
        <f>IF(ISBLANK(Values!E50),"",Values!H50)</f>
        <v>Lenovo T480s silver - BE</v>
      </c>
      <c r="AV51" s="1" t="str">
        <f>IF(ISBLANK(Values!E50),"",IF(Values!J50,"Backlit", "Non-Backlit"))</f>
        <v>Backlit</v>
      </c>
      <c r="AW51"/>
      <c r="BE51" s="1" t="str">
        <f>IF(ISBLANK(Values!E50),"","Professional Audience")</f>
        <v>Professional Audience</v>
      </c>
      <c r="BF51" s="1" t="str">
        <f>IF(ISBLANK(Values!E50),"","Consumer Audience")</f>
        <v>Consumer Audience</v>
      </c>
      <c r="BG51" s="1" t="str">
        <f>IF(ISBLANK(Values!E50),"","Adults")</f>
        <v>Adults</v>
      </c>
      <c r="BH51" s="1" t="str">
        <f>IF(ISBLANK(Values!E50),"","People")</f>
        <v>People</v>
      </c>
      <c r="CG51" s="1">
        <f>IF(ISBLANK(Values!E50),"",Values!$B$11)</f>
        <v>150</v>
      </c>
      <c r="CH51" s="1" t="str">
        <f>IF(ISBLANK(Values!E50),"","GR")</f>
        <v>GR</v>
      </c>
      <c r="CI51" s="1" t="str">
        <f>IF(ISBLANK(Values!E50),"",Values!$B$7)</f>
        <v>32</v>
      </c>
      <c r="CJ51" s="1" t="str">
        <f>IF(ISBLANK(Values!E50),"",Values!$B$8)</f>
        <v>18</v>
      </c>
      <c r="CK51" s="1" t="str">
        <f>IF(ISBLANK(Values!E50),"",Values!$B$9)</f>
        <v>2</v>
      </c>
      <c r="CL51" s="1" t="str">
        <f>IF(ISBLANK(Values!E50),"","CM")</f>
        <v>CM</v>
      </c>
      <c r="CO51" s="1" t="str">
        <f>IF(ISBLANK(Values!E50), "", IF(AND(Values!$B$37=options!$G$2, Values!$C50), "AMAZON_NA", IF(AND(Values!$B$37=options!$G$1, Values!$D50), "AMAZON_EU", "DEFAULT")))</f>
        <v>DEFAULT</v>
      </c>
      <c r="CP51" s="1" t="str">
        <f>IF(ISBLANK(Values!E50),"",Values!$B$7)</f>
        <v>32</v>
      </c>
      <c r="CQ51" s="1" t="str">
        <f>IF(ISBLANK(Values!E50),"",Values!$B$8)</f>
        <v>18</v>
      </c>
      <c r="CR51" s="1" t="str">
        <f>IF(ISBLANK(Values!E50),"",Values!$B$9)</f>
        <v>2</v>
      </c>
      <c r="CS51" s="1">
        <f>IF(ISBLANK(Values!E50),"",Values!$B$11)</f>
        <v>150</v>
      </c>
      <c r="CT51" s="1" t="str">
        <f>IF(ISBLANK(Values!E50),"","GR")</f>
        <v>GR</v>
      </c>
      <c r="CU51" s="1" t="str">
        <f>IF(ISBLANK(Values!E50),"","CM")</f>
        <v>CM</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1" s="1" t="str">
        <f>IF(ISBLANK(Values!E50),"","No")</f>
        <v>No</v>
      </c>
      <c r="DA51" s="1" t="str">
        <f>IF(ISBLANK(Values!E50),"","No")</f>
        <v>No</v>
      </c>
      <c r="DO51" s="1" t="str">
        <f>IF(ISBLANK(Values!E50),"","Parts")</f>
        <v>Parts</v>
      </c>
      <c r="DP51" s="1" t="str">
        <f>IF(ISBLANK(Values!E50),"",Values!$B$31)</f>
        <v>6 månaders garanti efter leveransdatum. I händelse av fel på tangentbordet kommer en ny enhet eller en reservdel till produktens tangentbord att skickas. Vid brist på lager ges full återbetalning.</v>
      </c>
      <c r="DY51" t="str">
        <f>IF(ISBLANK(Values!$E50), "", "not_applicable")</f>
        <v>not_applicable</v>
      </c>
      <c r="EI51" s="1" t="str">
        <f>IF(ISBLANK(Values!E50),"",Values!$B$31)</f>
        <v>6 månaders garanti efter leveransdatum. I händelse av fel på tangentbordet kommer en ny enhet eller en reservdel till produktens tangentbord att skickas. Vid brist på lager ges full återbetalning.</v>
      </c>
      <c r="ES51" s="1" t="str">
        <f>IF(ISBLANK(Values!E50),"","Amazon Tellus UPS")</f>
        <v>Amazon Tellus UPS</v>
      </c>
      <c r="EV51" s="1" t="str">
        <f>IF(ISBLANK(Values!E50),"","New")</f>
        <v>New</v>
      </c>
      <c r="FE51" s="1">
        <f>IF(ISBLANK(Values!E50),"",IF(CO51&lt;&gt;"DEFAULT", "", 3))</f>
        <v>3</v>
      </c>
      <c r="FH51" s="1" t="str">
        <f>IF(ISBLANK(Values!E50),"","FALSE")</f>
        <v>FALSE</v>
      </c>
      <c r="FI51" s="1" t="str">
        <f>IF(ISBLANK(Values!E50),"","FALSE")</f>
        <v>FALSE</v>
      </c>
      <c r="FJ51" s="1" t="str">
        <f>IF(ISBLANK(Values!E50),"","FALSE")</f>
        <v>FALSE</v>
      </c>
      <c r="FM51" s="1" t="str">
        <f>IF(ISBLANK(Values!E50),"","1")</f>
        <v>1</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48" x14ac:dyDescent="0.2">
      <c r="A52" s="1" t="str">
        <f>IF(ISBLANK(Values!E51),"",IF(Values!$B$37="EU","computercomponent","computer"))</f>
        <v>computercomponent</v>
      </c>
      <c r="B52" s="33" t="str">
        <f>IF(ISBLANK(Values!E51),"",Values!F51)</f>
        <v>Lenovo T480s silver - BG</v>
      </c>
      <c r="C52" s="29" t="str">
        <f>IF(ISBLANK(Values!E51),"","TellusRem")</f>
        <v>TellusRem</v>
      </c>
      <c r="D52" s="28">
        <f>IF(ISBLANK(Values!E51),"",Values!E51)</f>
        <v>5714401482086</v>
      </c>
      <c r="E52" s="1" t="str">
        <f>IF(ISBLANK(Values!E51),"","EAN")</f>
        <v>EAN</v>
      </c>
      <c r="F52" s="27" t="str">
        <f>IF(ISBLANK(Values!E51),"",IF(Values!J51, SUBSTITUTE(Values!$B$1, "{language}", Values!H51) &amp; " " &amp;Values!$B$3, SUBSTITUTE(Values!$B$2, "{language}", Values!$H51) &amp; " " &amp;Values!$B$3))</f>
        <v>ersättningsbakgrundsbelyst Lenovo T480s silver - BG tangentbord för Lenovo Thinkpad T480s, T490, E490, L480, L490, L380, L390, L380 Yoga, L390 Yoga, E490, E480</v>
      </c>
      <c r="G52" s="29" t="str">
        <f>IF(ISBLANK(Values!E51),"",IF(Values!$B$20="PartialUpdate","","TellusRem"))</f>
        <v/>
      </c>
      <c r="H52" s="1" t="str">
        <f>IF(ISBLANK(Values!E51),"",Values!$B$16)</f>
        <v>computer-keyboards</v>
      </c>
      <c r="I52" s="1" t="str">
        <f>IF(ISBLANK(Values!E51),"","4730574031")</f>
        <v>4730574031</v>
      </c>
      <c r="J52" s="31" t="str">
        <f>IF(ISBLANK(Values!E51),"",Values!F51 )</f>
        <v>Lenovo T480s silver - BG</v>
      </c>
      <c r="K52" s="27" t="str">
        <f>IF(IF(ISBLANK(Values!E51),"",IF(Values!J51, Values!$B$4, Values!$B$5))=0,"",IF(ISBLANK(Values!E51),"",IF(Values!J51, Values!$B$4, Values!$B$5)))</f>
        <v/>
      </c>
      <c r="L52" s="27">
        <f>IF(ISBLANK(Values!E51),"",IF($CO52="DEFAULT", Values!$B$18, ""))</f>
        <v>5</v>
      </c>
      <c r="M52" s="27" t="str">
        <f>IF(ISBLANK(Values!E51),"",Values!$M51)</f>
        <v>https://download.lenovo.com/Images/Parts/01YN427/01YN427_A.jpg</v>
      </c>
      <c r="N52" s="27" t="str">
        <f>IF(ISBLANK(Values!$F51),"",Values!N51)</f>
        <v>https://download.lenovo.com/Images/Parts/01YN427/01YN427_B.jpg</v>
      </c>
      <c r="O52" s="27" t="str">
        <f>IF(ISBLANK(Values!$F51),"",Values!O51)</f>
        <v>https://download.lenovo.com/Images/Parts/01YN427/01YN427_details.jpg</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Child</v>
      </c>
      <c r="X52" s="29" t="str">
        <f>IF(ISBLANK(Values!E51),"",Values!$B$13)</f>
        <v>Lenovo T490 Parent</v>
      </c>
      <c r="Y52" s="31" t="str">
        <f>IF(ISBLANK(Values!E51),"","Size-Color")</f>
        <v>Size-Color</v>
      </c>
      <c r="Z52" s="29" t="str">
        <f>IF(ISBLANK(Values!E51),"","variation")</f>
        <v>variation</v>
      </c>
      <c r="AA52" s="1" t="str">
        <f>IF(ISBLANK(Values!E51),"",Values!$B$20)</f>
        <v>PartialUpdate</v>
      </c>
      <c r="AB52" s="1" t="str">
        <f>IF(ISBLANK(Values!E51),"",Values!$B$29)</f>
        <v>Tangentbord distribueras av Tellus Remarketing, ledande europeiskt företag för bärbara tangentbord. Tangentbord har rengjorts, packats och testats i vår produktionslinje i Danmark. För eventuella kompatibilitetsfrågor kontakta oss via Amazons webbplats.</v>
      </c>
      <c r="AI52" s="34" t="str">
        <f>IF(ISBLANK(Values!E51),"",IF(Values!I51,Values!$B$23,Values!$B$33))</f>
        <v>👉 RENOVERAT: SPARA PENGAR - Ersättande Lenovo-tangentbord för laptop, samma kvalitet som OEM-tangentbord. TellusRem är den ledande tangentbordsdistributören i världen sedan 2011. Perfekt ersättningstangentbord, lätt att byta ut och installera.</v>
      </c>
      <c r="AJ52" s="32" t="str">
        <f>IF(ISBLANK(Values!E51),"",Values!$B$24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52" s="1" t="str">
        <f>IF(ISBLANK(Values!E51),"",Values!$B$25)</f>
        <v>♻️ MILJÖVÄNLIG PRODUKT - Köp renoverad, KÖP GRÖNT! Minska mer än 80 % koldioxid genom att köpa våra renoverade tangentbord, jämfört med att skaffa ett nytt tangentbord! Perfekt OEM-ersättningsdel för ditt tangentbord.</v>
      </c>
      <c r="AL52" s="1" t="str">
        <f>IF(ISBLANK(Values!E51),"",SUBSTITUTE(SUBSTITUTE(IF(Values!$J51, Values!$B$26, Values!$B$33), "{language}", Values!$H51), "{flag}", INDEX(options!$E$1:$E$20, Values!$V51)))</f>
        <v>👉 LAYOUT – 🇧🇬 Lenovo T480s silver - BG bakgrundsbelyst.</v>
      </c>
      <c r="AM52" s="1" t="str">
        <f>SUBSTITUTE(IF(ISBLANK(Values!E51),"",Values!$B$27),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52" s="27" t="str">
        <f>IF(ISBLANK(Values!E51),"",Values!H51)</f>
        <v>Lenovo T480s silver - BG</v>
      </c>
      <c r="AV52" s="1" t="str">
        <f>IF(ISBLANK(Values!E51),"",IF(Values!J51,"Backlit", "Non-Backlit"))</f>
        <v>Backlit</v>
      </c>
      <c r="AW52"/>
      <c r="BE52" s="1" t="str">
        <f>IF(ISBLANK(Values!E51),"","Professional Audience")</f>
        <v>Professional Audience</v>
      </c>
      <c r="BF52" s="1" t="str">
        <f>IF(ISBLANK(Values!E51),"","Consumer Audience")</f>
        <v>Consumer Audience</v>
      </c>
      <c r="BG52" s="1" t="str">
        <f>IF(ISBLANK(Values!E51),"","Adults")</f>
        <v>Adults</v>
      </c>
      <c r="BH52" s="1" t="str">
        <f>IF(ISBLANK(Values!E51),"","People")</f>
        <v>People</v>
      </c>
      <c r="CG52" s="1">
        <f>IF(ISBLANK(Values!E51),"",Values!$B$11)</f>
        <v>150</v>
      </c>
      <c r="CH52" s="1" t="str">
        <f>IF(ISBLANK(Values!E51),"","GR")</f>
        <v>GR</v>
      </c>
      <c r="CI52" s="1" t="str">
        <f>IF(ISBLANK(Values!E51),"",Values!$B$7)</f>
        <v>32</v>
      </c>
      <c r="CJ52" s="1" t="str">
        <f>IF(ISBLANK(Values!E51),"",Values!$B$8)</f>
        <v>18</v>
      </c>
      <c r="CK52" s="1" t="str">
        <f>IF(ISBLANK(Values!E51),"",Values!$B$9)</f>
        <v>2</v>
      </c>
      <c r="CL52" s="1" t="str">
        <f>IF(ISBLANK(Values!E51),"","CM")</f>
        <v>CM</v>
      </c>
      <c r="CO52" s="1" t="str">
        <f>IF(ISBLANK(Values!E51), "", IF(AND(Values!$B$37=options!$G$2, Values!$C51), "AMAZON_NA", IF(AND(Values!$B$37=options!$G$1, Values!$D51), "AMAZON_EU", "DEFAULT")))</f>
        <v>DEFAULT</v>
      </c>
      <c r="CP52" s="1" t="str">
        <f>IF(ISBLANK(Values!E51),"",Values!$B$7)</f>
        <v>32</v>
      </c>
      <c r="CQ52" s="1" t="str">
        <f>IF(ISBLANK(Values!E51),"",Values!$B$8)</f>
        <v>18</v>
      </c>
      <c r="CR52" s="1" t="str">
        <f>IF(ISBLANK(Values!E51),"",Values!$B$9)</f>
        <v>2</v>
      </c>
      <c r="CS52" s="1">
        <f>IF(ISBLANK(Values!E51),"",Values!$B$11)</f>
        <v>150</v>
      </c>
      <c r="CT52" s="1" t="str">
        <f>IF(ISBLANK(Values!E51),"","GR")</f>
        <v>GR</v>
      </c>
      <c r="CU52" s="1" t="str">
        <f>IF(ISBLANK(Values!E51),"","CM")</f>
        <v>CM</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2" s="1" t="str">
        <f>IF(ISBLANK(Values!E51),"","No")</f>
        <v>No</v>
      </c>
      <c r="DA52" s="1" t="str">
        <f>IF(ISBLANK(Values!E51),"","No")</f>
        <v>No</v>
      </c>
      <c r="DO52" s="1" t="str">
        <f>IF(ISBLANK(Values!E51),"","Parts")</f>
        <v>Parts</v>
      </c>
      <c r="DP52" s="1" t="str">
        <f>IF(ISBLANK(Values!E51),"",Values!$B$31)</f>
        <v>6 månaders garanti efter leveransdatum. I händelse av fel på tangentbordet kommer en ny enhet eller en reservdel till produktens tangentbord att skickas. Vid brist på lager ges full återbetalning.</v>
      </c>
      <c r="DY52" t="str">
        <f>IF(ISBLANK(Values!$E51), "", "not_applicable")</f>
        <v>not_applicable</v>
      </c>
      <c r="EI52" s="1" t="str">
        <f>IF(ISBLANK(Values!E51),"",Values!$B$31)</f>
        <v>6 månaders garanti efter leveransdatum. I händelse av fel på tangentbordet kommer en ny enhet eller en reservdel till produktens tangentbord att skickas. Vid brist på lager ges full återbetalning.</v>
      </c>
      <c r="ES52" s="1" t="str">
        <f>IF(ISBLANK(Values!E51),"","Amazon Tellus UPS")</f>
        <v>Amazon Tellus UPS</v>
      </c>
      <c r="EV52" s="1" t="str">
        <f>IF(ISBLANK(Values!E51),"","New")</f>
        <v>New</v>
      </c>
      <c r="FE52" s="1">
        <f>IF(ISBLANK(Values!E51),"",IF(CO52&lt;&gt;"DEFAULT", "", 3))</f>
        <v>3</v>
      </c>
      <c r="FH52" s="1" t="str">
        <f>IF(ISBLANK(Values!E51),"","FALSE")</f>
        <v>FALSE</v>
      </c>
      <c r="FI52" s="1" t="str">
        <f>IF(ISBLANK(Values!E51),"","FALSE")</f>
        <v>FALSE</v>
      </c>
      <c r="FJ52" s="1" t="str">
        <f>IF(ISBLANK(Values!E51),"","FALSE")</f>
        <v>FALSE</v>
      </c>
      <c r="FM52" s="1" t="str">
        <f>IF(ISBLANK(Values!E51),"","1")</f>
        <v>1</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48" x14ac:dyDescent="0.2">
      <c r="A53" s="1" t="str">
        <f>IF(ISBLANK(Values!E52),"",IF(Values!$B$37="EU","computercomponent","computer"))</f>
        <v>computercomponent</v>
      </c>
      <c r="B53" s="33" t="str">
        <f>IF(ISBLANK(Values!E52),"",Values!F52)</f>
        <v>Lenovo T480s silver - CZ</v>
      </c>
      <c r="C53" s="29" t="str">
        <f>IF(ISBLANK(Values!E52),"","TellusRem")</f>
        <v>TellusRem</v>
      </c>
      <c r="D53" s="28">
        <f>IF(ISBLANK(Values!E52),"",Values!E52)</f>
        <v>5714401482093</v>
      </c>
      <c r="E53" s="1" t="str">
        <f>IF(ISBLANK(Values!E52),"","EAN")</f>
        <v>EAN</v>
      </c>
      <c r="F53" s="27" t="str">
        <f>IF(ISBLANK(Values!E52),"",IF(Values!J52, SUBSTITUTE(Values!$B$1, "{language}", Values!H52) &amp; " " &amp;Values!$B$3, SUBSTITUTE(Values!$B$2, "{language}", Values!$H52) &amp; " " &amp;Values!$B$3))</f>
        <v>ersättningsbakgrundsbelyst Lenovo T480s silver - CZ tangentbord för Lenovo Thinkpad T480s, T490, E490, L480, L490, L380, L390, L380 Yoga, L390 Yoga, E490, E480</v>
      </c>
      <c r="G53" s="29" t="str">
        <f>IF(ISBLANK(Values!E52),"",IF(Values!$B$20="PartialUpdate","","TellusRem"))</f>
        <v/>
      </c>
      <c r="H53" s="1" t="str">
        <f>IF(ISBLANK(Values!E52),"",Values!$B$16)</f>
        <v>computer-keyboards</v>
      </c>
      <c r="I53" s="1" t="str">
        <f>IF(ISBLANK(Values!E52),"","4730574031")</f>
        <v>4730574031</v>
      </c>
      <c r="J53" s="31" t="str">
        <f>IF(ISBLANK(Values!E52),"",Values!F52 )</f>
        <v>Lenovo T480s silver - CZ</v>
      </c>
      <c r="K53" s="27" t="str">
        <f>IF(IF(ISBLANK(Values!E52),"",IF(Values!J52, Values!$B$4, Values!$B$5))=0,"",IF(ISBLANK(Values!E52),"",IF(Values!J52, Values!$B$4, Values!$B$5)))</f>
        <v/>
      </c>
      <c r="L53" s="27">
        <f>IF(ISBLANK(Values!E52),"",IF($CO53="DEFAULT", Values!$B$18, ""))</f>
        <v>5</v>
      </c>
      <c r="M53" s="27" t="str">
        <f>IF(ISBLANK(Values!E52),"",Values!$M52)</f>
        <v>https://download.lenovo.com/Images/Parts/01EN984/01EN984_A.jpg</v>
      </c>
      <c r="N53" s="27" t="str">
        <f>IF(ISBLANK(Values!$F52),"",Values!N52)</f>
        <v>https://download.lenovo.com/Images/Parts/01EN984/01EN984_B.jpg</v>
      </c>
      <c r="O53" s="27" t="str">
        <f>IF(ISBLANK(Values!$F52),"",Values!O52)</f>
        <v>https://download.lenovo.com/Images/Parts/01EN984/01EN984_details.jpg</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Child</v>
      </c>
      <c r="X53" s="29" t="str">
        <f>IF(ISBLANK(Values!E52),"",Values!$B$13)</f>
        <v>Lenovo T490 Parent</v>
      </c>
      <c r="Y53" s="31" t="str">
        <f>IF(ISBLANK(Values!E52),"","Size-Color")</f>
        <v>Size-Color</v>
      </c>
      <c r="Z53" s="29" t="str">
        <f>IF(ISBLANK(Values!E52),"","variation")</f>
        <v>variation</v>
      </c>
      <c r="AA53" s="1" t="str">
        <f>IF(ISBLANK(Values!E52),"",Values!$B$20)</f>
        <v>PartialUpdate</v>
      </c>
      <c r="AB53" s="1" t="str">
        <f>IF(ISBLANK(Values!E52),"",Values!$B$29)</f>
        <v>Tangentbord distribueras av Tellus Remarketing, ledande europeiskt företag för bärbara tangentbord. Tangentbord har rengjorts, packats och testats i vår produktionslinje i Danmark. För eventuella kompatibilitetsfrågor kontakta oss via Amazons webbplats.</v>
      </c>
      <c r="AI53" s="34" t="str">
        <f>IF(ISBLANK(Values!E52),"",IF(Values!I52,Values!$B$23,Values!$B$33))</f>
        <v>👉 RENOVERAT: SPARA PENGAR - Ersättande Lenovo-tangentbord för laptop, samma kvalitet som OEM-tangentbord. TellusRem är den ledande tangentbordsdistributören i världen sedan 2011. Perfekt ersättningstangentbord, lätt att byta ut och installera.</v>
      </c>
      <c r="AJ53" s="32" t="str">
        <f>IF(ISBLANK(Values!E52),"",Values!$B$24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53" s="1" t="str">
        <f>IF(ISBLANK(Values!E52),"",Values!$B$25)</f>
        <v>♻️ MILJÖVÄNLIG PRODUKT - Köp renoverad, KÖP GRÖNT! Minska mer än 80 % koldioxid genom att köpa våra renoverade tangentbord, jämfört med att skaffa ett nytt tangentbord! Perfekt OEM-ersättningsdel för ditt tangentbord.</v>
      </c>
      <c r="AL53" s="1" t="str">
        <f>IF(ISBLANK(Values!E52),"",SUBSTITUTE(SUBSTITUTE(IF(Values!$J52, Values!$B$26, Values!$B$33), "{language}", Values!$H52), "{flag}", INDEX(options!$E$1:$E$20, Values!$V52)))</f>
        <v>👉 LAYOUT – 🇨🇿 Lenovo T480s silver - CZ bakgrundsbelyst.</v>
      </c>
      <c r="AM53" s="1" t="str">
        <f>SUBSTITUTE(IF(ISBLANK(Values!E52),"",Values!$B$27),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53" s="27" t="str">
        <f>IF(ISBLANK(Values!E52),"",Values!H52)</f>
        <v>Lenovo T480s silver - CZ</v>
      </c>
      <c r="AV53" s="1" t="str">
        <f>IF(ISBLANK(Values!E52),"",IF(Values!J52,"Backlit", "Non-Backlit"))</f>
        <v>Backlit</v>
      </c>
      <c r="AW53"/>
      <c r="BE53" s="1" t="str">
        <f>IF(ISBLANK(Values!E52),"","Professional Audience")</f>
        <v>Professional Audience</v>
      </c>
      <c r="BF53" s="1" t="str">
        <f>IF(ISBLANK(Values!E52),"","Consumer Audience")</f>
        <v>Consumer Audience</v>
      </c>
      <c r="BG53" s="1" t="str">
        <f>IF(ISBLANK(Values!E52),"","Adults")</f>
        <v>Adults</v>
      </c>
      <c r="BH53" s="1" t="str">
        <f>IF(ISBLANK(Values!E52),"","People")</f>
        <v>People</v>
      </c>
      <c r="CG53" s="1">
        <f>IF(ISBLANK(Values!E52),"",Values!$B$11)</f>
        <v>150</v>
      </c>
      <c r="CH53" s="1" t="str">
        <f>IF(ISBLANK(Values!E52),"","GR")</f>
        <v>GR</v>
      </c>
      <c r="CI53" s="1" t="str">
        <f>IF(ISBLANK(Values!E52),"",Values!$B$7)</f>
        <v>32</v>
      </c>
      <c r="CJ53" s="1" t="str">
        <f>IF(ISBLANK(Values!E52),"",Values!$B$8)</f>
        <v>18</v>
      </c>
      <c r="CK53" s="1" t="str">
        <f>IF(ISBLANK(Values!E52),"",Values!$B$9)</f>
        <v>2</v>
      </c>
      <c r="CL53" s="1" t="str">
        <f>IF(ISBLANK(Values!E52),"","CM")</f>
        <v>CM</v>
      </c>
      <c r="CO53" s="1" t="str">
        <f>IF(ISBLANK(Values!E52), "", IF(AND(Values!$B$37=options!$G$2, Values!$C52), "AMAZON_NA", IF(AND(Values!$B$37=options!$G$1, Values!$D52), "AMAZON_EU", "DEFAULT")))</f>
        <v>DEFAULT</v>
      </c>
      <c r="CP53" s="1" t="str">
        <f>IF(ISBLANK(Values!E52),"",Values!$B$7)</f>
        <v>32</v>
      </c>
      <c r="CQ53" s="1" t="str">
        <f>IF(ISBLANK(Values!E52),"",Values!$B$8)</f>
        <v>18</v>
      </c>
      <c r="CR53" s="1" t="str">
        <f>IF(ISBLANK(Values!E52),"",Values!$B$9)</f>
        <v>2</v>
      </c>
      <c r="CS53" s="1">
        <f>IF(ISBLANK(Values!E52),"",Values!$B$11)</f>
        <v>150</v>
      </c>
      <c r="CT53" s="1" t="str">
        <f>IF(ISBLANK(Values!E52),"","GR")</f>
        <v>GR</v>
      </c>
      <c r="CU53" s="1" t="str">
        <f>IF(ISBLANK(Values!E52),"","CM")</f>
        <v>CM</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3" s="1" t="str">
        <f>IF(ISBLANK(Values!E52),"","No")</f>
        <v>No</v>
      </c>
      <c r="DA53" s="1" t="str">
        <f>IF(ISBLANK(Values!E52),"","No")</f>
        <v>No</v>
      </c>
      <c r="DO53" s="1" t="str">
        <f>IF(ISBLANK(Values!E52),"","Parts")</f>
        <v>Parts</v>
      </c>
      <c r="DP53" s="1" t="str">
        <f>IF(ISBLANK(Values!E52),"",Values!$B$31)</f>
        <v>6 månaders garanti efter leveransdatum. I händelse av fel på tangentbordet kommer en ny enhet eller en reservdel till produktens tangentbord att skickas. Vid brist på lager ges full återbetalning.</v>
      </c>
      <c r="DY53" t="str">
        <f>IF(ISBLANK(Values!$E52), "", "not_applicable")</f>
        <v>not_applicable</v>
      </c>
      <c r="EI53" s="1" t="str">
        <f>IF(ISBLANK(Values!E52),"",Values!$B$31)</f>
        <v>6 månaders garanti efter leveransdatum. I händelse av fel på tangentbordet kommer en ny enhet eller en reservdel till produktens tangentbord att skickas. Vid brist på lager ges full återbetalning.</v>
      </c>
      <c r="ES53" s="1" t="str">
        <f>IF(ISBLANK(Values!E52),"","Amazon Tellus UPS")</f>
        <v>Amazon Tellus UPS</v>
      </c>
      <c r="EV53" s="1" t="str">
        <f>IF(ISBLANK(Values!E52),"","New")</f>
        <v>New</v>
      </c>
      <c r="FE53" s="1">
        <f>IF(ISBLANK(Values!E52),"",IF(CO53&lt;&gt;"DEFAULT", "", 3))</f>
        <v>3</v>
      </c>
      <c r="FH53" s="1" t="str">
        <f>IF(ISBLANK(Values!E52),"","FALSE")</f>
        <v>FALSE</v>
      </c>
      <c r="FI53" s="1" t="str">
        <f>IF(ISBLANK(Values!E52),"","FALSE")</f>
        <v>FALSE</v>
      </c>
      <c r="FJ53" s="1" t="str">
        <f>IF(ISBLANK(Values!E52),"","FALSE")</f>
        <v>FALSE</v>
      </c>
      <c r="FM53" s="1" t="str">
        <f>IF(ISBLANK(Values!E52),"","1")</f>
        <v>1</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48" x14ac:dyDescent="0.2">
      <c r="A54" s="1" t="str">
        <f>IF(ISBLANK(Values!E53),"",IF(Values!$B$37="EU","computercomponent","computer"))</f>
        <v>computercomponent</v>
      </c>
      <c r="B54" s="33" t="str">
        <f>IF(ISBLANK(Values!E53),"",Values!F53)</f>
        <v>Lenovo T480s silver - DK</v>
      </c>
      <c r="C54" s="29" t="str">
        <f>IF(ISBLANK(Values!E53),"","TellusRem")</f>
        <v>TellusRem</v>
      </c>
      <c r="D54" s="28">
        <f>IF(ISBLANK(Values!E53),"",Values!E53)</f>
        <v>5714401482109</v>
      </c>
      <c r="E54" s="1" t="str">
        <f>IF(ISBLANK(Values!E53),"","EAN")</f>
        <v>EAN</v>
      </c>
      <c r="F54" s="27" t="str">
        <f>IF(ISBLANK(Values!E53),"",IF(Values!J53, SUBSTITUTE(Values!$B$1, "{language}", Values!H53) &amp; " " &amp;Values!$B$3, SUBSTITUTE(Values!$B$2, "{language}", Values!$H53) &amp; " " &amp;Values!$B$3))</f>
        <v>ersättningsbakgrundsbelyst Lenovo T480s silver - DK tangentbord för Lenovo Thinkpad T480s, T490, E490, L480, L490, L380, L390, L380 Yoga, L390 Yoga, E490, E480</v>
      </c>
      <c r="G54" s="29" t="str">
        <f>IF(ISBLANK(Values!E53),"",IF(Values!$B$20="PartialUpdate","","TellusRem"))</f>
        <v/>
      </c>
      <c r="H54" s="1" t="str">
        <f>IF(ISBLANK(Values!E53),"",Values!$B$16)</f>
        <v>computer-keyboards</v>
      </c>
      <c r="I54" s="1" t="str">
        <f>IF(ISBLANK(Values!E53),"","4730574031")</f>
        <v>4730574031</v>
      </c>
      <c r="J54" s="31" t="str">
        <f>IF(ISBLANK(Values!E53),"",Values!F53 )</f>
        <v>Lenovo T480s silver - DK</v>
      </c>
      <c r="K54" s="27" t="str">
        <f>IF(IF(ISBLANK(Values!E53),"",IF(Values!J53, Values!$B$4, Values!$B$5))=0,"",IF(ISBLANK(Values!E53),"",IF(Values!J53, Values!$B$4, Values!$B$5)))</f>
        <v/>
      </c>
      <c r="L54" s="27">
        <f>IF(ISBLANK(Values!E53),"",IF($CO54="DEFAULT", Values!$B$18, ""))</f>
        <v>5</v>
      </c>
      <c r="M54" s="27" t="str">
        <f>IF(ISBLANK(Values!E53),"",Values!$M53)</f>
        <v>https://download.lenovo.com/Images/Parts/01YN389/01YN389_A.jpg</v>
      </c>
      <c r="N54" s="27" t="str">
        <f>IF(ISBLANK(Values!$F53),"",Values!N53)</f>
        <v>https://download.lenovo.com/Images/Parts/01YN389/01YN389_B.jpg</v>
      </c>
      <c r="O54" s="27" t="str">
        <f>IF(ISBLANK(Values!$F53),"",Values!O53)</f>
        <v>https://download.lenovo.com/Images/Parts/01YN389/01YN389_details.jpg</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Child</v>
      </c>
      <c r="X54" s="29" t="str">
        <f>IF(ISBLANK(Values!E53),"",Values!$B$13)</f>
        <v>Lenovo T490 Parent</v>
      </c>
      <c r="Y54" s="31" t="str">
        <f>IF(ISBLANK(Values!E53),"","Size-Color")</f>
        <v>Size-Color</v>
      </c>
      <c r="Z54" s="29" t="str">
        <f>IF(ISBLANK(Values!E53),"","variation")</f>
        <v>variation</v>
      </c>
      <c r="AA54" s="1" t="str">
        <f>IF(ISBLANK(Values!E53),"",Values!$B$20)</f>
        <v>PartialUpdate</v>
      </c>
      <c r="AB54" s="1" t="str">
        <f>IF(ISBLANK(Values!E53),"",Values!$B$29)</f>
        <v>Tangentbord distribueras av Tellus Remarketing, ledande europeiskt företag för bärbara tangentbord. Tangentbord har rengjorts, packats och testats i vår produktionslinje i Danmark. För eventuella kompatibilitetsfrågor kontakta oss via Amazons webbplats.</v>
      </c>
      <c r="AI54" s="34" t="str">
        <f>IF(ISBLANK(Values!E53),"",IF(Values!I53,Values!$B$23,Values!$B$33))</f>
        <v>👉 RENOVERAT: SPARA PENGAR - Ersättande Lenovo-tangentbord för laptop, samma kvalitet som OEM-tangentbord. TellusRem är den ledande tangentbordsdistributören i världen sedan 2011. Perfekt ersättningstangentbord, lätt att byta ut och installera.</v>
      </c>
      <c r="AJ54" s="32" t="str">
        <f>IF(ISBLANK(Values!E53),"",Values!$B$24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54" s="1" t="str">
        <f>IF(ISBLANK(Values!E53),"",Values!$B$25)</f>
        <v>♻️ MILJÖVÄNLIG PRODUKT - Köp renoverad, KÖP GRÖNT! Minska mer än 80 % koldioxid genom att köpa våra renoverade tangentbord, jämfört med att skaffa ett nytt tangentbord! Perfekt OEM-ersättningsdel för ditt tangentbord.</v>
      </c>
      <c r="AL54" s="1" t="str">
        <f>IF(ISBLANK(Values!E53),"",SUBSTITUTE(SUBSTITUTE(IF(Values!$J53, Values!$B$26, Values!$B$33), "{language}", Values!$H53), "{flag}", INDEX(options!$E$1:$E$20, Values!$V53)))</f>
        <v>👉 LAYOUT – 🇩🇰 Lenovo T480s silver - DK bakgrundsbelyst.</v>
      </c>
      <c r="AM54" s="1" t="str">
        <f>SUBSTITUTE(IF(ISBLANK(Values!E53),"",Values!$B$27),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54" s="27" t="str">
        <f>IF(ISBLANK(Values!E53),"",Values!H53)</f>
        <v>Lenovo T480s silver - DK</v>
      </c>
      <c r="AV54" s="1" t="str">
        <f>IF(ISBLANK(Values!E53),"",IF(Values!J53,"Backlit", "Non-Backlit"))</f>
        <v>Backlit</v>
      </c>
      <c r="AW54"/>
      <c r="BE54" s="1" t="str">
        <f>IF(ISBLANK(Values!E53),"","Professional Audience")</f>
        <v>Professional Audience</v>
      </c>
      <c r="BF54" s="1" t="str">
        <f>IF(ISBLANK(Values!E53),"","Consumer Audience")</f>
        <v>Consumer Audience</v>
      </c>
      <c r="BG54" s="1" t="str">
        <f>IF(ISBLANK(Values!E53),"","Adults")</f>
        <v>Adults</v>
      </c>
      <c r="BH54" s="1" t="str">
        <f>IF(ISBLANK(Values!E53),"","People")</f>
        <v>People</v>
      </c>
      <c r="CG54" s="1">
        <f>IF(ISBLANK(Values!E53),"",Values!$B$11)</f>
        <v>150</v>
      </c>
      <c r="CH54" s="1" t="str">
        <f>IF(ISBLANK(Values!E53),"","GR")</f>
        <v>GR</v>
      </c>
      <c r="CI54" s="1" t="str">
        <f>IF(ISBLANK(Values!E53),"",Values!$B$7)</f>
        <v>32</v>
      </c>
      <c r="CJ54" s="1" t="str">
        <f>IF(ISBLANK(Values!E53),"",Values!$B$8)</f>
        <v>18</v>
      </c>
      <c r="CK54" s="1" t="str">
        <f>IF(ISBLANK(Values!E53),"",Values!$B$9)</f>
        <v>2</v>
      </c>
      <c r="CL54" s="1" t="str">
        <f>IF(ISBLANK(Values!E53),"","CM")</f>
        <v>CM</v>
      </c>
      <c r="CO54" s="1" t="str">
        <f>IF(ISBLANK(Values!E53), "", IF(AND(Values!$B$37=options!$G$2, Values!$C53), "AMAZON_NA", IF(AND(Values!$B$37=options!$G$1, Values!$D53), "AMAZON_EU", "DEFAULT")))</f>
        <v>DEFAULT</v>
      </c>
      <c r="CP54" s="1" t="str">
        <f>IF(ISBLANK(Values!E53),"",Values!$B$7)</f>
        <v>32</v>
      </c>
      <c r="CQ54" s="1" t="str">
        <f>IF(ISBLANK(Values!E53),"",Values!$B$8)</f>
        <v>18</v>
      </c>
      <c r="CR54" s="1" t="str">
        <f>IF(ISBLANK(Values!E53),"",Values!$B$9)</f>
        <v>2</v>
      </c>
      <c r="CS54" s="1">
        <f>IF(ISBLANK(Values!E53),"",Values!$B$11)</f>
        <v>150</v>
      </c>
      <c r="CT54" s="1" t="str">
        <f>IF(ISBLANK(Values!E53),"","GR")</f>
        <v>GR</v>
      </c>
      <c r="CU54" s="1" t="str">
        <f>IF(ISBLANK(Values!E53),"","CM")</f>
        <v>CM</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4" s="1" t="str">
        <f>IF(ISBLANK(Values!E53),"","No")</f>
        <v>No</v>
      </c>
      <c r="DA54" s="1" t="str">
        <f>IF(ISBLANK(Values!E53),"","No")</f>
        <v>No</v>
      </c>
      <c r="DO54" s="1" t="str">
        <f>IF(ISBLANK(Values!E53),"","Parts")</f>
        <v>Parts</v>
      </c>
      <c r="DP54" s="1" t="str">
        <f>IF(ISBLANK(Values!E53),"",Values!$B$31)</f>
        <v>6 månaders garanti efter leveransdatum. I händelse av fel på tangentbordet kommer en ny enhet eller en reservdel till produktens tangentbord att skickas. Vid brist på lager ges full återbetalning.</v>
      </c>
      <c r="DY54" t="str">
        <f>IF(ISBLANK(Values!$E53), "", "not_applicable")</f>
        <v>not_applicable</v>
      </c>
      <c r="EI54" s="1" t="str">
        <f>IF(ISBLANK(Values!E53),"",Values!$B$31)</f>
        <v>6 månaders garanti efter leveransdatum. I händelse av fel på tangentbordet kommer en ny enhet eller en reservdel till produktens tangentbord att skickas. Vid brist på lager ges full återbetalning.</v>
      </c>
      <c r="ES54" s="1" t="str">
        <f>IF(ISBLANK(Values!E53),"","Amazon Tellus UPS")</f>
        <v>Amazon Tellus UPS</v>
      </c>
      <c r="EV54" s="1" t="str">
        <f>IF(ISBLANK(Values!E53),"","New")</f>
        <v>New</v>
      </c>
      <c r="FE54" s="1">
        <f>IF(ISBLANK(Values!E53),"",IF(CO54&lt;&gt;"DEFAULT", "", 3))</f>
        <v>3</v>
      </c>
      <c r="FH54" s="1" t="str">
        <f>IF(ISBLANK(Values!E53),"","FALSE")</f>
        <v>FALSE</v>
      </c>
      <c r="FI54" s="1" t="str">
        <f>IF(ISBLANK(Values!E53),"","FALSE")</f>
        <v>FALSE</v>
      </c>
      <c r="FJ54" s="1" t="str">
        <f>IF(ISBLANK(Values!E53),"","FALSE")</f>
        <v>FALSE</v>
      </c>
      <c r="FM54" s="1" t="str">
        <f>IF(ISBLANK(Values!E53),"","1")</f>
        <v>1</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48" x14ac:dyDescent="0.2">
      <c r="A55" s="1" t="str">
        <f>IF(ISBLANK(Values!E54),"",IF(Values!$B$37="EU","computercomponent","computer"))</f>
        <v>computercomponent</v>
      </c>
      <c r="B55" s="33" t="str">
        <f>IF(ISBLANK(Values!E54),"",Values!F54)</f>
        <v>Lenovo T480s silver - HU</v>
      </c>
      <c r="C55" s="29" t="str">
        <f>IF(ISBLANK(Values!E54),"","TellusRem")</f>
        <v>TellusRem</v>
      </c>
      <c r="D55" s="28">
        <f>IF(ISBLANK(Values!E54),"",Values!E54)</f>
        <v>5714401482116</v>
      </c>
      <c r="E55" s="1" t="str">
        <f>IF(ISBLANK(Values!E54),"","EAN")</f>
        <v>EAN</v>
      </c>
      <c r="F55" s="27" t="str">
        <f>IF(ISBLANK(Values!E54),"",IF(Values!J54, SUBSTITUTE(Values!$B$1, "{language}", Values!H54) &amp; " " &amp;Values!$B$3, SUBSTITUTE(Values!$B$2, "{language}", Values!$H54) &amp; " " &amp;Values!$B$3))</f>
        <v>ersättningsbakgrundsbelyst Lenovo T480s silver - HU tangentbord för Lenovo Thinkpad T480s, T490, E490, L480, L490, L380, L390, L380 Yoga, L390 Yoga, E490, E480</v>
      </c>
      <c r="G55" s="29" t="str">
        <f>IF(ISBLANK(Values!E54),"",IF(Values!$B$20="PartialUpdate","","TellusRem"))</f>
        <v/>
      </c>
      <c r="H55" s="1" t="str">
        <f>IF(ISBLANK(Values!E54),"",Values!$B$16)</f>
        <v>computer-keyboards</v>
      </c>
      <c r="I55" s="1" t="str">
        <f>IF(ISBLANK(Values!E54),"","4730574031")</f>
        <v>4730574031</v>
      </c>
      <c r="J55" s="31" t="str">
        <f>IF(ISBLANK(Values!E54),"",Values!F54 )</f>
        <v>Lenovo T480s silver - HU</v>
      </c>
      <c r="K55" s="27" t="str">
        <f>IF(IF(ISBLANK(Values!E54),"",IF(Values!J54, Values!$B$4, Values!$B$5))=0,"",IF(ISBLANK(Values!E54),"",IF(Values!J54, Values!$B$4, Values!$B$5)))</f>
        <v/>
      </c>
      <c r="L55" s="27">
        <f>IF(ISBLANK(Values!E54),"",IF($CO55="DEFAULT", Values!$B$18, ""))</f>
        <v>5</v>
      </c>
      <c r="M55" s="27" t="str">
        <f>IF(ISBLANK(Values!E54),"",Values!$M54)</f>
        <v>https://download.lenovo.com/Images/Parts/01YN435/01YN435_A.jpg</v>
      </c>
      <c r="N55" s="27" t="str">
        <f>IF(ISBLANK(Values!$F54),"",Values!N54)</f>
        <v>https://download.lenovo.com/Images/Parts/01YN435/01YN435_B.jpg</v>
      </c>
      <c r="O55" s="27" t="str">
        <f>IF(ISBLANK(Values!$F54),"",Values!O54)</f>
        <v>https://download.lenovo.com/Images/Parts/01YN435/01YN435_details.jpg</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Child</v>
      </c>
      <c r="X55" s="29" t="str">
        <f>IF(ISBLANK(Values!E54),"",Values!$B$13)</f>
        <v>Lenovo T490 Parent</v>
      </c>
      <c r="Y55" s="31" t="str">
        <f>IF(ISBLANK(Values!E54),"","Size-Color")</f>
        <v>Size-Color</v>
      </c>
      <c r="Z55" s="29" t="str">
        <f>IF(ISBLANK(Values!E54),"","variation")</f>
        <v>variation</v>
      </c>
      <c r="AA55" s="1" t="str">
        <f>IF(ISBLANK(Values!E54),"",Values!$B$20)</f>
        <v>PartialUpdate</v>
      </c>
      <c r="AB55" s="1" t="str">
        <f>IF(ISBLANK(Values!E54),"",Values!$B$29)</f>
        <v>Tangentbord distribueras av Tellus Remarketing, ledande europeiskt företag för bärbara tangentbord. Tangentbord har rengjorts, packats och testats i vår produktionslinje i Danmark. För eventuella kompatibilitetsfrågor kontakta oss via Amazons webbplats.</v>
      </c>
      <c r="AI55" s="34" t="str">
        <f>IF(ISBLANK(Values!E54),"",IF(Values!I54,Values!$B$23,Values!$B$33))</f>
        <v>👉 RENOVERAT: SPARA PENGAR - Ersättande Lenovo-tangentbord för laptop, samma kvalitet som OEM-tangentbord. TellusRem är den ledande tangentbordsdistributören i världen sedan 2011. Perfekt ersättningstangentbord, lätt att byta ut och installera.</v>
      </c>
      <c r="AJ55" s="32" t="str">
        <f>IF(ISBLANK(Values!E54),"",Values!$B$24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55" s="1" t="str">
        <f>IF(ISBLANK(Values!E54),"",Values!$B$25)</f>
        <v>♻️ MILJÖVÄNLIG PRODUKT - Köp renoverad, KÖP GRÖNT! Minska mer än 80 % koldioxid genom att köpa våra renoverade tangentbord, jämfört med att skaffa ett nytt tangentbord! Perfekt OEM-ersättningsdel för ditt tangentbord.</v>
      </c>
      <c r="AL55" s="1" t="str">
        <f>IF(ISBLANK(Values!E54),"",SUBSTITUTE(SUBSTITUTE(IF(Values!$J54, Values!$B$26, Values!$B$33), "{language}", Values!$H54), "{flag}", INDEX(options!$E$1:$E$20, Values!$V54)))</f>
        <v>👉 LAYOUT – 🇭🇺 Lenovo T480s silver - HU bakgrundsbelyst.</v>
      </c>
      <c r="AM55" s="1" t="str">
        <f>SUBSTITUTE(IF(ISBLANK(Values!E54),"",Values!$B$27),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55" s="27" t="str">
        <f>IF(ISBLANK(Values!E54),"",Values!H54)</f>
        <v>Lenovo T480s silver - HU</v>
      </c>
      <c r="AV55" s="1" t="str">
        <f>IF(ISBLANK(Values!E54),"",IF(Values!J54,"Backlit", "Non-Backlit"))</f>
        <v>Backlit</v>
      </c>
      <c r="AW55"/>
      <c r="BE55" s="1" t="str">
        <f>IF(ISBLANK(Values!E54),"","Professional Audience")</f>
        <v>Professional Audience</v>
      </c>
      <c r="BF55" s="1" t="str">
        <f>IF(ISBLANK(Values!E54),"","Consumer Audience")</f>
        <v>Consumer Audience</v>
      </c>
      <c r="BG55" s="1" t="str">
        <f>IF(ISBLANK(Values!E54),"","Adults")</f>
        <v>Adults</v>
      </c>
      <c r="BH55" s="1" t="str">
        <f>IF(ISBLANK(Values!E54),"","People")</f>
        <v>People</v>
      </c>
      <c r="CG55" s="1">
        <f>IF(ISBLANK(Values!E54),"",Values!$B$11)</f>
        <v>150</v>
      </c>
      <c r="CH55" s="1" t="str">
        <f>IF(ISBLANK(Values!E54),"","GR")</f>
        <v>GR</v>
      </c>
      <c r="CI55" s="1" t="str">
        <f>IF(ISBLANK(Values!E54),"",Values!$B$7)</f>
        <v>32</v>
      </c>
      <c r="CJ55" s="1" t="str">
        <f>IF(ISBLANK(Values!E54),"",Values!$B$8)</f>
        <v>18</v>
      </c>
      <c r="CK55" s="1" t="str">
        <f>IF(ISBLANK(Values!E54),"",Values!$B$9)</f>
        <v>2</v>
      </c>
      <c r="CL55" s="1" t="str">
        <f>IF(ISBLANK(Values!E54),"","CM")</f>
        <v>CM</v>
      </c>
      <c r="CO55" s="1" t="str">
        <f>IF(ISBLANK(Values!E54), "", IF(AND(Values!$B$37=options!$G$2, Values!$C54), "AMAZON_NA", IF(AND(Values!$B$37=options!$G$1, Values!$D54), "AMAZON_EU", "DEFAULT")))</f>
        <v>DEFAULT</v>
      </c>
      <c r="CP55" s="1" t="str">
        <f>IF(ISBLANK(Values!E54),"",Values!$B$7)</f>
        <v>32</v>
      </c>
      <c r="CQ55" s="1" t="str">
        <f>IF(ISBLANK(Values!E54),"",Values!$B$8)</f>
        <v>18</v>
      </c>
      <c r="CR55" s="1" t="str">
        <f>IF(ISBLANK(Values!E54),"",Values!$B$9)</f>
        <v>2</v>
      </c>
      <c r="CS55" s="1">
        <f>IF(ISBLANK(Values!E54),"",Values!$B$11)</f>
        <v>150</v>
      </c>
      <c r="CT55" s="1" t="str">
        <f>IF(ISBLANK(Values!E54),"","GR")</f>
        <v>GR</v>
      </c>
      <c r="CU55" s="1" t="str">
        <f>IF(ISBLANK(Values!E54),"","CM")</f>
        <v>CM</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5" s="1" t="str">
        <f>IF(ISBLANK(Values!E54),"","No")</f>
        <v>No</v>
      </c>
      <c r="DA55" s="1" t="str">
        <f>IF(ISBLANK(Values!E54),"","No")</f>
        <v>No</v>
      </c>
      <c r="DO55" s="1" t="str">
        <f>IF(ISBLANK(Values!E54),"","Parts")</f>
        <v>Parts</v>
      </c>
      <c r="DP55" s="1" t="str">
        <f>IF(ISBLANK(Values!E54),"",Values!$B$31)</f>
        <v>6 månaders garanti efter leveransdatum. I händelse av fel på tangentbordet kommer en ny enhet eller en reservdel till produktens tangentbord att skickas. Vid brist på lager ges full återbetalning.</v>
      </c>
      <c r="DY55" t="str">
        <f>IF(ISBLANK(Values!$E54), "", "not_applicable")</f>
        <v>not_applicable</v>
      </c>
      <c r="EI55" s="1" t="str">
        <f>IF(ISBLANK(Values!E54),"",Values!$B$31)</f>
        <v>6 månaders garanti efter leveransdatum. I händelse av fel på tangentbordet kommer en ny enhet eller en reservdel till produktens tangentbord att skickas. Vid brist på lager ges full återbetalning.</v>
      </c>
      <c r="ES55" s="1" t="str">
        <f>IF(ISBLANK(Values!E54),"","Amazon Tellus UPS")</f>
        <v>Amazon Tellus UPS</v>
      </c>
      <c r="EV55" s="1" t="str">
        <f>IF(ISBLANK(Values!E54),"","New")</f>
        <v>New</v>
      </c>
      <c r="FE55" s="1">
        <f>IF(ISBLANK(Values!E54),"",IF(CO55&lt;&gt;"DEFAULT", "", 3))</f>
        <v>3</v>
      </c>
      <c r="FH55" s="1" t="str">
        <f>IF(ISBLANK(Values!E54),"","FALSE")</f>
        <v>FALSE</v>
      </c>
      <c r="FI55" s="1" t="str">
        <f>IF(ISBLANK(Values!E54),"","FALSE")</f>
        <v>FALSE</v>
      </c>
      <c r="FJ55" s="1" t="str">
        <f>IF(ISBLANK(Values!E54),"","FALSE")</f>
        <v>FALSE</v>
      </c>
      <c r="FM55" s="1" t="str">
        <f>IF(ISBLANK(Values!E54),"","1")</f>
        <v>1</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48" x14ac:dyDescent="0.2">
      <c r="A56" s="1" t="str">
        <f>IF(ISBLANK(Values!E55),"",IF(Values!$B$37="EU","computercomponent","computer"))</f>
        <v>computercomponent</v>
      </c>
      <c r="B56" s="33" t="str">
        <f>IF(ISBLANK(Values!E55),"",Values!F55)</f>
        <v>Lenovo T480s silver - NL</v>
      </c>
      <c r="C56" s="29" t="str">
        <f>IF(ISBLANK(Values!E55),"","TellusRem")</f>
        <v>TellusRem</v>
      </c>
      <c r="D56" s="28">
        <f>IF(ISBLANK(Values!E55),"",Values!E55)</f>
        <v>5714401482123</v>
      </c>
      <c r="E56" s="1" t="str">
        <f>IF(ISBLANK(Values!E55),"","EAN")</f>
        <v>EAN</v>
      </c>
      <c r="F56" s="27" t="str">
        <f>IF(ISBLANK(Values!E55),"",IF(Values!J55, SUBSTITUTE(Values!$B$1, "{language}", Values!H55) &amp; " " &amp;Values!$B$3, SUBSTITUTE(Values!$B$2, "{language}", Values!$H55) &amp; " " &amp;Values!$B$3))</f>
        <v>ersättningsbakgrundsbelyst Lenovo T480s silver - NL tangentbord för Lenovo Thinkpad T480s, T490, E490, L480, L490, L380, L390, L380 Yoga, L390 Yoga, E490, E480</v>
      </c>
      <c r="G56" s="29" t="str">
        <f>IF(ISBLANK(Values!E55),"",IF(Values!$B$20="PartialUpdate","","TellusRem"))</f>
        <v/>
      </c>
      <c r="H56" s="1" t="str">
        <f>IF(ISBLANK(Values!E55),"",Values!$B$16)</f>
        <v>computer-keyboards</v>
      </c>
      <c r="I56" s="1" t="str">
        <f>IF(ISBLANK(Values!E55),"","4730574031")</f>
        <v>4730574031</v>
      </c>
      <c r="J56" s="31" t="str">
        <f>IF(ISBLANK(Values!E55),"",Values!F55 )</f>
        <v>Lenovo T480s silver - NL</v>
      </c>
      <c r="K56" s="27" t="str">
        <f>IF(IF(ISBLANK(Values!E55),"",IF(Values!J55, Values!$B$4, Values!$B$5))=0,"",IF(ISBLANK(Values!E55),"",IF(Values!J55, Values!$B$4, Values!$B$5)))</f>
        <v/>
      </c>
      <c r="L56" s="27">
        <f>IF(ISBLANK(Values!E55),"",IF($CO56="DEFAULT", Values!$B$18, ""))</f>
        <v>5</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Child</v>
      </c>
      <c r="X56" s="29" t="str">
        <f>IF(ISBLANK(Values!E55),"",Values!$B$13)</f>
        <v>Lenovo T490 Parent</v>
      </c>
      <c r="Y56" s="31" t="str">
        <f>IF(ISBLANK(Values!E55),"","Size-Color")</f>
        <v>Size-Color</v>
      </c>
      <c r="Z56" s="29" t="str">
        <f>IF(ISBLANK(Values!E55),"","variation")</f>
        <v>variation</v>
      </c>
      <c r="AA56" s="1" t="str">
        <f>IF(ISBLANK(Values!E55),"",Values!$B$20)</f>
        <v>PartialUpdate</v>
      </c>
      <c r="AB56" s="1" t="str">
        <f>IF(ISBLANK(Values!E55),"",Values!$B$29)</f>
        <v>Tangentbord distribueras av Tellus Remarketing, ledande europeiskt företag för bärbara tangentbord. Tangentbord har rengjorts, packats och testats i vår produktionslinje i Danmark. För eventuella kompatibilitetsfrågor kontakta oss via Amazons webbplats.</v>
      </c>
      <c r="AI56" s="34" t="str">
        <f>IF(ISBLANK(Values!E55),"",IF(Values!I55,Values!$B$23,Values!$B$33))</f>
        <v>👉 RENOVERAT: SPARA PENGAR - Ersättande Lenovo-tangentbord för laptop, samma kvalitet som OEM-tangentbord. TellusRem är den ledande tangentbordsdistributören i världen sedan 2011. Perfekt ersättningstangentbord, lätt att byta ut och installera.</v>
      </c>
      <c r="AJ56" s="32" t="str">
        <f>IF(ISBLANK(Values!E55),"",Values!$B$24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56" s="1" t="str">
        <f>IF(ISBLANK(Values!E55),"",Values!$B$25)</f>
        <v>♻️ MILJÖVÄNLIG PRODUKT - Köp renoverad, KÖP GRÖNT! Minska mer än 80 % koldioxid genom att köpa våra renoverade tangentbord, jämfört med att skaffa ett nytt tangentbord! Perfekt OEM-ersättningsdel för ditt tangentbord.</v>
      </c>
      <c r="AL56" s="1" t="str">
        <f>IF(ISBLANK(Values!E55),"",SUBSTITUTE(SUBSTITUTE(IF(Values!$J55, Values!$B$26, Values!$B$33), "{language}", Values!$H55), "{flag}", INDEX(options!$E$1:$E$20, Values!$V55)))</f>
        <v>👉 LAYOUT – 🇳🇱 Lenovo T480s silver - NL bakgrundsbelyst.</v>
      </c>
      <c r="AM56" s="1" t="str">
        <f>SUBSTITUTE(IF(ISBLANK(Values!E55),"",Values!$B$27),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56" s="27" t="str">
        <f>IF(ISBLANK(Values!E55),"",Values!H55)</f>
        <v>Lenovo T480s silver - NL</v>
      </c>
      <c r="AV56" s="1" t="str">
        <f>IF(ISBLANK(Values!E55),"",IF(Values!J55,"Backlit", "Non-Backlit"))</f>
        <v>Backlit</v>
      </c>
      <c r="AW56"/>
      <c r="BE56" s="1" t="str">
        <f>IF(ISBLANK(Values!E55),"","Professional Audience")</f>
        <v>Professional Audience</v>
      </c>
      <c r="BF56" s="1" t="str">
        <f>IF(ISBLANK(Values!E55),"","Consumer Audience")</f>
        <v>Consumer Audience</v>
      </c>
      <c r="BG56" s="1" t="str">
        <f>IF(ISBLANK(Values!E55),"","Adults")</f>
        <v>Adults</v>
      </c>
      <c r="BH56" s="1" t="str">
        <f>IF(ISBLANK(Values!E55),"","People")</f>
        <v>People</v>
      </c>
      <c r="CG56" s="1">
        <f>IF(ISBLANK(Values!E55),"",Values!$B$11)</f>
        <v>150</v>
      </c>
      <c r="CH56" s="1" t="str">
        <f>IF(ISBLANK(Values!E55),"","GR")</f>
        <v>GR</v>
      </c>
      <c r="CI56" s="1" t="str">
        <f>IF(ISBLANK(Values!E55),"",Values!$B$7)</f>
        <v>32</v>
      </c>
      <c r="CJ56" s="1" t="str">
        <f>IF(ISBLANK(Values!E55),"",Values!$B$8)</f>
        <v>18</v>
      </c>
      <c r="CK56" s="1" t="str">
        <f>IF(ISBLANK(Values!E55),"",Values!$B$9)</f>
        <v>2</v>
      </c>
      <c r="CL56" s="1" t="str">
        <f>IF(ISBLANK(Values!E55),"","CM")</f>
        <v>CM</v>
      </c>
      <c r="CO56" s="1" t="str">
        <f>IF(ISBLANK(Values!E55), "", IF(AND(Values!$B$37=options!$G$2, Values!$C55), "AMAZON_NA", IF(AND(Values!$B$37=options!$G$1, Values!$D55), "AMAZON_EU", "DEFAULT")))</f>
        <v>DEFAULT</v>
      </c>
      <c r="CP56" s="1" t="str">
        <f>IF(ISBLANK(Values!E55),"",Values!$B$7)</f>
        <v>32</v>
      </c>
      <c r="CQ56" s="1" t="str">
        <f>IF(ISBLANK(Values!E55),"",Values!$B$8)</f>
        <v>18</v>
      </c>
      <c r="CR56" s="1" t="str">
        <f>IF(ISBLANK(Values!E55),"",Values!$B$9)</f>
        <v>2</v>
      </c>
      <c r="CS56" s="1">
        <f>IF(ISBLANK(Values!E55),"",Values!$B$11)</f>
        <v>150</v>
      </c>
      <c r="CT56" s="1" t="str">
        <f>IF(ISBLANK(Values!E55),"","GR")</f>
        <v>GR</v>
      </c>
      <c r="CU56" s="1" t="str">
        <f>IF(ISBLANK(Values!E55),"","CM")</f>
        <v>CM</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6" s="1" t="str">
        <f>IF(ISBLANK(Values!E55),"","No")</f>
        <v>No</v>
      </c>
      <c r="DA56" s="1" t="str">
        <f>IF(ISBLANK(Values!E55),"","No")</f>
        <v>No</v>
      </c>
      <c r="DO56" s="1" t="str">
        <f>IF(ISBLANK(Values!E55),"","Parts")</f>
        <v>Parts</v>
      </c>
      <c r="DP56" s="1" t="str">
        <f>IF(ISBLANK(Values!E55),"",Values!$B$31)</f>
        <v>6 månaders garanti efter leveransdatum. I händelse av fel på tangentbordet kommer en ny enhet eller en reservdel till produktens tangentbord att skickas. Vid brist på lager ges full återbetalning.</v>
      </c>
      <c r="DY56" t="str">
        <f>IF(ISBLANK(Values!$E55), "", "not_applicable")</f>
        <v>not_applicable</v>
      </c>
      <c r="EI56" s="1" t="str">
        <f>IF(ISBLANK(Values!E55),"",Values!$B$31)</f>
        <v>6 månaders garanti efter leveransdatum. I händelse av fel på tangentbordet kommer en ny enhet eller en reservdel till produktens tangentbord att skickas. Vid brist på lager ges full återbetalning.</v>
      </c>
      <c r="ES56" s="1" t="str">
        <f>IF(ISBLANK(Values!E55),"","Amazon Tellus UPS")</f>
        <v>Amazon Tellus UPS</v>
      </c>
      <c r="EV56" s="1" t="str">
        <f>IF(ISBLANK(Values!E55),"","New")</f>
        <v>New</v>
      </c>
      <c r="FE56" s="1">
        <f>IF(ISBLANK(Values!E55),"",IF(CO56&lt;&gt;"DEFAULT", "", 3))</f>
        <v>3</v>
      </c>
      <c r="FH56" s="1" t="str">
        <f>IF(ISBLANK(Values!E55),"","FALSE")</f>
        <v>FALSE</v>
      </c>
      <c r="FI56" s="1" t="str">
        <f>IF(ISBLANK(Values!E55),"","FALSE")</f>
        <v>FALSE</v>
      </c>
      <c r="FJ56" s="1" t="str">
        <f>IF(ISBLANK(Values!E55),"","FALSE")</f>
        <v>FALSE</v>
      </c>
      <c r="FM56" s="1" t="str">
        <f>IF(ISBLANK(Values!E55),"","1")</f>
        <v>1</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48" x14ac:dyDescent="0.2">
      <c r="A57" s="1" t="str">
        <f>IF(ISBLANK(Values!E56),"",IF(Values!$B$37="EU","computercomponent","computer"))</f>
        <v>computercomponent</v>
      </c>
      <c r="B57" s="33" t="str">
        <f>IF(ISBLANK(Values!E56),"",Values!F56)</f>
        <v>Lenovo T480s silver - NO</v>
      </c>
      <c r="C57" s="29" t="str">
        <f>IF(ISBLANK(Values!E56),"","TellusRem")</f>
        <v>TellusRem</v>
      </c>
      <c r="D57" s="28">
        <f>IF(ISBLANK(Values!E56),"",Values!E56)</f>
        <v>5714401482130</v>
      </c>
      <c r="E57" s="1" t="str">
        <f>IF(ISBLANK(Values!E56),"","EAN")</f>
        <v>EAN</v>
      </c>
      <c r="F57" s="27" t="str">
        <f>IF(ISBLANK(Values!E56),"",IF(Values!J56, SUBSTITUTE(Values!$B$1, "{language}", Values!H56) &amp; " " &amp;Values!$B$3, SUBSTITUTE(Values!$B$2, "{language}", Values!$H56) &amp; " " &amp;Values!$B$3))</f>
        <v>ersättningsbakgrundsbelyst Lenovo T480s silver - NO tangentbord för Lenovo Thinkpad T480s, T490, E490, L480, L490, L380, L390, L380 Yoga, L390 Yoga, E490, E480</v>
      </c>
      <c r="G57" s="29" t="str">
        <f>IF(ISBLANK(Values!E56),"",IF(Values!$B$20="PartialUpdate","","TellusRem"))</f>
        <v/>
      </c>
      <c r="H57" s="1" t="str">
        <f>IF(ISBLANK(Values!E56),"",Values!$B$16)</f>
        <v>computer-keyboards</v>
      </c>
      <c r="I57" s="1" t="str">
        <f>IF(ISBLANK(Values!E56),"","4730574031")</f>
        <v>4730574031</v>
      </c>
      <c r="J57" s="31" t="str">
        <f>IF(ISBLANK(Values!E56),"",Values!F56 )</f>
        <v>Lenovo T480s silver - NO</v>
      </c>
      <c r="K57" s="27" t="str">
        <f>IF(IF(ISBLANK(Values!E56),"",IF(Values!J56, Values!$B$4, Values!$B$5))=0,"",IF(ISBLANK(Values!E56),"",IF(Values!J56, Values!$B$4, Values!$B$5)))</f>
        <v/>
      </c>
      <c r="L57" s="27">
        <f>IF(ISBLANK(Values!E56),"",IF($CO57="DEFAULT", Values!$B$18, ""))</f>
        <v>5</v>
      </c>
      <c r="M57" s="27" t="str">
        <f>IF(ISBLANK(Values!E56),"",Values!$M56)</f>
        <v>https://download.lenovo.com/Images/Parts/01YN360/01YN360_A.jpg</v>
      </c>
      <c r="N57" s="27" t="str">
        <f>IF(ISBLANK(Values!$F56),"",Values!N56)</f>
        <v>https://download.lenovo.com/Images/Parts/01YN360/01YN360_B.jpg</v>
      </c>
      <c r="O57" s="27" t="str">
        <f>IF(ISBLANK(Values!$F56),"",Values!O56)</f>
        <v>https://download.lenovo.com/Images/Parts/01YN360/01YN360_details.jpg</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Child</v>
      </c>
      <c r="X57" s="29" t="str">
        <f>IF(ISBLANK(Values!E56),"",Values!$B$13)</f>
        <v>Lenovo T490 Parent</v>
      </c>
      <c r="Y57" s="31" t="str">
        <f>IF(ISBLANK(Values!E56),"","Size-Color")</f>
        <v>Size-Color</v>
      </c>
      <c r="Z57" s="29" t="str">
        <f>IF(ISBLANK(Values!E56),"","variation")</f>
        <v>variation</v>
      </c>
      <c r="AA57" s="1" t="str">
        <f>IF(ISBLANK(Values!E56),"",Values!$B$20)</f>
        <v>PartialUpdate</v>
      </c>
      <c r="AB57" s="1" t="str">
        <f>IF(ISBLANK(Values!E56),"",Values!$B$29)</f>
        <v>Tangentbord distribueras av Tellus Remarketing, ledande europeiskt företag för bärbara tangentbord. Tangentbord har rengjorts, packats och testats i vår produktionslinje i Danmark. För eventuella kompatibilitetsfrågor kontakta oss via Amazons webbplats.</v>
      </c>
      <c r="AI57" s="34" t="str">
        <f>IF(ISBLANK(Values!E56),"",IF(Values!I56,Values!$B$23,Values!$B$33))</f>
        <v>👉 RENOVERAT: SPARA PENGAR - Ersättande Lenovo-tangentbord för laptop, samma kvalitet som OEM-tangentbord. TellusRem är den ledande tangentbordsdistributören i världen sedan 2011. Perfekt ersättningstangentbord, lätt att byta ut och installera.</v>
      </c>
      <c r="AJ57" s="32" t="str">
        <f>IF(ISBLANK(Values!E56),"",Values!$B$24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57" s="1" t="str">
        <f>IF(ISBLANK(Values!E56),"",Values!$B$25)</f>
        <v>♻️ MILJÖVÄNLIG PRODUKT - Köp renoverad, KÖP GRÖNT! Minska mer än 80 % koldioxid genom att köpa våra renoverade tangentbord, jämfört med att skaffa ett nytt tangentbord! Perfekt OEM-ersättningsdel för ditt tangentbord.</v>
      </c>
      <c r="AL57" s="1" t="str">
        <f>IF(ISBLANK(Values!E56),"",SUBSTITUTE(SUBSTITUTE(IF(Values!$J56, Values!$B$26, Values!$B$33), "{language}", Values!$H56), "{flag}", INDEX(options!$E$1:$E$20, Values!$V56)))</f>
        <v>👉 LAYOUT – 🇳🇴 Lenovo T480s silver - NO bakgrundsbelyst.</v>
      </c>
      <c r="AM57" s="1" t="str">
        <f>SUBSTITUTE(IF(ISBLANK(Values!E56),"",Values!$B$27),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57" s="27" t="str">
        <f>IF(ISBLANK(Values!E56),"",Values!H56)</f>
        <v>Lenovo T480s silver - NO</v>
      </c>
      <c r="AV57" s="1" t="str">
        <f>IF(ISBLANK(Values!E56),"",IF(Values!J56,"Backlit", "Non-Backlit"))</f>
        <v>Backlit</v>
      </c>
      <c r="AW57"/>
      <c r="BE57" s="1" t="str">
        <f>IF(ISBLANK(Values!E56),"","Professional Audience")</f>
        <v>Professional Audience</v>
      </c>
      <c r="BF57" s="1" t="str">
        <f>IF(ISBLANK(Values!E56),"","Consumer Audience")</f>
        <v>Consumer Audience</v>
      </c>
      <c r="BG57" s="1" t="str">
        <f>IF(ISBLANK(Values!E56),"","Adults")</f>
        <v>Adults</v>
      </c>
      <c r="BH57" s="1" t="str">
        <f>IF(ISBLANK(Values!E56),"","People")</f>
        <v>People</v>
      </c>
      <c r="CG57" s="1">
        <f>IF(ISBLANK(Values!E56),"",Values!$B$11)</f>
        <v>150</v>
      </c>
      <c r="CH57" s="1" t="str">
        <f>IF(ISBLANK(Values!E56),"","GR")</f>
        <v>GR</v>
      </c>
      <c r="CI57" s="1" t="str">
        <f>IF(ISBLANK(Values!E56),"",Values!$B$7)</f>
        <v>32</v>
      </c>
      <c r="CJ57" s="1" t="str">
        <f>IF(ISBLANK(Values!E56),"",Values!$B$8)</f>
        <v>18</v>
      </c>
      <c r="CK57" s="1" t="str">
        <f>IF(ISBLANK(Values!E56),"",Values!$B$9)</f>
        <v>2</v>
      </c>
      <c r="CL57" s="1" t="str">
        <f>IF(ISBLANK(Values!E56),"","CM")</f>
        <v>CM</v>
      </c>
      <c r="CO57" s="1" t="str">
        <f>IF(ISBLANK(Values!E56), "", IF(AND(Values!$B$37=options!$G$2, Values!$C56), "AMAZON_NA", IF(AND(Values!$B$37=options!$G$1, Values!$D56), "AMAZON_EU", "DEFAULT")))</f>
        <v>DEFAULT</v>
      </c>
      <c r="CP57" s="1" t="str">
        <f>IF(ISBLANK(Values!E56),"",Values!$B$7)</f>
        <v>32</v>
      </c>
      <c r="CQ57" s="1" t="str">
        <f>IF(ISBLANK(Values!E56),"",Values!$B$8)</f>
        <v>18</v>
      </c>
      <c r="CR57" s="1" t="str">
        <f>IF(ISBLANK(Values!E56),"",Values!$B$9)</f>
        <v>2</v>
      </c>
      <c r="CS57" s="1">
        <f>IF(ISBLANK(Values!E56),"",Values!$B$11)</f>
        <v>150</v>
      </c>
      <c r="CT57" s="1" t="str">
        <f>IF(ISBLANK(Values!E56),"","GR")</f>
        <v>GR</v>
      </c>
      <c r="CU57" s="1" t="str">
        <f>IF(ISBLANK(Values!E56),"","CM")</f>
        <v>CM</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7" s="1" t="str">
        <f>IF(ISBLANK(Values!E56),"","No")</f>
        <v>No</v>
      </c>
      <c r="DA57" s="1" t="str">
        <f>IF(ISBLANK(Values!E56),"","No")</f>
        <v>No</v>
      </c>
      <c r="DO57" s="1" t="str">
        <f>IF(ISBLANK(Values!E56),"","Parts")</f>
        <v>Parts</v>
      </c>
      <c r="DP57" s="1" t="str">
        <f>IF(ISBLANK(Values!E56),"",Values!$B$31)</f>
        <v>6 månaders garanti efter leveransdatum. I händelse av fel på tangentbordet kommer en ny enhet eller en reservdel till produktens tangentbord att skickas. Vid brist på lager ges full återbetalning.</v>
      </c>
      <c r="DY57" t="str">
        <f>IF(ISBLANK(Values!$E56), "", "not_applicable")</f>
        <v>not_applicable</v>
      </c>
      <c r="EI57" s="1" t="str">
        <f>IF(ISBLANK(Values!E56),"",Values!$B$31)</f>
        <v>6 månaders garanti efter leveransdatum. I händelse av fel på tangentbordet kommer en ny enhet eller en reservdel till produktens tangentbord att skickas. Vid brist på lager ges full återbetalning.</v>
      </c>
      <c r="ES57" s="1" t="str">
        <f>IF(ISBLANK(Values!E56),"","Amazon Tellus UPS")</f>
        <v>Amazon Tellus UPS</v>
      </c>
      <c r="EV57" s="1" t="str">
        <f>IF(ISBLANK(Values!E56),"","New")</f>
        <v>New</v>
      </c>
      <c r="FE57" s="1">
        <f>IF(ISBLANK(Values!E56),"",IF(CO57&lt;&gt;"DEFAULT", "", 3))</f>
        <v>3</v>
      </c>
      <c r="FH57" s="1" t="str">
        <f>IF(ISBLANK(Values!E56),"","FALSE")</f>
        <v>FALSE</v>
      </c>
      <c r="FI57" s="1" t="str">
        <f>IF(ISBLANK(Values!E56),"","FALSE")</f>
        <v>FALSE</v>
      </c>
      <c r="FJ57" s="1" t="str">
        <f>IF(ISBLANK(Values!E56),"","FALSE")</f>
        <v>FALSE</v>
      </c>
      <c r="FM57" s="1" t="str">
        <f>IF(ISBLANK(Values!E56),"","1")</f>
        <v>1</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48" x14ac:dyDescent="0.2">
      <c r="A58" s="1" t="str">
        <f>IF(ISBLANK(Values!E57),"",IF(Values!$B$37="EU","computercomponent","computer"))</f>
        <v>computercomponent</v>
      </c>
      <c r="B58" s="33" t="str">
        <f>IF(ISBLANK(Values!E57),"",Values!F57)</f>
        <v>Lenovo T480s silver - PL</v>
      </c>
      <c r="C58" s="29" t="str">
        <f>IF(ISBLANK(Values!E57),"","TellusRem")</f>
        <v>TellusRem</v>
      </c>
      <c r="D58" s="28">
        <f>IF(ISBLANK(Values!E57),"",Values!E57)</f>
        <v>5714401482147</v>
      </c>
      <c r="E58" s="1" t="str">
        <f>IF(ISBLANK(Values!E57),"","EAN")</f>
        <v>EAN</v>
      </c>
      <c r="F58" s="27" t="str">
        <f>IF(ISBLANK(Values!E57),"",IF(Values!J57, SUBSTITUTE(Values!$B$1, "{language}", Values!H57) &amp; " " &amp;Values!$B$3, SUBSTITUTE(Values!$B$2, "{language}", Values!$H57) &amp; " " &amp;Values!$B$3))</f>
        <v>ersättningsbakgrundsbelyst Lenovo T480s silver - PL tangentbord för Lenovo Thinkpad T480s, T490, E490, L480, L490, L380, L390, L380 Yoga, L390 Yoga, E490, E480</v>
      </c>
      <c r="G58" s="29" t="str">
        <f>IF(ISBLANK(Values!E57),"",IF(Values!$B$20="PartialUpdate","","TellusRem"))</f>
        <v/>
      </c>
      <c r="H58" s="1" t="str">
        <f>IF(ISBLANK(Values!E57),"",Values!$B$16)</f>
        <v>computer-keyboards</v>
      </c>
      <c r="I58" s="1" t="str">
        <f>IF(ISBLANK(Values!E57),"","4730574031")</f>
        <v>4730574031</v>
      </c>
      <c r="J58" s="31" t="str">
        <f>IF(ISBLANK(Values!E57),"",Values!F57 )</f>
        <v>Lenovo T480s silver - PL</v>
      </c>
      <c r="K58" s="27" t="str">
        <f>IF(IF(ISBLANK(Values!E57),"",IF(Values!J57, Values!$B$4, Values!$B$5))=0,"",IF(ISBLANK(Values!E57),"",IF(Values!J57, Values!$B$4, Values!$B$5)))</f>
        <v/>
      </c>
      <c r="L58" s="27">
        <f>IF(ISBLANK(Values!E57),"",IF($CO58="DEFAULT", Values!$B$18, ""))</f>
        <v>5</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Child</v>
      </c>
      <c r="X58" s="29" t="str">
        <f>IF(ISBLANK(Values!E57),"",Values!$B$13)</f>
        <v>Lenovo T490 Parent</v>
      </c>
      <c r="Y58" s="31" t="str">
        <f>IF(ISBLANK(Values!E57),"","Size-Color")</f>
        <v>Size-Color</v>
      </c>
      <c r="Z58" s="29" t="str">
        <f>IF(ISBLANK(Values!E57),"","variation")</f>
        <v>variation</v>
      </c>
      <c r="AA58" s="1" t="str">
        <f>IF(ISBLANK(Values!E57),"",Values!$B$20)</f>
        <v>PartialUpdate</v>
      </c>
      <c r="AB58" s="1" t="str">
        <f>IF(ISBLANK(Values!E57),"",Values!$B$29)</f>
        <v>Tangentbord distribueras av Tellus Remarketing, ledande europeiskt företag för bärbara tangentbord. Tangentbord har rengjorts, packats och testats i vår produktionslinje i Danmark. För eventuella kompatibilitetsfrågor kontakta oss via Amazons webbplats.</v>
      </c>
      <c r="AI58" s="34" t="str">
        <f>IF(ISBLANK(Values!E57),"",IF(Values!I57,Values!$B$23,Values!$B$33))</f>
        <v>👉 RENOVERAT: SPARA PENGAR - Ersättande Lenovo-tangentbord för laptop, samma kvalitet som OEM-tangentbord. TellusRem är den ledande tangentbordsdistributören i världen sedan 2011. Perfekt ersättningstangentbord, lätt att byta ut och installera.</v>
      </c>
      <c r="AJ58" s="32" t="str">
        <f>IF(ISBLANK(Values!E57),"",Values!$B$24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58" s="1" t="str">
        <f>IF(ISBLANK(Values!E57),"",Values!$B$25)</f>
        <v>♻️ MILJÖVÄNLIG PRODUKT - Köp renoverad, KÖP GRÖNT! Minska mer än 80 % koldioxid genom att köpa våra renoverade tangentbord, jämfört med att skaffa ett nytt tangentbord! Perfekt OEM-ersättningsdel för ditt tangentbord.</v>
      </c>
      <c r="AL58" s="1" t="str">
        <f>IF(ISBLANK(Values!E57),"",SUBSTITUTE(SUBSTITUTE(IF(Values!$J57, Values!$B$26, Values!$B$33), "{language}", Values!$H57), "{flag}", INDEX(options!$E$1:$E$20, Values!$V57)))</f>
        <v>👉 LAYOUT – 🇵🇱 Lenovo T480s silver - PL bakgrundsbelyst.</v>
      </c>
      <c r="AM58" s="1" t="str">
        <f>SUBSTITUTE(IF(ISBLANK(Values!E57),"",Values!$B$27),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58" s="27" t="str">
        <f>IF(ISBLANK(Values!E57),"",Values!H57)</f>
        <v>Lenovo T480s silver - PL</v>
      </c>
      <c r="AV58" s="1" t="str">
        <f>IF(ISBLANK(Values!E57),"",IF(Values!J57,"Backlit", "Non-Backlit"))</f>
        <v>Backlit</v>
      </c>
      <c r="AW58"/>
      <c r="BE58" s="1" t="str">
        <f>IF(ISBLANK(Values!E57),"","Professional Audience")</f>
        <v>Professional Audience</v>
      </c>
      <c r="BF58" s="1" t="str">
        <f>IF(ISBLANK(Values!E57),"","Consumer Audience")</f>
        <v>Consumer Audience</v>
      </c>
      <c r="BG58" s="1" t="str">
        <f>IF(ISBLANK(Values!E57),"","Adults")</f>
        <v>Adults</v>
      </c>
      <c r="BH58" s="1" t="str">
        <f>IF(ISBLANK(Values!E57),"","People")</f>
        <v>People</v>
      </c>
      <c r="CG58" s="1">
        <f>IF(ISBLANK(Values!E57),"",Values!$B$11)</f>
        <v>150</v>
      </c>
      <c r="CH58" s="1" t="str">
        <f>IF(ISBLANK(Values!E57),"","GR")</f>
        <v>GR</v>
      </c>
      <c r="CI58" s="1" t="str">
        <f>IF(ISBLANK(Values!E57),"",Values!$B$7)</f>
        <v>32</v>
      </c>
      <c r="CJ58" s="1" t="str">
        <f>IF(ISBLANK(Values!E57),"",Values!$B$8)</f>
        <v>18</v>
      </c>
      <c r="CK58" s="1" t="str">
        <f>IF(ISBLANK(Values!E57),"",Values!$B$9)</f>
        <v>2</v>
      </c>
      <c r="CL58" s="1" t="str">
        <f>IF(ISBLANK(Values!E57),"","CM")</f>
        <v>CM</v>
      </c>
      <c r="CO58" s="1" t="str">
        <f>IF(ISBLANK(Values!E57), "", IF(AND(Values!$B$37=options!$G$2, Values!$C57), "AMAZON_NA", IF(AND(Values!$B$37=options!$G$1, Values!$D57), "AMAZON_EU", "DEFAULT")))</f>
        <v>DEFAULT</v>
      </c>
      <c r="CP58" s="1" t="str">
        <f>IF(ISBLANK(Values!E57),"",Values!$B$7)</f>
        <v>32</v>
      </c>
      <c r="CQ58" s="1" t="str">
        <f>IF(ISBLANK(Values!E57),"",Values!$B$8)</f>
        <v>18</v>
      </c>
      <c r="CR58" s="1" t="str">
        <f>IF(ISBLANK(Values!E57),"",Values!$B$9)</f>
        <v>2</v>
      </c>
      <c r="CS58" s="1">
        <f>IF(ISBLANK(Values!E57),"",Values!$B$11)</f>
        <v>150</v>
      </c>
      <c r="CT58" s="1" t="str">
        <f>IF(ISBLANK(Values!E57),"","GR")</f>
        <v>GR</v>
      </c>
      <c r="CU58" s="1" t="str">
        <f>IF(ISBLANK(Values!E57),"","CM")</f>
        <v>CM</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8" s="1" t="str">
        <f>IF(ISBLANK(Values!E57),"","No")</f>
        <v>No</v>
      </c>
      <c r="DA58" s="1" t="str">
        <f>IF(ISBLANK(Values!E57),"","No")</f>
        <v>No</v>
      </c>
      <c r="DO58" s="1" t="str">
        <f>IF(ISBLANK(Values!E57),"","Parts")</f>
        <v>Parts</v>
      </c>
      <c r="DP58" s="1" t="str">
        <f>IF(ISBLANK(Values!E57),"",Values!$B$31)</f>
        <v>6 månaders garanti efter leveransdatum. I händelse av fel på tangentbordet kommer en ny enhet eller en reservdel till produktens tangentbord att skickas. Vid brist på lager ges full återbetalning.</v>
      </c>
      <c r="DY58" t="str">
        <f>IF(ISBLANK(Values!$E57), "", "not_applicable")</f>
        <v>not_applicable</v>
      </c>
      <c r="EI58" s="1" t="str">
        <f>IF(ISBLANK(Values!E57),"",Values!$B$31)</f>
        <v>6 månaders garanti efter leveransdatum. I händelse av fel på tangentbordet kommer en ny enhet eller en reservdel till produktens tangentbord att skickas. Vid brist på lager ges full återbetalning.</v>
      </c>
      <c r="ES58" s="1" t="str">
        <f>IF(ISBLANK(Values!E57),"","Amazon Tellus UPS")</f>
        <v>Amazon Tellus UPS</v>
      </c>
      <c r="EV58" s="1" t="str">
        <f>IF(ISBLANK(Values!E57),"","New")</f>
        <v>New</v>
      </c>
      <c r="FE58" s="1">
        <f>IF(ISBLANK(Values!E57),"",IF(CO58&lt;&gt;"DEFAULT", "", 3))</f>
        <v>3</v>
      </c>
      <c r="FH58" s="1" t="str">
        <f>IF(ISBLANK(Values!E57),"","FALSE")</f>
        <v>FALSE</v>
      </c>
      <c r="FI58" s="1" t="str">
        <f>IF(ISBLANK(Values!E57),"","FALSE")</f>
        <v>FALSE</v>
      </c>
      <c r="FJ58" s="1" t="str">
        <f>IF(ISBLANK(Values!E57),"","FALSE")</f>
        <v>FALSE</v>
      </c>
      <c r="FM58" s="1" t="str">
        <f>IF(ISBLANK(Values!E57),"","1")</f>
        <v>1</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48" x14ac:dyDescent="0.2">
      <c r="A59" s="1" t="str">
        <f>IF(ISBLANK(Values!E58),"",IF(Values!$B$37="EU","computercomponent","computer"))</f>
        <v>computercomponent</v>
      </c>
      <c r="B59" s="33" t="str">
        <f>IF(ISBLANK(Values!E58),"",Values!F58)</f>
        <v>Lenovo T480s silver - PT</v>
      </c>
      <c r="C59" s="29" t="str">
        <f>IF(ISBLANK(Values!E58),"","TellusRem")</f>
        <v>TellusRem</v>
      </c>
      <c r="D59" s="28">
        <f>IF(ISBLANK(Values!E58),"",Values!E58)</f>
        <v>5714401482154</v>
      </c>
      <c r="E59" s="1" t="str">
        <f>IF(ISBLANK(Values!E58),"","EAN")</f>
        <v>EAN</v>
      </c>
      <c r="F59" s="27" t="str">
        <f>IF(ISBLANK(Values!E58),"",IF(Values!J58, SUBSTITUTE(Values!$B$1, "{language}", Values!H58) &amp; " " &amp;Values!$B$3, SUBSTITUTE(Values!$B$2, "{language}", Values!$H58) &amp; " " &amp;Values!$B$3))</f>
        <v>ersättningsbakgrundsbelyst Lenovo T480s silver - PT tangentbord för Lenovo Thinkpad T480s, T490, E490, L480, L490, L380, L390, L380 Yoga, L390 Yoga, E490, E480</v>
      </c>
      <c r="G59" s="29" t="str">
        <f>IF(ISBLANK(Values!E58),"",IF(Values!$B$20="PartialUpdate","","TellusRem"))</f>
        <v/>
      </c>
      <c r="H59" s="1" t="str">
        <f>IF(ISBLANK(Values!E58),"",Values!$B$16)</f>
        <v>computer-keyboards</v>
      </c>
      <c r="I59" s="1" t="str">
        <f>IF(ISBLANK(Values!E58),"","4730574031")</f>
        <v>4730574031</v>
      </c>
      <c r="J59" s="31" t="str">
        <f>IF(ISBLANK(Values!E58),"",Values!F58 )</f>
        <v>Lenovo T480s silver - PT</v>
      </c>
      <c r="K59" s="27" t="str">
        <f>IF(IF(ISBLANK(Values!E58),"",IF(Values!J58, Values!$B$4, Values!$B$5))=0,"",IF(ISBLANK(Values!E58),"",IF(Values!J58, Values!$B$4, Values!$B$5)))</f>
        <v/>
      </c>
      <c r="L59" s="27">
        <f>IF(ISBLANK(Values!E58),"",IF($CO59="DEFAULT", Values!$B$18, ""))</f>
        <v>5</v>
      </c>
      <c r="M59" s="27" t="str">
        <f>IF(ISBLANK(Values!E58),"",Values!$M58)</f>
        <v>https://download.lenovo.com/Images/Parts/01YN441/01YN441_A.jpg</v>
      </c>
      <c r="N59" s="27" t="str">
        <f>IF(ISBLANK(Values!$F58),"",Values!N58)</f>
        <v>https://download.lenovo.com/Images/Parts/01YN441/01YN441_B.jpg</v>
      </c>
      <c r="O59" s="27" t="str">
        <f>IF(ISBLANK(Values!$F58),"",Values!O58)</f>
        <v>https://download.lenovo.com/Images/Parts/01YN441/01YN441_details.jpg</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Child</v>
      </c>
      <c r="X59" s="29" t="str">
        <f>IF(ISBLANK(Values!E58),"",Values!$B$13)</f>
        <v>Lenovo T490 Parent</v>
      </c>
      <c r="Y59" s="31" t="str">
        <f>IF(ISBLANK(Values!E58),"","Size-Color")</f>
        <v>Size-Color</v>
      </c>
      <c r="Z59" s="29" t="str">
        <f>IF(ISBLANK(Values!E58),"","variation")</f>
        <v>variation</v>
      </c>
      <c r="AA59" s="1" t="str">
        <f>IF(ISBLANK(Values!E58),"",Values!$B$20)</f>
        <v>PartialUpdate</v>
      </c>
      <c r="AB59" s="1" t="str">
        <f>IF(ISBLANK(Values!E58),"",Values!$B$29)</f>
        <v>Tangentbord distribueras av Tellus Remarketing, ledande europeiskt företag för bärbara tangentbord. Tangentbord har rengjorts, packats och testats i vår produktionslinje i Danmark. För eventuella kompatibilitetsfrågor kontakta oss via Amazons webbplats.</v>
      </c>
      <c r="AI59" s="34" t="str">
        <f>IF(ISBLANK(Values!E58),"",IF(Values!I58,Values!$B$23,Values!$B$33))</f>
        <v>👉 RENOVERAT: SPARA PENGAR - Ersättande Lenovo-tangentbord för laptop, samma kvalitet som OEM-tangentbord. TellusRem är den ledande tangentbordsdistributören i världen sedan 2011. Perfekt ersättningstangentbord, lätt att byta ut och installera.</v>
      </c>
      <c r="AJ59" s="32" t="str">
        <f>IF(ISBLANK(Values!E58),"",Values!$B$24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59" s="1" t="str">
        <f>IF(ISBLANK(Values!E58),"",Values!$B$25)</f>
        <v>♻️ MILJÖVÄNLIG PRODUKT - Köp renoverad, KÖP GRÖNT! Minska mer än 80 % koldioxid genom att köpa våra renoverade tangentbord, jämfört med att skaffa ett nytt tangentbord! Perfekt OEM-ersättningsdel för ditt tangentbord.</v>
      </c>
      <c r="AL59" s="1" t="str">
        <f>IF(ISBLANK(Values!E58),"",SUBSTITUTE(SUBSTITUTE(IF(Values!$J58, Values!$B$26, Values!$B$33), "{language}", Values!$H58), "{flag}", INDEX(options!$E$1:$E$20, Values!$V58)))</f>
        <v>👉 LAYOUT – 🇵🇹 Lenovo T480s silver - PT bakgrundsbelyst.</v>
      </c>
      <c r="AM59" s="1" t="str">
        <f>SUBSTITUTE(IF(ISBLANK(Values!E58),"",Values!$B$27),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59" s="27" t="str">
        <f>IF(ISBLANK(Values!E58),"",Values!H58)</f>
        <v>Lenovo T480s silver - PT</v>
      </c>
      <c r="AV59" s="1" t="str">
        <f>IF(ISBLANK(Values!E58),"",IF(Values!J58,"Backlit", "Non-Backlit"))</f>
        <v>Backlit</v>
      </c>
      <c r="AW59"/>
      <c r="BE59" s="1" t="str">
        <f>IF(ISBLANK(Values!E58),"","Professional Audience")</f>
        <v>Professional Audience</v>
      </c>
      <c r="BF59" s="1" t="str">
        <f>IF(ISBLANK(Values!E58),"","Consumer Audience")</f>
        <v>Consumer Audience</v>
      </c>
      <c r="BG59" s="1" t="str">
        <f>IF(ISBLANK(Values!E58),"","Adults")</f>
        <v>Adults</v>
      </c>
      <c r="BH59" s="1" t="str">
        <f>IF(ISBLANK(Values!E58),"","People")</f>
        <v>People</v>
      </c>
      <c r="CG59" s="1">
        <f>IF(ISBLANK(Values!E58),"",Values!$B$11)</f>
        <v>150</v>
      </c>
      <c r="CH59" s="1" t="str">
        <f>IF(ISBLANK(Values!E58),"","GR")</f>
        <v>GR</v>
      </c>
      <c r="CI59" s="1" t="str">
        <f>IF(ISBLANK(Values!E58),"",Values!$B$7)</f>
        <v>32</v>
      </c>
      <c r="CJ59" s="1" t="str">
        <f>IF(ISBLANK(Values!E58),"",Values!$B$8)</f>
        <v>18</v>
      </c>
      <c r="CK59" s="1" t="str">
        <f>IF(ISBLANK(Values!E58),"",Values!$B$9)</f>
        <v>2</v>
      </c>
      <c r="CL59" s="1" t="str">
        <f>IF(ISBLANK(Values!E58),"","CM")</f>
        <v>CM</v>
      </c>
      <c r="CO59" s="1" t="str">
        <f>IF(ISBLANK(Values!E58), "", IF(AND(Values!$B$37=options!$G$2, Values!$C58), "AMAZON_NA", IF(AND(Values!$B$37=options!$G$1, Values!$D58), "AMAZON_EU", "DEFAULT")))</f>
        <v>DEFAULT</v>
      </c>
      <c r="CP59" s="1" t="str">
        <f>IF(ISBLANK(Values!E58),"",Values!$B$7)</f>
        <v>32</v>
      </c>
      <c r="CQ59" s="1" t="str">
        <f>IF(ISBLANK(Values!E58),"",Values!$B$8)</f>
        <v>18</v>
      </c>
      <c r="CR59" s="1" t="str">
        <f>IF(ISBLANK(Values!E58),"",Values!$B$9)</f>
        <v>2</v>
      </c>
      <c r="CS59" s="1">
        <f>IF(ISBLANK(Values!E58),"",Values!$B$11)</f>
        <v>150</v>
      </c>
      <c r="CT59" s="1" t="str">
        <f>IF(ISBLANK(Values!E58),"","GR")</f>
        <v>GR</v>
      </c>
      <c r="CU59" s="1" t="str">
        <f>IF(ISBLANK(Values!E58),"","CM")</f>
        <v>CM</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9" s="1" t="str">
        <f>IF(ISBLANK(Values!E58),"","No")</f>
        <v>No</v>
      </c>
      <c r="DA59" s="1" t="str">
        <f>IF(ISBLANK(Values!E58),"","No")</f>
        <v>No</v>
      </c>
      <c r="DO59" s="1" t="str">
        <f>IF(ISBLANK(Values!E58),"","Parts")</f>
        <v>Parts</v>
      </c>
      <c r="DP59" s="1" t="str">
        <f>IF(ISBLANK(Values!E58),"",Values!$B$31)</f>
        <v>6 månaders garanti efter leveransdatum. I händelse av fel på tangentbordet kommer en ny enhet eller en reservdel till produktens tangentbord att skickas. Vid brist på lager ges full återbetalning.</v>
      </c>
      <c r="DY59" t="str">
        <f>IF(ISBLANK(Values!$E58), "", "not_applicable")</f>
        <v>not_applicable</v>
      </c>
      <c r="EI59" s="1" t="str">
        <f>IF(ISBLANK(Values!E58),"",Values!$B$31)</f>
        <v>6 månaders garanti efter leveransdatum. I händelse av fel på tangentbordet kommer en ny enhet eller en reservdel till produktens tangentbord att skickas. Vid brist på lager ges full återbetalning.</v>
      </c>
      <c r="ES59" s="1" t="str">
        <f>IF(ISBLANK(Values!E58),"","Amazon Tellus UPS")</f>
        <v>Amazon Tellus UPS</v>
      </c>
      <c r="EV59" s="1" t="str">
        <f>IF(ISBLANK(Values!E58),"","New")</f>
        <v>New</v>
      </c>
      <c r="FE59" s="1">
        <f>IF(ISBLANK(Values!E58),"",IF(CO59&lt;&gt;"DEFAULT", "", 3))</f>
        <v>3</v>
      </c>
      <c r="FH59" s="1" t="str">
        <f>IF(ISBLANK(Values!E58),"","FALSE")</f>
        <v>FALSE</v>
      </c>
      <c r="FI59" s="1" t="str">
        <f>IF(ISBLANK(Values!E58),"","FALSE")</f>
        <v>FALSE</v>
      </c>
      <c r="FJ59" s="1" t="str">
        <f>IF(ISBLANK(Values!E58),"","FALSE")</f>
        <v>FALSE</v>
      </c>
      <c r="FM59" s="1" t="str">
        <f>IF(ISBLANK(Values!E58),"","1")</f>
        <v>1</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48" x14ac:dyDescent="0.2">
      <c r="A60" s="1" t="str">
        <f>IF(ISBLANK(Values!E59),"",IF(Values!$B$37="EU","computercomponent","computer"))</f>
        <v>computercomponent</v>
      </c>
      <c r="B60" s="33" t="str">
        <f>IF(ISBLANK(Values!E59),"",Values!F59)</f>
        <v>Lenovo T480s silver - SE/FI</v>
      </c>
      <c r="C60" s="29" t="str">
        <f>IF(ISBLANK(Values!E59),"","TellusRem")</f>
        <v>TellusRem</v>
      </c>
      <c r="D60" s="28">
        <f>IF(ISBLANK(Values!E59),"",Values!E59)</f>
        <v>5714401482161</v>
      </c>
      <c r="E60" s="1" t="str">
        <f>IF(ISBLANK(Values!E59),"","EAN")</f>
        <v>EAN</v>
      </c>
      <c r="F60" s="27" t="str">
        <f>IF(ISBLANK(Values!E59),"",IF(Values!J59, SUBSTITUTE(Values!$B$1, "{language}", Values!H59) &amp; " " &amp;Values!$B$3, SUBSTITUTE(Values!$B$2, "{language}", Values!$H59) &amp; " " &amp;Values!$B$3))</f>
        <v>ersättningsbakgrundsbelyst Lenovo T480s silver - SE/FI tangentbord för Lenovo Thinkpad T480s, T490, E490, L480, L490, L380, L390, L380 Yoga, L390 Yoga, E490, E480</v>
      </c>
      <c r="G60" s="29" t="str">
        <f>IF(ISBLANK(Values!E59),"",IF(Values!$B$20="PartialUpdate","","TellusRem"))</f>
        <v/>
      </c>
      <c r="H60" s="1" t="str">
        <f>IF(ISBLANK(Values!E59),"",Values!$B$16)</f>
        <v>computer-keyboards</v>
      </c>
      <c r="I60" s="1" t="str">
        <f>IF(ISBLANK(Values!E59),"","4730574031")</f>
        <v>4730574031</v>
      </c>
      <c r="J60" s="31" t="str">
        <f>IF(ISBLANK(Values!E59),"",Values!F59 )</f>
        <v>Lenovo T480s silver - SE/FI</v>
      </c>
      <c r="K60" s="27" t="str">
        <f>IF(IF(ISBLANK(Values!E59),"",IF(Values!J59, Values!$B$4, Values!$B$5))=0,"",IF(ISBLANK(Values!E59),"",IF(Values!J59, Values!$B$4, Values!$B$5)))</f>
        <v/>
      </c>
      <c r="L60" s="27">
        <f>IF(ISBLANK(Values!E59),"",IF($CO60="DEFAULT", Values!$B$18, ""))</f>
        <v>5</v>
      </c>
      <c r="M60" s="27" t="str">
        <f>IF(ISBLANK(Values!E59),"",Values!$M59)</f>
        <v>https://download.lenovo.com/Images/Parts/01YN365/01YN365_A.jpg</v>
      </c>
      <c r="N60" s="27" t="str">
        <f>IF(ISBLANK(Values!$F59),"",Values!N59)</f>
        <v>https://download.lenovo.com/Images/Parts/01YN365/01YN365_B.jpg</v>
      </c>
      <c r="O60" s="27" t="str">
        <f>IF(ISBLANK(Values!$F59),"",Values!O59)</f>
        <v>https://download.lenovo.com/Images/Parts/01YN365/01YN365_details.jpg</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Child</v>
      </c>
      <c r="X60" s="29" t="str">
        <f>IF(ISBLANK(Values!E59),"",Values!$B$13)</f>
        <v>Lenovo T490 Parent</v>
      </c>
      <c r="Y60" s="31" t="str">
        <f>IF(ISBLANK(Values!E59),"","Size-Color")</f>
        <v>Size-Color</v>
      </c>
      <c r="Z60" s="29" t="str">
        <f>IF(ISBLANK(Values!E59),"","variation")</f>
        <v>variation</v>
      </c>
      <c r="AA60" s="1" t="str">
        <f>IF(ISBLANK(Values!E59),"",Values!$B$20)</f>
        <v>PartialUpdate</v>
      </c>
      <c r="AB60" s="1" t="str">
        <f>IF(ISBLANK(Values!E59),"",Values!$B$29)</f>
        <v>Tangentbord distribueras av Tellus Remarketing, ledande europeiskt företag för bärbara tangentbord. Tangentbord har rengjorts, packats och testats i vår produktionslinje i Danmark. För eventuella kompatibilitetsfrågor kontakta oss via Amazons webbplats.</v>
      </c>
      <c r="AI60" s="34" t="str">
        <f>IF(ISBLANK(Values!E59),"",IF(Values!I59,Values!$B$23,Values!$B$33))</f>
        <v>👉 RENOVERAT: SPARA PENGAR - Ersättande Lenovo-tangentbord för laptop, samma kvalitet som OEM-tangentbord. TellusRem är den ledande tangentbordsdistributören i världen sedan 2011. Perfekt ersättningstangentbord, lätt att byta ut och installera.</v>
      </c>
      <c r="AJ60" s="32" t="str">
        <f>IF(ISBLANK(Values!E59),"",Values!$B$24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60" s="1" t="str">
        <f>IF(ISBLANK(Values!E59),"",Values!$B$25)</f>
        <v>♻️ MILJÖVÄNLIG PRODUKT - Köp renoverad, KÖP GRÖNT! Minska mer än 80 % koldioxid genom att köpa våra renoverade tangentbord, jämfört med att skaffa ett nytt tangentbord! Perfekt OEM-ersättningsdel för ditt tangentbord.</v>
      </c>
      <c r="AL60" s="1" t="str">
        <f>IF(ISBLANK(Values!E59),"",SUBSTITUTE(SUBSTITUTE(IF(Values!$J59, Values!$B$26, Values!$B$33), "{language}", Values!$H59), "{flag}", INDEX(options!$E$1:$E$20, Values!$V59)))</f>
        <v>👉 LAYOUT – 🇸🇪 🇫🇮 Lenovo T480s silver - SE/FI bakgrundsbelyst.</v>
      </c>
      <c r="AM60" s="1" t="str">
        <f>SUBSTITUTE(IF(ISBLANK(Values!E59),"",Values!$B$27),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60" s="27" t="str">
        <f>IF(ISBLANK(Values!E59),"",Values!H59)</f>
        <v>Lenovo T480s silver - SE/FI</v>
      </c>
      <c r="AV60" s="1" t="str">
        <f>IF(ISBLANK(Values!E59),"",IF(Values!J59,"Backlit", "Non-Backlit"))</f>
        <v>Backlit</v>
      </c>
      <c r="AW60"/>
      <c r="BE60" s="1" t="str">
        <f>IF(ISBLANK(Values!E59),"","Professional Audience")</f>
        <v>Professional Audience</v>
      </c>
      <c r="BF60" s="1" t="str">
        <f>IF(ISBLANK(Values!E59),"","Consumer Audience")</f>
        <v>Consumer Audience</v>
      </c>
      <c r="BG60" s="1" t="str">
        <f>IF(ISBLANK(Values!E59),"","Adults")</f>
        <v>Adults</v>
      </c>
      <c r="BH60" s="1" t="str">
        <f>IF(ISBLANK(Values!E59),"","People")</f>
        <v>People</v>
      </c>
      <c r="CG60" s="1">
        <f>IF(ISBLANK(Values!E59),"",Values!$B$11)</f>
        <v>150</v>
      </c>
      <c r="CH60" s="1" t="str">
        <f>IF(ISBLANK(Values!E59),"","GR")</f>
        <v>GR</v>
      </c>
      <c r="CI60" s="1" t="str">
        <f>IF(ISBLANK(Values!E59),"",Values!$B$7)</f>
        <v>32</v>
      </c>
      <c r="CJ60" s="1" t="str">
        <f>IF(ISBLANK(Values!E59),"",Values!$B$8)</f>
        <v>18</v>
      </c>
      <c r="CK60" s="1" t="str">
        <f>IF(ISBLANK(Values!E59),"",Values!$B$9)</f>
        <v>2</v>
      </c>
      <c r="CL60" s="1" t="str">
        <f>IF(ISBLANK(Values!E59),"","CM")</f>
        <v>CM</v>
      </c>
      <c r="CO60" s="1" t="str">
        <f>IF(ISBLANK(Values!E59), "", IF(AND(Values!$B$37=options!$G$2, Values!$C59), "AMAZON_NA", IF(AND(Values!$B$37=options!$G$1, Values!$D59), "AMAZON_EU", "DEFAULT")))</f>
        <v>DEFAULT</v>
      </c>
      <c r="CP60" s="1" t="str">
        <f>IF(ISBLANK(Values!E59),"",Values!$B$7)</f>
        <v>32</v>
      </c>
      <c r="CQ60" s="1" t="str">
        <f>IF(ISBLANK(Values!E59),"",Values!$B$8)</f>
        <v>18</v>
      </c>
      <c r="CR60" s="1" t="str">
        <f>IF(ISBLANK(Values!E59),"",Values!$B$9)</f>
        <v>2</v>
      </c>
      <c r="CS60" s="1">
        <f>IF(ISBLANK(Values!E59),"",Values!$B$11)</f>
        <v>150</v>
      </c>
      <c r="CT60" s="1" t="str">
        <f>IF(ISBLANK(Values!E59),"","GR")</f>
        <v>GR</v>
      </c>
      <c r="CU60" s="1" t="str">
        <f>IF(ISBLANK(Values!E59),"","CM")</f>
        <v>CM</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0" s="1" t="str">
        <f>IF(ISBLANK(Values!E59),"","No")</f>
        <v>No</v>
      </c>
      <c r="DA60" s="1" t="str">
        <f>IF(ISBLANK(Values!E59),"","No")</f>
        <v>No</v>
      </c>
      <c r="DO60" s="1" t="str">
        <f>IF(ISBLANK(Values!E59),"","Parts")</f>
        <v>Parts</v>
      </c>
      <c r="DP60" s="1" t="str">
        <f>IF(ISBLANK(Values!E59),"",Values!$B$31)</f>
        <v>6 månaders garanti efter leveransdatum. I händelse av fel på tangentbordet kommer en ny enhet eller en reservdel till produktens tangentbord att skickas. Vid brist på lager ges full återbetalning.</v>
      </c>
      <c r="DY60" t="str">
        <f>IF(ISBLANK(Values!$E59), "", "not_applicable")</f>
        <v>not_applicable</v>
      </c>
      <c r="EI60" s="1" t="str">
        <f>IF(ISBLANK(Values!E59),"",Values!$B$31)</f>
        <v>6 månaders garanti efter leveransdatum. I händelse av fel på tangentbordet kommer en ny enhet eller en reservdel till produktens tangentbord att skickas. Vid brist på lager ges full återbetalning.</v>
      </c>
      <c r="ES60" s="1" t="str">
        <f>IF(ISBLANK(Values!E59),"","Amazon Tellus UPS")</f>
        <v>Amazon Tellus UPS</v>
      </c>
      <c r="EV60" s="1" t="str">
        <f>IF(ISBLANK(Values!E59),"","New")</f>
        <v>New</v>
      </c>
      <c r="FE60" s="1">
        <f>IF(ISBLANK(Values!E59),"",IF(CO60&lt;&gt;"DEFAULT", "", 3))</f>
        <v>3</v>
      </c>
      <c r="FH60" s="1" t="str">
        <f>IF(ISBLANK(Values!E59),"","FALSE")</f>
        <v>FALSE</v>
      </c>
      <c r="FI60" s="1" t="str">
        <f>IF(ISBLANK(Values!E59),"","FALSE")</f>
        <v>FALSE</v>
      </c>
      <c r="FJ60" s="1" t="str">
        <f>IF(ISBLANK(Values!E59),"","FALSE")</f>
        <v>FALSE</v>
      </c>
      <c r="FM60" s="1" t="str">
        <f>IF(ISBLANK(Values!E59),"","1")</f>
        <v>1</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48" x14ac:dyDescent="0.2">
      <c r="A61" s="1" t="str">
        <f>IF(ISBLANK(Values!E60),"",IF(Values!$B$37="EU","computercomponent","computer"))</f>
        <v>computercomponent</v>
      </c>
      <c r="B61" s="33" t="str">
        <f>IF(ISBLANK(Values!E60),"",Values!F60)</f>
        <v>Lenovo T480s silver - CH</v>
      </c>
      <c r="C61" s="29" t="str">
        <f>IF(ISBLANK(Values!E60),"","TellusRem")</f>
        <v>TellusRem</v>
      </c>
      <c r="D61" s="28">
        <f>IF(ISBLANK(Values!E60),"",Values!E60)</f>
        <v>5714401482178</v>
      </c>
      <c r="E61" s="1" t="str">
        <f>IF(ISBLANK(Values!E60),"","EAN")</f>
        <v>EAN</v>
      </c>
      <c r="F61" s="27" t="str">
        <f>IF(ISBLANK(Values!E60),"",IF(Values!J60, SUBSTITUTE(Values!$B$1, "{language}", Values!H60) &amp; " " &amp;Values!$B$3, SUBSTITUTE(Values!$B$2, "{language}", Values!$H60) &amp; " " &amp;Values!$B$3))</f>
        <v>ersättningsbakgrundsbelyst Lenovo T480s silver - CH tangentbord för Lenovo Thinkpad T480s, T490, E490, L480, L490, L380, L390, L380 Yoga, L390 Yoga, E490, E480</v>
      </c>
      <c r="G61" s="29" t="str">
        <f>IF(ISBLANK(Values!E60),"",IF(Values!$B$20="PartialUpdate","","TellusRem"))</f>
        <v/>
      </c>
      <c r="H61" s="1" t="str">
        <f>IF(ISBLANK(Values!E60),"",Values!$B$16)</f>
        <v>computer-keyboards</v>
      </c>
      <c r="I61" s="1" t="str">
        <f>IF(ISBLANK(Values!E60),"","4730574031")</f>
        <v>4730574031</v>
      </c>
      <c r="J61" s="31" t="str">
        <f>IF(ISBLANK(Values!E60),"",Values!F60 )</f>
        <v>Lenovo T480s silver - CH</v>
      </c>
      <c r="K61" s="27" t="str">
        <f>IF(IF(ISBLANK(Values!E60),"",IF(Values!J60, Values!$B$4, Values!$B$5))=0,"",IF(ISBLANK(Values!E60),"",IF(Values!J60, Values!$B$4, Values!$B$5)))</f>
        <v/>
      </c>
      <c r="L61" s="27">
        <f>IF(ISBLANK(Values!E60),"",IF($CO61="DEFAULT", Values!$B$18, ""))</f>
        <v>5</v>
      </c>
      <c r="M61" s="27" t="str">
        <f>IF(ISBLANK(Values!E60),"",Values!$M60)</f>
        <v>https://download.lenovo.com/Images/Parts/01YN366/01YN366_A.jpg</v>
      </c>
      <c r="N61" s="27" t="str">
        <f>IF(ISBLANK(Values!$F60),"",Values!N60)</f>
        <v>https://download.lenovo.com/Images/Parts/01YN366/01YN366_B.jpg</v>
      </c>
      <c r="O61" s="27" t="str">
        <f>IF(ISBLANK(Values!$F60),"",Values!O60)</f>
        <v>https://download.lenovo.com/Images/Parts/01YN366/01YN366_details.jpg</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Child</v>
      </c>
      <c r="X61" s="29" t="str">
        <f>IF(ISBLANK(Values!E60),"",Values!$B$13)</f>
        <v>Lenovo T490 Parent</v>
      </c>
      <c r="Y61" s="31" t="str">
        <f>IF(ISBLANK(Values!E60),"","Size-Color")</f>
        <v>Size-Color</v>
      </c>
      <c r="Z61" s="29" t="str">
        <f>IF(ISBLANK(Values!E60),"","variation")</f>
        <v>variation</v>
      </c>
      <c r="AA61" s="1" t="str">
        <f>IF(ISBLANK(Values!E60),"",Values!$B$20)</f>
        <v>PartialUpdate</v>
      </c>
      <c r="AB61" s="1" t="str">
        <f>IF(ISBLANK(Values!E60),"",Values!$B$29)</f>
        <v>Tangentbord distribueras av Tellus Remarketing, ledande europeiskt företag för bärbara tangentbord. Tangentbord har rengjorts, packats och testats i vår produktionslinje i Danmark. För eventuella kompatibilitetsfrågor kontakta oss via Amazons webbplats.</v>
      </c>
      <c r="AI61" s="34" t="str">
        <f>IF(ISBLANK(Values!E60),"",IF(Values!I60,Values!$B$23,Values!$B$33))</f>
        <v>👉 RENOVERAT: SPARA PENGAR - Ersättande Lenovo-tangentbord för laptop, samma kvalitet som OEM-tangentbord. TellusRem är den ledande tangentbordsdistributören i världen sedan 2011. Perfekt ersättningstangentbord, lätt att byta ut och installera.</v>
      </c>
      <c r="AJ61" s="32" t="str">
        <f>IF(ISBLANK(Values!E60),"",Values!$B$24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61" s="1" t="str">
        <f>IF(ISBLANK(Values!E60),"",Values!$B$25)</f>
        <v>♻️ MILJÖVÄNLIG PRODUKT - Köp renoverad, KÖP GRÖNT! Minska mer än 80 % koldioxid genom att köpa våra renoverade tangentbord, jämfört med att skaffa ett nytt tangentbord! Perfekt OEM-ersättningsdel för ditt tangentbord.</v>
      </c>
      <c r="AL61" s="1" t="str">
        <f>IF(ISBLANK(Values!E60),"",SUBSTITUTE(SUBSTITUTE(IF(Values!$J60, Values!$B$26, Values!$B$33), "{language}", Values!$H60), "{flag}", INDEX(options!$E$1:$E$20, Values!$V60)))</f>
        <v>👉 LAYOUT – 🇨🇭 Lenovo T480s silver - CH bakgrundsbelyst.</v>
      </c>
      <c r="AM61" s="1" t="str">
        <f>SUBSTITUTE(IF(ISBLANK(Values!E60),"",Values!$B$27),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61" s="27" t="str">
        <f>IF(ISBLANK(Values!E60),"",Values!H60)</f>
        <v>Lenovo T480s silver - CH</v>
      </c>
      <c r="AV61" s="1" t="str">
        <f>IF(ISBLANK(Values!E60),"",IF(Values!J60,"Backlit", "Non-Backlit"))</f>
        <v>Backlit</v>
      </c>
      <c r="AW61"/>
      <c r="BE61" s="1" t="str">
        <f>IF(ISBLANK(Values!E60),"","Professional Audience")</f>
        <v>Professional Audience</v>
      </c>
      <c r="BF61" s="1" t="str">
        <f>IF(ISBLANK(Values!E60),"","Consumer Audience")</f>
        <v>Consumer Audience</v>
      </c>
      <c r="BG61" s="1" t="str">
        <f>IF(ISBLANK(Values!E60),"","Adults")</f>
        <v>Adults</v>
      </c>
      <c r="BH61" s="1" t="str">
        <f>IF(ISBLANK(Values!E60),"","People")</f>
        <v>People</v>
      </c>
      <c r="CG61" s="1">
        <f>IF(ISBLANK(Values!E60),"",Values!$B$11)</f>
        <v>150</v>
      </c>
      <c r="CH61" s="1" t="str">
        <f>IF(ISBLANK(Values!E60),"","GR")</f>
        <v>GR</v>
      </c>
      <c r="CI61" s="1" t="str">
        <f>IF(ISBLANK(Values!E60),"",Values!$B$7)</f>
        <v>32</v>
      </c>
      <c r="CJ61" s="1" t="str">
        <f>IF(ISBLANK(Values!E60),"",Values!$B$8)</f>
        <v>18</v>
      </c>
      <c r="CK61" s="1" t="str">
        <f>IF(ISBLANK(Values!E60),"",Values!$B$9)</f>
        <v>2</v>
      </c>
      <c r="CL61" s="1" t="str">
        <f>IF(ISBLANK(Values!E60),"","CM")</f>
        <v>CM</v>
      </c>
      <c r="CO61" s="1" t="str">
        <f>IF(ISBLANK(Values!E60), "", IF(AND(Values!$B$37=options!$G$2, Values!$C60), "AMAZON_NA", IF(AND(Values!$B$37=options!$G$1, Values!$D60), "AMAZON_EU", "DEFAULT")))</f>
        <v>DEFAULT</v>
      </c>
      <c r="CP61" s="1" t="str">
        <f>IF(ISBLANK(Values!E60),"",Values!$B$7)</f>
        <v>32</v>
      </c>
      <c r="CQ61" s="1" t="str">
        <f>IF(ISBLANK(Values!E60),"",Values!$B$8)</f>
        <v>18</v>
      </c>
      <c r="CR61" s="1" t="str">
        <f>IF(ISBLANK(Values!E60),"",Values!$B$9)</f>
        <v>2</v>
      </c>
      <c r="CS61" s="1">
        <f>IF(ISBLANK(Values!E60),"",Values!$B$11)</f>
        <v>150</v>
      </c>
      <c r="CT61" s="1" t="str">
        <f>IF(ISBLANK(Values!E60),"","GR")</f>
        <v>GR</v>
      </c>
      <c r="CU61" s="1" t="str">
        <f>IF(ISBLANK(Values!E60),"","CM")</f>
        <v>CM</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1" s="1" t="str">
        <f>IF(ISBLANK(Values!E60),"","No")</f>
        <v>No</v>
      </c>
      <c r="DA61" s="1" t="str">
        <f>IF(ISBLANK(Values!E60),"","No")</f>
        <v>No</v>
      </c>
      <c r="DO61" s="1" t="str">
        <f>IF(ISBLANK(Values!E60),"","Parts")</f>
        <v>Parts</v>
      </c>
      <c r="DP61" s="1" t="str">
        <f>IF(ISBLANK(Values!E60),"",Values!$B$31)</f>
        <v>6 månaders garanti efter leveransdatum. I händelse av fel på tangentbordet kommer en ny enhet eller en reservdel till produktens tangentbord att skickas. Vid brist på lager ges full återbetalning.</v>
      </c>
      <c r="DY61" t="str">
        <f>IF(ISBLANK(Values!$E60), "", "not_applicable")</f>
        <v>not_applicable</v>
      </c>
      <c r="EI61" s="1" t="str">
        <f>IF(ISBLANK(Values!E60),"",Values!$B$31)</f>
        <v>6 månaders garanti efter leveransdatum. I händelse av fel på tangentbordet kommer en ny enhet eller en reservdel till produktens tangentbord att skickas. Vid brist på lager ges full återbetalning.</v>
      </c>
      <c r="ES61" s="1" t="str">
        <f>IF(ISBLANK(Values!E60),"","Amazon Tellus UPS")</f>
        <v>Amazon Tellus UPS</v>
      </c>
      <c r="EV61" s="1" t="str">
        <f>IF(ISBLANK(Values!E60),"","New")</f>
        <v>New</v>
      </c>
      <c r="FE61" s="1">
        <f>IF(ISBLANK(Values!E60),"",IF(CO61&lt;&gt;"DEFAULT", "", 3))</f>
        <v>3</v>
      </c>
      <c r="FH61" s="1" t="str">
        <f>IF(ISBLANK(Values!E60),"","FALSE")</f>
        <v>FALSE</v>
      </c>
      <c r="FI61" s="1" t="str">
        <f>IF(ISBLANK(Values!E60),"","FALSE")</f>
        <v>FALSE</v>
      </c>
      <c r="FJ61" s="1" t="str">
        <f>IF(ISBLANK(Values!E60),"","FALSE")</f>
        <v>FALSE</v>
      </c>
      <c r="FM61" s="1" t="str">
        <f>IF(ISBLANK(Values!E60),"","1")</f>
        <v>1</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48" x14ac:dyDescent="0.2">
      <c r="A62" s="1" t="str">
        <f>IF(ISBLANK(Values!E61),"",IF(Values!$B$37="EU","computercomponent","computer"))</f>
        <v>computercomponent</v>
      </c>
      <c r="B62" s="33" t="str">
        <f>IF(ISBLANK(Values!E61),"",Values!F61)</f>
        <v>Lenovo T480s silver - US INT</v>
      </c>
      <c r="C62" s="29" t="str">
        <f>IF(ISBLANK(Values!E61),"","TellusRem")</f>
        <v>TellusRem</v>
      </c>
      <c r="D62" s="28">
        <f>IF(ISBLANK(Values!E61),"",Values!E61)</f>
        <v>5714401482185</v>
      </c>
      <c r="E62" s="1" t="str">
        <f>IF(ISBLANK(Values!E61),"","EAN")</f>
        <v>EAN</v>
      </c>
      <c r="F62" s="27" t="str">
        <f>IF(ISBLANK(Values!E61),"",IF(Values!J61, SUBSTITUTE(Values!$B$1, "{language}", Values!H61) &amp; " " &amp;Values!$B$3, SUBSTITUTE(Values!$B$2, "{language}", Values!$H61) &amp; " " &amp;Values!$B$3))</f>
        <v>ersättningsbakgrundsbelyst Lenovo T480s silver - US INT tangentbord för Lenovo Thinkpad T480s, T490, E490, L480, L490, L380, L390, L380 Yoga, L390 Yoga, E490, E480</v>
      </c>
      <c r="G62" s="29" t="str">
        <f>IF(ISBLANK(Values!E61),"",IF(Values!$B$20="PartialUpdate","","TellusRem"))</f>
        <v/>
      </c>
      <c r="H62" s="1" t="str">
        <f>IF(ISBLANK(Values!E61),"",Values!$B$16)</f>
        <v>computer-keyboards</v>
      </c>
      <c r="I62" s="1" t="str">
        <f>IF(ISBLANK(Values!E61),"","4730574031")</f>
        <v>4730574031</v>
      </c>
      <c r="J62" s="31" t="str">
        <f>IF(ISBLANK(Values!E61),"",Values!F61 )</f>
        <v>Lenovo T480s silver - US INT</v>
      </c>
      <c r="K62" s="27" t="str">
        <f>IF(IF(ISBLANK(Values!E61),"",IF(Values!J61, Values!$B$4, Values!$B$5))=0,"",IF(ISBLANK(Values!E61),"",IF(Values!J61, Values!$B$4, Values!$B$5)))</f>
        <v/>
      </c>
      <c r="L62" s="27">
        <f>IF(ISBLANK(Values!E61),"",IF($CO62="DEFAULT", Values!$B$18, ""))</f>
        <v>5</v>
      </c>
      <c r="M62" s="27" t="str">
        <f>IF(ISBLANK(Values!E61),"",Values!$M61)</f>
        <v>https://download.lenovo.com/Images/Parts/01YN449/01YN449_A.jpg</v>
      </c>
      <c r="N62" s="27" t="str">
        <f>IF(ISBLANK(Values!$F61),"",Values!N61)</f>
        <v>https://download.lenovo.com/Images/Parts/01YN449/01YN449_B.jpg</v>
      </c>
      <c r="O62" s="27" t="str">
        <f>IF(ISBLANK(Values!$F61),"",Values!O61)</f>
        <v>https://download.lenovo.com/Images/Parts/01YN449/01YN449_details.jpg</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Child</v>
      </c>
      <c r="X62" s="29" t="str">
        <f>IF(ISBLANK(Values!E61),"",Values!$B$13)</f>
        <v>Lenovo T490 Parent</v>
      </c>
      <c r="Y62" s="31" t="str">
        <f>IF(ISBLANK(Values!E61),"","Size-Color")</f>
        <v>Size-Color</v>
      </c>
      <c r="Z62" s="29" t="str">
        <f>IF(ISBLANK(Values!E61),"","variation")</f>
        <v>variation</v>
      </c>
      <c r="AA62" s="1" t="str">
        <f>IF(ISBLANK(Values!E61),"",Values!$B$20)</f>
        <v>PartialUpdate</v>
      </c>
      <c r="AB62" s="1" t="str">
        <f>IF(ISBLANK(Values!E61),"",Values!$B$29)</f>
        <v>Tangentbord distribueras av Tellus Remarketing, ledande europeiskt företag för bärbara tangentbord. Tangentbord har rengjorts, packats och testats i vår produktionslinje i Danmark. För eventuella kompatibilitetsfrågor kontakta oss via Amazons webbplats.</v>
      </c>
      <c r="AI62" s="34" t="str">
        <f>IF(ISBLANK(Values!E61),"",IF(Values!I61,Values!$B$23,Values!$B$33))</f>
        <v>👉 RENOVERAT: SPARA PENGAR - Ersättande Lenovo-tangentbord för laptop, samma kvalitet som OEM-tangentbord. TellusRem är den ledande tangentbordsdistributören i världen sedan 2011. Perfekt ersättningstangentbord, lätt att byta ut och installera.</v>
      </c>
      <c r="AJ62" s="32" t="str">
        <f>IF(ISBLANK(Values!E61),"",Values!$B$24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62" s="1" t="str">
        <f>IF(ISBLANK(Values!E61),"",Values!$B$25)</f>
        <v>♻️ MILJÖVÄNLIG PRODUKT - Köp renoverad, KÖP GRÖNT! Minska mer än 80 % koldioxid genom att köpa våra renoverade tangentbord, jämfört med att skaffa ett nytt tangentbord! Perfekt OEM-ersättningsdel för ditt tangentbord.</v>
      </c>
      <c r="AL62" s="1" t="str">
        <f>IF(ISBLANK(Values!E61),"",SUBSTITUTE(SUBSTITUTE(IF(Values!$J61, Values!$B$26, Values!$B$33), "{language}", Values!$H61), "{flag}", INDEX(options!$E$1:$E$20, Values!$V61)))</f>
        <v>👉 LAYOUT – 🇺🇸 with € symbol Lenovo T480s silver - US INT bakgrundsbelyst.</v>
      </c>
      <c r="AM62" s="1" t="str">
        <f>SUBSTITUTE(IF(ISBLANK(Values!E61),"",Values!$B$27),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62" s="27" t="str">
        <f>IF(ISBLANK(Values!E61),"",Values!H61)</f>
        <v>Lenovo T480s silver - US INT</v>
      </c>
      <c r="AV62" s="1" t="str">
        <f>IF(ISBLANK(Values!E61),"",IF(Values!J61,"Backlit", "Non-Backlit"))</f>
        <v>Backlit</v>
      </c>
      <c r="AW62"/>
      <c r="BE62" s="1" t="str">
        <f>IF(ISBLANK(Values!E61),"","Professional Audience")</f>
        <v>Professional Audience</v>
      </c>
      <c r="BF62" s="1" t="str">
        <f>IF(ISBLANK(Values!E61),"","Consumer Audience")</f>
        <v>Consumer Audience</v>
      </c>
      <c r="BG62" s="1" t="str">
        <f>IF(ISBLANK(Values!E61),"","Adults")</f>
        <v>Adults</v>
      </c>
      <c r="BH62" s="1" t="str">
        <f>IF(ISBLANK(Values!E61),"","People")</f>
        <v>People</v>
      </c>
      <c r="CG62" s="1">
        <f>IF(ISBLANK(Values!E61),"",Values!$B$11)</f>
        <v>150</v>
      </c>
      <c r="CH62" s="1" t="str">
        <f>IF(ISBLANK(Values!E61),"","GR")</f>
        <v>GR</v>
      </c>
      <c r="CI62" s="1" t="str">
        <f>IF(ISBLANK(Values!E61),"",Values!$B$7)</f>
        <v>32</v>
      </c>
      <c r="CJ62" s="1" t="str">
        <f>IF(ISBLANK(Values!E61),"",Values!$B$8)</f>
        <v>18</v>
      </c>
      <c r="CK62" s="1" t="str">
        <f>IF(ISBLANK(Values!E61),"",Values!$B$9)</f>
        <v>2</v>
      </c>
      <c r="CL62" s="1" t="str">
        <f>IF(ISBLANK(Values!E61),"","CM")</f>
        <v>CM</v>
      </c>
      <c r="CO62" s="1" t="str">
        <f>IF(ISBLANK(Values!E61), "", IF(AND(Values!$B$37=options!$G$2, Values!$C61), "AMAZON_NA", IF(AND(Values!$B$37=options!$G$1, Values!$D61), "AMAZON_EU", "DEFAULT")))</f>
        <v>DEFAULT</v>
      </c>
      <c r="CP62" s="1" t="str">
        <f>IF(ISBLANK(Values!E61),"",Values!$B$7)</f>
        <v>32</v>
      </c>
      <c r="CQ62" s="1" t="str">
        <f>IF(ISBLANK(Values!E61),"",Values!$B$8)</f>
        <v>18</v>
      </c>
      <c r="CR62" s="1" t="str">
        <f>IF(ISBLANK(Values!E61),"",Values!$B$9)</f>
        <v>2</v>
      </c>
      <c r="CS62" s="1">
        <f>IF(ISBLANK(Values!E61),"",Values!$B$11)</f>
        <v>150</v>
      </c>
      <c r="CT62" s="1" t="str">
        <f>IF(ISBLANK(Values!E61),"","GR")</f>
        <v>GR</v>
      </c>
      <c r="CU62" s="1" t="str">
        <f>IF(ISBLANK(Values!E61),"","CM")</f>
        <v>CM</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2" s="1" t="str">
        <f>IF(ISBLANK(Values!E61),"","No")</f>
        <v>No</v>
      </c>
      <c r="DA62" s="1" t="str">
        <f>IF(ISBLANK(Values!E61),"","No")</f>
        <v>No</v>
      </c>
      <c r="DO62" s="1" t="str">
        <f>IF(ISBLANK(Values!E61),"","Parts")</f>
        <v>Parts</v>
      </c>
      <c r="DP62" s="1" t="str">
        <f>IF(ISBLANK(Values!E61),"",Values!$B$31)</f>
        <v>6 månaders garanti efter leveransdatum. I händelse av fel på tangentbordet kommer en ny enhet eller en reservdel till produktens tangentbord att skickas. Vid brist på lager ges full återbetalning.</v>
      </c>
      <c r="DY62" t="str">
        <f>IF(ISBLANK(Values!$E61), "", "not_applicable")</f>
        <v>not_applicable</v>
      </c>
      <c r="EI62" s="1" t="str">
        <f>IF(ISBLANK(Values!E61),"",Values!$B$31)</f>
        <v>6 månaders garanti efter leveransdatum. I händelse av fel på tangentbordet kommer en ny enhet eller en reservdel till produktens tangentbord att skickas. Vid brist på lager ges full återbetalning.</v>
      </c>
      <c r="ES62" s="1" t="str">
        <f>IF(ISBLANK(Values!E61),"","Amazon Tellus UPS")</f>
        <v>Amazon Tellus UPS</v>
      </c>
      <c r="EV62" s="1" t="str">
        <f>IF(ISBLANK(Values!E61),"","New")</f>
        <v>New</v>
      </c>
      <c r="FE62" s="1">
        <f>IF(ISBLANK(Values!E61),"",IF(CO62&lt;&gt;"DEFAULT", "", 3))</f>
        <v>3</v>
      </c>
      <c r="FH62" s="1" t="str">
        <f>IF(ISBLANK(Values!E61),"","FALSE")</f>
        <v>FALSE</v>
      </c>
      <c r="FI62" s="1" t="str">
        <f>IF(ISBLANK(Values!E61),"","FALSE")</f>
        <v>FALSE</v>
      </c>
      <c r="FJ62" s="1" t="str">
        <f>IF(ISBLANK(Values!E61),"","FALSE")</f>
        <v>FALSE</v>
      </c>
      <c r="FM62" s="1" t="str">
        <f>IF(ISBLANK(Values!E61),"","1")</f>
        <v>1</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48" x14ac:dyDescent="0.2">
      <c r="A63" s="1" t="str">
        <f>IF(ISBLANK(Values!E62),"",IF(Values!$B$37="EU","computercomponent","computer"))</f>
        <v>computercomponent</v>
      </c>
      <c r="B63" s="33" t="str">
        <f>IF(ISBLANK(Values!E62),"",Values!F62)</f>
        <v>Lenovo T480s silver - RUS</v>
      </c>
      <c r="C63" s="29" t="str">
        <f>IF(ISBLANK(Values!E62),"","TellusRem")</f>
        <v>TellusRem</v>
      </c>
      <c r="D63" s="28">
        <f>IF(ISBLANK(Values!E62),"",Values!E62)</f>
        <v>5714401482192</v>
      </c>
      <c r="E63" s="1" t="str">
        <f>IF(ISBLANK(Values!E62),"","EAN")</f>
        <v>EAN</v>
      </c>
      <c r="F63" s="27" t="str">
        <f>IF(ISBLANK(Values!E62),"",IF(Values!J62, SUBSTITUTE(Values!$B$1, "{language}", Values!H62) &amp; " " &amp;Values!$B$3, SUBSTITUTE(Values!$B$2, "{language}", Values!$H62) &amp; " " &amp;Values!$B$3))</f>
        <v>ersättningsbakgrundsbelyst Lenovo T480s silver - RUS tangentbord för Lenovo Thinkpad T480s, T490, E490, L480, L490, L380, L390, L380 Yoga, L390 Yoga, E490, E480</v>
      </c>
      <c r="G63" s="29" t="str">
        <f>IF(ISBLANK(Values!E62),"",IF(Values!$B$20="PartialUpdate","","TellusRem"))</f>
        <v/>
      </c>
      <c r="H63" s="1" t="str">
        <f>IF(ISBLANK(Values!E62),"",Values!$B$16)</f>
        <v>computer-keyboards</v>
      </c>
      <c r="I63" s="1" t="str">
        <f>IF(ISBLANK(Values!E62),"","4730574031")</f>
        <v>4730574031</v>
      </c>
      <c r="J63" s="31" t="str">
        <f>IF(ISBLANK(Values!E62),"",Values!F62 )</f>
        <v>Lenovo T480s silver - RUS</v>
      </c>
      <c r="K63" s="27" t="str">
        <f>IF(IF(ISBLANK(Values!E62),"",IF(Values!J62, Values!$B$4, Values!$B$5))=0,"",IF(ISBLANK(Values!E62),"",IF(Values!J62, Values!$B$4, Values!$B$5)))</f>
        <v/>
      </c>
      <c r="L63" s="27">
        <f>IF(ISBLANK(Values!E62),"",IF($CO63="DEFAULT", Values!$B$18, ""))</f>
        <v>5</v>
      </c>
      <c r="M63" s="27" t="str">
        <f>IF(ISBLANK(Values!E62),"",Values!$M62)</f>
        <v>https://download.lenovo.com/Images/Parts/01YN402/01YN402_A.jpg</v>
      </c>
      <c r="N63" s="27" t="str">
        <f>IF(ISBLANK(Values!$F62),"",Values!N62)</f>
        <v>https://download.lenovo.com/Images/Parts/01YN402/01YN402_B.jpg</v>
      </c>
      <c r="O63" s="27" t="str">
        <f>IF(ISBLANK(Values!$F62),"",Values!O62)</f>
        <v>https://download.lenovo.com/Images/Parts/01YN402/01YN402_details.jpg</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Child</v>
      </c>
      <c r="X63" s="29" t="str">
        <f>IF(ISBLANK(Values!E62),"",Values!$B$13)</f>
        <v>Lenovo T490 Parent</v>
      </c>
      <c r="Y63" s="31" t="str">
        <f>IF(ISBLANK(Values!E62),"","Size-Color")</f>
        <v>Size-Color</v>
      </c>
      <c r="Z63" s="29" t="str">
        <f>IF(ISBLANK(Values!E62),"","variation")</f>
        <v>variation</v>
      </c>
      <c r="AA63" s="1" t="str">
        <f>IF(ISBLANK(Values!E62),"",Values!$B$20)</f>
        <v>PartialUpdate</v>
      </c>
      <c r="AB63" s="1" t="str">
        <f>IF(ISBLANK(Values!E62),"",Values!$B$29)</f>
        <v>Tangentbord distribueras av Tellus Remarketing, ledande europeiskt företag för bärbara tangentbord. Tangentbord har rengjorts, packats och testats i vår produktionslinje i Danmark. För eventuella kompatibilitetsfrågor kontakta oss via Amazons webbplats.</v>
      </c>
      <c r="AI63" s="34" t="str">
        <f>IF(ISBLANK(Values!E62),"",IF(Values!I62,Values!$B$23,Values!$B$33))</f>
        <v>👉 RENOVERAT: SPARA PENGAR - Ersättande Lenovo-tangentbord för laptop, samma kvalitet som OEM-tangentbord. TellusRem är den ledande tangentbordsdistributören i världen sedan 2011. Perfekt ersättningstangentbord, lätt att byta ut och installera.</v>
      </c>
      <c r="AJ63" s="32" t="str">
        <f>IF(ISBLANK(Values!E62),"",Values!$B$24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63" s="1" t="str">
        <f>IF(ISBLANK(Values!E62),"",Values!$B$25)</f>
        <v>♻️ MILJÖVÄNLIG PRODUKT - Köp renoverad, KÖP GRÖNT! Minska mer än 80 % koldioxid genom att köpa våra renoverade tangentbord, jämfört med att skaffa ett nytt tangentbord! Perfekt OEM-ersättningsdel för ditt tangentbord.</v>
      </c>
      <c r="AL63" s="1" t="str">
        <f>IF(ISBLANK(Values!E62),"",SUBSTITUTE(SUBSTITUTE(IF(Values!$J62, Values!$B$26, Values!$B$33), "{language}", Values!$H62), "{flag}", INDEX(options!$E$1:$E$20, Values!$V62)))</f>
        <v>👉 LAYOUT – 🇷🇺 Lenovo T480s silver - RUS bakgrundsbelyst.</v>
      </c>
      <c r="AM63" s="1" t="str">
        <f>SUBSTITUTE(IF(ISBLANK(Values!E62),"",Values!$B$27),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63" s="27" t="str">
        <f>IF(ISBLANK(Values!E62),"",Values!H62)</f>
        <v>Lenovo T480s silver - RUS</v>
      </c>
      <c r="AV63" s="1" t="str">
        <f>IF(ISBLANK(Values!E62),"",IF(Values!J62,"Backlit", "Non-Backlit"))</f>
        <v>Backlit</v>
      </c>
      <c r="AW63"/>
      <c r="BE63" s="1" t="str">
        <f>IF(ISBLANK(Values!E62),"","Professional Audience")</f>
        <v>Professional Audience</v>
      </c>
      <c r="BF63" s="1" t="str">
        <f>IF(ISBLANK(Values!E62),"","Consumer Audience")</f>
        <v>Consumer Audience</v>
      </c>
      <c r="BG63" s="1" t="str">
        <f>IF(ISBLANK(Values!E62),"","Adults")</f>
        <v>Adults</v>
      </c>
      <c r="BH63" s="1" t="str">
        <f>IF(ISBLANK(Values!E62),"","People")</f>
        <v>People</v>
      </c>
      <c r="CG63" s="1">
        <f>IF(ISBLANK(Values!E62),"",Values!$B$11)</f>
        <v>150</v>
      </c>
      <c r="CH63" s="1" t="str">
        <f>IF(ISBLANK(Values!E62),"","GR")</f>
        <v>GR</v>
      </c>
      <c r="CI63" s="1" t="str">
        <f>IF(ISBLANK(Values!E62),"",Values!$B$7)</f>
        <v>32</v>
      </c>
      <c r="CJ63" s="1" t="str">
        <f>IF(ISBLANK(Values!E62),"",Values!$B$8)</f>
        <v>18</v>
      </c>
      <c r="CK63" s="1" t="str">
        <f>IF(ISBLANK(Values!E62),"",Values!$B$9)</f>
        <v>2</v>
      </c>
      <c r="CL63" s="1" t="str">
        <f>IF(ISBLANK(Values!E62),"","CM")</f>
        <v>CM</v>
      </c>
      <c r="CO63" s="1" t="str">
        <f>IF(ISBLANK(Values!E62), "", IF(AND(Values!$B$37=options!$G$2, Values!$C62), "AMAZON_NA", IF(AND(Values!$B$37=options!$G$1, Values!$D62), "AMAZON_EU", "DEFAULT")))</f>
        <v>DEFAULT</v>
      </c>
      <c r="CP63" s="1" t="str">
        <f>IF(ISBLANK(Values!E62),"",Values!$B$7)</f>
        <v>32</v>
      </c>
      <c r="CQ63" s="1" t="str">
        <f>IF(ISBLANK(Values!E62),"",Values!$B$8)</f>
        <v>18</v>
      </c>
      <c r="CR63" s="1" t="str">
        <f>IF(ISBLANK(Values!E62),"",Values!$B$9)</f>
        <v>2</v>
      </c>
      <c r="CS63" s="1">
        <f>IF(ISBLANK(Values!E62),"",Values!$B$11)</f>
        <v>150</v>
      </c>
      <c r="CT63" s="1" t="str">
        <f>IF(ISBLANK(Values!E62),"","GR")</f>
        <v>GR</v>
      </c>
      <c r="CU63" s="1" t="str">
        <f>IF(ISBLANK(Values!E62),"","CM")</f>
        <v>CM</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3" s="1" t="str">
        <f>IF(ISBLANK(Values!E62),"","No")</f>
        <v>No</v>
      </c>
      <c r="DA63" s="1" t="str">
        <f>IF(ISBLANK(Values!E62),"","No")</f>
        <v>No</v>
      </c>
      <c r="DO63" s="1" t="str">
        <f>IF(ISBLANK(Values!E62),"","Parts")</f>
        <v>Parts</v>
      </c>
      <c r="DP63" s="1" t="str">
        <f>IF(ISBLANK(Values!E62),"",Values!$B$31)</f>
        <v>6 månaders garanti efter leveransdatum. I händelse av fel på tangentbordet kommer en ny enhet eller en reservdel till produktens tangentbord att skickas. Vid brist på lager ges full återbetalning.</v>
      </c>
      <c r="DY63" t="str">
        <f>IF(ISBLANK(Values!$E62), "", "not_applicable")</f>
        <v>not_applicable</v>
      </c>
      <c r="EI63" s="1" t="str">
        <f>IF(ISBLANK(Values!E62),"",Values!$B$31)</f>
        <v>6 månaders garanti efter leveransdatum. I händelse av fel på tangentbordet kommer en ny enhet eller en reservdel till produktens tangentbord att skickas. Vid brist på lager ges full återbetalning.</v>
      </c>
      <c r="ES63" s="1" t="str">
        <f>IF(ISBLANK(Values!E62),"","Amazon Tellus UPS")</f>
        <v>Amazon Tellus UPS</v>
      </c>
      <c r="EV63" s="1" t="str">
        <f>IF(ISBLANK(Values!E62),"","New")</f>
        <v>New</v>
      </c>
      <c r="FE63" s="1">
        <f>IF(ISBLANK(Values!E62),"",IF(CO63&lt;&gt;"DEFAULT", "", 3))</f>
        <v>3</v>
      </c>
      <c r="FH63" s="1" t="str">
        <f>IF(ISBLANK(Values!E62),"","FALSE")</f>
        <v>FALSE</v>
      </c>
      <c r="FI63" s="1" t="str">
        <f>IF(ISBLANK(Values!E62),"","FALSE")</f>
        <v>FALSE</v>
      </c>
      <c r="FJ63" s="1" t="str">
        <f>IF(ISBLANK(Values!E62),"","FALSE")</f>
        <v>FALSE</v>
      </c>
      <c r="FM63" s="1" t="str">
        <f>IF(ISBLANK(Values!E62),"","1")</f>
        <v>1</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48" x14ac:dyDescent="0.2">
      <c r="A64" s="1" t="str">
        <f>IF(ISBLANK(Values!E63),"",IF(Values!$B$37="EU","computercomponent","computer"))</f>
        <v>computercomponent</v>
      </c>
      <c r="B64" s="33" t="str">
        <f>IF(ISBLANK(Values!E63),"",Values!F63)</f>
        <v>Lenovo T480s silver - US</v>
      </c>
      <c r="C64" s="29" t="str">
        <f>IF(ISBLANK(Values!E63),"","TellusRem")</f>
        <v>TellusRem</v>
      </c>
      <c r="D64" s="28">
        <f>IF(ISBLANK(Values!E63),"",Values!E63)</f>
        <v>5714401482208</v>
      </c>
      <c r="E64" s="1" t="str">
        <f>IF(ISBLANK(Values!E63),"","EAN")</f>
        <v>EAN</v>
      </c>
      <c r="F64" s="27" t="str">
        <f>IF(ISBLANK(Values!E63),"",IF(Values!J63, SUBSTITUTE(Values!$B$1, "{language}", Values!H63) &amp; " " &amp;Values!$B$3, SUBSTITUTE(Values!$B$2, "{language}", Values!$H63) &amp; " " &amp;Values!$B$3))</f>
        <v>ersättningsbakgrundsbelyst Lenovo T480s silver - US tangentbord för Lenovo Thinkpad T480s, T490, E490, L480, L490, L380, L390, L380 Yoga, L390 Yoga, E490, E480</v>
      </c>
      <c r="G64" s="29" t="str">
        <f>IF(ISBLANK(Values!E63),"",IF(Values!$B$20="PartialUpdate","","TellusRem"))</f>
        <v/>
      </c>
      <c r="H64" s="1" t="str">
        <f>IF(ISBLANK(Values!E63),"",Values!$B$16)</f>
        <v>computer-keyboards</v>
      </c>
      <c r="I64" s="1" t="str">
        <f>IF(ISBLANK(Values!E63),"","4730574031")</f>
        <v>4730574031</v>
      </c>
      <c r="J64" s="31" t="str">
        <f>IF(ISBLANK(Values!E63),"",Values!F63 )</f>
        <v>Lenovo T480s silver - US</v>
      </c>
      <c r="K64" s="27" t="str">
        <f>IF(IF(ISBLANK(Values!E63),"",IF(Values!J63, Values!$B$4, Values!$B$5))=0,"",IF(ISBLANK(Values!E63),"",IF(Values!J63, Values!$B$4, Values!$B$5)))</f>
        <v/>
      </c>
      <c r="L64" s="27">
        <f>IF(ISBLANK(Values!E63),"",IF($CO64="DEFAULT", Values!$B$18, ""))</f>
        <v>5</v>
      </c>
      <c r="M64" s="27" t="str">
        <f>IF(ISBLANK(Values!E63),"",Values!$M63)</f>
        <v>https://download.lenovo.com/Images/Parts/01YN340/01YN340_A.jpg</v>
      </c>
      <c r="N64" s="27" t="str">
        <f>IF(ISBLANK(Values!$F63),"",Values!N63)</f>
        <v>https://download.lenovo.com/Images/Parts/01YN340/01YN340_B.jpg</v>
      </c>
      <c r="O64" s="27" t="str">
        <f>IF(ISBLANK(Values!$F63),"",Values!O63)</f>
        <v>https://download.lenovo.com/Images/Parts/01YN340/01YN340_details.jpg</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Child</v>
      </c>
      <c r="X64" s="29" t="str">
        <f>IF(ISBLANK(Values!E63),"",Values!$B$13)</f>
        <v>Lenovo T490 Parent</v>
      </c>
      <c r="Y64" s="31" t="str">
        <f>IF(ISBLANK(Values!E63),"","Size-Color")</f>
        <v>Size-Color</v>
      </c>
      <c r="Z64" s="29" t="str">
        <f>IF(ISBLANK(Values!E63),"","variation")</f>
        <v>variation</v>
      </c>
      <c r="AA64" s="1" t="str">
        <f>IF(ISBLANK(Values!E63),"",Values!$B$20)</f>
        <v>PartialUpdate</v>
      </c>
      <c r="AB64" s="1" t="str">
        <f>IF(ISBLANK(Values!E63),"",Values!$B$29)</f>
        <v>Tangentbord distribueras av Tellus Remarketing, ledande europeiskt företag för bärbara tangentbord. Tangentbord har rengjorts, packats och testats i vår produktionslinje i Danmark. För eventuella kompatibilitetsfrågor kontakta oss via Amazons webbplats.</v>
      </c>
      <c r="AI64" s="34" t="str">
        <f>IF(ISBLANK(Values!E63),"",IF(Values!I63,Values!$B$23,Values!$B$33))</f>
        <v>👉 RENOVERAT: SPARA PENGAR - Ersättande Lenovo-tangentbord för laptop, samma kvalitet som OEM-tangentbord. TellusRem är den ledande tangentbordsdistributören i världen sedan 2011. Perfekt ersättningstangentbord, lätt att byta ut och installera.</v>
      </c>
      <c r="AJ64" s="32" t="str">
        <f>IF(ISBLANK(Values!E63),"",Values!$B$24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64" s="1" t="str">
        <f>IF(ISBLANK(Values!E63),"",Values!$B$25)</f>
        <v>♻️ MILJÖVÄNLIG PRODUKT - Köp renoverad, KÖP GRÖNT! Minska mer än 80 % koldioxid genom att köpa våra renoverade tangentbord, jämfört med att skaffa ett nytt tangentbord! Perfekt OEM-ersättningsdel för ditt tangentbord.</v>
      </c>
      <c r="AL64" s="1" t="str">
        <f>IF(ISBLANK(Values!E63),"",SUBSTITUTE(SUBSTITUTE(IF(Values!$J63, Values!$B$26, Values!$B$33), "{language}", Values!$H63), "{flag}", INDEX(options!$E$1:$E$20, Values!$V63)))</f>
        <v>👉 LAYOUT – 🇺🇸 Lenovo T480s silver - US bakgrundsbelyst.</v>
      </c>
      <c r="AM64" s="1" t="str">
        <f>SUBSTITUTE(IF(ISBLANK(Values!E63),"",Values!$B$27),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64" s="27" t="str">
        <f>IF(ISBLANK(Values!E63),"",Values!H63)</f>
        <v>Lenovo T480s silver - US</v>
      </c>
      <c r="AV64" s="1" t="str">
        <f>IF(ISBLANK(Values!E63),"",IF(Values!J63,"Backlit", "Non-Backlit"))</f>
        <v>Backlit</v>
      </c>
      <c r="AW64"/>
      <c r="BE64" s="1" t="str">
        <f>IF(ISBLANK(Values!E63),"","Professional Audience")</f>
        <v>Professional Audience</v>
      </c>
      <c r="BF64" s="1" t="str">
        <f>IF(ISBLANK(Values!E63),"","Consumer Audience")</f>
        <v>Consumer Audience</v>
      </c>
      <c r="BG64" s="1" t="str">
        <f>IF(ISBLANK(Values!E63),"","Adults")</f>
        <v>Adults</v>
      </c>
      <c r="BH64" s="1" t="str">
        <f>IF(ISBLANK(Values!E63),"","People")</f>
        <v>People</v>
      </c>
      <c r="CG64" s="1">
        <f>IF(ISBLANK(Values!E63),"",Values!$B$11)</f>
        <v>150</v>
      </c>
      <c r="CH64" s="1" t="str">
        <f>IF(ISBLANK(Values!E63),"","GR")</f>
        <v>GR</v>
      </c>
      <c r="CI64" s="1" t="str">
        <f>IF(ISBLANK(Values!E63),"",Values!$B$7)</f>
        <v>32</v>
      </c>
      <c r="CJ64" s="1" t="str">
        <f>IF(ISBLANK(Values!E63),"",Values!$B$8)</f>
        <v>18</v>
      </c>
      <c r="CK64" s="1" t="str">
        <f>IF(ISBLANK(Values!E63),"",Values!$B$9)</f>
        <v>2</v>
      </c>
      <c r="CL64" s="1" t="str">
        <f>IF(ISBLANK(Values!E63),"","CM")</f>
        <v>CM</v>
      </c>
      <c r="CO64" s="1" t="str">
        <f>IF(ISBLANK(Values!E63), "", IF(AND(Values!$B$37=options!$G$2, Values!$C63), "AMAZON_NA", IF(AND(Values!$B$37=options!$G$1, Values!$D63), "AMAZON_EU", "DEFAULT")))</f>
        <v>DEFAULT</v>
      </c>
      <c r="CP64" s="1" t="str">
        <f>IF(ISBLANK(Values!E63),"",Values!$B$7)</f>
        <v>32</v>
      </c>
      <c r="CQ64" s="1" t="str">
        <f>IF(ISBLANK(Values!E63),"",Values!$B$8)</f>
        <v>18</v>
      </c>
      <c r="CR64" s="1" t="str">
        <f>IF(ISBLANK(Values!E63),"",Values!$B$9)</f>
        <v>2</v>
      </c>
      <c r="CS64" s="1">
        <f>IF(ISBLANK(Values!E63),"",Values!$B$11)</f>
        <v>150</v>
      </c>
      <c r="CT64" s="1" t="str">
        <f>IF(ISBLANK(Values!E63),"","GR")</f>
        <v>GR</v>
      </c>
      <c r="CU64" s="1" t="str">
        <f>IF(ISBLANK(Values!E63),"","CM")</f>
        <v>CM</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4" s="1" t="str">
        <f>IF(ISBLANK(Values!E63),"","No")</f>
        <v>No</v>
      </c>
      <c r="DA64" s="1" t="str">
        <f>IF(ISBLANK(Values!E63),"","No")</f>
        <v>No</v>
      </c>
      <c r="DO64" s="1" t="str">
        <f>IF(ISBLANK(Values!E63),"","Parts")</f>
        <v>Parts</v>
      </c>
      <c r="DP64" s="1" t="str">
        <f>IF(ISBLANK(Values!E63),"",Values!$B$31)</f>
        <v>6 månaders garanti efter leveransdatum. I händelse av fel på tangentbordet kommer en ny enhet eller en reservdel till produktens tangentbord att skickas. Vid brist på lager ges full återbetalning.</v>
      </c>
      <c r="DY64" t="str">
        <f>IF(ISBLANK(Values!$E63), "", "not_applicable")</f>
        <v>not_applicable</v>
      </c>
      <c r="EI64" s="1" t="str">
        <f>IF(ISBLANK(Values!E63),"",Values!$B$31)</f>
        <v>6 månaders garanti efter leveransdatum. I händelse av fel på tangentbordet kommer en ny enhet eller en reservdel till produktens tangentbord att skickas. Vid brist på lager ges full återbetalning.</v>
      </c>
      <c r="ES64" s="1" t="str">
        <f>IF(ISBLANK(Values!E63),"","Amazon Tellus UPS")</f>
        <v>Amazon Tellus UPS</v>
      </c>
      <c r="EV64" s="1" t="str">
        <f>IF(ISBLANK(Values!E63),"","New")</f>
        <v>New</v>
      </c>
      <c r="FE64" s="1">
        <f>IF(ISBLANK(Values!E63),"",IF(CO64&lt;&gt;"DEFAULT", "", 3))</f>
        <v>3</v>
      </c>
      <c r="FH64" s="1" t="str">
        <f>IF(ISBLANK(Values!E63),"","FALSE")</f>
        <v>FALSE</v>
      </c>
      <c r="FI64" s="1" t="str">
        <f>IF(ISBLANK(Values!E63),"","FALSE")</f>
        <v>FALSE</v>
      </c>
      <c r="FJ64" s="1" t="str">
        <f>IF(ISBLANK(Values!E63),"","FALSE")</f>
        <v>FALSE</v>
      </c>
      <c r="FM64" s="1" t="str">
        <f>IF(ISBLANK(Values!E63),"","1")</f>
        <v>1</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48" x14ac:dyDescent="0.2">
      <c r="A65" s="1" t="str">
        <f>IF(ISBLANK(Values!E64),"",IF(Values!$B$37="EU","computercomponent","computer"))</f>
        <v>computercomponent</v>
      </c>
      <c r="B65" s="33" t="str">
        <f>IF(ISBLANK(Values!E64),"",Values!F64)</f>
        <v>Lenovo T480s Regular Silver - DE</v>
      </c>
      <c r="C65" s="29" t="str">
        <f>IF(ISBLANK(Values!E64),"","TellusRem")</f>
        <v>TellusRem</v>
      </c>
      <c r="D65" s="28">
        <f>IF(ISBLANK(Values!E64),"",Values!E64)</f>
        <v>5714401483014</v>
      </c>
      <c r="E65" s="1" t="str">
        <f>IF(ISBLANK(Values!E64),"","EAN")</f>
        <v>EAN</v>
      </c>
      <c r="F65" s="27" t="str">
        <f>IF(ISBLANK(Values!E64),"",IF(Values!J64, SUBSTITUTE(Values!$B$1, "{language}", Values!H64) &amp; " " &amp;Values!$B$3, SUBSTITUTE(Values!$B$2, "{language}", Values!$H64) &amp; " " &amp;Values!$B$3))</f>
        <v>ersätter Lenovo T480s Regular Silver - DE icke-bakgrundsbelyst tangentbord för Lenovo Thinkpad T480s, T490, E490, L480, L490, L380, L390, L380 Yoga, L390 Yoga, E490, E480</v>
      </c>
      <c r="G65" s="29" t="str">
        <f>IF(ISBLANK(Values!E64),"",IF(Values!$B$20="PartialUpdate","","TellusRem"))</f>
        <v/>
      </c>
      <c r="H65" s="1" t="str">
        <f>IF(ISBLANK(Values!E64),"",Values!$B$16)</f>
        <v>computer-keyboards</v>
      </c>
      <c r="I65" s="1" t="str">
        <f>IF(ISBLANK(Values!E64),"","4730574031")</f>
        <v>4730574031</v>
      </c>
      <c r="J65" s="31" t="str">
        <f>IF(ISBLANK(Values!E64),"",Values!F64 )</f>
        <v>Lenovo T480s Regular Silver - DE</v>
      </c>
      <c r="K65" s="27" t="str">
        <f>IF(IF(ISBLANK(Values!E64),"",IF(Values!J64, Values!$B$4, Values!$B$5))=0,"",IF(ISBLANK(Values!E64),"",IF(Values!J64, Values!$B$4, Values!$B$5)))</f>
        <v/>
      </c>
      <c r="L65" s="27" t="str">
        <f>IF(ISBLANK(Values!E64),"",IF($CO65="DEFAULT", Values!$B$18, ""))</f>
        <v/>
      </c>
      <c r="M65" s="27" t="str">
        <f>IF(ISBLANK(Values!E64),"",Values!$M64)</f>
        <v>https://download.lenovo.com/Images/Parts/01YN352/01YN352_A.jpg</v>
      </c>
      <c r="N65" s="27" t="str">
        <f>IF(ISBLANK(Values!$F64),"",Values!N64)</f>
        <v>https://download.lenovo.com/Images/Parts/01YN352/01YN352_B.jpg</v>
      </c>
      <c r="O65" s="27" t="str">
        <f>IF(ISBLANK(Values!$F64),"",Values!O64)</f>
        <v>https://download.lenovo.com/Images/Parts/01YN352/01YN352_details.jpg</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Child</v>
      </c>
      <c r="X65" s="29" t="str">
        <f>IF(ISBLANK(Values!E64),"",Values!$B$13)</f>
        <v>Lenovo T490 Parent</v>
      </c>
      <c r="Y65" s="31" t="str">
        <f>IF(ISBLANK(Values!E64),"","Size-Color")</f>
        <v>Size-Color</v>
      </c>
      <c r="Z65" s="29" t="str">
        <f>IF(ISBLANK(Values!E64),"","variation")</f>
        <v>variation</v>
      </c>
      <c r="AA65" s="1" t="str">
        <f>IF(ISBLANK(Values!E64),"",Values!$B$20)</f>
        <v>PartialUpdate</v>
      </c>
      <c r="AB65" s="1" t="str">
        <f>IF(ISBLANK(Values!E64),"",Values!$B$29)</f>
        <v>Tangentbord distribueras av Tellus Remarketing, ledande europeiskt företag för bärbara tangentbord. Tangentbord har rengjorts, packats och testats i vår produktionslinje i Danmark. För eventuella kompatibilitetsfrågor kontakta oss via Amazons webbplats.</v>
      </c>
      <c r="AI65" s="34" t="str">
        <f>IF(ISBLANK(Values!E64),"",IF(Values!I64,Values!$B$23,Values!$B$33))</f>
        <v>👉 RENOVERAT: SPARA PENGAR - Ersättande Lenovo-tangentbord för laptop, samma kvalitet som OEM-tangentbord. TellusRem är den ledande tangentbordsdistributören i världen sedan 2011. Perfekt ersättningstangentbord, lätt att byta ut och installera.</v>
      </c>
      <c r="AJ65" s="32" t="str">
        <f>IF(ISBLANK(Values!E64),"",Values!$B$24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65" s="1" t="str">
        <f>IF(ISBLANK(Values!E64),"",Values!$B$25)</f>
        <v>♻️ MILJÖVÄNLIG PRODUKT - Köp renoverad, KÖP GRÖNT! Minska mer än 80 % koldioxid genom att köpa våra renoverade tangentbord, jämfört med att skaffa ett nytt tangentbord! Perfekt OEM-ersättningsdel för ditt tangentbord.</v>
      </c>
      <c r="AL65" s="1" t="str">
        <f>IF(ISBLANK(Values!E64),"",SUBSTITUTE(SUBSTITUTE(IF(Values!$J64, Values!$B$26, Values!$B$33), "{language}", Values!$H64), "{flag}", INDEX(options!$E$1:$E$20, Values!$V64)))</f>
        <v>👉 LAYOUT - 🇩🇪 Lenovo T480s Regular Silver - DE INGEN bakgrundsbelysning.</v>
      </c>
      <c r="AM65" s="1" t="str">
        <f>SUBSTITUTE(IF(ISBLANK(Values!E64),"",Values!$B$27),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65" s="27" t="str">
        <f>IF(ISBLANK(Values!E64),"",Values!H64)</f>
        <v>Lenovo T480s Regular Silver - DE</v>
      </c>
      <c r="AV65" s="1" t="str">
        <f>IF(ISBLANK(Values!E64),"",IF(Values!J64,"Backlit", "Non-Backlit"))</f>
        <v>Non-Backlit</v>
      </c>
      <c r="AW65"/>
      <c r="BE65" s="1" t="str">
        <f>IF(ISBLANK(Values!E64),"","Professional Audience")</f>
        <v>Professional Audience</v>
      </c>
      <c r="BF65" s="1" t="str">
        <f>IF(ISBLANK(Values!E64),"","Consumer Audience")</f>
        <v>Consumer Audience</v>
      </c>
      <c r="BG65" s="1" t="str">
        <f>IF(ISBLANK(Values!E64),"","Adults")</f>
        <v>Adults</v>
      </c>
      <c r="BH65" s="1" t="str">
        <f>IF(ISBLANK(Values!E64),"","People")</f>
        <v>People</v>
      </c>
      <c r="CG65" s="1">
        <f>IF(ISBLANK(Values!E64),"",Values!$B$11)</f>
        <v>150</v>
      </c>
      <c r="CH65" s="1" t="str">
        <f>IF(ISBLANK(Values!E64),"","GR")</f>
        <v>GR</v>
      </c>
      <c r="CI65" s="1" t="str">
        <f>IF(ISBLANK(Values!E64),"",Values!$B$7)</f>
        <v>32</v>
      </c>
      <c r="CJ65" s="1" t="str">
        <f>IF(ISBLANK(Values!E64),"",Values!$B$8)</f>
        <v>18</v>
      </c>
      <c r="CK65" s="1" t="str">
        <f>IF(ISBLANK(Values!E64),"",Values!$B$9)</f>
        <v>2</v>
      </c>
      <c r="CL65" s="1" t="str">
        <f>IF(ISBLANK(Values!E64),"","CM")</f>
        <v>CM</v>
      </c>
      <c r="CO65" s="1" t="str">
        <f>IF(ISBLANK(Values!E64), "", IF(AND(Values!$B$37=options!$G$2, Values!$C64), "AMAZON_NA", IF(AND(Values!$B$37=options!$G$1, Values!$D64), "AMAZON_EU", "DEFAULT")))</f>
        <v>AMAZON_EU</v>
      </c>
      <c r="CP65" s="1" t="str">
        <f>IF(ISBLANK(Values!E64),"",Values!$B$7)</f>
        <v>32</v>
      </c>
      <c r="CQ65" s="1" t="str">
        <f>IF(ISBLANK(Values!E64),"",Values!$B$8)</f>
        <v>18</v>
      </c>
      <c r="CR65" s="1" t="str">
        <f>IF(ISBLANK(Values!E64),"",Values!$B$9)</f>
        <v>2</v>
      </c>
      <c r="CS65" s="1">
        <f>IF(ISBLANK(Values!E64),"",Values!$B$11)</f>
        <v>150</v>
      </c>
      <c r="CT65" s="1" t="str">
        <f>IF(ISBLANK(Values!E64),"","GR")</f>
        <v>GR</v>
      </c>
      <c r="CU65" s="1" t="str">
        <f>IF(ISBLANK(Values!E64),"","CM")</f>
        <v>CM</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5" s="1" t="str">
        <f>IF(ISBLANK(Values!E64),"","No")</f>
        <v>No</v>
      </c>
      <c r="DA65" s="1" t="str">
        <f>IF(ISBLANK(Values!E64),"","No")</f>
        <v>No</v>
      </c>
      <c r="DO65" s="1" t="str">
        <f>IF(ISBLANK(Values!E64),"","Parts")</f>
        <v>Parts</v>
      </c>
      <c r="DP65" s="1" t="str">
        <f>IF(ISBLANK(Values!E64),"",Values!$B$31)</f>
        <v>6 månaders garanti efter leveransdatum. I händelse av fel på tangentbordet kommer en ny enhet eller en reservdel till produktens tangentbord att skickas. Vid brist på lager ges full återbetalning.</v>
      </c>
      <c r="DY65" t="str">
        <f>IF(ISBLANK(Values!$E64), "", "not_applicable")</f>
        <v>not_applicable</v>
      </c>
      <c r="EI65" s="1" t="str">
        <f>IF(ISBLANK(Values!E64),"",Values!$B$31)</f>
        <v>6 månaders garanti efter leveransdatum. I händelse av fel på tangentbordet kommer en ny enhet eller en reservdel till produktens tangentbord att skickas. Vid brist på lager ges full återbetalning.</v>
      </c>
      <c r="ES65" s="1" t="str">
        <f>IF(ISBLANK(Values!E64),"","Amazon Tellus UPS")</f>
        <v>Amazon Tellus UPS</v>
      </c>
      <c r="EV65" s="1" t="str">
        <f>IF(ISBLANK(Values!E64),"","New")</f>
        <v>New</v>
      </c>
      <c r="FE65" s="1" t="str">
        <f>IF(ISBLANK(Values!E64),"",IF(CO65&lt;&gt;"DEFAULT", "", 3))</f>
        <v/>
      </c>
      <c r="FH65" s="1" t="str">
        <f>IF(ISBLANK(Values!E64),"","FALSE")</f>
        <v>FALSE</v>
      </c>
      <c r="FI65" s="1" t="str">
        <f>IF(ISBLANK(Values!E64),"","FALSE")</f>
        <v>FALSE</v>
      </c>
      <c r="FJ65" s="1" t="str">
        <f>IF(ISBLANK(Values!E64),"","FALSE")</f>
        <v>FALSE</v>
      </c>
      <c r="FM65" s="1" t="str">
        <f>IF(ISBLANK(Values!E64),"","1")</f>
        <v>1</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48" x14ac:dyDescent="0.2">
      <c r="A66" s="1" t="str">
        <f>IF(ISBLANK(Values!E65),"",IF(Values!$B$37="EU","computercomponent","computer"))</f>
        <v>computercomponent</v>
      </c>
      <c r="B66" s="33" t="str">
        <f>IF(ISBLANK(Values!E65),"",Values!F65)</f>
        <v>Lenovo T480s Regular Silver - FR</v>
      </c>
      <c r="C66" s="29" t="str">
        <f>IF(ISBLANK(Values!E65),"","TellusRem")</f>
        <v>TellusRem</v>
      </c>
      <c r="D66" s="28">
        <f>IF(ISBLANK(Values!E65),"",Values!E65)</f>
        <v>5714401483021</v>
      </c>
      <c r="E66" s="1" t="str">
        <f>IF(ISBLANK(Values!E65),"","EAN")</f>
        <v>EAN</v>
      </c>
      <c r="F66" s="27" t="str">
        <f>IF(ISBLANK(Values!E65),"",IF(Values!J65, SUBSTITUTE(Values!$B$1, "{language}", Values!H65) &amp; " " &amp;Values!$B$3, SUBSTITUTE(Values!$B$2, "{language}", Values!$H65) &amp; " " &amp;Values!$B$3))</f>
        <v>ersätter Lenovo T480s Regular Silver - FR icke-bakgrundsbelyst tangentbord för Lenovo Thinkpad T480s, T490, E490, L480, L490, L380, L390, L380 Yoga, L390 Yoga, E490, E480</v>
      </c>
      <c r="G66" s="29" t="str">
        <f>IF(ISBLANK(Values!E65),"",IF(Values!$B$20="PartialUpdate","","TellusRem"))</f>
        <v/>
      </c>
      <c r="H66" s="1" t="str">
        <f>IF(ISBLANK(Values!E65),"",Values!$B$16)</f>
        <v>computer-keyboards</v>
      </c>
      <c r="I66" s="1" t="str">
        <f>IF(ISBLANK(Values!E65),"","4730574031")</f>
        <v>4730574031</v>
      </c>
      <c r="J66" s="31" t="str">
        <f>IF(ISBLANK(Values!E65),"",Values!F65 )</f>
        <v>Lenovo T480s Regular Silver - FR</v>
      </c>
      <c r="K66" s="27" t="str">
        <f>IF(IF(ISBLANK(Values!E65),"",IF(Values!J65, Values!$B$4, Values!$B$5))=0,"",IF(ISBLANK(Values!E65),"",IF(Values!J65, Values!$B$4, Values!$B$5)))</f>
        <v/>
      </c>
      <c r="L66" s="27" t="str">
        <f>IF(ISBLANK(Values!E65),"",IF($CO66="DEFAULT", Values!$B$18, ""))</f>
        <v/>
      </c>
      <c r="M66" s="27" t="str">
        <f>IF(ISBLANK(Values!E65),"",Values!$M65)</f>
        <v>https://download.lenovo.com/Images/Parts/01YN391/01YN391_A.jpg</v>
      </c>
      <c r="N66" s="27" t="str">
        <f>IF(ISBLANK(Values!$F65),"",Values!N65)</f>
        <v>https://download.lenovo.com/Images/Parts/01YN391/01YN391_B.jpg</v>
      </c>
      <c r="O66" s="27" t="str">
        <f>IF(ISBLANK(Values!$F65),"",Values!O65)</f>
        <v>https://download.lenovo.com/Images/Parts/01YN391/01YN391_details.jpg</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Child</v>
      </c>
      <c r="X66" s="29" t="str">
        <f>IF(ISBLANK(Values!E65),"",Values!$B$13)</f>
        <v>Lenovo T490 Parent</v>
      </c>
      <c r="Y66" s="31" t="str">
        <f>IF(ISBLANK(Values!E65),"","Size-Color")</f>
        <v>Size-Color</v>
      </c>
      <c r="Z66" s="29" t="str">
        <f>IF(ISBLANK(Values!E65),"","variation")</f>
        <v>variation</v>
      </c>
      <c r="AA66" s="1" t="str">
        <f>IF(ISBLANK(Values!E65),"",Values!$B$20)</f>
        <v>PartialUpdate</v>
      </c>
      <c r="AB66" s="1" t="str">
        <f>IF(ISBLANK(Values!E65),"",Values!$B$29)</f>
        <v>Tangentbord distribueras av Tellus Remarketing, ledande europeiskt företag för bärbara tangentbord. Tangentbord har rengjorts, packats och testats i vår produktionslinje i Danmark. För eventuella kompatibilitetsfrågor kontakta oss via Amazons webbplats.</v>
      </c>
      <c r="AI66" s="34" t="str">
        <f>IF(ISBLANK(Values!E65),"",IF(Values!I65,Values!$B$23,Values!$B$33))</f>
        <v>👉 RENOVERAT: SPARA PENGAR - Ersättande Lenovo-tangentbord för laptop, samma kvalitet som OEM-tangentbord. TellusRem är den ledande tangentbordsdistributören i världen sedan 2011. Perfekt ersättningstangentbord, lätt att byta ut och installera.</v>
      </c>
      <c r="AJ66" s="32" t="str">
        <f>IF(ISBLANK(Values!E65),"",Values!$B$24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66" s="1" t="str">
        <f>IF(ISBLANK(Values!E65),"",Values!$B$25)</f>
        <v>♻️ MILJÖVÄNLIG PRODUKT - Köp renoverad, KÖP GRÖNT! Minska mer än 80 % koldioxid genom att köpa våra renoverade tangentbord, jämfört med att skaffa ett nytt tangentbord! Perfekt OEM-ersättningsdel för ditt tangentbord.</v>
      </c>
      <c r="AL66" s="1" t="str">
        <f>IF(ISBLANK(Values!E65),"",SUBSTITUTE(SUBSTITUTE(IF(Values!$J65, Values!$B$26, Values!$B$33), "{language}", Values!$H65), "{flag}", INDEX(options!$E$1:$E$20, Values!$V65)))</f>
        <v>👉 LAYOUT - 🇫🇷 Lenovo T480s Regular Silver - FR INGEN bakgrundsbelysning.</v>
      </c>
      <c r="AM66" s="1" t="str">
        <f>SUBSTITUTE(IF(ISBLANK(Values!E65),"",Values!$B$27),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66" s="27" t="str">
        <f>IF(ISBLANK(Values!E65),"",Values!H65)</f>
        <v>Lenovo T480s Regular Silver - FR</v>
      </c>
      <c r="AV66" s="1" t="str">
        <f>IF(ISBLANK(Values!E65),"",IF(Values!J65,"Backlit", "Non-Backlit"))</f>
        <v>Non-Backlit</v>
      </c>
      <c r="AW66"/>
      <c r="BE66" s="1" t="str">
        <f>IF(ISBLANK(Values!E65),"","Professional Audience")</f>
        <v>Professional Audience</v>
      </c>
      <c r="BF66" s="1" t="str">
        <f>IF(ISBLANK(Values!E65),"","Consumer Audience")</f>
        <v>Consumer Audience</v>
      </c>
      <c r="BG66" s="1" t="str">
        <f>IF(ISBLANK(Values!E65),"","Adults")</f>
        <v>Adults</v>
      </c>
      <c r="BH66" s="1" t="str">
        <f>IF(ISBLANK(Values!E65),"","People")</f>
        <v>People</v>
      </c>
      <c r="CG66" s="1">
        <f>IF(ISBLANK(Values!E65),"",Values!$B$11)</f>
        <v>150</v>
      </c>
      <c r="CH66" s="1" t="str">
        <f>IF(ISBLANK(Values!E65),"","GR")</f>
        <v>GR</v>
      </c>
      <c r="CI66" s="1" t="str">
        <f>IF(ISBLANK(Values!E65),"",Values!$B$7)</f>
        <v>32</v>
      </c>
      <c r="CJ66" s="1" t="str">
        <f>IF(ISBLANK(Values!E65),"",Values!$B$8)</f>
        <v>18</v>
      </c>
      <c r="CK66" s="1" t="str">
        <f>IF(ISBLANK(Values!E65),"",Values!$B$9)</f>
        <v>2</v>
      </c>
      <c r="CL66" s="1" t="str">
        <f>IF(ISBLANK(Values!E65),"","CM")</f>
        <v>CM</v>
      </c>
      <c r="CO66" s="1" t="str">
        <f>IF(ISBLANK(Values!E65), "", IF(AND(Values!$B$37=options!$G$2, Values!$C65), "AMAZON_NA", IF(AND(Values!$B$37=options!$G$1, Values!$D65), "AMAZON_EU", "DEFAULT")))</f>
        <v>AMAZON_EU</v>
      </c>
      <c r="CP66" s="1" t="str">
        <f>IF(ISBLANK(Values!E65),"",Values!$B$7)</f>
        <v>32</v>
      </c>
      <c r="CQ66" s="1" t="str">
        <f>IF(ISBLANK(Values!E65),"",Values!$B$8)</f>
        <v>18</v>
      </c>
      <c r="CR66" s="1" t="str">
        <f>IF(ISBLANK(Values!E65),"",Values!$B$9)</f>
        <v>2</v>
      </c>
      <c r="CS66" s="1">
        <f>IF(ISBLANK(Values!E65),"",Values!$B$11)</f>
        <v>150</v>
      </c>
      <c r="CT66" s="1" t="str">
        <f>IF(ISBLANK(Values!E65),"","GR")</f>
        <v>GR</v>
      </c>
      <c r="CU66" s="1" t="str">
        <f>IF(ISBLANK(Values!E65),"","CM")</f>
        <v>CM</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6" s="1" t="str">
        <f>IF(ISBLANK(Values!E65),"","No")</f>
        <v>No</v>
      </c>
      <c r="DA66" s="1" t="str">
        <f>IF(ISBLANK(Values!E65),"","No")</f>
        <v>No</v>
      </c>
      <c r="DO66" s="1" t="str">
        <f>IF(ISBLANK(Values!E65),"","Parts")</f>
        <v>Parts</v>
      </c>
      <c r="DP66" s="1" t="str">
        <f>IF(ISBLANK(Values!E65),"",Values!$B$31)</f>
        <v>6 månaders garanti efter leveransdatum. I händelse av fel på tangentbordet kommer en ny enhet eller en reservdel till produktens tangentbord att skickas. Vid brist på lager ges full återbetalning.</v>
      </c>
      <c r="DY66" t="str">
        <f>IF(ISBLANK(Values!$E65), "", "not_applicable")</f>
        <v>not_applicable</v>
      </c>
      <c r="EI66" s="1" t="str">
        <f>IF(ISBLANK(Values!E65),"",Values!$B$31)</f>
        <v>6 månaders garanti efter leveransdatum. I händelse av fel på tangentbordet kommer en ny enhet eller en reservdel till produktens tangentbord att skickas. Vid brist på lager ges full återbetalning.</v>
      </c>
      <c r="ES66" s="1" t="str">
        <f>IF(ISBLANK(Values!E65),"","Amazon Tellus UPS")</f>
        <v>Amazon Tellus UPS</v>
      </c>
      <c r="EV66" s="1" t="str">
        <f>IF(ISBLANK(Values!E65),"","New")</f>
        <v>New</v>
      </c>
      <c r="FE66" s="1" t="str">
        <f>IF(ISBLANK(Values!E65),"",IF(CO66&lt;&gt;"DEFAULT", "", 3))</f>
        <v/>
      </c>
      <c r="FH66" s="1" t="str">
        <f>IF(ISBLANK(Values!E65),"","FALSE")</f>
        <v>FALSE</v>
      </c>
      <c r="FI66" s="1" t="str">
        <f>IF(ISBLANK(Values!E65),"","FALSE")</f>
        <v>FALSE</v>
      </c>
      <c r="FJ66" s="1" t="str">
        <f>IF(ISBLANK(Values!E65),"","FALSE")</f>
        <v>FALSE</v>
      </c>
      <c r="FM66" s="1" t="str">
        <f>IF(ISBLANK(Values!E65),"","1")</f>
        <v>1</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48" x14ac:dyDescent="0.2">
      <c r="A67" s="1" t="str">
        <f>IF(ISBLANK(Values!E66),"",IF(Values!$B$37="EU","computercomponent","computer"))</f>
        <v>computercomponent</v>
      </c>
      <c r="B67" s="33" t="str">
        <f>IF(ISBLANK(Values!E66),"",Values!F66)</f>
        <v>Lenovo T480s Regular Silver - IT</v>
      </c>
      <c r="C67" s="29" t="str">
        <f>IF(ISBLANK(Values!E66),"","TellusRem")</f>
        <v>TellusRem</v>
      </c>
      <c r="D67" s="28">
        <f>IF(ISBLANK(Values!E66),"",Values!E66)</f>
        <v>5714401483038</v>
      </c>
      <c r="E67" s="1" t="str">
        <f>IF(ISBLANK(Values!E66),"","EAN")</f>
        <v>EAN</v>
      </c>
      <c r="F67" s="27" t="str">
        <f>IF(ISBLANK(Values!E66),"",IF(Values!J66, SUBSTITUTE(Values!$B$1, "{language}", Values!H66) &amp; " " &amp;Values!$B$3, SUBSTITUTE(Values!$B$2, "{language}", Values!$H66) &amp; " " &amp;Values!$B$3))</f>
        <v>ersätter Lenovo T480s Regular Silver - IT icke-bakgrundsbelyst tangentbord för Lenovo Thinkpad T480s, T490, E490, L480, L490, L380, L390, L380 Yoga, L390 Yoga, E490, E480</v>
      </c>
      <c r="G67" s="29" t="str">
        <f>IF(ISBLANK(Values!E66),"",IF(Values!$B$20="PartialUpdate","","TellusRem"))</f>
        <v/>
      </c>
      <c r="H67" s="1" t="str">
        <f>IF(ISBLANK(Values!E66),"",Values!$B$16)</f>
        <v>computer-keyboards</v>
      </c>
      <c r="I67" s="1" t="str">
        <f>IF(ISBLANK(Values!E66),"","4730574031")</f>
        <v>4730574031</v>
      </c>
      <c r="J67" s="31" t="str">
        <f>IF(ISBLANK(Values!E66),"",Values!F66 )</f>
        <v>Lenovo T480s Regular Silver - IT</v>
      </c>
      <c r="K67" s="27" t="str">
        <f>IF(IF(ISBLANK(Values!E66),"",IF(Values!J66, Values!$B$4, Values!$B$5))=0,"",IF(ISBLANK(Values!E66),"",IF(Values!J66, Values!$B$4, Values!$B$5)))</f>
        <v/>
      </c>
      <c r="L67" s="27" t="str">
        <f>IF(ISBLANK(Values!E66),"",IF($CO67="DEFAULT", Values!$B$18, ""))</f>
        <v/>
      </c>
      <c r="M67" s="27" t="str">
        <f>IF(ISBLANK(Values!E66),"",Values!$M66)</f>
        <v>https://download.lenovo.com/Images/Parts/01YN397/01YN397_A.jpg</v>
      </c>
      <c r="N67" s="27" t="str">
        <f>IF(ISBLANK(Values!$F66),"",Values!N66)</f>
        <v>https://download.lenovo.com/Images/Parts/01YN397/01YN397_B.jpg</v>
      </c>
      <c r="O67" s="27" t="str">
        <f>IF(ISBLANK(Values!$F66),"",Values!O66)</f>
        <v>https://download.lenovo.com/Images/Parts/01YN397/01YN397_details.jpg</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Child</v>
      </c>
      <c r="X67" s="29" t="str">
        <f>IF(ISBLANK(Values!E66),"",Values!$B$13)</f>
        <v>Lenovo T490 Parent</v>
      </c>
      <c r="Y67" s="31" t="str">
        <f>IF(ISBLANK(Values!E66),"","Size-Color")</f>
        <v>Size-Color</v>
      </c>
      <c r="Z67" s="29" t="str">
        <f>IF(ISBLANK(Values!E66),"","variation")</f>
        <v>variation</v>
      </c>
      <c r="AA67" s="1" t="str">
        <f>IF(ISBLANK(Values!E66),"",Values!$B$20)</f>
        <v>PartialUpdate</v>
      </c>
      <c r="AB67" s="1" t="str">
        <f>IF(ISBLANK(Values!E66),"",Values!$B$29)</f>
        <v>Tangentbord distribueras av Tellus Remarketing, ledande europeiskt företag för bärbara tangentbord. Tangentbord har rengjorts, packats och testats i vår produktionslinje i Danmark. För eventuella kompatibilitetsfrågor kontakta oss via Amazons webbplats.</v>
      </c>
      <c r="AI67" s="34" t="str">
        <f>IF(ISBLANK(Values!E66),"",IF(Values!I66,Values!$B$23,Values!$B$33))</f>
        <v>👉 RENOVERAT: SPARA PENGAR - Ersättande Lenovo-tangentbord för laptop, samma kvalitet som OEM-tangentbord. TellusRem är den ledande tangentbordsdistributören i världen sedan 2011. Perfekt ersättningstangentbord, lätt att byta ut och installera.</v>
      </c>
      <c r="AJ67" s="32" t="str">
        <f>IF(ISBLANK(Values!E66),"",Values!$B$24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67" s="1" t="str">
        <f>IF(ISBLANK(Values!E66),"",Values!$B$25)</f>
        <v>♻️ MILJÖVÄNLIG PRODUKT - Köp renoverad, KÖP GRÖNT! Minska mer än 80 % koldioxid genom att köpa våra renoverade tangentbord, jämfört med att skaffa ett nytt tangentbord! Perfekt OEM-ersättningsdel för ditt tangentbord.</v>
      </c>
      <c r="AL67" s="1" t="str">
        <f>IF(ISBLANK(Values!E66),"",SUBSTITUTE(SUBSTITUTE(IF(Values!$J66, Values!$B$26, Values!$B$33), "{language}", Values!$H66), "{flag}", INDEX(options!$E$1:$E$20, Values!$V66)))</f>
        <v>👉 LAYOUT - 🇮🇹 Lenovo T480s Regular Silver - IT INGEN bakgrundsbelysning.</v>
      </c>
      <c r="AM67" s="1" t="str">
        <f>SUBSTITUTE(IF(ISBLANK(Values!E66),"",Values!$B$27),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67" s="27" t="str">
        <f>IF(ISBLANK(Values!E66),"",Values!H66)</f>
        <v>Lenovo T480s Regular Silver - IT</v>
      </c>
      <c r="AV67" s="1" t="str">
        <f>IF(ISBLANK(Values!E66),"",IF(Values!J66,"Backlit", "Non-Backlit"))</f>
        <v>Non-Backlit</v>
      </c>
      <c r="AW67"/>
      <c r="BE67" s="1" t="str">
        <f>IF(ISBLANK(Values!E66),"","Professional Audience")</f>
        <v>Professional Audience</v>
      </c>
      <c r="BF67" s="1" t="str">
        <f>IF(ISBLANK(Values!E66),"","Consumer Audience")</f>
        <v>Consumer Audience</v>
      </c>
      <c r="BG67" s="1" t="str">
        <f>IF(ISBLANK(Values!E66),"","Adults")</f>
        <v>Adults</v>
      </c>
      <c r="BH67" s="1" t="str">
        <f>IF(ISBLANK(Values!E66),"","People")</f>
        <v>People</v>
      </c>
      <c r="CG67" s="1">
        <f>IF(ISBLANK(Values!E66),"",Values!$B$11)</f>
        <v>150</v>
      </c>
      <c r="CH67" s="1" t="str">
        <f>IF(ISBLANK(Values!E66),"","GR")</f>
        <v>GR</v>
      </c>
      <c r="CI67" s="1" t="str">
        <f>IF(ISBLANK(Values!E66),"",Values!$B$7)</f>
        <v>32</v>
      </c>
      <c r="CJ67" s="1" t="str">
        <f>IF(ISBLANK(Values!E66),"",Values!$B$8)</f>
        <v>18</v>
      </c>
      <c r="CK67" s="1" t="str">
        <f>IF(ISBLANK(Values!E66),"",Values!$B$9)</f>
        <v>2</v>
      </c>
      <c r="CL67" s="1" t="str">
        <f>IF(ISBLANK(Values!E66),"","CM")</f>
        <v>CM</v>
      </c>
      <c r="CO67" s="1" t="str">
        <f>IF(ISBLANK(Values!E66), "", IF(AND(Values!$B$37=options!$G$2, Values!$C66), "AMAZON_NA", IF(AND(Values!$B$37=options!$G$1, Values!$D66), "AMAZON_EU", "DEFAULT")))</f>
        <v>AMAZON_EU</v>
      </c>
      <c r="CP67" s="1" t="str">
        <f>IF(ISBLANK(Values!E66),"",Values!$B$7)</f>
        <v>32</v>
      </c>
      <c r="CQ67" s="1" t="str">
        <f>IF(ISBLANK(Values!E66),"",Values!$B$8)</f>
        <v>18</v>
      </c>
      <c r="CR67" s="1" t="str">
        <f>IF(ISBLANK(Values!E66),"",Values!$B$9)</f>
        <v>2</v>
      </c>
      <c r="CS67" s="1">
        <f>IF(ISBLANK(Values!E66),"",Values!$B$11)</f>
        <v>150</v>
      </c>
      <c r="CT67" s="1" t="str">
        <f>IF(ISBLANK(Values!E66),"","GR")</f>
        <v>GR</v>
      </c>
      <c r="CU67" s="1" t="str">
        <f>IF(ISBLANK(Values!E66),"","CM")</f>
        <v>CM</v>
      </c>
      <c r="CV67" s="1" t="str">
        <f>IF(ISBLANK(Values!E66),"",IF(Values!$B$36=options!$F$1,"Denmark", IF(Values!$B$36=options!$F$2, "Danemark",IF(Values!$B$36=options!$F$3, "Dänemark",IF(Values!$B$36=options!$F$4, "Danimarca",IF(Values!$B$36=options!$F$5, "Dinamarca",IF(Values!$B$36=options!$F$6, "Denemarken","" ) ) ) ) )))</f>
        <v/>
      </c>
      <c r="CZ67" s="1" t="str">
        <f>IF(ISBLANK(Values!E66),"","No")</f>
        <v>No</v>
      </c>
      <c r="DA67" s="1" t="str">
        <f>IF(ISBLANK(Values!E66),"","No")</f>
        <v>No</v>
      </c>
      <c r="DO67" s="1" t="str">
        <f>IF(ISBLANK(Values!E66),"","Parts")</f>
        <v>Parts</v>
      </c>
      <c r="DP67" s="1" t="str">
        <f>IF(ISBLANK(Values!E66),"",Values!$B$31)</f>
        <v>6 månaders garanti efter leveransdatum. I händelse av fel på tangentbordet kommer en ny enhet eller en reservdel till produktens tangentbord att skickas. Vid brist på lager ges full återbetalning.</v>
      </c>
      <c r="DY67" t="str">
        <f>IF(ISBLANK(Values!$E66), "", "not_applicable")</f>
        <v>not_applicable</v>
      </c>
      <c r="EI67" s="1" t="str">
        <f>IF(ISBLANK(Values!E66),"",Values!$B$31)</f>
        <v>6 månaders garanti efter leveransdatum. I händelse av fel på tangentbordet kommer en ny enhet eller en reservdel till produktens tangentbord att skickas. Vid brist på lager ges full återbetalning.</v>
      </c>
      <c r="ES67" s="1" t="str">
        <f>IF(ISBLANK(Values!E66),"","Amazon Tellus UPS")</f>
        <v>Amazon Tellus UPS</v>
      </c>
      <c r="EV67" s="1" t="str">
        <f>IF(ISBLANK(Values!E66),"","New")</f>
        <v>New</v>
      </c>
      <c r="FE67" s="1" t="str">
        <f>IF(ISBLANK(Values!E66),"",IF(CO67&lt;&gt;"DEFAULT", "", 3))</f>
        <v/>
      </c>
      <c r="FH67" s="1" t="str">
        <f>IF(ISBLANK(Values!E66),"","FALSE")</f>
        <v>FALSE</v>
      </c>
      <c r="FI67" s="1" t="str">
        <f>IF(ISBLANK(Values!E66),"","FALSE")</f>
        <v>FALSE</v>
      </c>
      <c r="FJ67" s="1" t="str">
        <f>IF(ISBLANK(Values!E66),"","FALSE")</f>
        <v>FALSE</v>
      </c>
      <c r="FM67" s="1" t="str">
        <f>IF(ISBLANK(Values!E66),"","1")</f>
        <v>1</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48" x14ac:dyDescent="0.2">
      <c r="A68" s="1" t="str">
        <f>IF(ISBLANK(Values!E67),"",IF(Values!$B$37="EU","computercomponent","computer"))</f>
        <v>computercomponent</v>
      </c>
      <c r="B68" s="33" t="str">
        <f>IF(ISBLANK(Values!E67),"",Values!F67)</f>
        <v>Lenovo T480s Regular Silver - ES</v>
      </c>
      <c r="C68" s="29" t="str">
        <f>IF(ISBLANK(Values!E67),"","TellusRem")</f>
        <v>TellusRem</v>
      </c>
      <c r="D68" s="28">
        <f>IF(ISBLANK(Values!E67),"",Values!E67)</f>
        <v>5714401483045</v>
      </c>
      <c r="E68" s="1" t="str">
        <f>IF(ISBLANK(Values!E67),"","EAN")</f>
        <v>EAN</v>
      </c>
      <c r="F68" s="27" t="str">
        <f>IF(ISBLANK(Values!E67),"",IF(Values!J67, SUBSTITUTE(Values!$B$1, "{language}", Values!H67) &amp; " " &amp;Values!$B$3, SUBSTITUTE(Values!$B$2, "{language}", Values!$H67) &amp; " " &amp;Values!$B$3))</f>
        <v>ersätter Lenovo T480s Regular Silver - ES icke-bakgrundsbelyst tangentbord för Lenovo Thinkpad T480s, T490, E490, L480, L490, L380, L390, L380 Yoga, L390 Yoga, E490, E480</v>
      </c>
      <c r="G68" s="29" t="str">
        <f>IF(ISBLANK(Values!E67),"",IF(Values!$B$20="PartialUpdate","","TellusRem"))</f>
        <v/>
      </c>
      <c r="H68" s="1" t="str">
        <f>IF(ISBLANK(Values!E67),"",Values!$B$16)</f>
        <v>computer-keyboards</v>
      </c>
      <c r="I68" s="1" t="str">
        <f>IF(ISBLANK(Values!E67),"","4730574031")</f>
        <v>4730574031</v>
      </c>
      <c r="J68" s="31" t="str">
        <f>IF(ISBLANK(Values!E67),"",Values!F67 )</f>
        <v>Lenovo T480s Regular Silver - ES</v>
      </c>
      <c r="K68" s="27" t="str">
        <f>IF(IF(ISBLANK(Values!E67),"",IF(Values!J67, Values!$B$4, Values!$B$5))=0,"",IF(ISBLANK(Values!E67),"",IF(Values!J67, Values!$B$4, Values!$B$5)))</f>
        <v/>
      </c>
      <c r="L68" s="27" t="str">
        <f>IF(ISBLANK(Values!E67),"",IF($CO68="DEFAULT", Values!$B$18, ""))</f>
        <v/>
      </c>
      <c r="M68" s="27" t="str">
        <f>IF(ISBLANK(Values!E67),"",Values!$M67)</f>
        <v>https://download.lenovo.com/Images/Parts/01YN390/01YN390_A.jpg</v>
      </c>
      <c r="N68" s="27" t="str">
        <f>IF(ISBLANK(Values!$F67),"",Values!N67)</f>
        <v>https://download.lenovo.com/Images/Parts/01YN390/01YN390_B.jpg</v>
      </c>
      <c r="O68" s="27" t="str">
        <f>IF(ISBLANK(Values!$F67),"",Values!O67)</f>
        <v>https://download.lenovo.com/Images/Parts/01YN390/01YN390_details.jpg</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Child</v>
      </c>
      <c r="X68" s="29" t="str">
        <f>IF(ISBLANK(Values!E67),"",Values!$B$13)</f>
        <v>Lenovo T490 Parent</v>
      </c>
      <c r="Y68" s="31" t="str">
        <f>IF(ISBLANK(Values!E67),"","Size-Color")</f>
        <v>Size-Color</v>
      </c>
      <c r="Z68" s="29" t="str">
        <f>IF(ISBLANK(Values!E67),"","variation")</f>
        <v>variation</v>
      </c>
      <c r="AA68" s="1" t="str">
        <f>IF(ISBLANK(Values!E67),"",Values!$B$20)</f>
        <v>PartialUpdate</v>
      </c>
      <c r="AB68" s="1" t="str">
        <f>IF(ISBLANK(Values!E67),"",Values!$B$29)</f>
        <v>Tangentbord distribueras av Tellus Remarketing, ledande europeiskt företag för bärbara tangentbord. Tangentbord har rengjorts, packats och testats i vår produktionslinje i Danmark. För eventuella kompatibilitetsfrågor kontakta oss via Amazons webbplats.</v>
      </c>
      <c r="AI68" s="34" t="str">
        <f>IF(ISBLANK(Values!E67),"",IF(Values!I67,Values!$B$23,Values!$B$33))</f>
        <v>👉 RENOVERAT: SPARA PENGAR - Ersättande Lenovo-tangentbord för laptop, samma kvalitet som OEM-tangentbord. TellusRem är den ledande tangentbordsdistributören i världen sedan 2011. Perfekt ersättningstangentbord, lätt att byta ut och installera.</v>
      </c>
      <c r="AJ68" s="32" t="str">
        <f>IF(ISBLANK(Values!E67),"",Values!$B$24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68" s="1" t="str">
        <f>IF(ISBLANK(Values!E67),"",Values!$B$25)</f>
        <v>♻️ MILJÖVÄNLIG PRODUKT - Köp renoverad, KÖP GRÖNT! Minska mer än 80 % koldioxid genom att köpa våra renoverade tangentbord, jämfört med att skaffa ett nytt tangentbord! Perfekt OEM-ersättningsdel för ditt tangentbord.</v>
      </c>
      <c r="AL68" s="1" t="str">
        <f>IF(ISBLANK(Values!E67),"",SUBSTITUTE(SUBSTITUTE(IF(Values!$J67, Values!$B$26, Values!$B$33), "{language}", Values!$H67), "{flag}", INDEX(options!$E$1:$E$20, Values!$V67)))</f>
        <v>👉 LAYOUT - 🇪🇸 Lenovo T480s Regular Silver - ES INGEN bakgrundsbelysning.</v>
      </c>
      <c r="AM68" s="1" t="str">
        <f>SUBSTITUTE(IF(ISBLANK(Values!E67),"",Values!$B$27),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68" s="27" t="str">
        <f>IF(ISBLANK(Values!E67),"",Values!H67)</f>
        <v>Lenovo T480s Regular Silver - ES</v>
      </c>
      <c r="AV68" s="1" t="str">
        <f>IF(ISBLANK(Values!E67),"",IF(Values!J67,"Backlit", "Non-Backlit"))</f>
        <v>Non-Backlit</v>
      </c>
      <c r="AW68"/>
      <c r="BE68" s="1" t="str">
        <f>IF(ISBLANK(Values!E67),"","Professional Audience")</f>
        <v>Professional Audience</v>
      </c>
      <c r="BF68" s="1" t="str">
        <f>IF(ISBLANK(Values!E67),"","Consumer Audience")</f>
        <v>Consumer Audience</v>
      </c>
      <c r="BG68" s="1" t="str">
        <f>IF(ISBLANK(Values!E67),"","Adults")</f>
        <v>Adults</v>
      </c>
      <c r="BH68" s="1" t="str">
        <f>IF(ISBLANK(Values!E67),"","People")</f>
        <v>People</v>
      </c>
      <c r="CG68" s="1">
        <f>IF(ISBLANK(Values!E67),"",Values!$B$11)</f>
        <v>150</v>
      </c>
      <c r="CH68" s="1" t="str">
        <f>IF(ISBLANK(Values!E67),"","GR")</f>
        <v>GR</v>
      </c>
      <c r="CI68" s="1" t="str">
        <f>IF(ISBLANK(Values!E67),"",Values!$B$7)</f>
        <v>32</v>
      </c>
      <c r="CJ68" s="1" t="str">
        <f>IF(ISBLANK(Values!E67),"",Values!$B$8)</f>
        <v>18</v>
      </c>
      <c r="CK68" s="1" t="str">
        <f>IF(ISBLANK(Values!E67),"",Values!$B$9)</f>
        <v>2</v>
      </c>
      <c r="CL68" s="1" t="str">
        <f>IF(ISBLANK(Values!E67),"","CM")</f>
        <v>CM</v>
      </c>
      <c r="CO68" s="1" t="str">
        <f>IF(ISBLANK(Values!E67), "", IF(AND(Values!$B$37=options!$G$2, Values!$C67), "AMAZON_NA", IF(AND(Values!$B$37=options!$G$1, Values!$D67), "AMAZON_EU", "DEFAULT")))</f>
        <v>AMAZON_EU</v>
      </c>
      <c r="CP68" s="1" t="str">
        <f>IF(ISBLANK(Values!E67),"",Values!$B$7)</f>
        <v>32</v>
      </c>
      <c r="CQ68" s="1" t="str">
        <f>IF(ISBLANK(Values!E67),"",Values!$B$8)</f>
        <v>18</v>
      </c>
      <c r="CR68" s="1" t="str">
        <f>IF(ISBLANK(Values!E67),"",Values!$B$9)</f>
        <v>2</v>
      </c>
      <c r="CS68" s="1">
        <f>IF(ISBLANK(Values!E67),"",Values!$B$11)</f>
        <v>150</v>
      </c>
      <c r="CT68" s="1" t="str">
        <f>IF(ISBLANK(Values!E67),"","GR")</f>
        <v>GR</v>
      </c>
      <c r="CU68" s="1" t="str">
        <f>IF(ISBLANK(Values!E67),"","CM")</f>
        <v>CM</v>
      </c>
      <c r="CV68" s="1" t="str">
        <f>IF(ISBLANK(Values!E67),"",IF(Values!$B$36=options!$F$1,"Denmark", IF(Values!$B$36=options!$F$2, "Danemark",IF(Values!$B$36=options!$F$3, "Dänemark",IF(Values!$B$36=options!$F$4, "Danimarca",IF(Values!$B$36=options!$F$5, "Dinamarca",IF(Values!$B$36=options!$F$6, "Denemarken","" ) ) ) ) )))</f>
        <v/>
      </c>
      <c r="CZ68" s="1" t="str">
        <f>IF(ISBLANK(Values!E67),"","No")</f>
        <v>No</v>
      </c>
      <c r="DA68" s="1" t="str">
        <f>IF(ISBLANK(Values!E67),"","No")</f>
        <v>No</v>
      </c>
      <c r="DO68" s="1" t="str">
        <f>IF(ISBLANK(Values!E67),"","Parts")</f>
        <v>Parts</v>
      </c>
      <c r="DP68" s="1" t="str">
        <f>IF(ISBLANK(Values!E67),"",Values!$B$31)</f>
        <v>6 månaders garanti efter leveransdatum. I händelse av fel på tangentbordet kommer en ny enhet eller en reservdel till produktens tangentbord att skickas. Vid brist på lager ges full återbetalning.</v>
      </c>
      <c r="DY68" t="str">
        <f>IF(ISBLANK(Values!$E67), "", "not_applicable")</f>
        <v>not_applicable</v>
      </c>
      <c r="EI68" s="1" t="str">
        <f>IF(ISBLANK(Values!E67),"",Values!$B$31)</f>
        <v>6 månaders garanti efter leveransdatum. I händelse av fel på tangentbordet kommer en ny enhet eller en reservdel till produktens tangentbord att skickas. Vid brist på lager ges full återbetalning.</v>
      </c>
      <c r="ES68" s="1" t="str">
        <f>IF(ISBLANK(Values!E67),"","Amazon Tellus UPS")</f>
        <v>Amazon Tellus UPS</v>
      </c>
      <c r="EV68" s="1" t="str">
        <f>IF(ISBLANK(Values!E67),"","New")</f>
        <v>New</v>
      </c>
      <c r="FE68" s="1" t="str">
        <f>IF(ISBLANK(Values!E67),"",IF(CO68&lt;&gt;"DEFAULT", "", 3))</f>
        <v/>
      </c>
      <c r="FH68" s="1" t="str">
        <f>IF(ISBLANK(Values!E67),"","FALSE")</f>
        <v>FALSE</v>
      </c>
      <c r="FI68" s="1" t="str">
        <f>IF(ISBLANK(Values!E67),"","FALSE")</f>
        <v>FALSE</v>
      </c>
      <c r="FJ68" s="1" t="str">
        <f>IF(ISBLANK(Values!E67),"","FALSE")</f>
        <v>FALSE</v>
      </c>
      <c r="FM68" s="1" t="str">
        <f>IF(ISBLANK(Values!E67),"","1")</f>
        <v>1</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48" x14ac:dyDescent="0.2">
      <c r="A69" s="1" t="str">
        <f>IF(ISBLANK(Values!E68),"",IF(Values!$B$37="EU","computercomponent","computer"))</f>
        <v>computercomponent</v>
      </c>
      <c r="B69" s="33" t="str">
        <f>IF(ISBLANK(Values!E68),"",Values!F68)</f>
        <v>Lenovo T480s Regular Silver - UK</v>
      </c>
      <c r="C69" s="29" t="str">
        <f>IF(ISBLANK(Values!E68),"","TellusRem")</f>
        <v>TellusRem</v>
      </c>
      <c r="D69" s="28">
        <f>IF(ISBLANK(Values!E68),"",Values!E68)</f>
        <v>5714401483052</v>
      </c>
      <c r="E69" s="1" t="str">
        <f>IF(ISBLANK(Values!E68),"","EAN")</f>
        <v>EAN</v>
      </c>
      <c r="F69" s="27" t="str">
        <f>IF(ISBLANK(Values!E68),"",IF(Values!J68, SUBSTITUTE(Values!$B$1, "{language}", Values!H68) &amp; " " &amp;Values!$B$3, SUBSTITUTE(Values!$B$2, "{language}", Values!$H68) &amp; " " &amp;Values!$B$3))</f>
        <v>ersätter Lenovo T480s Regular Silver - UK icke-bakgrundsbelyst tangentbord för Lenovo Thinkpad T480s, T490, E490, L480, L490, L380, L390, L380 Yoga, L390 Yoga, E490, E480</v>
      </c>
      <c r="G69" s="29" t="str">
        <f>IF(ISBLANK(Values!E68),"",IF(Values!$B$20="PartialUpdate","","TellusRem"))</f>
        <v/>
      </c>
      <c r="H69" s="1" t="str">
        <f>IF(ISBLANK(Values!E68),"",Values!$B$16)</f>
        <v>computer-keyboards</v>
      </c>
      <c r="I69" s="1" t="str">
        <f>IF(ISBLANK(Values!E68),"","4730574031")</f>
        <v>4730574031</v>
      </c>
      <c r="J69" s="31" t="str">
        <f>IF(ISBLANK(Values!E68),"",Values!F68 )</f>
        <v>Lenovo T480s Regular Silver - UK</v>
      </c>
      <c r="K69" s="27" t="str">
        <f>IF(IF(ISBLANK(Values!E68),"",IF(Values!J68, Values!$B$4, Values!$B$5))=0,"",IF(ISBLANK(Values!E68),"",IF(Values!J68, Values!$B$4, Values!$B$5)))</f>
        <v/>
      </c>
      <c r="L69" s="27" t="str">
        <f>IF(ISBLANK(Values!E68),"",IF($CO69="DEFAULT", Values!$B$18, ""))</f>
        <v/>
      </c>
      <c r="M69" s="27" t="str">
        <f>IF(ISBLANK(Values!E68),"",Values!$M68)</f>
        <v>https://download.lenovo.com/Images/Parts/01YP508/01YP508_A.jpg</v>
      </c>
      <c r="N69" s="27" t="str">
        <f>IF(ISBLANK(Values!$F68),"",Values!N68)</f>
        <v>https://download.lenovo.com/Images/Parts/01YP508/01YP508_B.jpg</v>
      </c>
      <c r="O69" s="27" t="str">
        <f>IF(ISBLANK(Values!$F68),"",Values!O68)</f>
        <v>https://download.lenovo.com/Images/Parts/01YP508/01YP508_details.jpg</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Child</v>
      </c>
      <c r="X69" s="29" t="str">
        <f>IF(ISBLANK(Values!E68),"",Values!$B$13)</f>
        <v>Lenovo T490 Parent</v>
      </c>
      <c r="Y69" s="31" t="str">
        <f>IF(ISBLANK(Values!E68),"","Size-Color")</f>
        <v>Size-Color</v>
      </c>
      <c r="Z69" s="29" t="str">
        <f>IF(ISBLANK(Values!E68),"","variation")</f>
        <v>variation</v>
      </c>
      <c r="AA69" s="1" t="str">
        <f>IF(ISBLANK(Values!E68),"",Values!$B$20)</f>
        <v>PartialUpdate</v>
      </c>
      <c r="AB69" s="1" t="str">
        <f>IF(ISBLANK(Values!E68),"",Values!$B$29)</f>
        <v>Tangentbord distribueras av Tellus Remarketing, ledande europeiskt företag för bärbara tangentbord. Tangentbord har rengjorts, packats och testats i vår produktionslinje i Danmark. För eventuella kompatibilitetsfrågor kontakta oss via Amazons webbplats.</v>
      </c>
      <c r="AI69" s="34" t="str">
        <f>IF(ISBLANK(Values!E68),"",IF(Values!I68,Values!$B$23,Values!$B$33))</f>
        <v>👉 RENOVERAT: SPARA PENGAR - Ersättande Lenovo-tangentbord för laptop, samma kvalitet som OEM-tangentbord. TellusRem är den ledande tangentbordsdistributören i världen sedan 2011. Perfekt ersättningstangentbord, lätt att byta ut och installera.</v>
      </c>
      <c r="AJ69" s="32" t="str">
        <f>IF(ISBLANK(Values!E68),"",Values!$B$24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69" s="1" t="str">
        <f>IF(ISBLANK(Values!E68),"",Values!$B$25)</f>
        <v>♻️ MILJÖVÄNLIG PRODUKT - Köp renoverad, KÖP GRÖNT! Minska mer än 80 % koldioxid genom att köpa våra renoverade tangentbord, jämfört med att skaffa ett nytt tangentbord! Perfekt OEM-ersättningsdel för ditt tangentbord.</v>
      </c>
      <c r="AL69" s="1" t="str">
        <f>IF(ISBLANK(Values!E68),"",SUBSTITUTE(SUBSTITUTE(IF(Values!$J68, Values!$B$26, Values!$B$33), "{language}", Values!$H68), "{flag}", INDEX(options!$E$1:$E$20, Values!$V68)))</f>
        <v>👉 LAYOUT - 🇬🇧 Lenovo T480s Regular Silver - UK INGEN bakgrundsbelysning.</v>
      </c>
      <c r="AM69" s="1" t="str">
        <f>SUBSTITUTE(IF(ISBLANK(Values!E68),"",Values!$B$27),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69" s="27" t="str">
        <f>IF(ISBLANK(Values!E68),"",Values!H68)</f>
        <v>Lenovo T480s Regular Silver - UK</v>
      </c>
      <c r="AV69" s="1" t="str">
        <f>IF(ISBLANK(Values!E68),"",IF(Values!J68,"Backlit", "Non-Backlit"))</f>
        <v>Non-Backlit</v>
      </c>
      <c r="AW69"/>
      <c r="BE69" s="1" t="str">
        <f>IF(ISBLANK(Values!E68),"","Professional Audience")</f>
        <v>Professional Audience</v>
      </c>
      <c r="BF69" s="1" t="str">
        <f>IF(ISBLANK(Values!E68),"","Consumer Audience")</f>
        <v>Consumer Audience</v>
      </c>
      <c r="BG69" s="1" t="str">
        <f>IF(ISBLANK(Values!E68),"","Adults")</f>
        <v>Adults</v>
      </c>
      <c r="BH69" s="1" t="str">
        <f>IF(ISBLANK(Values!E68),"","People")</f>
        <v>People</v>
      </c>
      <c r="CG69" s="1">
        <f>IF(ISBLANK(Values!E68),"",Values!$B$11)</f>
        <v>150</v>
      </c>
      <c r="CH69" s="1" t="str">
        <f>IF(ISBLANK(Values!E68),"","GR")</f>
        <v>GR</v>
      </c>
      <c r="CI69" s="1" t="str">
        <f>IF(ISBLANK(Values!E68),"",Values!$B$7)</f>
        <v>32</v>
      </c>
      <c r="CJ69" s="1" t="str">
        <f>IF(ISBLANK(Values!E68),"",Values!$B$8)</f>
        <v>18</v>
      </c>
      <c r="CK69" s="1" t="str">
        <f>IF(ISBLANK(Values!E68),"",Values!$B$9)</f>
        <v>2</v>
      </c>
      <c r="CL69" s="1" t="str">
        <f>IF(ISBLANK(Values!E68),"","CM")</f>
        <v>CM</v>
      </c>
      <c r="CO69" s="1" t="str">
        <f>IF(ISBLANK(Values!E68), "", IF(AND(Values!$B$37=options!$G$2, Values!$C68), "AMAZON_NA", IF(AND(Values!$B$37=options!$G$1, Values!$D68), "AMAZON_EU", "DEFAULT")))</f>
        <v>AMAZON_EU</v>
      </c>
      <c r="CP69" s="1" t="str">
        <f>IF(ISBLANK(Values!E68),"",Values!$B$7)</f>
        <v>32</v>
      </c>
      <c r="CQ69" s="1" t="str">
        <f>IF(ISBLANK(Values!E68),"",Values!$B$8)</f>
        <v>18</v>
      </c>
      <c r="CR69" s="1" t="str">
        <f>IF(ISBLANK(Values!E68),"",Values!$B$9)</f>
        <v>2</v>
      </c>
      <c r="CS69" s="1">
        <f>IF(ISBLANK(Values!E68),"",Values!$B$11)</f>
        <v>150</v>
      </c>
      <c r="CT69" s="1" t="str">
        <f>IF(ISBLANK(Values!E68),"","GR")</f>
        <v>GR</v>
      </c>
      <c r="CU69" s="1" t="str">
        <f>IF(ISBLANK(Values!E68),"","CM")</f>
        <v>CM</v>
      </c>
      <c r="CV69" s="1" t="str">
        <f>IF(ISBLANK(Values!E68),"",IF(Values!$B$36=options!$F$1,"Denmark", IF(Values!$B$36=options!$F$2, "Danemark",IF(Values!$B$36=options!$F$3, "Dänemark",IF(Values!$B$36=options!$F$4, "Danimarca",IF(Values!$B$36=options!$F$5, "Dinamarca",IF(Values!$B$36=options!$F$6, "Denemarken","" ) ) ) ) )))</f>
        <v/>
      </c>
      <c r="CZ69" s="1" t="str">
        <f>IF(ISBLANK(Values!E68),"","No")</f>
        <v>No</v>
      </c>
      <c r="DA69" s="1" t="str">
        <f>IF(ISBLANK(Values!E68),"","No")</f>
        <v>No</v>
      </c>
      <c r="DO69" s="1" t="str">
        <f>IF(ISBLANK(Values!E68),"","Parts")</f>
        <v>Parts</v>
      </c>
      <c r="DP69" s="1" t="str">
        <f>IF(ISBLANK(Values!E68),"",Values!$B$31)</f>
        <v>6 månaders garanti efter leveransdatum. I händelse av fel på tangentbordet kommer en ny enhet eller en reservdel till produktens tangentbord att skickas. Vid brist på lager ges full återbetalning.</v>
      </c>
      <c r="DY69" t="str">
        <f>IF(ISBLANK(Values!$E68), "", "not_applicable")</f>
        <v>not_applicable</v>
      </c>
      <c r="EI69" s="1" t="str">
        <f>IF(ISBLANK(Values!E68),"",Values!$B$31)</f>
        <v>6 månaders garanti efter leveransdatum. I händelse av fel på tangentbordet kommer en ny enhet eller en reservdel till produktens tangentbord att skickas. Vid brist på lager ges full återbetalning.</v>
      </c>
      <c r="ES69" s="1" t="str">
        <f>IF(ISBLANK(Values!E68),"","Amazon Tellus UPS")</f>
        <v>Amazon Tellus UPS</v>
      </c>
      <c r="EV69" s="1" t="str">
        <f>IF(ISBLANK(Values!E68),"","New")</f>
        <v>New</v>
      </c>
      <c r="FE69" s="1" t="str">
        <f>IF(ISBLANK(Values!E68),"",IF(CO69&lt;&gt;"DEFAULT", "", 3))</f>
        <v/>
      </c>
      <c r="FH69" s="1" t="str">
        <f>IF(ISBLANK(Values!E68),"","FALSE")</f>
        <v>FALSE</v>
      </c>
      <c r="FI69" s="1" t="str">
        <f>IF(ISBLANK(Values!E68),"","FALSE")</f>
        <v>FALSE</v>
      </c>
      <c r="FJ69" s="1" t="str">
        <f>IF(ISBLANK(Values!E68),"","FALSE")</f>
        <v>FALSE</v>
      </c>
      <c r="FM69" s="1" t="str">
        <f>IF(ISBLANK(Values!E68),"","1")</f>
        <v>1</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48" x14ac:dyDescent="0.2">
      <c r="A70" s="1" t="str">
        <f>IF(ISBLANK(Values!E69),"",IF(Values!$B$37="EU","computercomponent","computer"))</f>
        <v>computercomponent</v>
      </c>
      <c r="B70" s="33" t="str">
        <f>IF(ISBLANK(Values!E69),"",Values!F69)</f>
        <v>Lenovo T480s Regular Silver - NOR</v>
      </c>
      <c r="C70" s="29" t="str">
        <f>IF(ISBLANK(Values!E69),"","TellusRem")</f>
        <v>TellusRem</v>
      </c>
      <c r="D70" s="28">
        <f>IF(ISBLANK(Values!E69),"",Values!E69)</f>
        <v>5714401483069</v>
      </c>
      <c r="E70" s="1" t="str">
        <f>IF(ISBLANK(Values!E69),"","EAN")</f>
        <v>EAN</v>
      </c>
      <c r="F70" s="27" t="str">
        <f>IF(ISBLANK(Values!E69),"",IF(Values!J69, SUBSTITUTE(Values!$B$1, "{language}", Values!H69) &amp; " " &amp;Values!$B$3, SUBSTITUTE(Values!$B$2, "{language}", Values!$H69) &amp; " " &amp;Values!$B$3))</f>
        <v>ersätter Lenovo T480s Regular Silver - NOR icke-bakgrundsbelyst tangentbord för Lenovo Thinkpad T480s, T490, E490, L480, L490, L380, L390, L380 Yoga, L390 Yoga, E490, E480</v>
      </c>
      <c r="G70" s="29" t="str">
        <f>IF(ISBLANK(Values!E69),"",IF(Values!$B$20="PartialUpdate","","TellusRem"))</f>
        <v/>
      </c>
      <c r="H70" s="1" t="str">
        <f>IF(ISBLANK(Values!E69),"",Values!$B$16)</f>
        <v>computer-keyboards</v>
      </c>
      <c r="I70" s="1" t="str">
        <f>IF(ISBLANK(Values!E69),"","4730574031")</f>
        <v>4730574031</v>
      </c>
      <c r="J70" s="31" t="str">
        <f>IF(ISBLANK(Values!E69),"",Values!F69 )</f>
        <v>Lenovo T480s Regular Silver - NOR</v>
      </c>
      <c r="K70" s="27" t="str">
        <f>IF(IF(ISBLANK(Values!E69),"",IF(Values!J69, Values!$B$4, Values!$B$5))=0,"",IF(ISBLANK(Values!E69),"",IF(Values!J69, Values!$B$4, Values!$B$5)))</f>
        <v/>
      </c>
      <c r="L70" s="27">
        <f>IF(ISBLANK(Values!E69),"",IF($CO70="DEFAULT", Values!$B$18, ""))</f>
        <v>5</v>
      </c>
      <c r="M70" s="27" t="str">
        <f>IF(ISBLANK(Values!E69),"",Values!$M69)</f>
        <v>https://download.lenovo.com/Images/Parts/01YN419/01YN419_A.jpg</v>
      </c>
      <c r="N70" s="27" t="str">
        <f>IF(ISBLANK(Values!$F69),"",Values!N69)</f>
        <v>https://download.lenovo.com/Images/Parts/01YN419/01YN419_B.jpg</v>
      </c>
      <c r="O70" s="27" t="str">
        <f>IF(ISBLANK(Values!$F69),"",Values!O69)</f>
        <v>https://download.lenovo.com/Images/Parts/01YN419/01YN419_details.jpg</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Child</v>
      </c>
      <c r="X70" s="29" t="str">
        <f>IF(ISBLANK(Values!E69),"",Values!$B$13)</f>
        <v>Lenovo T490 Parent</v>
      </c>
      <c r="Y70" s="31" t="str">
        <f>IF(ISBLANK(Values!E69),"","Size-Color")</f>
        <v>Size-Color</v>
      </c>
      <c r="Z70" s="29" t="str">
        <f>IF(ISBLANK(Values!E69),"","variation")</f>
        <v>variation</v>
      </c>
      <c r="AA70" s="1" t="str">
        <f>IF(ISBLANK(Values!E69),"",Values!$B$20)</f>
        <v>PartialUpdate</v>
      </c>
      <c r="AB70" s="1" t="str">
        <f>IF(ISBLANK(Values!E69),"",Values!$B$29)</f>
        <v>Tangentbord distribueras av Tellus Remarketing, ledande europeiskt företag för bärbara tangentbord. Tangentbord har rengjorts, packats och testats i vår produktionslinje i Danmark. För eventuella kompatibilitetsfrågor kontakta oss via Amazons webbplats.</v>
      </c>
      <c r="AI70" s="34" t="str">
        <f>IF(ISBLANK(Values!E69),"",IF(Values!I69,Values!$B$23,Values!$B$33))</f>
        <v>👉 RENOVERAT: SPARA PENGAR - Ersättande Lenovo-tangentbord för laptop, samma kvalitet som OEM-tangentbord. TellusRem är den ledande tangentbordsdistributören i världen sedan 2011. Perfekt ersättningstangentbord, lätt att byta ut och installera.</v>
      </c>
      <c r="AJ70" s="32" t="str">
        <f>IF(ISBLANK(Values!E69),"",Values!$B$24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70" s="1" t="str">
        <f>IF(ISBLANK(Values!E69),"",Values!$B$25)</f>
        <v>♻️ MILJÖVÄNLIG PRODUKT - Köp renoverad, KÖP GRÖNT! Minska mer än 80 % koldioxid genom att köpa våra renoverade tangentbord, jämfört med att skaffa ett nytt tangentbord! Perfekt OEM-ersättningsdel för ditt tangentbord.</v>
      </c>
      <c r="AL70" s="1" t="str">
        <f>IF(ISBLANK(Values!E69),"",SUBSTITUTE(SUBSTITUTE(IF(Values!$J69, Values!$B$26, Values!$B$33), "{language}", Values!$H69), "{flag}", INDEX(options!$E$1:$E$20, Values!$V69)))</f>
        <v>👉 LAYOUT - 🇸🇪 🇫🇮 🇳🇴 🇩🇰 Lenovo T480s Regular Silver - NOR INGEN bakgrundsbelysning.</v>
      </c>
      <c r="AM70" s="1" t="str">
        <f>SUBSTITUTE(IF(ISBLANK(Values!E69),"",Values!$B$27),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70" s="27" t="str">
        <f>IF(ISBLANK(Values!E69),"",Values!H69)</f>
        <v>Lenovo T480s Regular Silver - NOR</v>
      </c>
      <c r="AV70" s="1" t="str">
        <f>IF(ISBLANK(Values!E69),"",IF(Values!J69,"Backlit", "Non-Backlit"))</f>
        <v>Non-Backlit</v>
      </c>
      <c r="AW70"/>
      <c r="BE70" s="1" t="str">
        <f>IF(ISBLANK(Values!E69),"","Professional Audience")</f>
        <v>Professional Audience</v>
      </c>
      <c r="BF70" s="1" t="str">
        <f>IF(ISBLANK(Values!E69),"","Consumer Audience")</f>
        <v>Consumer Audience</v>
      </c>
      <c r="BG70" s="1" t="str">
        <f>IF(ISBLANK(Values!E69),"","Adults")</f>
        <v>Adults</v>
      </c>
      <c r="BH70" s="1" t="str">
        <f>IF(ISBLANK(Values!E69),"","People")</f>
        <v>People</v>
      </c>
      <c r="CG70" s="1">
        <f>IF(ISBLANK(Values!E69),"",Values!$B$11)</f>
        <v>150</v>
      </c>
      <c r="CH70" s="1" t="str">
        <f>IF(ISBLANK(Values!E69),"","GR")</f>
        <v>GR</v>
      </c>
      <c r="CI70" s="1" t="str">
        <f>IF(ISBLANK(Values!E69),"",Values!$B$7)</f>
        <v>32</v>
      </c>
      <c r="CJ70" s="1" t="str">
        <f>IF(ISBLANK(Values!E69),"",Values!$B$8)</f>
        <v>18</v>
      </c>
      <c r="CK70" s="1" t="str">
        <f>IF(ISBLANK(Values!E69),"",Values!$B$9)</f>
        <v>2</v>
      </c>
      <c r="CL70" s="1" t="str">
        <f>IF(ISBLANK(Values!E69),"","CM")</f>
        <v>CM</v>
      </c>
      <c r="CO70" s="1" t="str">
        <f>IF(ISBLANK(Values!E69), "", IF(AND(Values!$B$37=options!$G$2, Values!$C69), "AMAZON_NA", IF(AND(Values!$B$37=options!$G$1, Values!$D69), "AMAZON_EU", "DEFAULT")))</f>
        <v>DEFAULT</v>
      </c>
      <c r="CP70" s="1" t="str">
        <f>IF(ISBLANK(Values!E69),"",Values!$B$7)</f>
        <v>32</v>
      </c>
      <c r="CQ70" s="1" t="str">
        <f>IF(ISBLANK(Values!E69),"",Values!$B$8)</f>
        <v>18</v>
      </c>
      <c r="CR70" s="1" t="str">
        <f>IF(ISBLANK(Values!E69),"",Values!$B$9)</f>
        <v>2</v>
      </c>
      <c r="CS70" s="1">
        <f>IF(ISBLANK(Values!E69),"",Values!$B$11)</f>
        <v>150</v>
      </c>
      <c r="CT70" s="1" t="str">
        <f>IF(ISBLANK(Values!E69),"","GR")</f>
        <v>GR</v>
      </c>
      <c r="CU70" s="1" t="str">
        <f>IF(ISBLANK(Values!E69),"","CM")</f>
        <v>CM</v>
      </c>
      <c r="CV70" s="1" t="str">
        <f>IF(ISBLANK(Values!E69),"",IF(Values!$B$36=options!$F$1,"Denmark", IF(Values!$B$36=options!$F$2, "Danemark",IF(Values!$B$36=options!$F$3, "Dänemark",IF(Values!$B$36=options!$F$4, "Danimarca",IF(Values!$B$36=options!$F$5, "Dinamarca",IF(Values!$B$36=options!$F$6, "Denemarken","" ) ) ) ) )))</f>
        <v/>
      </c>
      <c r="CZ70" s="1" t="str">
        <f>IF(ISBLANK(Values!E69),"","No")</f>
        <v>No</v>
      </c>
      <c r="DA70" s="1" t="str">
        <f>IF(ISBLANK(Values!E69),"","No")</f>
        <v>No</v>
      </c>
      <c r="DO70" s="1" t="str">
        <f>IF(ISBLANK(Values!E69),"","Parts")</f>
        <v>Parts</v>
      </c>
      <c r="DP70" s="1" t="str">
        <f>IF(ISBLANK(Values!E69),"",Values!$B$31)</f>
        <v>6 månaders garanti efter leveransdatum. I händelse av fel på tangentbordet kommer en ny enhet eller en reservdel till produktens tangentbord att skickas. Vid brist på lager ges full återbetalning.</v>
      </c>
      <c r="DY70" t="str">
        <f>IF(ISBLANK(Values!$E69), "", "not_applicable")</f>
        <v>not_applicable</v>
      </c>
      <c r="EI70" s="1" t="str">
        <f>IF(ISBLANK(Values!E69),"",Values!$B$31)</f>
        <v>6 månaders garanti efter leveransdatum. I händelse av fel på tangentbordet kommer en ny enhet eller en reservdel till produktens tangentbord att skickas. Vid brist på lager ges full återbetalning.</v>
      </c>
      <c r="ES70" s="1" t="str">
        <f>IF(ISBLANK(Values!E69),"","Amazon Tellus UPS")</f>
        <v>Amazon Tellus UPS</v>
      </c>
      <c r="EV70" s="1" t="str">
        <f>IF(ISBLANK(Values!E69),"","New")</f>
        <v>New</v>
      </c>
      <c r="FE70" s="1">
        <f>IF(ISBLANK(Values!E69),"",IF(CO70&lt;&gt;"DEFAULT", "", 3))</f>
        <v>3</v>
      </c>
      <c r="FH70" s="1" t="str">
        <f>IF(ISBLANK(Values!E69),"","FALSE")</f>
        <v>FALSE</v>
      </c>
      <c r="FI70" s="1" t="str">
        <f>IF(ISBLANK(Values!E69),"","FALSE")</f>
        <v>FALSE</v>
      </c>
      <c r="FJ70" s="1" t="str">
        <f>IF(ISBLANK(Values!E69),"","FALSE")</f>
        <v>FALSE</v>
      </c>
      <c r="FM70" s="1" t="str">
        <f>IF(ISBLANK(Values!E69),"","1")</f>
        <v>1</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48" x14ac:dyDescent="0.2">
      <c r="A71" s="1" t="str">
        <f>IF(ISBLANK(Values!E70),"",IF(Values!$B$37="EU","computercomponent","computer"))</f>
        <v>computercomponent</v>
      </c>
      <c r="B71" s="33" t="str">
        <f>IF(ISBLANK(Values!E70),"",Values!F70)</f>
        <v>Lenovo T480s Regular Silver - BE</v>
      </c>
      <c r="C71" s="29" t="str">
        <f>IF(ISBLANK(Values!E70),"","TellusRem")</f>
        <v>TellusRem</v>
      </c>
      <c r="D71" s="28">
        <f>IF(ISBLANK(Values!E70),"",Values!E70)</f>
        <v>5714401483076</v>
      </c>
      <c r="E71" s="1" t="str">
        <f>IF(ISBLANK(Values!E70),"","EAN")</f>
        <v>EAN</v>
      </c>
      <c r="F71" s="27" t="str">
        <f>IF(ISBLANK(Values!E70),"",IF(Values!J70, SUBSTITUTE(Values!$B$1, "{language}", Values!H70) &amp; " " &amp;Values!$B$3, SUBSTITUTE(Values!$B$2, "{language}", Values!$H70) &amp; " " &amp;Values!$B$3))</f>
        <v>ersätter Lenovo T480s Regular Silver - BE icke-bakgrundsbelyst tangentbord för Lenovo Thinkpad T480s, T490, E490, L480, L490, L380, L390, L380 Yoga, L390 Yoga, E490, E480</v>
      </c>
      <c r="G71" s="29" t="str">
        <f>IF(ISBLANK(Values!E70),"",IF(Values!$B$20="PartialUpdate","","TellusRem"))</f>
        <v/>
      </c>
      <c r="H71" s="1" t="str">
        <f>IF(ISBLANK(Values!E70),"",Values!$B$16)</f>
        <v>computer-keyboards</v>
      </c>
      <c r="I71" s="1" t="str">
        <f>IF(ISBLANK(Values!E70),"","4730574031")</f>
        <v>4730574031</v>
      </c>
      <c r="J71" s="31" t="str">
        <f>IF(ISBLANK(Values!E70),"",Values!F70 )</f>
        <v>Lenovo T480s Regular Silver - BE</v>
      </c>
      <c r="K71" s="27" t="str">
        <f>IF(IF(ISBLANK(Values!E70),"",IF(Values!J70, Values!$B$4, Values!$B$5))=0,"",IF(ISBLANK(Values!E70),"",IF(Values!J70, Values!$B$4, Values!$B$5)))</f>
        <v/>
      </c>
      <c r="L71" s="27">
        <f>IF(ISBLANK(Values!E70),"",IF($CO71="DEFAULT", Values!$B$18, ""))</f>
        <v>5</v>
      </c>
      <c r="M71" s="27" t="str">
        <f>IF(ISBLANK(Values!E70),"",Values!$M70)</f>
        <v>https://download.lenovo.com/Images/Parts/01YN386/01YN386_A.jpg</v>
      </c>
      <c r="N71" s="27" t="str">
        <f>IF(ISBLANK(Values!$F70),"",Values!N70)</f>
        <v>https://download.lenovo.com/Images/Parts/01YN386/01YN386_B.jpg</v>
      </c>
      <c r="O71" s="27" t="str">
        <f>IF(ISBLANK(Values!$F70),"",Values!O70)</f>
        <v>https://download.lenovo.com/Images/Parts/01YN386/01YN386_details.jpg</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Child</v>
      </c>
      <c r="X71" s="29" t="str">
        <f>IF(ISBLANK(Values!E70),"",Values!$B$13)</f>
        <v>Lenovo T490 Parent</v>
      </c>
      <c r="Y71" s="31" t="str">
        <f>IF(ISBLANK(Values!E70),"","Size-Color")</f>
        <v>Size-Color</v>
      </c>
      <c r="Z71" s="29" t="str">
        <f>IF(ISBLANK(Values!E70),"","variation")</f>
        <v>variation</v>
      </c>
      <c r="AA71" s="1" t="str">
        <f>IF(ISBLANK(Values!E70),"",Values!$B$20)</f>
        <v>PartialUpdate</v>
      </c>
      <c r="AB71" s="1" t="str">
        <f>IF(ISBLANK(Values!E70),"",Values!$B$29)</f>
        <v>Tangentbord distribueras av Tellus Remarketing, ledande europeiskt företag för bärbara tangentbord. Tangentbord har rengjorts, packats och testats i vår produktionslinje i Danmark. För eventuella kompatibilitetsfrågor kontakta oss via Amazons webbplats.</v>
      </c>
      <c r="AI71" s="34" t="str">
        <f>IF(ISBLANK(Values!E70),"",IF(Values!I70,Values!$B$23,Values!$B$33))</f>
        <v>👉 RENOVERAT: SPARA PENGAR - Ersättande Lenovo-tangentbord för laptop, samma kvalitet som OEM-tangentbord. TellusRem är den ledande tangentbordsdistributören i världen sedan 2011. Perfekt ersättningstangentbord, lätt att byta ut och installera.</v>
      </c>
      <c r="AJ71" s="32" t="str">
        <f>IF(ISBLANK(Values!E70),"",Values!$B$24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71" s="1" t="str">
        <f>IF(ISBLANK(Values!E70),"",Values!$B$25)</f>
        <v>♻️ MILJÖVÄNLIG PRODUKT - Köp renoverad, KÖP GRÖNT! Minska mer än 80 % koldioxid genom att köpa våra renoverade tangentbord, jämfört med att skaffa ett nytt tangentbord! Perfekt OEM-ersättningsdel för ditt tangentbord.</v>
      </c>
      <c r="AL71" s="1" t="str">
        <f>IF(ISBLANK(Values!E70),"",SUBSTITUTE(SUBSTITUTE(IF(Values!$J70, Values!$B$26, Values!$B$33), "{language}", Values!$H70), "{flag}", INDEX(options!$E$1:$E$20, Values!$V70)))</f>
        <v>👉 LAYOUT - 🇧🇪 Lenovo T480s Regular Silver - BE INGEN bakgrundsbelysning.</v>
      </c>
      <c r="AM71" s="1" t="str">
        <f>SUBSTITUTE(IF(ISBLANK(Values!E70),"",Values!$B$27),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71" s="27" t="str">
        <f>IF(ISBLANK(Values!E70),"",Values!H70)</f>
        <v>Lenovo T480s Regular Silver - BE</v>
      </c>
      <c r="AV71" s="1" t="str">
        <f>IF(ISBLANK(Values!E70),"",IF(Values!J70,"Backlit", "Non-Backlit"))</f>
        <v>Non-Backlit</v>
      </c>
      <c r="AW71"/>
      <c r="BE71" s="1" t="str">
        <f>IF(ISBLANK(Values!E70),"","Professional Audience")</f>
        <v>Professional Audience</v>
      </c>
      <c r="BF71" s="1" t="str">
        <f>IF(ISBLANK(Values!E70),"","Consumer Audience")</f>
        <v>Consumer Audience</v>
      </c>
      <c r="BG71" s="1" t="str">
        <f>IF(ISBLANK(Values!E70),"","Adults")</f>
        <v>Adults</v>
      </c>
      <c r="BH71" s="1" t="str">
        <f>IF(ISBLANK(Values!E70),"","People")</f>
        <v>People</v>
      </c>
      <c r="CG71" s="1">
        <f>IF(ISBLANK(Values!E70),"",Values!$B$11)</f>
        <v>150</v>
      </c>
      <c r="CH71" s="1" t="str">
        <f>IF(ISBLANK(Values!E70),"","GR")</f>
        <v>GR</v>
      </c>
      <c r="CI71" s="1" t="str">
        <f>IF(ISBLANK(Values!E70),"",Values!$B$7)</f>
        <v>32</v>
      </c>
      <c r="CJ71" s="1" t="str">
        <f>IF(ISBLANK(Values!E70),"",Values!$B$8)</f>
        <v>18</v>
      </c>
      <c r="CK71" s="1" t="str">
        <f>IF(ISBLANK(Values!E70),"",Values!$B$9)</f>
        <v>2</v>
      </c>
      <c r="CL71" s="1" t="str">
        <f>IF(ISBLANK(Values!E70),"","CM")</f>
        <v>CM</v>
      </c>
      <c r="CO71" s="1" t="str">
        <f>IF(ISBLANK(Values!E70), "", IF(AND(Values!$B$37=options!$G$2, Values!$C70), "AMAZON_NA", IF(AND(Values!$B$37=options!$G$1, Values!$D70), "AMAZON_EU", "DEFAULT")))</f>
        <v>DEFAULT</v>
      </c>
      <c r="CP71" s="1" t="str">
        <f>IF(ISBLANK(Values!E70),"",Values!$B$7)</f>
        <v>32</v>
      </c>
      <c r="CQ71" s="1" t="str">
        <f>IF(ISBLANK(Values!E70),"",Values!$B$8)</f>
        <v>18</v>
      </c>
      <c r="CR71" s="1" t="str">
        <f>IF(ISBLANK(Values!E70),"",Values!$B$9)</f>
        <v>2</v>
      </c>
      <c r="CS71" s="1">
        <f>IF(ISBLANK(Values!E70),"",Values!$B$11)</f>
        <v>150</v>
      </c>
      <c r="CT71" s="1" t="str">
        <f>IF(ISBLANK(Values!E70),"","GR")</f>
        <v>GR</v>
      </c>
      <c r="CU71" s="1" t="str">
        <f>IF(ISBLANK(Values!E70),"","CM")</f>
        <v>CM</v>
      </c>
      <c r="CV71" s="1" t="str">
        <f>IF(ISBLANK(Values!E70),"",IF(Values!$B$36=options!$F$1,"Denmark", IF(Values!$B$36=options!$F$2, "Danemark",IF(Values!$B$36=options!$F$3, "Dänemark",IF(Values!$B$36=options!$F$4, "Danimarca",IF(Values!$B$36=options!$F$5, "Dinamarca",IF(Values!$B$36=options!$F$6, "Denemarken","" ) ) ) ) )))</f>
        <v/>
      </c>
      <c r="CZ71" s="1" t="str">
        <f>IF(ISBLANK(Values!E70),"","No")</f>
        <v>No</v>
      </c>
      <c r="DA71" s="1" t="str">
        <f>IF(ISBLANK(Values!E70),"","No")</f>
        <v>No</v>
      </c>
      <c r="DO71" s="1" t="str">
        <f>IF(ISBLANK(Values!E70),"","Parts")</f>
        <v>Parts</v>
      </c>
      <c r="DP71" s="1" t="str">
        <f>IF(ISBLANK(Values!E70),"",Values!$B$31)</f>
        <v>6 månaders garanti efter leveransdatum. I händelse av fel på tangentbordet kommer en ny enhet eller en reservdel till produktens tangentbord att skickas. Vid brist på lager ges full återbetalning.</v>
      </c>
      <c r="DY71" t="str">
        <f>IF(ISBLANK(Values!$E70), "", "not_applicable")</f>
        <v>not_applicable</v>
      </c>
      <c r="EI71" s="1" t="str">
        <f>IF(ISBLANK(Values!E70),"",Values!$B$31)</f>
        <v>6 månaders garanti efter leveransdatum. I händelse av fel på tangentbordet kommer en ny enhet eller en reservdel till produktens tangentbord att skickas. Vid brist på lager ges full återbetalning.</v>
      </c>
      <c r="ES71" s="1" t="str">
        <f>IF(ISBLANK(Values!E70),"","Amazon Tellus UPS")</f>
        <v>Amazon Tellus UPS</v>
      </c>
      <c r="EV71" s="1" t="str">
        <f>IF(ISBLANK(Values!E70),"","New")</f>
        <v>New</v>
      </c>
      <c r="FE71" s="1">
        <f>IF(ISBLANK(Values!E70),"",IF(CO71&lt;&gt;"DEFAULT", "", 3))</f>
        <v>3</v>
      </c>
      <c r="FH71" s="1" t="str">
        <f>IF(ISBLANK(Values!E70),"","FALSE")</f>
        <v>FALSE</v>
      </c>
      <c r="FI71" s="1" t="str">
        <f>IF(ISBLANK(Values!E70),"","FALSE")</f>
        <v>FALSE</v>
      </c>
      <c r="FJ71" s="1" t="str">
        <f>IF(ISBLANK(Values!E70),"","FALSE")</f>
        <v>FALSE</v>
      </c>
      <c r="FM71" s="1" t="str">
        <f>IF(ISBLANK(Values!E70),"","1")</f>
        <v>1</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48" x14ac:dyDescent="0.2">
      <c r="A72" s="1" t="str">
        <f>IF(ISBLANK(Values!E71),"",IF(Values!$B$37="EU","computercomponent","computer"))</f>
        <v>computercomponent</v>
      </c>
      <c r="B72" s="33" t="str">
        <f>IF(ISBLANK(Values!E71),"",Values!F71)</f>
        <v>Lenovo T480s Regular Silver - BG</v>
      </c>
      <c r="C72" s="29" t="str">
        <f>IF(ISBLANK(Values!E71),"","TellusRem")</f>
        <v>TellusRem</v>
      </c>
      <c r="D72" s="28">
        <f>IF(ISBLANK(Values!E71),"",Values!E71)</f>
        <v>5714401483083</v>
      </c>
      <c r="E72" s="1" t="str">
        <f>IF(ISBLANK(Values!E71),"","EAN")</f>
        <v>EAN</v>
      </c>
      <c r="F72" s="27" t="str">
        <f>IF(ISBLANK(Values!E71),"",IF(Values!J71, SUBSTITUTE(Values!$B$1, "{language}", Values!H71) &amp; " " &amp;Values!$B$3, SUBSTITUTE(Values!$B$2, "{language}", Values!$H71) &amp; " " &amp;Values!$B$3))</f>
        <v>ersätter Lenovo T480s Regular Silver - BG icke-bakgrundsbelyst tangentbord för Lenovo Thinkpad T480s, T490, E490, L480, L490, L380, L390, L380 Yoga, L390 Yoga, E490, E480</v>
      </c>
      <c r="G72" s="29" t="str">
        <f>IF(ISBLANK(Values!E71),"",IF(Values!$B$20="PartialUpdate","","TellusRem"))</f>
        <v/>
      </c>
      <c r="H72" s="1" t="str">
        <f>IF(ISBLANK(Values!E71),"",Values!$B$16)</f>
        <v>computer-keyboards</v>
      </c>
      <c r="I72" s="1" t="str">
        <f>IF(ISBLANK(Values!E71),"","4730574031")</f>
        <v>4730574031</v>
      </c>
      <c r="J72" s="31" t="str">
        <f>IF(ISBLANK(Values!E71),"",Values!F71 )</f>
        <v>Lenovo T480s Regular Silver - BG</v>
      </c>
      <c r="K72" s="27" t="str">
        <f>IF(IF(ISBLANK(Values!E71),"",IF(Values!J71, Values!$B$4, Values!$B$5))=0,"",IF(ISBLANK(Values!E71),"",IF(Values!J71, Values!$B$4, Values!$B$5)))</f>
        <v/>
      </c>
      <c r="L72" s="27">
        <f>IF(ISBLANK(Values!E71),"",IF($CO72="DEFAULT", Values!$B$18, ""))</f>
        <v>5</v>
      </c>
      <c r="M72" s="27" t="str">
        <f>IF(ISBLANK(Values!E71),"",Values!$M71)</f>
        <v>https://download.lenovo.com/Images/Parts/01YN427/01YN427_A.jpg</v>
      </c>
      <c r="N72" s="27" t="str">
        <f>IF(ISBLANK(Values!$F71),"",Values!N71)</f>
        <v>https://download.lenovo.com/Images/Parts/01YN427/01YN427_B.jpg</v>
      </c>
      <c r="O72" s="27" t="str">
        <f>IF(ISBLANK(Values!$F71),"",Values!O71)</f>
        <v>https://download.lenovo.com/Images/Parts/01YN427/01YN427_details.jpg</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Child</v>
      </c>
      <c r="X72" s="29" t="str">
        <f>IF(ISBLANK(Values!E71),"",Values!$B$13)</f>
        <v>Lenovo T490 Parent</v>
      </c>
      <c r="Y72" s="31" t="str">
        <f>IF(ISBLANK(Values!E71),"","Size-Color")</f>
        <v>Size-Color</v>
      </c>
      <c r="Z72" s="29" t="str">
        <f>IF(ISBLANK(Values!E71),"","variation")</f>
        <v>variation</v>
      </c>
      <c r="AA72" s="1" t="str">
        <f>IF(ISBLANK(Values!E71),"",Values!$B$20)</f>
        <v>PartialUpdate</v>
      </c>
      <c r="AB72" s="1" t="str">
        <f>IF(ISBLANK(Values!E71),"",Values!$B$29)</f>
        <v>Tangentbord distribueras av Tellus Remarketing, ledande europeiskt företag för bärbara tangentbord. Tangentbord har rengjorts, packats och testats i vår produktionslinje i Danmark. För eventuella kompatibilitetsfrågor kontakta oss via Amazons webbplats.</v>
      </c>
      <c r="AI72" s="34" t="str">
        <f>IF(ISBLANK(Values!E71),"",IF(Values!I71,Values!$B$23,Values!$B$33))</f>
        <v>👉 RENOVERAT: SPARA PENGAR - Ersättande Lenovo-tangentbord för laptop, samma kvalitet som OEM-tangentbord. TellusRem är den ledande tangentbordsdistributören i världen sedan 2011. Perfekt ersättningstangentbord, lätt att byta ut och installera.</v>
      </c>
      <c r="AJ72" s="32" t="str">
        <f>IF(ISBLANK(Values!E71),"",Values!$B$24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72" s="1" t="str">
        <f>IF(ISBLANK(Values!E71),"",Values!$B$25)</f>
        <v>♻️ MILJÖVÄNLIG PRODUKT - Köp renoverad, KÖP GRÖNT! Minska mer än 80 % koldioxid genom att köpa våra renoverade tangentbord, jämfört med att skaffa ett nytt tangentbord! Perfekt OEM-ersättningsdel för ditt tangentbord.</v>
      </c>
      <c r="AL72" s="1" t="str">
        <f>IF(ISBLANK(Values!E71),"",SUBSTITUTE(SUBSTITUTE(IF(Values!$J71, Values!$B$26, Values!$B$33), "{language}", Values!$H71), "{flag}", INDEX(options!$E$1:$E$20, Values!$V71)))</f>
        <v>👉 LAYOUT - 🇧🇬 Lenovo T480s Regular Silver - BG INGEN bakgrundsbelysning.</v>
      </c>
      <c r="AM72" s="1" t="str">
        <f>SUBSTITUTE(IF(ISBLANK(Values!E71),"",Values!$B$27),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72" s="27" t="str">
        <f>IF(ISBLANK(Values!E71),"",Values!H71)</f>
        <v>Lenovo T480s Regular Silver - BG</v>
      </c>
      <c r="AV72" s="1" t="str">
        <f>IF(ISBLANK(Values!E71),"",IF(Values!J71,"Backlit", "Non-Backlit"))</f>
        <v>Non-Backlit</v>
      </c>
      <c r="AW72"/>
      <c r="BE72" s="1" t="str">
        <f>IF(ISBLANK(Values!E71),"","Professional Audience")</f>
        <v>Professional Audience</v>
      </c>
      <c r="BF72" s="1" t="str">
        <f>IF(ISBLANK(Values!E71),"","Consumer Audience")</f>
        <v>Consumer Audience</v>
      </c>
      <c r="BG72" s="1" t="str">
        <f>IF(ISBLANK(Values!E71),"","Adults")</f>
        <v>Adults</v>
      </c>
      <c r="BH72" s="1" t="str">
        <f>IF(ISBLANK(Values!E71),"","People")</f>
        <v>People</v>
      </c>
      <c r="CG72" s="1">
        <f>IF(ISBLANK(Values!E71),"",Values!$B$11)</f>
        <v>150</v>
      </c>
      <c r="CH72" s="1" t="str">
        <f>IF(ISBLANK(Values!E71),"","GR")</f>
        <v>GR</v>
      </c>
      <c r="CI72" s="1" t="str">
        <f>IF(ISBLANK(Values!E71),"",Values!$B$7)</f>
        <v>32</v>
      </c>
      <c r="CJ72" s="1" t="str">
        <f>IF(ISBLANK(Values!E71),"",Values!$B$8)</f>
        <v>18</v>
      </c>
      <c r="CK72" s="1" t="str">
        <f>IF(ISBLANK(Values!E71),"",Values!$B$9)</f>
        <v>2</v>
      </c>
      <c r="CL72" s="1" t="str">
        <f>IF(ISBLANK(Values!E71),"","CM")</f>
        <v>CM</v>
      </c>
      <c r="CO72" s="1" t="str">
        <f>IF(ISBLANK(Values!E71), "", IF(AND(Values!$B$37=options!$G$2, Values!$C71), "AMAZON_NA", IF(AND(Values!$B$37=options!$G$1, Values!$D71), "AMAZON_EU", "DEFAULT")))</f>
        <v>DEFAULT</v>
      </c>
      <c r="CP72" s="1" t="str">
        <f>IF(ISBLANK(Values!E71),"",Values!$B$7)</f>
        <v>32</v>
      </c>
      <c r="CQ72" s="1" t="str">
        <f>IF(ISBLANK(Values!E71),"",Values!$B$8)</f>
        <v>18</v>
      </c>
      <c r="CR72" s="1" t="str">
        <f>IF(ISBLANK(Values!E71),"",Values!$B$9)</f>
        <v>2</v>
      </c>
      <c r="CS72" s="1">
        <f>IF(ISBLANK(Values!E71),"",Values!$B$11)</f>
        <v>150</v>
      </c>
      <c r="CT72" s="1" t="str">
        <f>IF(ISBLANK(Values!E71),"","GR")</f>
        <v>GR</v>
      </c>
      <c r="CU72" s="1" t="str">
        <f>IF(ISBLANK(Values!E71),"","CM")</f>
        <v>CM</v>
      </c>
      <c r="CV72" s="1" t="str">
        <f>IF(ISBLANK(Values!E71),"",IF(Values!$B$36=options!$F$1,"Denmark", IF(Values!$B$36=options!$F$2, "Danemark",IF(Values!$B$36=options!$F$3, "Dänemark",IF(Values!$B$36=options!$F$4, "Danimarca",IF(Values!$B$36=options!$F$5, "Dinamarca",IF(Values!$B$36=options!$F$6, "Denemarken","" ) ) ) ) )))</f>
        <v/>
      </c>
      <c r="CZ72" s="1" t="str">
        <f>IF(ISBLANK(Values!E71),"","No")</f>
        <v>No</v>
      </c>
      <c r="DA72" s="1" t="str">
        <f>IF(ISBLANK(Values!E71),"","No")</f>
        <v>No</v>
      </c>
      <c r="DO72" s="1" t="str">
        <f>IF(ISBLANK(Values!E71),"","Parts")</f>
        <v>Parts</v>
      </c>
      <c r="DP72" s="1" t="str">
        <f>IF(ISBLANK(Values!E71),"",Values!$B$31)</f>
        <v>6 månaders garanti efter leveransdatum. I händelse av fel på tangentbordet kommer en ny enhet eller en reservdel till produktens tangentbord att skickas. Vid brist på lager ges full återbetalning.</v>
      </c>
      <c r="DY72" t="str">
        <f>IF(ISBLANK(Values!$E71), "", "not_applicable")</f>
        <v>not_applicable</v>
      </c>
      <c r="EI72" s="1" t="str">
        <f>IF(ISBLANK(Values!E71),"",Values!$B$31)</f>
        <v>6 månaders garanti efter leveransdatum. I händelse av fel på tangentbordet kommer en ny enhet eller en reservdel till produktens tangentbord att skickas. Vid brist på lager ges full återbetalning.</v>
      </c>
      <c r="ES72" s="1" t="str">
        <f>IF(ISBLANK(Values!E71),"","Amazon Tellus UPS")</f>
        <v>Amazon Tellus UPS</v>
      </c>
      <c r="EV72" s="1" t="str">
        <f>IF(ISBLANK(Values!E71),"","New")</f>
        <v>New</v>
      </c>
      <c r="FE72" s="1">
        <f>IF(ISBLANK(Values!E71),"",IF(CO72&lt;&gt;"DEFAULT", "", 3))</f>
        <v>3</v>
      </c>
      <c r="FH72" s="1" t="str">
        <f>IF(ISBLANK(Values!E71),"","FALSE")</f>
        <v>FALSE</v>
      </c>
      <c r="FI72" s="1" t="str">
        <f>IF(ISBLANK(Values!E71),"","FALSE")</f>
        <v>FALSE</v>
      </c>
      <c r="FJ72" s="1" t="str">
        <f>IF(ISBLANK(Values!E71),"","FALSE")</f>
        <v>FALSE</v>
      </c>
      <c r="FM72" s="1" t="str">
        <f>IF(ISBLANK(Values!E71),"","1")</f>
        <v>1</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48" x14ac:dyDescent="0.2">
      <c r="A73" s="1" t="str">
        <f>IF(ISBLANK(Values!E72),"",IF(Values!$B$37="EU","computercomponent","computer"))</f>
        <v>computercomponent</v>
      </c>
      <c r="B73" s="33" t="str">
        <f>IF(ISBLANK(Values!E72),"",Values!F72)</f>
        <v>Lenovo T480s Regular Silver - CZ</v>
      </c>
      <c r="C73" s="29" t="str">
        <f>IF(ISBLANK(Values!E72),"","TellusRem")</f>
        <v>TellusRem</v>
      </c>
      <c r="D73" s="28">
        <f>IF(ISBLANK(Values!E72),"",Values!E72)</f>
        <v>5714401483090</v>
      </c>
      <c r="E73" s="1" t="str">
        <f>IF(ISBLANK(Values!E72),"","EAN")</f>
        <v>EAN</v>
      </c>
      <c r="F73" s="27" t="str">
        <f>IF(ISBLANK(Values!E72),"",IF(Values!J72, SUBSTITUTE(Values!$B$1, "{language}", Values!H72) &amp; " " &amp;Values!$B$3, SUBSTITUTE(Values!$B$2, "{language}", Values!$H72) &amp; " " &amp;Values!$B$3))</f>
        <v>ersätter Lenovo T480s Regular Silver - CZ icke-bakgrundsbelyst tangentbord för Lenovo Thinkpad T480s, T490, E490, L480, L490, L380, L390, L380 Yoga, L390 Yoga, E490, E480</v>
      </c>
      <c r="G73" s="29" t="str">
        <f>IF(ISBLANK(Values!E72),"",IF(Values!$B$20="PartialUpdate","","TellusRem"))</f>
        <v/>
      </c>
      <c r="H73" s="1" t="str">
        <f>IF(ISBLANK(Values!E72),"",Values!$B$16)</f>
        <v>computer-keyboards</v>
      </c>
      <c r="I73" s="1" t="str">
        <f>IF(ISBLANK(Values!E72),"","4730574031")</f>
        <v>4730574031</v>
      </c>
      <c r="J73" s="31" t="str">
        <f>IF(ISBLANK(Values!E72),"",Values!F72 )</f>
        <v>Lenovo T480s Regular Silver - CZ</v>
      </c>
      <c r="K73" s="27" t="str">
        <f>IF(IF(ISBLANK(Values!E72),"",IF(Values!J72, Values!$B$4, Values!$B$5))=0,"",IF(ISBLANK(Values!E72),"",IF(Values!J72, Values!$B$4, Values!$B$5)))</f>
        <v/>
      </c>
      <c r="L73" s="27">
        <f>IF(ISBLANK(Values!E72),"",IF($CO73="DEFAULT", Values!$B$18, ""))</f>
        <v>5</v>
      </c>
      <c r="M73" s="27" t="str">
        <f>IF(ISBLANK(Values!E72),"",Values!$M72)</f>
        <v>https://download.lenovo.com/Images/Parts/01EN984/01EN984_A.jpg</v>
      </c>
      <c r="N73" s="27" t="str">
        <f>IF(ISBLANK(Values!$F72),"",Values!N72)</f>
        <v>https://download.lenovo.com/Images/Parts/01EN984/01EN984_B.jpg</v>
      </c>
      <c r="O73" s="27" t="str">
        <f>IF(ISBLANK(Values!$F72),"",Values!O72)</f>
        <v>https://download.lenovo.com/Images/Parts/01EN984/01EN984_details.jpg</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Child</v>
      </c>
      <c r="X73" s="29" t="str">
        <f>IF(ISBLANK(Values!E72),"",Values!$B$13)</f>
        <v>Lenovo T490 Parent</v>
      </c>
      <c r="Y73" s="31" t="str">
        <f>IF(ISBLANK(Values!E72),"","Size-Color")</f>
        <v>Size-Color</v>
      </c>
      <c r="Z73" s="29" t="str">
        <f>IF(ISBLANK(Values!E72),"","variation")</f>
        <v>variation</v>
      </c>
      <c r="AA73" s="1" t="str">
        <f>IF(ISBLANK(Values!E72),"",Values!$B$20)</f>
        <v>PartialUpdate</v>
      </c>
      <c r="AB73" s="1" t="str">
        <f>IF(ISBLANK(Values!E72),"",Values!$B$29)</f>
        <v>Tangentbord distribueras av Tellus Remarketing, ledande europeiskt företag för bärbara tangentbord. Tangentbord har rengjorts, packats och testats i vår produktionslinje i Danmark. För eventuella kompatibilitetsfrågor kontakta oss via Amazons webbplats.</v>
      </c>
      <c r="AI73" s="34" t="str">
        <f>IF(ISBLANK(Values!E72),"",IF(Values!I72,Values!$B$23,Values!$B$33))</f>
        <v>👉 RENOVERAT: SPARA PENGAR - Ersättande Lenovo-tangentbord för laptop, samma kvalitet som OEM-tangentbord. TellusRem är den ledande tangentbordsdistributören i världen sedan 2011. Perfekt ersättningstangentbord, lätt att byta ut och installera.</v>
      </c>
      <c r="AJ73" s="32" t="str">
        <f>IF(ISBLANK(Values!E72),"",Values!$B$24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73" s="1" t="str">
        <f>IF(ISBLANK(Values!E72),"",Values!$B$25)</f>
        <v>♻️ MILJÖVÄNLIG PRODUKT - Köp renoverad, KÖP GRÖNT! Minska mer än 80 % koldioxid genom att köpa våra renoverade tangentbord, jämfört med att skaffa ett nytt tangentbord! Perfekt OEM-ersättningsdel för ditt tangentbord.</v>
      </c>
      <c r="AL73" s="1" t="str">
        <f>IF(ISBLANK(Values!E72),"",SUBSTITUTE(SUBSTITUTE(IF(Values!$J72, Values!$B$26, Values!$B$33), "{language}", Values!$H72), "{flag}", INDEX(options!$E$1:$E$20, Values!$V72)))</f>
        <v>👉 LAYOUT - 🇨🇿 Lenovo T480s Regular Silver - CZ INGEN bakgrundsbelysning.</v>
      </c>
      <c r="AM73" s="1" t="str">
        <f>SUBSTITUTE(IF(ISBLANK(Values!E72),"",Values!$B$27),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73" s="27" t="str">
        <f>IF(ISBLANK(Values!E72),"",Values!H72)</f>
        <v>Lenovo T480s Regular Silver - CZ</v>
      </c>
      <c r="AV73" s="1" t="str">
        <f>IF(ISBLANK(Values!E72),"",IF(Values!J72,"Backlit", "Non-Backlit"))</f>
        <v>Non-Backlit</v>
      </c>
      <c r="AW73"/>
      <c r="BE73" s="1" t="str">
        <f>IF(ISBLANK(Values!E72),"","Professional Audience")</f>
        <v>Professional Audience</v>
      </c>
      <c r="BF73" s="1" t="str">
        <f>IF(ISBLANK(Values!E72),"","Consumer Audience")</f>
        <v>Consumer Audience</v>
      </c>
      <c r="BG73" s="1" t="str">
        <f>IF(ISBLANK(Values!E72),"","Adults")</f>
        <v>Adults</v>
      </c>
      <c r="BH73" s="1" t="str">
        <f>IF(ISBLANK(Values!E72),"","People")</f>
        <v>People</v>
      </c>
      <c r="CG73" s="1">
        <f>IF(ISBLANK(Values!E72),"",Values!$B$11)</f>
        <v>150</v>
      </c>
      <c r="CH73" s="1" t="str">
        <f>IF(ISBLANK(Values!E72),"","GR")</f>
        <v>GR</v>
      </c>
      <c r="CI73" s="1" t="str">
        <f>IF(ISBLANK(Values!E72),"",Values!$B$7)</f>
        <v>32</v>
      </c>
      <c r="CJ73" s="1" t="str">
        <f>IF(ISBLANK(Values!E72),"",Values!$B$8)</f>
        <v>18</v>
      </c>
      <c r="CK73" s="1" t="str">
        <f>IF(ISBLANK(Values!E72),"",Values!$B$9)</f>
        <v>2</v>
      </c>
      <c r="CL73" s="1" t="str">
        <f>IF(ISBLANK(Values!E72),"","CM")</f>
        <v>CM</v>
      </c>
      <c r="CO73" s="1" t="str">
        <f>IF(ISBLANK(Values!E72), "", IF(AND(Values!$B$37=options!$G$2, Values!$C72), "AMAZON_NA", IF(AND(Values!$B$37=options!$G$1, Values!$D72), "AMAZON_EU", "DEFAULT")))</f>
        <v>DEFAULT</v>
      </c>
      <c r="CP73" s="1" t="str">
        <f>IF(ISBLANK(Values!E72),"",Values!$B$7)</f>
        <v>32</v>
      </c>
      <c r="CQ73" s="1" t="str">
        <f>IF(ISBLANK(Values!E72),"",Values!$B$8)</f>
        <v>18</v>
      </c>
      <c r="CR73" s="1" t="str">
        <f>IF(ISBLANK(Values!E72),"",Values!$B$9)</f>
        <v>2</v>
      </c>
      <c r="CS73" s="1">
        <f>IF(ISBLANK(Values!E72),"",Values!$B$11)</f>
        <v>150</v>
      </c>
      <c r="CT73" s="1" t="str">
        <f>IF(ISBLANK(Values!E72),"","GR")</f>
        <v>GR</v>
      </c>
      <c r="CU73" s="1" t="str">
        <f>IF(ISBLANK(Values!E72),"","CM")</f>
        <v>CM</v>
      </c>
      <c r="CV73" s="1" t="str">
        <f>IF(ISBLANK(Values!E72),"",IF(Values!$B$36=options!$F$1,"Denmark", IF(Values!$B$36=options!$F$2, "Danemark",IF(Values!$B$36=options!$F$3, "Dänemark",IF(Values!$B$36=options!$F$4, "Danimarca",IF(Values!$B$36=options!$F$5, "Dinamarca",IF(Values!$B$36=options!$F$6, "Denemarken","" ) ) ) ) )))</f>
        <v/>
      </c>
      <c r="CZ73" s="1" t="str">
        <f>IF(ISBLANK(Values!E72),"","No")</f>
        <v>No</v>
      </c>
      <c r="DA73" s="1" t="str">
        <f>IF(ISBLANK(Values!E72),"","No")</f>
        <v>No</v>
      </c>
      <c r="DO73" s="1" t="str">
        <f>IF(ISBLANK(Values!E72),"","Parts")</f>
        <v>Parts</v>
      </c>
      <c r="DP73" s="1" t="str">
        <f>IF(ISBLANK(Values!E72),"",Values!$B$31)</f>
        <v>6 månaders garanti efter leveransdatum. I händelse av fel på tangentbordet kommer en ny enhet eller en reservdel till produktens tangentbord att skickas. Vid brist på lager ges full återbetalning.</v>
      </c>
      <c r="DY73" t="str">
        <f>IF(ISBLANK(Values!$E72), "", "not_applicable")</f>
        <v>not_applicable</v>
      </c>
      <c r="EI73" s="1" t="str">
        <f>IF(ISBLANK(Values!E72),"",Values!$B$31)</f>
        <v>6 månaders garanti efter leveransdatum. I händelse av fel på tangentbordet kommer en ny enhet eller en reservdel till produktens tangentbord att skickas. Vid brist på lager ges full återbetalning.</v>
      </c>
      <c r="ES73" s="1" t="str">
        <f>IF(ISBLANK(Values!E72),"","Amazon Tellus UPS")</f>
        <v>Amazon Tellus UPS</v>
      </c>
      <c r="EV73" s="1" t="str">
        <f>IF(ISBLANK(Values!E72),"","New")</f>
        <v>New</v>
      </c>
      <c r="FE73" s="1">
        <f>IF(ISBLANK(Values!E72),"",IF(CO73&lt;&gt;"DEFAULT", "", 3))</f>
        <v>3</v>
      </c>
      <c r="FH73" s="1" t="str">
        <f>IF(ISBLANK(Values!E72),"","FALSE")</f>
        <v>FALSE</v>
      </c>
      <c r="FI73" s="1" t="str">
        <f>IF(ISBLANK(Values!E72),"","FALSE")</f>
        <v>FALSE</v>
      </c>
      <c r="FJ73" s="1" t="str">
        <f>IF(ISBLANK(Values!E72),"","FALSE")</f>
        <v>FALSE</v>
      </c>
      <c r="FM73" s="1" t="str">
        <f>IF(ISBLANK(Values!E72),"","1")</f>
        <v>1</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48" x14ac:dyDescent="0.2">
      <c r="A74" s="1" t="str">
        <f>IF(ISBLANK(Values!E73),"",IF(Values!$B$37="EU","computercomponent","computer"))</f>
        <v>computercomponent</v>
      </c>
      <c r="B74" s="33" t="str">
        <f>IF(ISBLANK(Values!E73),"",Values!F73)</f>
        <v>Lenovo T480s Regular Silver - DK</v>
      </c>
      <c r="C74" s="29" t="str">
        <f>IF(ISBLANK(Values!E73),"","TellusRem")</f>
        <v>TellusRem</v>
      </c>
      <c r="D74" s="28">
        <f>IF(ISBLANK(Values!E73),"",Values!E73)</f>
        <v>5714401483106</v>
      </c>
      <c r="E74" s="1" t="str">
        <f>IF(ISBLANK(Values!E73),"","EAN")</f>
        <v>EAN</v>
      </c>
      <c r="F74" s="27" t="str">
        <f>IF(ISBLANK(Values!E73),"",IF(Values!J73, SUBSTITUTE(Values!$B$1, "{language}", Values!H73) &amp; " " &amp;Values!$B$3, SUBSTITUTE(Values!$B$2, "{language}", Values!$H73) &amp; " " &amp;Values!$B$3))</f>
        <v>ersätter Lenovo T480s Regular Silver - DK icke-bakgrundsbelyst tangentbord för Lenovo Thinkpad T480s, T490, E490, L480, L490, L380, L390, L380 Yoga, L390 Yoga, E490, E480</v>
      </c>
      <c r="G74" s="29" t="str">
        <f>IF(ISBLANK(Values!E73),"",IF(Values!$B$20="PartialUpdate","","TellusRem"))</f>
        <v/>
      </c>
      <c r="H74" s="1" t="str">
        <f>IF(ISBLANK(Values!E73),"",Values!$B$16)</f>
        <v>computer-keyboards</v>
      </c>
      <c r="I74" s="1" t="str">
        <f>IF(ISBLANK(Values!E73),"","4730574031")</f>
        <v>4730574031</v>
      </c>
      <c r="J74" s="31" t="str">
        <f>IF(ISBLANK(Values!E73),"",Values!F73 )</f>
        <v>Lenovo T480s Regular Silver - DK</v>
      </c>
      <c r="K74" s="27" t="str">
        <f>IF(IF(ISBLANK(Values!E73),"",IF(Values!J73, Values!$B$4, Values!$B$5))=0,"",IF(ISBLANK(Values!E73),"",IF(Values!J73, Values!$B$4, Values!$B$5)))</f>
        <v/>
      </c>
      <c r="L74" s="27">
        <f>IF(ISBLANK(Values!E73),"",IF($CO74="DEFAULT", Values!$B$18, ""))</f>
        <v>5</v>
      </c>
      <c r="M74" s="27" t="str">
        <f>IF(ISBLANK(Values!E73),"",Values!$M73)</f>
        <v>https://download.lenovo.com/Images/Parts/01YN389/01YN389_A.jpg</v>
      </c>
      <c r="N74" s="27" t="str">
        <f>IF(ISBLANK(Values!$F73),"",Values!N73)</f>
        <v>https://download.lenovo.com/Images/Parts/01YN389/01YN389_B.jpg</v>
      </c>
      <c r="O74" s="27" t="str">
        <f>IF(ISBLANK(Values!$F73),"",Values!O73)</f>
        <v>https://download.lenovo.com/Images/Parts/01YN389/01YN389_details.jpg</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Child</v>
      </c>
      <c r="X74" s="29" t="str">
        <f>IF(ISBLANK(Values!E73),"",Values!$B$13)</f>
        <v>Lenovo T490 Parent</v>
      </c>
      <c r="Y74" s="31" t="str">
        <f>IF(ISBLANK(Values!E73),"","Size-Color")</f>
        <v>Size-Color</v>
      </c>
      <c r="Z74" s="29" t="str">
        <f>IF(ISBLANK(Values!E73),"","variation")</f>
        <v>variation</v>
      </c>
      <c r="AA74" s="1" t="str">
        <f>IF(ISBLANK(Values!E73),"",Values!$B$20)</f>
        <v>PartialUpdate</v>
      </c>
      <c r="AB74" s="1" t="str">
        <f>IF(ISBLANK(Values!E73),"",Values!$B$29)</f>
        <v>Tangentbord distribueras av Tellus Remarketing, ledande europeiskt företag för bärbara tangentbord. Tangentbord har rengjorts, packats och testats i vår produktionslinje i Danmark. För eventuella kompatibilitetsfrågor kontakta oss via Amazons webbplats.</v>
      </c>
      <c r="AI74" s="34" t="str">
        <f>IF(ISBLANK(Values!E73),"",IF(Values!I73,Values!$B$23,Values!$B$33))</f>
        <v>👉 RENOVERAT: SPARA PENGAR - Ersättande Lenovo-tangentbord för laptop, samma kvalitet som OEM-tangentbord. TellusRem är den ledande tangentbordsdistributören i världen sedan 2011. Perfekt ersättningstangentbord, lätt att byta ut och installera.</v>
      </c>
      <c r="AJ74" s="32" t="str">
        <f>IF(ISBLANK(Values!E73),"",Values!$B$24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74" s="1" t="str">
        <f>IF(ISBLANK(Values!E73),"",Values!$B$25)</f>
        <v>♻️ MILJÖVÄNLIG PRODUKT - Köp renoverad, KÖP GRÖNT! Minska mer än 80 % koldioxid genom att köpa våra renoverade tangentbord, jämfört med att skaffa ett nytt tangentbord! Perfekt OEM-ersättningsdel för ditt tangentbord.</v>
      </c>
      <c r="AL74" s="1" t="str">
        <f>IF(ISBLANK(Values!E73),"",SUBSTITUTE(SUBSTITUTE(IF(Values!$J73, Values!$B$26, Values!$B$33), "{language}", Values!$H73), "{flag}", INDEX(options!$E$1:$E$20, Values!$V73)))</f>
        <v>👉 LAYOUT - 🇩🇰 Lenovo T480s Regular Silver - DK INGEN bakgrundsbelysning.</v>
      </c>
      <c r="AM74" s="1" t="str">
        <f>SUBSTITUTE(IF(ISBLANK(Values!E73),"",Values!$B$27),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74" s="27" t="str">
        <f>IF(ISBLANK(Values!E73),"",Values!H73)</f>
        <v>Lenovo T480s Regular Silver - DK</v>
      </c>
      <c r="AV74" s="1" t="str">
        <f>IF(ISBLANK(Values!E73),"",IF(Values!J73,"Backlit", "Non-Backlit"))</f>
        <v>Non-Backlit</v>
      </c>
      <c r="AW74"/>
      <c r="BE74" s="1" t="str">
        <f>IF(ISBLANK(Values!E73),"","Professional Audience")</f>
        <v>Professional Audience</v>
      </c>
      <c r="BF74" s="1" t="str">
        <f>IF(ISBLANK(Values!E73),"","Consumer Audience")</f>
        <v>Consumer Audience</v>
      </c>
      <c r="BG74" s="1" t="str">
        <f>IF(ISBLANK(Values!E73),"","Adults")</f>
        <v>Adults</v>
      </c>
      <c r="BH74" s="1" t="str">
        <f>IF(ISBLANK(Values!E73),"","People")</f>
        <v>People</v>
      </c>
      <c r="CG74" s="1">
        <f>IF(ISBLANK(Values!E73),"",Values!$B$11)</f>
        <v>150</v>
      </c>
      <c r="CH74" s="1" t="str">
        <f>IF(ISBLANK(Values!E73),"","GR")</f>
        <v>GR</v>
      </c>
      <c r="CI74" s="1" t="str">
        <f>IF(ISBLANK(Values!E73),"",Values!$B$7)</f>
        <v>32</v>
      </c>
      <c r="CJ74" s="1" t="str">
        <f>IF(ISBLANK(Values!E73),"",Values!$B$8)</f>
        <v>18</v>
      </c>
      <c r="CK74" s="1" t="str">
        <f>IF(ISBLANK(Values!E73),"",Values!$B$9)</f>
        <v>2</v>
      </c>
      <c r="CL74" s="1" t="str">
        <f>IF(ISBLANK(Values!E73),"","CM")</f>
        <v>CM</v>
      </c>
      <c r="CO74" s="1" t="str">
        <f>IF(ISBLANK(Values!E73), "", IF(AND(Values!$B$37=options!$G$2, Values!$C73), "AMAZON_NA", IF(AND(Values!$B$37=options!$G$1, Values!$D73), "AMAZON_EU", "DEFAULT")))</f>
        <v>DEFAULT</v>
      </c>
      <c r="CP74" s="1" t="str">
        <f>IF(ISBLANK(Values!E73),"",Values!$B$7)</f>
        <v>32</v>
      </c>
      <c r="CQ74" s="1" t="str">
        <f>IF(ISBLANK(Values!E73),"",Values!$B$8)</f>
        <v>18</v>
      </c>
      <c r="CR74" s="1" t="str">
        <f>IF(ISBLANK(Values!E73),"",Values!$B$9)</f>
        <v>2</v>
      </c>
      <c r="CS74" s="1">
        <f>IF(ISBLANK(Values!E73),"",Values!$B$11)</f>
        <v>150</v>
      </c>
      <c r="CT74" s="1" t="str">
        <f>IF(ISBLANK(Values!E73),"","GR")</f>
        <v>GR</v>
      </c>
      <c r="CU74" s="1" t="str">
        <f>IF(ISBLANK(Values!E73),"","CM")</f>
        <v>CM</v>
      </c>
      <c r="CV74" s="1" t="str">
        <f>IF(ISBLANK(Values!E73),"",IF(Values!$B$36=options!$F$1,"Denmark", IF(Values!$B$36=options!$F$2, "Danemark",IF(Values!$B$36=options!$F$3, "Dänemark",IF(Values!$B$36=options!$F$4, "Danimarca",IF(Values!$B$36=options!$F$5, "Dinamarca",IF(Values!$B$36=options!$F$6, "Denemarken","" ) ) ) ) )))</f>
        <v/>
      </c>
      <c r="CZ74" s="1" t="str">
        <f>IF(ISBLANK(Values!E73),"","No")</f>
        <v>No</v>
      </c>
      <c r="DA74" s="1" t="str">
        <f>IF(ISBLANK(Values!E73),"","No")</f>
        <v>No</v>
      </c>
      <c r="DO74" s="1" t="str">
        <f>IF(ISBLANK(Values!E73),"","Parts")</f>
        <v>Parts</v>
      </c>
      <c r="DP74" s="1" t="str">
        <f>IF(ISBLANK(Values!E73),"",Values!$B$31)</f>
        <v>6 månaders garanti efter leveransdatum. I händelse av fel på tangentbordet kommer en ny enhet eller en reservdel till produktens tangentbord att skickas. Vid brist på lager ges full återbetalning.</v>
      </c>
      <c r="DY74" t="str">
        <f>IF(ISBLANK(Values!$E73), "", "not_applicable")</f>
        <v>not_applicable</v>
      </c>
      <c r="EI74" s="1" t="str">
        <f>IF(ISBLANK(Values!E73),"",Values!$B$31)</f>
        <v>6 månaders garanti efter leveransdatum. I händelse av fel på tangentbordet kommer en ny enhet eller en reservdel till produktens tangentbord att skickas. Vid brist på lager ges full återbetalning.</v>
      </c>
      <c r="ES74" s="1" t="str">
        <f>IF(ISBLANK(Values!E73),"","Amazon Tellus UPS")</f>
        <v>Amazon Tellus UPS</v>
      </c>
      <c r="EV74" s="1" t="str">
        <f>IF(ISBLANK(Values!E73),"","New")</f>
        <v>New</v>
      </c>
      <c r="FE74" s="1">
        <f>IF(ISBLANK(Values!E73),"",IF(CO74&lt;&gt;"DEFAULT", "", 3))</f>
        <v>3</v>
      </c>
      <c r="FH74" s="1" t="str">
        <f>IF(ISBLANK(Values!E73),"","FALSE")</f>
        <v>FALSE</v>
      </c>
      <c r="FI74" s="1" t="str">
        <f>IF(ISBLANK(Values!E73),"","FALSE")</f>
        <v>FALSE</v>
      </c>
      <c r="FJ74" s="1" t="str">
        <f>IF(ISBLANK(Values!E73),"","FALSE")</f>
        <v>FALSE</v>
      </c>
      <c r="FM74" s="1" t="str">
        <f>IF(ISBLANK(Values!E73),"","1")</f>
        <v>1</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48" x14ac:dyDescent="0.2">
      <c r="A75" s="1" t="str">
        <f>IF(ISBLANK(Values!E74),"",IF(Values!$B$37="EU","computercomponent","computer"))</f>
        <v>computercomponent</v>
      </c>
      <c r="B75" s="33" t="str">
        <f>IF(ISBLANK(Values!E74),"",Values!F74)</f>
        <v>Lenovo T480s Regular Silver - HU</v>
      </c>
      <c r="C75" s="29" t="str">
        <f>IF(ISBLANK(Values!E74),"","TellusRem")</f>
        <v>TellusRem</v>
      </c>
      <c r="D75" s="28">
        <f>IF(ISBLANK(Values!E74),"",Values!E74)</f>
        <v>5714401483113</v>
      </c>
      <c r="E75" s="1" t="str">
        <f>IF(ISBLANK(Values!E74),"","EAN")</f>
        <v>EAN</v>
      </c>
      <c r="F75" s="27" t="str">
        <f>IF(ISBLANK(Values!E74),"",IF(Values!J74, SUBSTITUTE(Values!$B$1, "{language}", Values!H74) &amp; " " &amp;Values!$B$3, SUBSTITUTE(Values!$B$2, "{language}", Values!$H74) &amp; " " &amp;Values!$B$3))</f>
        <v>ersätter Lenovo T480s Regular Silver - HU icke-bakgrundsbelyst tangentbord för Lenovo Thinkpad T480s, T490, E490, L480, L490, L380, L390, L380 Yoga, L390 Yoga, E490, E480</v>
      </c>
      <c r="G75" s="29" t="str">
        <f>IF(ISBLANK(Values!E74),"",IF(Values!$B$20="PartialUpdate","","TellusRem"))</f>
        <v/>
      </c>
      <c r="H75" s="1" t="str">
        <f>IF(ISBLANK(Values!E74),"",Values!$B$16)</f>
        <v>computer-keyboards</v>
      </c>
      <c r="I75" s="1" t="str">
        <f>IF(ISBLANK(Values!E74),"","4730574031")</f>
        <v>4730574031</v>
      </c>
      <c r="J75" s="31" t="str">
        <f>IF(ISBLANK(Values!E74),"",Values!F74 )</f>
        <v>Lenovo T480s Regular Silver - HU</v>
      </c>
      <c r="K75" s="27" t="str">
        <f>IF(IF(ISBLANK(Values!E74),"",IF(Values!J74, Values!$B$4, Values!$B$5))=0,"",IF(ISBLANK(Values!E74),"",IF(Values!J74, Values!$B$4, Values!$B$5)))</f>
        <v/>
      </c>
      <c r="L75" s="27">
        <f>IF(ISBLANK(Values!E74),"",IF($CO75="DEFAULT", Values!$B$18, ""))</f>
        <v>5</v>
      </c>
      <c r="M75" s="27" t="str">
        <f>IF(ISBLANK(Values!E74),"",Values!$M74)</f>
        <v>https://download.lenovo.com/Images/Parts/01YN435/01YN435_A.jpg</v>
      </c>
      <c r="N75" s="27" t="str">
        <f>IF(ISBLANK(Values!$F74),"",Values!N74)</f>
        <v>https://download.lenovo.com/Images/Parts/01YN435/01YN435_B.jpg</v>
      </c>
      <c r="O75" s="27" t="str">
        <f>IF(ISBLANK(Values!$F74),"",Values!O74)</f>
        <v>https://download.lenovo.com/Images/Parts/01YN435/01YN435_details.jpg</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Child</v>
      </c>
      <c r="X75" s="29" t="str">
        <f>IF(ISBLANK(Values!E74),"",Values!$B$13)</f>
        <v>Lenovo T490 Parent</v>
      </c>
      <c r="Y75" s="31" t="str">
        <f>IF(ISBLANK(Values!E74),"","Size-Color")</f>
        <v>Size-Color</v>
      </c>
      <c r="Z75" s="29" t="str">
        <f>IF(ISBLANK(Values!E74),"","variation")</f>
        <v>variation</v>
      </c>
      <c r="AA75" s="1" t="str">
        <f>IF(ISBLANK(Values!E74),"",Values!$B$20)</f>
        <v>PartialUpdate</v>
      </c>
      <c r="AB75" s="1" t="str">
        <f>IF(ISBLANK(Values!E74),"",Values!$B$29)</f>
        <v>Tangentbord distribueras av Tellus Remarketing, ledande europeiskt företag för bärbara tangentbord. Tangentbord har rengjorts, packats och testats i vår produktionslinje i Danmark. För eventuella kompatibilitetsfrågor kontakta oss via Amazons webbplats.</v>
      </c>
      <c r="AI75" s="34" t="str">
        <f>IF(ISBLANK(Values!E74),"",IF(Values!I74,Values!$B$23,Values!$B$33))</f>
        <v>👉 RENOVERAT: SPARA PENGAR - Ersättande Lenovo-tangentbord för laptop, samma kvalitet som OEM-tangentbord. TellusRem är den ledande tangentbordsdistributören i världen sedan 2011. Perfekt ersättningstangentbord, lätt att byta ut och installera.</v>
      </c>
      <c r="AJ75" s="32" t="str">
        <f>IF(ISBLANK(Values!E74),"",Values!$B$24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75" s="1" t="str">
        <f>IF(ISBLANK(Values!E74),"",Values!$B$25)</f>
        <v>♻️ MILJÖVÄNLIG PRODUKT - Köp renoverad, KÖP GRÖNT! Minska mer än 80 % koldioxid genom att köpa våra renoverade tangentbord, jämfört med att skaffa ett nytt tangentbord! Perfekt OEM-ersättningsdel för ditt tangentbord.</v>
      </c>
      <c r="AL75" s="1" t="str">
        <f>IF(ISBLANK(Values!E74),"",SUBSTITUTE(SUBSTITUTE(IF(Values!$J74, Values!$B$26, Values!$B$33), "{language}", Values!$H74), "{flag}", INDEX(options!$E$1:$E$20, Values!$V74)))</f>
        <v>👉 LAYOUT - 🇭🇺 Lenovo T480s Regular Silver - HU INGEN bakgrundsbelysning.</v>
      </c>
      <c r="AM75" s="1" t="str">
        <f>SUBSTITUTE(IF(ISBLANK(Values!E74),"",Values!$B$27),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75" s="27" t="str">
        <f>IF(ISBLANK(Values!E74),"",Values!H74)</f>
        <v>Lenovo T480s Regular Silver - HU</v>
      </c>
      <c r="AV75" s="1" t="str">
        <f>IF(ISBLANK(Values!E74),"",IF(Values!J74,"Backlit", "Non-Backlit"))</f>
        <v>Non-Backlit</v>
      </c>
      <c r="AW75"/>
      <c r="BE75" s="1" t="str">
        <f>IF(ISBLANK(Values!E74),"","Professional Audience")</f>
        <v>Professional Audience</v>
      </c>
      <c r="BF75" s="1" t="str">
        <f>IF(ISBLANK(Values!E74),"","Consumer Audience")</f>
        <v>Consumer Audience</v>
      </c>
      <c r="BG75" s="1" t="str">
        <f>IF(ISBLANK(Values!E74),"","Adults")</f>
        <v>Adults</v>
      </c>
      <c r="BH75" s="1" t="str">
        <f>IF(ISBLANK(Values!E74),"","People")</f>
        <v>People</v>
      </c>
      <c r="CG75" s="1">
        <f>IF(ISBLANK(Values!E74),"",Values!$B$11)</f>
        <v>150</v>
      </c>
      <c r="CH75" s="1" t="str">
        <f>IF(ISBLANK(Values!E74),"","GR")</f>
        <v>GR</v>
      </c>
      <c r="CI75" s="1" t="str">
        <f>IF(ISBLANK(Values!E74),"",Values!$B$7)</f>
        <v>32</v>
      </c>
      <c r="CJ75" s="1" t="str">
        <f>IF(ISBLANK(Values!E74),"",Values!$B$8)</f>
        <v>18</v>
      </c>
      <c r="CK75" s="1" t="str">
        <f>IF(ISBLANK(Values!E74),"",Values!$B$9)</f>
        <v>2</v>
      </c>
      <c r="CL75" s="1" t="str">
        <f>IF(ISBLANK(Values!E74),"","CM")</f>
        <v>CM</v>
      </c>
      <c r="CO75" s="1" t="str">
        <f>IF(ISBLANK(Values!E74), "", IF(AND(Values!$B$37=options!$G$2, Values!$C74), "AMAZON_NA", IF(AND(Values!$B$37=options!$G$1, Values!$D74), "AMAZON_EU", "DEFAULT")))</f>
        <v>DEFAULT</v>
      </c>
      <c r="CP75" s="1" t="str">
        <f>IF(ISBLANK(Values!E74),"",Values!$B$7)</f>
        <v>32</v>
      </c>
      <c r="CQ75" s="1" t="str">
        <f>IF(ISBLANK(Values!E74),"",Values!$B$8)</f>
        <v>18</v>
      </c>
      <c r="CR75" s="1" t="str">
        <f>IF(ISBLANK(Values!E74),"",Values!$B$9)</f>
        <v>2</v>
      </c>
      <c r="CS75" s="1">
        <f>IF(ISBLANK(Values!E74),"",Values!$B$11)</f>
        <v>150</v>
      </c>
      <c r="CT75" s="1" t="str">
        <f>IF(ISBLANK(Values!E74),"","GR")</f>
        <v>GR</v>
      </c>
      <c r="CU75" s="1" t="str">
        <f>IF(ISBLANK(Values!E74),"","CM")</f>
        <v>CM</v>
      </c>
      <c r="CV75" s="1" t="str">
        <f>IF(ISBLANK(Values!E74),"",IF(Values!$B$36=options!$F$1,"Denmark", IF(Values!$B$36=options!$F$2, "Danemark",IF(Values!$B$36=options!$F$3, "Dänemark",IF(Values!$B$36=options!$F$4, "Danimarca",IF(Values!$B$36=options!$F$5, "Dinamarca",IF(Values!$B$36=options!$F$6, "Denemarken","" ) ) ) ) )))</f>
        <v/>
      </c>
      <c r="CZ75" s="1" t="str">
        <f>IF(ISBLANK(Values!E74),"","No")</f>
        <v>No</v>
      </c>
      <c r="DA75" s="1" t="str">
        <f>IF(ISBLANK(Values!E74),"","No")</f>
        <v>No</v>
      </c>
      <c r="DO75" s="1" t="str">
        <f>IF(ISBLANK(Values!E74),"","Parts")</f>
        <v>Parts</v>
      </c>
      <c r="DP75" s="1" t="str">
        <f>IF(ISBLANK(Values!E74),"",Values!$B$31)</f>
        <v>6 månaders garanti efter leveransdatum. I händelse av fel på tangentbordet kommer en ny enhet eller en reservdel till produktens tangentbord att skickas. Vid brist på lager ges full återbetalning.</v>
      </c>
      <c r="DY75" t="str">
        <f>IF(ISBLANK(Values!$E74), "", "not_applicable")</f>
        <v>not_applicable</v>
      </c>
      <c r="EI75" s="1" t="str">
        <f>IF(ISBLANK(Values!E74),"",Values!$B$31)</f>
        <v>6 månaders garanti efter leveransdatum. I händelse av fel på tangentbordet kommer en ny enhet eller en reservdel till produktens tangentbord att skickas. Vid brist på lager ges full återbetalning.</v>
      </c>
      <c r="ES75" s="1" t="str">
        <f>IF(ISBLANK(Values!E74),"","Amazon Tellus UPS")</f>
        <v>Amazon Tellus UPS</v>
      </c>
      <c r="EV75" s="1" t="str">
        <f>IF(ISBLANK(Values!E74),"","New")</f>
        <v>New</v>
      </c>
      <c r="FE75" s="1">
        <f>IF(ISBLANK(Values!E74),"",IF(CO75&lt;&gt;"DEFAULT", "", 3))</f>
        <v>3</v>
      </c>
      <c r="FH75" s="1" t="str">
        <f>IF(ISBLANK(Values!E74),"","FALSE")</f>
        <v>FALSE</v>
      </c>
      <c r="FI75" s="1" t="str">
        <f>IF(ISBLANK(Values!E74),"","FALSE")</f>
        <v>FALSE</v>
      </c>
      <c r="FJ75" s="1" t="str">
        <f>IF(ISBLANK(Values!E74),"","FALSE")</f>
        <v>FALSE</v>
      </c>
      <c r="FM75" s="1" t="str">
        <f>IF(ISBLANK(Values!E74),"","1")</f>
        <v>1</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48" x14ac:dyDescent="0.2">
      <c r="A76" s="1" t="str">
        <f>IF(ISBLANK(Values!E75),"",IF(Values!$B$37="EU","computercomponent","computer"))</f>
        <v>computercomponent</v>
      </c>
      <c r="B76" s="33" t="str">
        <f>IF(ISBLANK(Values!E75),"",Values!F75)</f>
        <v>Lenovo T480s Regular Silver - NL</v>
      </c>
      <c r="C76" s="29" t="str">
        <f>IF(ISBLANK(Values!E75),"","TellusRem")</f>
        <v>TellusRem</v>
      </c>
      <c r="D76" s="28">
        <f>IF(ISBLANK(Values!E75),"",Values!E75)</f>
        <v>5714401483120</v>
      </c>
      <c r="E76" s="1" t="str">
        <f>IF(ISBLANK(Values!E75),"","EAN")</f>
        <v>EAN</v>
      </c>
      <c r="F76" s="27" t="str">
        <f>IF(ISBLANK(Values!E75),"",IF(Values!J75, SUBSTITUTE(Values!$B$1, "{language}", Values!H75) &amp; " " &amp;Values!$B$3, SUBSTITUTE(Values!$B$2, "{language}", Values!$H75) &amp; " " &amp;Values!$B$3))</f>
        <v>ersätter Lenovo T480s Regular Silver - NL icke-bakgrundsbelyst tangentbord för Lenovo Thinkpad T480s, T490, E490, L480, L490, L380, L390, L380 Yoga, L390 Yoga, E490, E480</v>
      </c>
      <c r="G76" s="29" t="str">
        <f>IF(ISBLANK(Values!E75),"",IF(Values!$B$20="PartialUpdate","","TellusRem"))</f>
        <v/>
      </c>
      <c r="H76" s="1" t="str">
        <f>IF(ISBLANK(Values!E75),"",Values!$B$16)</f>
        <v>computer-keyboards</v>
      </c>
      <c r="I76" s="1" t="str">
        <f>IF(ISBLANK(Values!E75),"","4730574031")</f>
        <v>4730574031</v>
      </c>
      <c r="J76" s="31" t="str">
        <f>IF(ISBLANK(Values!E75),"",Values!F75 )</f>
        <v>Lenovo T480s Regular Silver - NL</v>
      </c>
      <c r="K76" s="27" t="str">
        <f>IF(IF(ISBLANK(Values!E75),"",IF(Values!J75, Values!$B$4, Values!$B$5))=0,"",IF(ISBLANK(Values!E75),"",IF(Values!J75, Values!$B$4, Values!$B$5)))</f>
        <v/>
      </c>
      <c r="L76" s="27">
        <f>IF(ISBLANK(Values!E75),"",IF($CO76="DEFAULT", Values!$B$18, ""))</f>
        <v>5</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Child</v>
      </c>
      <c r="X76" s="29" t="str">
        <f>IF(ISBLANK(Values!E75),"",Values!$B$13)</f>
        <v>Lenovo T490 Parent</v>
      </c>
      <c r="Y76" s="31" t="str">
        <f>IF(ISBLANK(Values!E75),"","Size-Color")</f>
        <v>Size-Color</v>
      </c>
      <c r="Z76" s="29" t="str">
        <f>IF(ISBLANK(Values!E75),"","variation")</f>
        <v>variation</v>
      </c>
      <c r="AA76" s="1" t="str">
        <f>IF(ISBLANK(Values!E75),"",Values!$B$20)</f>
        <v>PartialUpdate</v>
      </c>
      <c r="AB76" s="1" t="str">
        <f>IF(ISBLANK(Values!E75),"",Values!$B$29)</f>
        <v>Tangentbord distribueras av Tellus Remarketing, ledande europeiskt företag för bärbara tangentbord. Tangentbord har rengjorts, packats och testats i vår produktionslinje i Danmark. För eventuella kompatibilitetsfrågor kontakta oss via Amazons webbplats.</v>
      </c>
      <c r="AI76" s="34" t="str">
        <f>IF(ISBLANK(Values!E75),"",IF(Values!I75,Values!$B$23,Values!$B$33))</f>
        <v>👉 RENOVERAT: SPARA PENGAR - Ersättande Lenovo-tangentbord för laptop, samma kvalitet som OEM-tangentbord. TellusRem är den ledande tangentbordsdistributören i världen sedan 2011. Perfekt ersättningstangentbord, lätt att byta ut och installera.</v>
      </c>
      <c r="AJ76" s="32" t="str">
        <f>IF(ISBLANK(Values!E75),"",Values!$B$24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76" s="1" t="str">
        <f>IF(ISBLANK(Values!E75),"",Values!$B$25)</f>
        <v>♻️ MILJÖVÄNLIG PRODUKT - Köp renoverad, KÖP GRÖNT! Minska mer än 80 % koldioxid genom att köpa våra renoverade tangentbord, jämfört med att skaffa ett nytt tangentbord! Perfekt OEM-ersättningsdel för ditt tangentbord.</v>
      </c>
      <c r="AL76" s="1" t="str">
        <f>IF(ISBLANK(Values!E75),"",SUBSTITUTE(SUBSTITUTE(IF(Values!$J75, Values!$B$26, Values!$B$33), "{language}", Values!$H75), "{flag}", INDEX(options!$E$1:$E$20, Values!$V75)))</f>
        <v>👉 LAYOUT - 🇳🇱 Lenovo T480s Regular Silver - NL INGEN bakgrundsbelysning.</v>
      </c>
      <c r="AM76" s="1" t="str">
        <f>SUBSTITUTE(IF(ISBLANK(Values!E75),"",Values!$B$27),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76" s="27" t="str">
        <f>IF(ISBLANK(Values!E75),"",Values!H75)</f>
        <v>Lenovo T480s Regular Silver - NL</v>
      </c>
      <c r="AV76" s="1" t="str">
        <f>IF(ISBLANK(Values!E75),"",IF(Values!J75,"Backlit", "Non-Backlit"))</f>
        <v>Non-Backlit</v>
      </c>
      <c r="AW76"/>
      <c r="BE76" s="1" t="str">
        <f>IF(ISBLANK(Values!E75),"","Professional Audience")</f>
        <v>Professional Audience</v>
      </c>
      <c r="BF76" s="1" t="str">
        <f>IF(ISBLANK(Values!E75),"","Consumer Audience")</f>
        <v>Consumer Audience</v>
      </c>
      <c r="BG76" s="1" t="str">
        <f>IF(ISBLANK(Values!E75),"","Adults")</f>
        <v>Adults</v>
      </c>
      <c r="BH76" s="1" t="str">
        <f>IF(ISBLANK(Values!E75),"","People")</f>
        <v>People</v>
      </c>
      <c r="CG76" s="1">
        <f>IF(ISBLANK(Values!E75),"",Values!$B$11)</f>
        <v>150</v>
      </c>
      <c r="CH76" s="1" t="str">
        <f>IF(ISBLANK(Values!E75),"","GR")</f>
        <v>GR</v>
      </c>
      <c r="CI76" s="1" t="str">
        <f>IF(ISBLANK(Values!E75),"",Values!$B$7)</f>
        <v>32</v>
      </c>
      <c r="CJ76" s="1" t="str">
        <f>IF(ISBLANK(Values!E75),"",Values!$B$8)</f>
        <v>18</v>
      </c>
      <c r="CK76" s="1" t="str">
        <f>IF(ISBLANK(Values!E75),"",Values!$B$9)</f>
        <v>2</v>
      </c>
      <c r="CL76" s="1" t="str">
        <f>IF(ISBLANK(Values!E75),"","CM")</f>
        <v>CM</v>
      </c>
      <c r="CO76" s="1" t="str">
        <f>IF(ISBLANK(Values!E75), "", IF(AND(Values!$B$37=options!$G$2, Values!$C75), "AMAZON_NA", IF(AND(Values!$B$37=options!$G$1, Values!$D75), "AMAZON_EU", "DEFAULT")))</f>
        <v>DEFAULT</v>
      </c>
      <c r="CP76" s="1" t="str">
        <f>IF(ISBLANK(Values!E75),"",Values!$B$7)</f>
        <v>32</v>
      </c>
      <c r="CQ76" s="1" t="str">
        <f>IF(ISBLANK(Values!E75),"",Values!$B$8)</f>
        <v>18</v>
      </c>
      <c r="CR76" s="1" t="str">
        <f>IF(ISBLANK(Values!E75),"",Values!$B$9)</f>
        <v>2</v>
      </c>
      <c r="CS76" s="1">
        <f>IF(ISBLANK(Values!E75),"",Values!$B$11)</f>
        <v>150</v>
      </c>
      <c r="CT76" s="1" t="str">
        <f>IF(ISBLANK(Values!E75),"","GR")</f>
        <v>GR</v>
      </c>
      <c r="CU76" s="1" t="str">
        <f>IF(ISBLANK(Values!E75),"","CM")</f>
        <v>CM</v>
      </c>
      <c r="CV76" s="1" t="str">
        <f>IF(ISBLANK(Values!E75),"",IF(Values!$B$36=options!$F$1,"Denmark", IF(Values!$B$36=options!$F$2, "Danemark",IF(Values!$B$36=options!$F$3, "Dänemark",IF(Values!$B$36=options!$F$4, "Danimarca",IF(Values!$B$36=options!$F$5, "Dinamarca",IF(Values!$B$36=options!$F$6, "Denemarken","" ) ) ) ) )))</f>
        <v/>
      </c>
      <c r="CZ76" s="1" t="str">
        <f>IF(ISBLANK(Values!E75),"","No")</f>
        <v>No</v>
      </c>
      <c r="DA76" s="1" t="str">
        <f>IF(ISBLANK(Values!E75),"","No")</f>
        <v>No</v>
      </c>
      <c r="DO76" s="1" t="str">
        <f>IF(ISBLANK(Values!E75),"","Parts")</f>
        <v>Parts</v>
      </c>
      <c r="DP76" s="1" t="str">
        <f>IF(ISBLANK(Values!E75),"",Values!$B$31)</f>
        <v>6 månaders garanti efter leveransdatum. I händelse av fel på tangentbordet kommer en ny enhet eller en reservdel till produktens tangentbord att skickas. Vid brist på lager ges full återbetalning.</v>
      </c>
      <c r="DY76" t="str">
        <f>IF(ISBLANK(Values!$E75), "", "not_applicable")</f>
        <v>not_applicable</v>
      </c>
      <c r="EI76" s="1" t="str">
        <f>IF(ISBLANK(Values!E75),"",Values!$B$31)</f>
        <v>6 månaders garanti efter leveransdatum. I händelse av fel på tangentbordet kommer en ny enhet eller en reservdel till produktens tangentbord att skickas. Vid brist på lager ges full återbetalning.</v>
      </c>
      <c r="ES76" s="1" t="str">
        <f>IF(ISBLANK(Values!E75),"","Amazon Tellus UPS")</f>
        <v>Amazon Tellus UPS</v>
      </c>
      <c r="EV76" s="1" t="str">
        <f>IF(ISBLANK(Values!E75),"","New")</f>
        <v>New</v>
      </c>
      <c r="FE76" s="1">
        <f>IF(ISBLANK(Values!E75),"",IF(CO76&lt;&gt;"DEFAULT", "", 3))</f>
        <v>3</v>
      </c>
      <c r="FH76" s="1" t="str">
        <f>IF(ISBLANK(Values!E75),"","FALSE")</f>
        <v>FALSE</v>
      </c>
      <c r="FI76" s="1" t="str">
        <f>IF(ISBLANK(Values!E75),"","FALSE")</f>
        <v>FALSE</v>
      </c>
      <c r="FJ76" s="1" t="str">
        <f>IF(ISBLANK(Values!E75),"","FALSE")</f>
        <v>FALSE</v>
      </c>
      <c r="FM76" s="1" t="str">
        <f>IF(ISBLANK(Values!E75),"","1")</f>
        <v>1</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48" x14ac:dyDescent="0.2">
      <c r="A77" s="1" t="str">
        <f>IF(ISBLANK(Values!E76),"",IF(Values!$B$37="EU","computercomponent","computer"))</f>
        <v>computercomponent</v>
      </c>
      <c r="B77" s="33" t="str">
        <f>IF(ISBLANK(Values!E76),"",Values!F76)</f>
        <v>Lenovo T480s Regular Silver - NO</v>
      </c>
      <c r="C77" s="29" t="str">
        <f>IF(ISBLANK(Values!E76),"","TellusRem")</f>
        <v>TellusRem</v>
      </c>
      <c r="D77" s="28">
        <f>IF(ISBLANK(Values!E76),"",Values!E76)</f>
        <v>5714401483137</v>
      </c>
      <c r="E77" s="1" t="str">
        <f>IF(ISBLANK(Values!E76),"","EAN")</f>
        <v>EAN</v>
      </c>
      <c r="F77" s="27" t="str">
        <f>IF(ISBLANK(Values!E76),"",IF(Values!J76, SUBSTITUTE(Values!$B$1, "{language}", Values!H76) &amp; " " &amp;Values!$B$3, SUBSTITUTE(Values!$B$2, "{language}", Values!$H76) &amp; " " &amp;Values!$B$3))</f>
        <v>ersätter Lenovo T480s Regular Silver - NO icke-bakgrundsbelyst tangentbord för Lenovo Thinkpad T480s, T490, E490, L480, L490, L380, L390, L380 Yoga, L390 Yoga, E490, E480</v>
      </c>
      <c r="G77" s="29" t="str">
        <f>IF(ISBLANK(Values!E76),"",IF(Values!$B$20="PartialUpdate","","TellusRem"))</f>
        <v/>
      </c>
      <c r="H77" s="1" t="str">
        <f>IF(ISBLANK(Values!E76),"",Values!$B$16)</f>
        <v>computer-keyboards</v>
      </c>
      <c r="I77" s="1" t="str">
        <f>IF(ISBLANK(Values!E76),"","4730574031")</f>
        <v>4730574031</v>
      </c>
      <c r="J77" s="31" t="str">
        <f>IF(ISBLANK(Values!E76),"",Values!F76 )</f>
        <v>Lenovo T480s Regular Silver - NO</v>
      </c>
      <c r="K77" s="27" t="str">
        <f>IF(IF(ISBLANK(Values!E76),"",IF(Values!J76, Values!$B$4, Values!$B$5))=0,"",IF(ISBLANK(Values!E76),"",IF(Values!J76, Values!$B$4, Values!$B$5)))</f>
        <v/>
      </c>
      <c r="L77" s="27">
        <f>IF(ISBLANK(Values!E76),"",IF($CO77="DEFAULT", Values!$B$18, ""))</f>
        <v>5</v>
      </c>
      <c r="M77" s="27" t="str">
        <f>IF(ISBLANK(Values!E76),"",Values!$M76)</f>
        <v>https://download.lenovo.com/Images/Parts/01YN360/01YN360_A.jpg</v>
      </c>
      <c r="N77" s="27" t="str">
        <f>IF(ISBLANK(Values!$F76),"",Values!N76)</f>
        <v>https://download.lenovo.com/Images/Parts/01YN360/01YN360_B.jpg</v>
      </c>
      <c r="O77" s="27" t="str">
        <f>IF(ISBLANK(Values!$F76),"",Values!O76)</f>
        <v>https://download.lenovo.com/Images/Parts/01YN360/01YN360_details.jpg</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Child</v>
      </c>
      <c r="X77" s="29" t="str">
        <f>IF(ISBLANK(Values!E76),"",Values!$B$13)</f>
        <v>Lenovo T490 Parent</v>
      </c>
      <c r="Y77" s="31" t="str">
        <f>IF(ISBLANK(Values!E76),"","Size-Color")</f>
        <v>Size-Color</v>
      </c>
      <c r="Z77" s="29" t="str">
        <f>IF(ISBLANK(Values!E76),"","variation")</f>
        <v>variation</v>
      </c>
      <c r="AA77" s="1" t="str">
        <f>IF(ISBLANK(Values!E76),"",Values!$B$20)</f>
        <v>PartialUpdate</v>
      </c>
      <c r="AB77" s="1" t="str">
        <f>IF(ISBLANK(Values!E76),"",Values!$B$29)</f>
        <v>Tangentbord distribueras av Tellus Remarketing, ledande europeiskt företag för bärbara tangentbord. Tangentbord har rengjorts, packats och testats i vår produktionslinje i Danmark. För eventuella kompatibilitetsfrågor kontakta oss via Amazons webbplats.</v>
      </c>
      <c r="AI77" s="34" t="str">
        <f>IF(ISBLANK(Values!E76),"",IF(Values!I76,Values!$B$23,Values!$B$33))</f>
        <v>👉 RENOVERAT: SPARA PENGAR - Ersättande Lenovo-tangentbord för laptop, samma kvalitet som OEM-tangentbord. TellusRem är den ledande tangentbordsdistributören i världen sedan 2011. Perfekt ersättningstangentbord, lätt att byta ut och installera.</v>
      </c>
      <c r="AJ77" s="32" t="str">
        <f>IF(ISBLANK(Values!E76),"",Values!$B$24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77" s="1" t="str">
        <f>IF(ISBLANK(Values!E76),"",Values!$B$25)</f>
        <v>♻️ MILJÖVÄNLIG PRODUKT - Köp renoverad, KÖP GRÖNT! Minska mer än 80 % koldioxid genom att köpa våra renoverade tangentbord, jämfört med att skaffa ett nytt tangentbord! Perfekt OEM-ersättningsdel för ditt tangentbord.</v>
      </c>
      <c r="AL77" s="1" t="str">
        <f>IF(ISBLANK(Values!E76),"",SUBSTITUTE(SUBSTITUTE(IF(Values!$J76, Values!$B$26, Values!$B$33), "{language}", Values!$H76), "{flag}", INDEX(options!$E$1:$E$20, Values!$V76)))</f>
        <v>👉 LAYOUT - 🇳🇴 Lenovo T480s Regular Silver - NO INGEN bakgrundsbelysning.</v>
      </c>
      <c r="AM77" s="1" t="str">
        <f>SUBSTITUTE(IF(ISBLANK(Values!E76),"",Values!$B$27),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77" s="27" t="str">
        <f>IF(ISBLANK(Values!E76),"",Values!H76)</f>
        <v>Lenovo T480s Regular Silver - NO</v>
      </c>
      <c r="AV77" s="1" t="str">
        <f>IF(ISBLANK(Values!E76),"",IF(Values!J76,"Backlit", "Non-Backlit"))</f>
        <v>Non-Backlit</v>
      </c>
      <c r="AW77"/>
      <c r="BE77" s="1" t="str">
        <f>IF(ISBLANK(Values!E76),"","Professional Audience")</f>
        <v>Professional Audience</v>
      </c>
      <c r="BF77" s="1" t="str">
        <f>IF(ISBLANK(Values!E76),"","Consumer Audience")</f>
        <v>Consumer Audience</v>
      </c>
      <c r="BG77" s="1" t="str">
        <f>IF(ISBLANK(Values!E76),"","Adults")</f>
        <v>Adults</v>
      </c>
      <c r="BH77" s="1" t="str">
        <f>IF(ISBLANK(Values!E76),"","People")</f>
        <v>People</v>
      </c>
      <c r="CG77" s="1">
        <f>IF(ISBLANK(Values!E76),"",Values!$B$11)</f>
        <v>150</v>
      </c>
      <c r="CH77" s="1" t="str">
        <f>IF(ISBLANK(Values!E76),"","GR")</f>
        <v>GR</v>
      </c>
      <c r="CI77" s="1" t="str">
        <f>IF(ISBLANK(Values!E76),"",Values!$B$7)</f>
        <v>32</v>
      </c>
      <c r="CJ77" s="1" t="str">
        <f>IF(ISBLANK(Values!E76),"",Values!$B$8)</f>
        <v>18</v>
      </c>
      <c r="CK77" s="1" t="str">
        <f>IF(ISBLANK(Values!E76),"",Values!$B$9)</f>
        <v>2</v>
      </c>
      <c r="CL77" s="1" t="str">
        <f>IF(ISBLANK(Values!E76),"","CM")</f>
        <v>CM</v>
      </c>
      <c r="CO77" s="1" t="str">
        <f>IF(ISBLANK(Values!E76), "", IF(AND(Values!$B$37=options!$G$2, Values!$C76), "AMAZON_NA", IF(AND(Values!$B$37=options!$G$1, Values!$D76), "AMAZON_EU", "DEFAULT")))</f>
        <v>DEFAULT</v>
      </c>
      <c r="CP77" s="1" t="str">
        <f>IF(ISBLANK(Values!E76),"",Values!$B$7)</f>
        <v>32</v>
      </c>
      <c r="CQ77" s="1" t="str">
        <f>IF(ISBLANK(Values!E76),"",Values!$B$8)</f>
        <v>18</v>
      </c>
      <c r="CR77" s="1" t="str">
        <f>IF(ISBLANK(Values!E76),"",Values!$B$9)</f>
        <v>2</v>
      </c>
      <c r="CS77" s="1">
        <f>IF(ISBLANK(Values!E76),"",Values!$B$11)</f>
        <v>150</v>
      </c>
      <c r="CT77" s="1" t="str">
        <f>IF(ISBLANK(Values!E76),"","GR")</f>
        <v>GR</v>
      </c>
      <c r="CU77" s="1" t="str">
        <f>IF(ISBLANK(Values!E76),"","CM")</f>
        <v>CM</v>
      </c>
      <c r="CV77" s="1" t="str">
        <f>IF(ISBLANK(Values!E76),"",IF(Values!$B$36=options!$F$1,"Denmark", IF(Values!$B$36=options!$F$2, "Danemark",IF(Values!$B$36=options!$F$3, "Dänemark",IF(Values!$B$36=options!$F$4, "Danimarca",IF(Values!$B$36=options!$F$5, "Dinamarca",IF(Values!$B$36=options!$F$6, "Denemarken","" ) ) ) ) )))</f>
        <v/>
      </c>
      <c r="CZ77" s="1" t="str">
        <f>IF(ISBLANK(Values!E76),"","No")</f>
        <v>No</v>
      </c>
      <c r="DA77" s="1" t="str">
        <f>IF(ISBLANK(Values!E76),"","No")</f>
        <v>No</v>
      </c>
      <c r="DO77" s="1" t="str">
        <f>IF(ISBLANK(Values!E76),"","Parts")</f>
        <v>Parts</v>
      </c>
      <c r="DP77" s="1" t="str">
        <f>IF(ISBLANK(Values!E76),"",Values!$B$31)</f>
        <v>6 månaders garanti efter leveransdatum. I händelse av fel på tangentbordet kommer en ny enhet eller en reservdel till produktens tangentbord att skickas. Vid brist på lager ges full återbetalning.</v>
      </c>
      <c r="DY77" t="str">
        <f>IF(ISBLANK(Values!$E76), "", "not_applicable")</f>
        <v>not_applicable</v>
      </c>
      <c r="EI77" s="1" t="str">
        <f>IF(ISBLANK(Values!E76),"",Values!$B$31)</f>
        <v>6 månaders garanti efter leveransdatum. I händelse av fel på tangentbordet kommer en ny enhet eller en reservdel till produktens tangentbord att skickas. Vid brist på lager ges full återbetalning.</v>
      </c>
      <c r="ES77" s="1" t="str">
        <f>IF(ISBLANK(Values!E76),"","Amazon Tellus UPS")</f>
        <v>Amazon Tellus UPS</v>
      </c>
      <c r="EV77" s="1" t="str">
        <f>IF(ISBLANK(Values!E76),"","New")</f>
        <v>New</v>
      </c>
      <c r="FE77" s="1">
        <f>IF(ISBLANK(Values!E76),"",IF(CO77&lt;&gt;"DEFAULT", "", 3))</f>
        <v>3</v>
      </c>
      <c r="FH77" s="1" t="str">
        <f>IF(ISBLANK(Values!E76),"","FALSE")</f>
        <v>FALSE</v>
      </c>
      <c r="FI77" s="1" t="str">
        <f>IF(ISBLANK(Values!E76),"","FALSE")</f>
        <v>FALSE</v>
      </c>
      <c r="FJ77" s="1" t="str">
        <f>IF(ISBLANK(Values!E76),"","FALSE")</f>
        <v>FALSE</v>
      </c>
      <c r="FM77" s="1" t="str">
        <f>IF(ISBLANK(Values!E76),"","1")</f>
        <v>1</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48" x14ac:dyDescent="0.2">
      <c r="A78" s="1" t="str">
        <f>IF(ISBLANK(Values!E77),"",IF(Values!$B$37="EU","computercomponent","computer"))</f>
        <v>computercomponent</v>
      </c>
      <c r="B78" s="33" t="str">
        <f>IF(ISBLANK(Values!E77),"",Values!F77)</f>
        <v>Lenovo T480s Regular Silver - PL</v>
      </c>
      <c r="C78" s="29" t="str">
        <f>IF(ISBLANK(Values!E77),"","TellusRem")</f>
        <v>TellusRem</v>
      </c>
      <c r="D78" s="28">
        <f>IF(ISBLANK(Values!E77),"",Values!E77)</f>
        <v>5714401483144</v>
      </c>
      <c r="E78" s="1" t="str">
        <f>IF(ISBLANK(Values!E77),"","EAN")</f>
        <v>EAN</v>
      </c>
      <c r="F78" s="27" t="str">
        <f>IF(ISBLANK(Values!E77),"",IF(Values!J77, SUBSTITUTE(Values!$B$1, "{language}", Values!H77) &amp; " " &amp;Values!$B$3, SUBSTITUTE(Values!$B$2, "{language}", Values!$H77) &amp; " " &amp;Values!$B$3))</f>
        <v>ersätter Lenovo T480s Regular Silver - PL icke-bakgrundsbelyst tangentbord för Lenovo Thinkpad T480s, T490, E490, L480, L490, L380, L390, L380 Yoga, L390 Yoga, E490, E480</v>
      </c>
      <c r="G78" s="29" t="str">
        <f>IF(ISBLANK(Values!E77),"",IF(Values!$B$20="PartialUpdate","","TellusRem"))</f>
        <v/>
      </c>
      <c r="H78" s="1" t="str">
        <f>IF(ISBLANK(Values!E77),"",Values!$B$16)</f>
        <v>computer-keyboards</v>
      </c>
      <c r="I78" s="1" t="str">
        <f>IF(ISBLANK(Values!E77),"","4730574031")</f>
        <v>4730574031</v>
      </c>
      <c r="J78" s="31" t="str">
        <f>IF(ISBLANK(Values!E77),"",Values!F77 )</f>
        <v>Lenovo T480s Regular Silver - PL</v>
      </c>
      <c r="K78" s="27" t="str">
        <f>IF(IF(ISBLANK(Values!E77),"",IF(Values!J77, Values!$B$4, Values!$B$5))=0,"",IF(ISBLANK(Values!E77),"",IF(Values!J77, Values!$B$4, Values!$B$5)))</f>
        <v/>
      </c>
      <c r="L78" s="27">
        <f>IF(ISBLANK(Values!E77),"",IF($CO78="DEFAULT", Values!$B$18, ""))</f>
        <v>5</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Child</v>
      </c>
      <c r="X78" s="29" t="str">
        <f>IF(ISBLANK(Values!E77),"",Values!$B$13)</f>
        <v>Lenovo T490 Parent</v>
      </c>
      <c r="Y78" s="31" t="str">
        <f>IF(ISBLANK(Values!E77),"","Size-Color")</f>
        <v>Size-Color</v>
      </c>
      <c r="Z78" s="29" t="str">
        <f>IF(ISBLANK(Values!E77),"","variation")</f>
        <v>variation</v>
      </c>
      <c r="AA78" s="1" t="str">
        <f>IF(ISBLANK(Values!E77),"",Values!$B$20)</f>
        <v>PartialUpdate</v>
      </c>
      <c r="AB78" s="1" t="str">
        <f>IF(ISBLANK(Values!E77),"",Values!$B$29)</f>
        <v>Tangentbord distribueras av Tellus Remarketing, ledande europeiskt företag för bärbara tangentbord. Tangentbord har rengjorts, packats och testats i vår produktionslinje i Danmark. För eventuella kompatibilitetsfrågor kontakta oss via Amazons webbplats.</v>
      </c>
      <c r="AI78" s="34" t="str">
        <f>IF(ISBLANK(Values!E77),"",IF(Values!I77,Values!$B$23,Values!$B$33))</f>
        <v>👉 RENOVERAT: SPARA PENGAR - Ersättande Lenovo-tangentbord för laptop, samma kvalitet som OEM-tangentbord. TellusRem är den ledande tangentbordsdistributören i världen sedan 2011. Perfekt ersättningstangentbord, lätt att byta ut och installera.</v>
      </c>
      <c r="AJ78" s="32" t="str">
        <f>IF(ISBLANK(Values!E77),"",Values!$B$24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78" s="1" t="str">
        <f>IF(ISBLANK(Values!E77),"",Values!$B$25)</f>
        <v>♻️ MILJÖVÄNLIG PRODUKT - Köp renoverad, KÖP GRÖNT! Minska mer än 80 % koldioxid genom att köpa våra renoverade tangentbord, jämfört med att skaffa ett nytt tangentbord! Perfekt OEM-ersättningsdel för ditt tangentbord.</v>
      </c>
      <c r="AL78" s="1" t="str">
        <f>IF(ISBLANK(Values!E77),"",SUBSTITUTE(SUBSTITUTE(IF(Values!$J77, Values!$B$26, Values!$B$33), "{language}", Values!$H77), "{flag}", INDEX(options!$E$1:$E$20, Values!$V77)))</f>
        <v>👉 LAYOUT - 🇵🇱 Lenovo T480s Regular Silver - PL INGEN bakgrundsbelysning.</v>
      </c>
      <c r="AM78" s="1" t="str">
        <f>SUBSTITUTE(IF(ISBLANK(Values!E77),"",Values!$B$27),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78" s="27" t="str">
        <f>IF(ISBLANK(Values!E77),"",Values!H77)</f>
        <v>Lenovo T480s Regular Silver - PL</v>
      </c>
      <c r="AV78" s="1" t="str">
        <f>IF(ISBLANK(Values!E77),"",IF(Values!J77,"Backlit", "Non-Backlit"))</f>
        <v>Non-Backlit</v>
      </c>
      <c r="AW78"/>
      <c r="BE78" s="1" t="str">
        <f>IF(ISBLANK(Values!E77),"","Professional Audience")</f>
        <v>Professional Audience</v>
      </c>
      <c r="BF78" s="1" t="str">
        <f>IF(ISBLANK(Values!E77),"","Consumer Audience")</f>
        <v>Consumer Audience</v>
      </c>
      <c r="BG78" s="1" t="str">
        <f>IF(ISBLANK(Values!E77),"","Adults")</f>
        <v>Adults</v>
      </c>
      <c r="BH78" s="1" t="str">
        <f>IF(ISBLANK(Values!E77),"","People")</f>
        <v>People</v>
      </c>
      <c r="CG78" s="1">
        <f>IF(ISBLANK(Values!E77),"",Values!$B$11)</f>
        <v>150</v>
      </c>
      <c r="CH78" s="1" t="str">
        <f>IF(ISBLANK(Values!E77),"","GR")</f>
        <v>GR</v>
      </c>
      <c r="CI78" s="1" t="str">
        <f>IF(ISBLANK(Values!E77),"",Values!$B$7)</f>
        <v>32</v>
      </c>
      <c r="CJ78" s="1" t="str">
        <f>IF(ISBLANK(Values!E77),"",Values!$B$8)</f>
        <v>18</v>
      </c>
      <c r="CK78" s="1" t="str">
        <f>IF(ISBLANK(Values!E77),"",Values!$B$9)</f>
        <v>2</v>
      </c>
      <c r="CL78" s="1" t="str">
        <f>IF(ISBLANK(Values!E77),"","CM")</f>
        <v>CM</v>
      </c>
      <c r="CO78" s="1" t="str">
        <f>IF(ISBLANK(Values!E77), "", IF(AND(Values!$B$37=options!$G$2, Values!$C77), "AMAZON_NA", IF(AND(Values!$B$37=options!$G$1, Values!$D77), "AMAZON_EU", "DEFAULT")))</f>
        <v>DEFAULT</v>
      </c>
      <c r="CP78" s="1" t="str">
        <f>IF(ISBLANK(Values!E77),"",Values!$B$7)</f>
        <v>32</v>
      </c>
      <c r="CQ78" s="1" t="str">
        <f>IF(ISBLANK(Values!E77),"",Values!$B$8)</f>
        <v>18</v>
      </c>
      <c r="CR78" s="1" t="str">
        <f>IF(ISBLANK(Values!E77),"",Values!$B$9)</f>
        <v>2</v>
      </c>
      <c r="CS78" s="1">
        <f>IF(ISBLANK(Values!E77),"",Values!$B$11)</f>
        <v>150</v>
      </c>
      <c r="CT78" s="1" t="str">
        <f>IF(ISBLANK(Values!E77),"","GR")</f>
        <v>GR</v>
      </c>
      <c r="CU78" s="1" t="str">
        <f>IF(ISBLANK(Values!E77),"","CM")</f>
        <v>CM</v>
      </c>
      <c r="CV78" s="1" t="str">
        <f>IF(ISBLANK(Values!E77),"",IF(Values!$B$36=options!$F$1,"Denmark", IF(Values!$B$36=options!$F$2, "Danemark",IF(Values!$B$36=options!$F$3, "Dänemark",IF(Values!$B$36=options!$F$4, "Danimarca",IF(Values!$B$36=options!$F$5, "Dinamarca",IF(Values!$B$36=options!$F$6, "Denemarken","" ) ) ) ) )))</f>
        <v/>
      </c>
      <c r="CZ78" s="1" t="str">
        <f>IF(ISBLANK(Values!E77),"","No")</f>
        <v>No</v>
      </c>
      <c r="DA78" s="1" t="str">
        <f>IF(ISBLANK(Values!E77),"","No")</f>
        <v>No</v>
      </c>
      <c r="DO78" s="1" t="str">
        <f>IF(ISBLANK(Values!E77),"","Parts")</f>
        <v>Parts</v>
      </c>
      <c r="DP78" s="1" t="str">
        <f>IF(ISBLANK(Values!E77),"",Values!$B$31)</f>
        <v>6 månaders garanti efter leveransdatum. I händelse av fel på tangentbordet kommer en ny enhet eller en reservdel till produktens tangentbord att skickas. Vid brist på lager ges full återbetalning.</v>
      </c>
      <c r="DY78" t="str">
        <f>IF(ISBLANK(Values!$E77), "", "not_applicable")</f>
        <v>not_applicable</v>
      </c>
      <c r="EI78" s="1" t="str">
        <f>IF(ISBLANK(Values!E77),"",Values!$B$31)</f>
        <v>6 månaders garanti efter leveransdatum. I händelse av fel på tangentbordet kommer en ny enhet eller en reservdel till produktens tangentbord att skickas. Vid brist på lager ges full återbetalning.</v>
      </c>
      <c r="ES78" s="1" t="str">
        <f>IF(ISBLANK(Values!E77),"","Amazon Tellus UPS")</f>
        <v>Amazon Tellus UPS</v>
      </c>
      <c r="EV78" s="1" t="str">
        <f>IF(ISBLANK(Values!E77),"","New")</f>
        <v>New</v>
      </c>
      <c r="FE78" s="1">
        <f>IF(ISBLANK(Values!E77),"",IF(CO78&lt;&gt;"DEFAULT", "", 3))</f>
        <v>3</v>
      </c>
      <c r="FH78" s="1" t="str">
        <f>IF(ISBLANK(Values!E77),"","FALSE")</f>
        <v>FALSE</v>
      </c>
      <c r="FI78" s="1" t="str">
        <f>IF(ISBLANK(Values!E77),"","FALSE")</f>
        <v>FALSE</v>
      </c>
      <c r="FJ78" s="1" t="str">
        <f>IF(ISBLANK(Values!E77),"","FALSE")</f>
        <v>FALSE</v>
      </c>
      <c r="FM78" s="1" t="str">
        <f>IF(ISBLANK(Values!E77),"","1")</f>
        <v>1</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48" x14ac:dyDescent="0.2">
      <c r="A79" s="1" t="str">
        <f>IF(ISBLANK(Values!E78),"",IF(Values!$B$37="EU","computercomponent","computer"))</f>
        <v>computercomponent</v>
      </c>
      <c r="B79" s="33" t="str">
        <f>IF(ISBLANK(Values!E78),"",Values!F78)</f>
        <v>Lenovo T480s Regular Silver - PT</v>
      </c>
      <c r="C79" s="29" t="str">
        <f>IF(ISBLANK(Values!E78),"","TellusRem")</f>
        <v>TellusRem</v>
      </c>
      <c r="D79" s="28">
        <f>IF(ISBLANK(Values!E78),"",Values!E78)</f>
        <v>5714401483151</v>
      </c>
      <c r="E79" s="1" t="str">
        <f>IF(ISBLANK(Values!E78),"","EAN")</f>
        <v>EAN</v>
      </c>
      <c r="F79" s="27" t="str">
        <f>IF(ISBLANK(Values!E78),"",IF(Values!J78, SUBSTITUTE(Values!$B$1, "{language}", Values!H78) &amp; " " &amp;Values!$B$3, SUBSTITUTE(Values!$B$2, "{language}", Values!$H78) &amp; " " &amp;Values!$B$3))</f>
        <v>ersätter Lenovo T480s Regular Silver - PT icke-bakgrundsbelyst tangentbord för Lenovo Thinkpad T480s, T490, E490, L480, L490, L380, L390, L380 Yoga, L390 Yoga, E490, E480</v>
      </c>
      <c r="G79" s="29" t="str">
        <f>IF(ISBLANK(Values!E78),"",IF(Values!$B$20="PartialUpdate","","TellusRem"))</f>
        <v/>
      </c>
      <c r="H79" s="1" t="str">
        <f>IF(ISBLANK(Values!E78),"",Values!$B$16)</f>
        <v>computer-keyboards</v>
      </c>
      <c r="I79" s="1" t="str">
        <f>IF(ISBLANK(Values!E78),"","4730574031")</f>
        <v>4730574031</v>
      </c>
      <c r="J79" s="31" t="str">
        <f>IF(ISBLANK(Values!E78),"",Values!F78 )</f>
        <v>Lenovo T480s Regular Silver - PT</v>
      </c>
      <c r="K79" s="27" t="str">
        <f>IF(IF(ISBLANK(Values!E78),"",IF(Values!J78, Values!$B$4, Values!$B$5))=0,"",IF(ISBLANK(Values!E78),"",IF(Values!J78, Values!$B$4, Values!$B$5)))</f>
        <v/>
      </c>
      <c r="L79" s="27">
        <f>IF(ISBLANK(Values!E78),"",IF($CO79="DEFAULT", Values!$B$18, ""))</f>
        <v>5</v>
      </c>
      <c r="M79" s="27" t="str">
        <f>IF(ISBLANK(Values!E78),"",Values!$M78)</f>
        <v>https://download.lenovo.com/Images/Parts/01YN401/01YN401_A.jpg</v>
      </c>
      <c r="N79" s="27" t="str">
        <f>IF(ISBLANK(Values!$F78),"",Values!N78)</f>
        <v>https://download.lenovo.com/Images/Parts/01YN401/01YN401_B.jpg</v>
      </c>
      <c r="O79" s="27" t="str">
        <f>IF(ISBLANK(Values!$F78),"",Values!O78)</f>
        <v>https://download.lenovo.com/Images/Parts/01YN401/01YN401_details.jpg</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Child</v>
      </c>
      <c r="X79" s="29" t="str">
        <f>IF(ISBLANK(Values!E78),"",Values!$B$13)</f>
        <v>Lenovo T490 Parent</v>
      </c>
      <c r="Y79" s="31" t="str">
        <f>IF(ISBLANK(Values!E78),"","Size-Color")</f>
        <v>Size-Color</v>
      </c>
      <c r="Z79" s="29" t="str">
        <f>IF(ISBLANK(Values!E78),"","variation")</f>
        <v>variation</v>
      </c>
      <c r="AA79" s="1" t="str">
        <f>IF(ISBLANK(Values!E78),"",Values!$B$20)</f>
        <v>PartialUpdate</v>
      </c>
      <c r="AB79" s="1" t="str">
        <f>IF(ISBLANK(Values!E78),"",Values!$B$29)</f>
        <v>Tangentbord distribueras av Tellus Remarketing, ledande europeiskt företag för bärbara tangentbord. Tangentbord har rengjorts, packats och testats i vår produktionslinje i Danmark. För eventuella kompatibilitetsfrågor kontakta oss via Amazons webbplats.</v>
      </c>
      <c r="AI79" s="34" t="str">
        <f>IF(ISBLANK(Values!E78),"",IF(Values!I78,Values!$B$23,Values!$B$33))</f>
        <v>👉 RENOVERAT: SPARA PENGAR - Ersättande Lenovo-tangentbord för laptop, samma kvalitet som OEM-tangentbord. TellusRem är den ledande tangentbordsdistributören i världen sedan 2011. Perfekt ersättningstangentbord, lätt att byta ut och installera.</v>
      </c>
      <c r="AJ79" s="32" t="str">
        <f>IF(ISBLANK(Values!E78),"",Values!$B$24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79" s="1" t="str">
        <f>IF(ISBLANK(Values!E78),"",Values!$B$25)</f>
        <v>♻️ MILJÖVÄNLIG PRODUKT - Köp renoverad, KÖP GRÖNT! Minska mer än 80 % koldioxid genom att köpa våra renoverade tangentbord, jämfört med att skaffa ett nytt tangentbord! Perfekt OEM-ersättningsdel för ditt tangentbord.</v>
      </c>
      <c r="AL79" s="1" t="str">
        <f>IF(ISBLANK(Values!E78),"",SUBSTITUTE(SUBSTITUTE(IF(Values!$J78, Values!$B$26, Values!$B$33), "{language}", Values!$H78), "{flag}", INDEX(options!$E$1:$E$20, Values!$V78)))</f>
        <v>👉 LAYOUT - 🇵🇹 Lenovo T480s Regular Silver - PT INGEN bakgrundsbelysning.</v>
      </c>
      <c r="AM79" s="1" t="str">
        <f>SUBSTITUTE(IF(ISBLANK(Values!E78),"",Values!$B$27),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79" s="27" t="str">
        <f>IF(ISBLANK(Values!E78),"",Values!H78)</f>
        <v>Lenovo T480s Regular Silver - PT</v>
      </c>
      <c r="AV79" s="1" t="str">
        <f>IF(ISBLANK(Values!E78),"",IF(Values!J78,"Backlit", "Non-Backlit"))</f>
        <v>Non-Backlit</v>
      </c>
      <c r="AW79"/>
      <c r="BE79" s="1" t="str">
        <f>IF(ISBLANK(Values!E78),"","Professional Audience")</f>
        <v>Professional Audience</v>
      </c>
      <c r="BF79" s="1" t="str">
        <f>IF(ISBLANK(Values!E78),"","Consumer Audience")</f>
        <v>Consumer Audience</v>
      </c>
      <c r="BG79" s="1" t="str">
        <f>IF(ISBLANK(Values!E78),"","Adults")</f>
        <v>Adults</v>
      </c>
      <c r="BH79" s="1" t="str">
        <f>IF(ISBLANK(Values!E78),"","People")</f>
        <v>People</v>
      </c>
      <c r="CG79" s="1">
        <f>IF(ISBLANK(Values!E78),"",Values!$B$11)</f>
        <v>150</v>
      </c>
      <c r="CH79" s="1" t="str">
        <f>IF(ISBLANK(Values!E78),"","GR")</f>
        <v>GR</v>
      </c>
      <c r="CI79" s="1" t="str">
        <f>IF(ISBLANK(Values!E78),"",Values!$B$7)</f>
        <v>32</v>
      </c>
      <c r="CJ79" s="1" t="str">
        <f>IF(ISBLANK(Values!E78),"",Values!$B$8)</f>
        <v>18</v>
      </c>
      <c r="CK79" s="1" t="str">
        <f>IF(ISBLANK(Values!E78),"",Values!$B$9)</f>
        <v>2</v>
      </c>
      <c r="CL79" s="1" t="str">
        <f>IF(ISBLANK(Values!E78),"","CM")</f>
        <v>CM</v>
      </c>
      <c r="CO79" s="1" t="str">
        <f>IF(ISBLANK(Values!E78), "", IF(AND(Values!$B$37=options!$G$2, Values!$C78), "AMAZON_NA", IF(AND(Values!$B$37=options!$G$1, Values!$D78), "AMAZON_EU", "DEFAULT")))</f>
        <v>DEFAULT</v>
      </c>
      <c r="CP79" s="1" t="str">
        <f>IF(ISBLANK(Values!E78),"",Values!$B$7)</f>
        <v>32</v>
      </c>
      <c r="CQ79" s="1" t="str">
        <f>IF(ISBLANK(Values!E78),"",Values!$B$8)</f>
        <v>18</v>
      </c>
      <c r="CR79" s="1" t="str">
        <f>IF(ISBLANK(Values!E78),"",Values!$B$9)</f>
        <v>2</v>
      </c>
      <c r="CS79" s="1">
        <f>IF(ISBLANK(Values!E78),"",Values!$B$11)</f>
        <v>150</v>
      </c>
      <c r="CT79" s="1" t="str">
        <f>IF(ISBLANK(Values!E78),"","GR")</f>
        <v>GR</v>
      </c>
      <c r="CU79" s="1" t="str">
        <f>IF(ISBLANK(Values!E78),"","CM")</f>
        <v>CM</v>
      </c>
      <c r="CV79" s="1" t="str">
        <f>IF(ISBLANK(Values!E78),"",IF(Values!$B$36=options!$F$1,"Denmark", IF(Values!$B$36=options!$F$2, "Danemark",IF(Values!$B$36=options!$F$3, "Dänemark",IF(Values!$B$36=options!$F$4, "Danimarca",IF(Values!$B$36=options!$F$5, "Dinamarca",IF(Values!$B$36=options!$F$6, "Denemarken","" ) ) ) ) )))</f>
        <v/>
      </c>
      <c r="CZ79" s="1" t="str">
        <f>IF(ISBLANK(Values!E78),"","No")</f>
        <v>No</v>
      </c>
      <c r="DA79" s="1" t="str">
        <f>IF(ISBLANK(Values!E78),"","No")</f>
        <v>No</v>
      </c>
      <c r="DO79" s="1" t="str">
        <f>IF(ISBLANK(Values!E78),"","Parts")</f>
        <v>Parts</v>
      </c>
      <c r="DP79" s="1" t="str">
        <f>IF(ISBLANK(Values!E78),"",Values!$B$31)</f>
        <v>6 månaders garanti efter leveransdatum. I händelse av fel på tangentbordet kommer en ny enhet eller en reservdel till produktens tangentbord att skickas. Vid brist på lager ges full återbetalning.</v>
      </c>
      <c r="DY79" t="str">
        <f>IF(ISBLANK(Values!$E78), "", "not_applicable")</f>
        <v>not_applicable</v>
      </c>
      <c r="EI79" s="1" t="str">
        <f>IF(ISBLANK(Values!E78),"",Values!$B$31)</f>
        <v>6 månaders garanti efter leveransdatum. I händelse av fel på tangentbordet kommer en ny enhet eller en reservdel till produktens tangentbord att skickas. Vid brist på lager ges full återbetalning.</v>
      </c>
      <c r="ES79" s="1" t="str">
        <f>IF(ISBLANK(Values!E78),"","Amazon Tellus UPS")</f>
        <v>Amazon Tellus UPS</v>
      </c>
      <c r="EV79" s="1" t="str">
        <f>IF(ISBLANK(Values!E78),"","New")</f>
        <v>New</v>
      </c>
      <c r="FE79" s="1">
        <f>IF(ISBLANK(Values!E78),"",IF(CO79&lt;&gt;"DEFAULT", "", 3))</f>
        <v>3</v>
      </c>
      <c r="FH79" s="1" t="str">
        <f>IF(ISBLANK(Values!E78),"","FALSE")</f>
        <v>FALSE</v>
      </c>
      <c r="FI79" s="1" t="str">
        <f>IF(ISBLANK(Values!E78),"","FALSE")</f>
        <v>FALSE</v>
      </c>
      <c r="FJ79" s="1" t="str">
        <f>IF(ISBLANK(Values!E78),"","FALSE")</f>
        <v>FALSE</v>
      </c>
      <c r="FM79" s="1" t="str">
        <f>IF(ISBLANK(Values!E78),"","1")</f>
        <v>1</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48" x14ac:dyDescent="0.2">
      <c r="A80" s="1" t="str">
        <f>IF(ISBLANK(Values!E79),"",IF(Values!$B$37="EU","computercomponent","computer"))</f>
        <v>computercomponent</v>
      </c>
      <c r="B80" s="33" t="str">
        <f>IF(ISBLANK(Values!E79),"",Values!F79)</f>
        <v>Lenovo T480s Regular Silver - SE/FI</v>
      </c>
      <c r="C80" s="29" t="str">
        <f>IF(ISBLANK(Values!E79),"","TellusRem")</f>
        <v>TellusRem</v>
      </c>
      <c r="D80" s="28">
        <f>IF(ISBLANK(Values!E79),"",Values!E79)</f>
        <v>5714401483168</v>
      </c>
      <c r="E80" s="1" t="str">
        <f>IF(ISBLANK(Values!E79),"","EAN")</f>
        <v>EAN</v>
      </c>
      <c r="F80" s="27" t="str">
        <f>IF(ISBLANK(Values!E79),"",IF(Values!J79, SUBSTITUTE(Values!$B$1, "{language}", Values!H79) &amp; " " &amp;Values!$B$3, SUBSTITUTE(Values!$B$2, "{language}", Values!$H79) &amp; " " &amp;Values!$B$3))</f>
        <v>ersätter Lenovo T480s Regular Silver - SE/FI icke-bakgrundsbelyst tangentbord för Lenovo Thinkpad T480s, T490, E490, L480, L490, L380, L390, L380 Yoga, L390 Yoga, E490, E480</v>
      </c>
      <c r="G80" s="29" t="str">
        <f>IF(ISBLANK(Values!E79),"",IF(Values!$B$20="PartialUpdate","","TellusRem"))</f>
        <v/>
      </c>
      <c r="H80" s="1" t="str">
        <f>IF(ISBLANK(Values!E79),"",Values!$B$16)</f>
        <v>computer-keyboards</v>
      </c>
      <c r="I80" s="1" t="str">
        <f>IF(ISBLANK(Values!E79),"","4730574031")</f>
        <v>4730574031</v>
      </c>
      <c r="J80" s="31" t="str">
        <f>IF(ISBLANK(Values!E79),"",Values!F79 )</f>
        <v>Lenovo T480s Regular Silver - SE/FI</v>
      </c>
      <c r="K80" s="27" t="str">
        <f>IF(IF(ISBLANK(Values!E79),"",IF(Values!J79, Values!$B$4, Values!$B$5))=0,"",IF(ISBLANK(Values!E79),"",IF(Values!J79, Values!$B$4, Values!$B$5)))</f>
        <v/>
      </c>
      <c r="L80" s="27">
        <f>IF(ISBLANK(Values!E79),"",IF($CO80="DEFAULT", Values!$B$18, ""))</f>
        <v>5</v>
      </c>
      <c r="M80" s="27" t="str">
        <f>IF(ISBLANK(Values!E79),"",Values!$M79)</f>
        <v>https://download.lenovo.com/Images/Parts/01YN329/01YN329_A.jpg</v>
      </c>
      <c r="N80" s="27" t="str">
        <f>IF(ISBLANK(Values!$F79),"",Values!N79)</f>
        <v>https://download.lenovo.com/Images/Parts/01YN329/01YN329_B.jpg</v>
      </c>
      <c r="O80" s="27" t="str">
        <f>IF(ISBLANK(Values!$F79),"",Values!O79)</f>
        <v>https://download.lenovo.com/Images/Parts/01YN329/01YN329_details.jpg</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Child</v>
      </c>
      <c r="X80" s="29" t="str">
        <f>IF(ISBLANK(Values!E79),"",Values!$B$13)</f>
        <v>Lenovo T490 Parent</v>
      </c>
      <c r="Y80" s="31" t="str">
        <f>IF(ISBLANK(Values!E79),"","Size-Color")</f>
        <v>Size-Color</v>
      </c>
      <c r="Z80" s="29" t="str">
        <f>IF(ISBLANK(Values!E79),"","variation")</f>
        <v>variation</v>
      </c>
      <c r="AA80" s="1" t="str">
        <f>IF(ISBLANK(Values!E79),"",Values!$B$20)</f>
        <v>PartialUpdate</v>
      </c>
      <c r="AB80" s="1" t="str">
        <f>IF(ISBLANK(Values!E79),"",Values!$B$29)</f>
        <v>Tangentbord distribueras av Tellus Remarketing, ledande europeiskt företag för bärbara tangentbord. Tangentbord har rengjorts, packats och testats i vår produktionslinje i Danmark. För eventuella kompatibilitetsfrågor kontakta oss via Amazons webbplats.</v>
      </c>
      <c r="AI80" s="34" t="str">
        <f>IF(ISBLANK(Values!E79),"",IF(Values!I79,Values!$B$23,Values!$B$33))</f>
        <v>👉 RENOVERAT: SPARA PENGAR - Ersättande Lenovo-tangentbord för laptop, samma kvalitet som OEM-tangentbord. TellusRem är den ledande tangentbordsdistributören i världen sedan 2011. Perfekt ersättningstangentbord, lätt att byta ut och installera.</v>
      </c>
      <c r="AJ80" s="32" t="str">
        <f>IF(ISBLANK(Values!E79),"",Values!$B$24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80" s="1" t="str">
        <f>IF(ISBLANK(Values!E79),"",Values!$B$25)</f>
        <v>♻️ MILJÖVÄNLIG PRODUKT - Köp renoverad, KÖP GRÖNT! Minska mer än 80 % koldioxid genom att köpa våra renoverade tangentbord, jämfört med att skaffa ett nytt tangentbord! Perfekt OEM-ersättningsdel för ditt tangentbord.</v>
      </c>
      <c r="AL80" s="1" t="str">
        <f>IF(ISBLANK(Values!E79),"",SUBSTITUTE(SUBSTITUTE(IF(Values!$J79, Values!$B$26, Values!$B$33), "{language}", Values!$H79), "{flag}", INDEX(options!$E$1:$E$20, Values!$V79)))</f>
        <v>👉 LAYOUT - 🇸🇪 🇫🇮 Lenovo T480s Regular Silver - SE/FI INGEN bakgrundsbelysning.</v>
      </c>
      <c r="AM80" s="1" t="str">
        <f>SUBSTITUTE(IF(ISBLANK(Values!E79),"",Values!$B$27),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80" s="27" t="str">
        <f>IF(ISBLANK(Values!E79),"",Values!H79)</f>
        <v>Lenovo T480s Regular Silver - SE/FI</v>
      </c>
      <c r="AV80" s="1" t="str">
        <f>IF(ISBLANK(Values!E79),"",IF(Values!J79,"Backlit", "Non-Backlit"))</f>
        <v>Non-Backlit</v>
      </c>
      <c r="AW80"/>
      <c r="BE80" s="1" t="str">
        <f>IF(ISBLANK(Values!E79),"","Professional Audience")</f>
        <v>Professional Audience</v>
      </c>
      <c r="BF80" s="1" t="str">
        <f>IF(ISBLANK(Values!E79),"","Consumer Audience")</f>
        <v>Consumer Audience</v>
      </c>
      <c r="BG80" s="1" t="str">
        <f>IF(ISBLANK(Values!E79),"","Adults")</f>
        <v>Adults</v>
      </c>
      <c r="BH80" s="1" t="str">
        <f>IF(ISBLANK(Values!E79),"","People")</f>
        <v>People</v>
      </c>
      <c r="CG80" s="1">
        <f>IF(ISBLANK(Values!E79),"",Values!$B$11)</f>
        <v>150</v>
      </c>
      <c r="CH80" s="1" t="str">
        <f>IF(ISBLANK(Values!E79),"","GR")</f>
        <v>GR</v>
      </c>
      <c r="CI80" s="1" t="str">
        <f>IF(ISBLANK(Values!E79),"",Values!$B$7)</f>
        <v>32</v>
      </c>
      <c r="CJ80" s="1" t="str">
        <f>IF(ISBLANK(Values!E79),"",Values!$B$8)</f>
        <v>18</v>
      </c>
      <c r="CK80" s="1" t="str">
        <f>IF(ISBLANK(Values!E79),"",Values!$B$9)</f>
        <v>2</v>
      </c>
      <c r="CL80" s="1" t="str">
        <f>IF(ISBLANK(Values!E79),"","CM")</f>
        <v>CM</v>
      </c>
      <c r="CO80" s="1" t="str">
        <f>IF(ISBLANK(Values!E79), "", IF(AND(Values!$B$37=options!$G$2, Values!$C79), "AMAZON_NA", IF(AND(Values!$B$37=options!$G$1, Values!$D79), "AMAZON_EU", "DEFAULT")))</f>
        <v>DEFAULT</v>
      </c>
      <c r="CP80" s="1" t="str">
        <f>IF(ISBLANK(Values!E79),"",Values!$B$7)</f>
        <v>32</v>
      </c>
      <c r="CQ80" s="1" t="str">
        <f>IF(ISBLANK(Values!E79),"",Values!$B$8)</f>
        <v>18</v>
      </c>
      <c r="CR80" s="1" t="str">
        <f>IF(ISBLANK(Values!E79),"",Values!$B$9)</f>
        <v>2</v>
      </c>
      <c r="CS80" s="1">
        <f>IF(ISBLANK(Values!E79),"",Values!$B$11)</f>
        <v>150</v>
      </c>
      <c r="CT80" s="1" t="str">
        <f>IF(ISBLANK(Values!E79),"","GR")</f>
        <v>GR</v>
      </c>
      <c r="CU80" s="1" t="str">
        <f>IF(ISBLANK(Values!E79),"","CM")</f>
        <v>CM</v>
      </c>
      <c r="CV80" s="1" t="str">
        <f>IF(ISBLANK(Values!E79),"",IF(Values!$B$36=options!$F$1,"Denmark", IF(Values!$B$36=options!$F$2, "Danemark",IF(Values!$B$36=options!$F$3, "Dänemark",IF(Values!$B$36=options!$F$4, "Danimarca",IF(Values!$B$36=options!$F$5, "Dinamarca",IF(Values!$B$36=options!$F$6, "Denemarken","" ) ) ) ) )))</f>
        <v/>
      </c>
      <c r="CZ80" s="1" t="str">
        <f>IF(ISBLANK(Values!E79),"","No")</f>
        <v>No</v>
      </c>
      <c r="DA80" s="1" t="str">
        <f>IF(ISBLANK(Values!E79),"","No")</f>
        <v>No</v>
      </c>
      <c r="DO80" s="1" t="str">
        <f>IF(ISBLANK(Values!E79),"","Parts")</f>
        <v>Parts</v>
      </c>
      <c r="DP80" s="1" t="str">
        <f>IF(ISBLANK(Values!E79),"",Values!$B$31)</f>
        <v>6 månaders garanti efter leveransdatum. I händelse av fel på tangentbordet kommer en ny enhet eller en reservdel till produktens tangentbord att skickas. Vid brist på lager ges full återbetalning.</v>
      </c>
      <c r="DY80" t="str">
        <f>IF(ISBLANK(Values!$E79), "", "not_applicable")</f>
        <v>not_applicable</v>
      </c>
      <c r="EI80" s="1" t="str">
        <f>IF(ISBLANK(Values!E79),"",Values!$B$31)</f>
        <v>6 månaders garanti efter leveransdatum. I händelse av fel på tangentbordet kommer en ny enhet eller en reservdel till produktens tangentbord att skickas. Vid brist på lager ges full återbetalning.</v>
      </c>
      <c r="ES80" s="1" t="str">
        <f>IF(ISBLANK(Values!E79),"","Amazon Tellus UPS")</f>
        <v>Amazon Tellus UPS</v>
      </c>
      <c r="EV80" s="1" t="str">
        <f>IF(ISBLANK(Values!E79),"","New")</f>
        <v>New</v>
      </c>
      <c r="FE80" s="1">
        <f>IF(ISBLANK(Values!E79),"",IF(CO80&lt;&gt;"DEFAULT", "", 3))</f>
        <v>3</v>
      </c>
      <c r="FH80" s="1" t="str">
        <f>IF(ISBLANK(Values!E79),"","FALSE")</f>
        <v>FALSE</v>
      </c>
      <c r="FI80" s="1" t="str">
        <f>IF(ISBLANK(Values!E79),"","FALSE")</f>
        <v>FALSE</v>
      </c>
      <c r="FJ80" s="1" t="str">
        <f>IF(ISBLANK(Values!E79),"","FALSE")</f>
        <v>FALSE</v>
      </c>
      <c r="FM80" s="1" t="str">
        <f>IF(ISBLANK(Values!E79),"","1")</f>
        <v>1</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48" x14ac:dyDescent="0.2">
      <c r="A81" s="1" t="str">
        <f>IF(ISBLANK(Values!E80),"",IF(Values!$B$37="EU","computercomponent","computer"))</f>
        <v>computercomponent</v>
      </c>
      <c r="B81" s="33" t="str">
        <f>IF(ISBLANK(Values!E80),"",Values!F80)</f>
        <v>Lenovo T480s Regular Silver - CH</v>
      </c>
      <c r="C81" s="29" t="str">
        <f>IF(ISBLANK(Values!E80),"","TellusRem")</f>
        <v>TellusRem</v>
      </c>
      <c r="D81" s="28">
        <f>IF(ISBLANK(Values!E80),"",Values!E80)</f>
        <v>5714401483175</v>
      </c>
      <c r="E81" s="1" t="str">
        <f>IF(ISBLANK(Values!E80),"","EAN")</f>
        <v>EAN</v>
      </c>
      <c r="F81" s="27" t="str">
        <f>IF(ISBLANK(Values!E80),"",IF(Values!J80, SUBSTITUTE(Values!$B$1, "{language}", Values!H80) &amp; " " &amp;Values!$B$3, SUBSTITUTE(Values!$B$2, "{language}", Values!$H80) &amp; " " &amp;Values!$B$3))</f>
        <v>ersätter Lenovo T480s Regular Silver - CH icke-bakgrundsbelyst tangentbord för Lenovo Thinkpad T480s, T490, E490, L480, L490, L380, L390, L380 Yoga, L390 Yoga, E490, E480</v>
      </c>
      <c r="G81" s="29" t="str">
        <f>IF(ISBLANK(Values!E80),"",IF(Values!$B$20="PartialUpdate","","TellusRem"))</f>
        <v/>
      </c>
      <c r="H81" s="1" t="str">
        <f>IF(ISBLANK(Values!E80),"",Values!$B$16)</f>
        <v>computer-keyboards</v>
      </c>
      <c r="I81" s="1" t="str">
        <f>IF(ISBLANK(Values!E80),"","4730574031")</f>
        <v>4730574031</v>
      </c>
      <c r="J81" s="31" t="str">
        <f>IF(ISBLANK(Values!E80),"",Values!F80 )</f>
        <v>Lenovo T480s Regular Silver - CH</v>
      </c>
      <c r="K81" s="27" t="str">
        <f>IF(IF(ISBLANK(Values!E80),"",IF(Values!J80, Values!$B$4, Values!$B$5))=0,"",IF(ISBLANK(Values!E80),"",IF(Values!J80, Values!$B$4, Values!$B$5)))</f>
        <v/>
      </c>
      <c r="L81" s="27">
        <f>IF(ISBLANK(Values!E80),"",IF($CO81="DEFAULT", Values!$B$18, ""))</f>
        <v>5</v>
      </c>
      <c r="M81" s="27" t="str">
        <f>IF(ISBLANK(Values!E80),"",Values!$M80)</f>
        <v>https://download.lenovo.com/Images/Parts/01YN406/01YN406_A.jpg</v>
      </c>
      <c r="N81" s="27" t="str">
        <f>IF(ISBLANK(Values!$F80),"",Values!N80)</f>
        <v>https://download.lenovo.com/Images/Parts/01YN406/01YN406_B.jpg</v>
      </c>
      <c r="O81" s="27" t="str">
        <f>IF(ISBLANK(Values!$F80),"",Values!O80)</f>
        <v>https://download.lenovo.com/Images/Parts/01YN406/01YN406_details.jpg</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Child</v>
      </c>
      <c r="X81" s="29" t="str">
        <f>IF(ISBLANK(Values!E80),"",Values!$B$13)</f>
        <v>Lenovo T490 Parent</v>
      </c>
      <c r="Y81" s="31" t="str">
        <f>IF(ISBLANK(Values!E80),"","Size-Color")</f>
        <v>Size-Color</v>
      </c>
      <c r="Z81" s="29" t="str">
        <f>IF(ISBLANK(Values!E80),"","variation")</f>
        <v>variation</v>
      </c>
      <c r="AA81" s="1" t="str">
        <f>IF(ISBLANK(Values!E80),"",Values!$B$20)</f>
        <v>PartialUpdate</v>
      </c>
      <c r="AB81" s="1" t="str">
        <f>IF(ISBLANK(Values!E80),"",Values!$B$29)</f>
        <v>Tangentbord distribueras av Tellus Remarketing, ledande europeiskt företag för bärbara tangentbord. Tangentbord har rengjorts, packats och testats i vår produktionslinje i Danmark. För eventuella kompatibilitetsfrågor kontakta oss via Amazons webbplats.</v>
      </c>
      <c r="AI81" s="34" t="str">
        <f>IF(ISBLANK(Values!E80),"",IF(Values!I80,Values!$B$23,Values!$B$33))</f>
        <v>👉 RENOVERAT: SPARA PENGAR - Ersättande Lenovo-tangentbord för laptop, samma kvalitet som OEM-tangentbord. TellusRem är den ledande tangentbordsdistributören i världen sedan 2011. Perfekt ersättningstangentbord, lätt att byta ut och installera.</v>
      </c>
      <c r="AJ81" s="32" t="str">
        <f>IF(ISBLANK(Values!E80),"",Values!$B$24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81" s="1" t="str">
        <f>IF(ISBLANK(Values!E80),"",Values!$B$25)</f>
        <v>♻️ MILJÖVÄNLIG PRODUKT - Köp renoverad, KÖP GRÖNT! Minska mer än 80 % koldioxid genom att köpa våra renoverade tangentbord, jämfört med att skaffa ett nytt tangentbord! Perfekt OEM-ersättningsdel för ditt tangentbord.</v>
      </c>
      <c r="AL81" s="1" t="str">
        <f>IF(ISBLANK(Values!E80),"",SUBSTITUTE(SUBSTITUTE(IF(Values!$J80, Values!$B$26, Values!$B$33), "{language}", Values!$H80), "{flag}", INDEX(options!$E$1:$E$20, Values!$V80)))</f>
        <v>👉 LAYOUT - 🇨🇭 Lenovo T480s Regular Silver - CH INGEN bakgrundsbelysning.</v>
      </c>
      <c r="AM81" s="1" t="str">
        <f>SUBSTITUTE(IF(ISBLANK(Values!E80),"",Values!$B$27),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81" s="27" t="str">
        <f>IF(ISBLANK(Values!E80),"",Values!H80)</f>
        <v>Lenovo T480s Regular Silver - CH</v>
      </c>
      <c r="AV81" s="1" t="str">
        <f>IF(ISBLANK(Values!E80),"",IF(Values!J80,"Backlit", "Non-Backlit"))</f>
        <v>Non-Backlit</v>
      </c>
      <c r="AW81"/>
      <c r="BE81" s="1" t="str">
        <f>IF(ISBLANK(Values!E80),"","Professional Audience")</f>
        <v>Professional Audience</v>
      </c>
      <c r="BF81" s="1" t="str">
        <f>IF(ISBLANK(Values!E80),"","Consumer Audience")</f>
        <v>Consumer Audience</v>
      </c>
      <c r="BG81" s="1" t="str">
        <f>IF(ISBLANK(Values!E80),"","Adults")</f>
        <v>Adults</v>
      </c>
      <c r="BH81" s="1" t="str">
        <f>IF(ISBLANK(Values!E80),"","People")</f>
        <v>People</v>
      </c>
      <c r="CG81" s="1">
        <f>IF(ISBLANK(Values!E80),"",Values!$B$11)</f>
        <v>150</v>
      </c>
      <c r="CH81" s="1" t="str">
        <f>IF(ISBLANK(Values!E80),"","GR")</f>
        <v>GR</v>
      </c>
      <c r="CI81" s="1" t="str">
        <f>IF(ISBLANK(Values!E80),"",Values!$B$7)</f>
        <v>32</v>
      </c>
      <c r="CJ81" s="1" t="str">
        <f>IF(ISBLANK(Values!E80),"",Values!$B$8)</f>
        <v>18</v>
      </c>
      <c r="CK81" s="1" t="str">
        <f>IF(ISBLANK(Values!E80),"",Values!$B$9)</f>
        <v>2</v>
      </c>
      <c r="CL81" s="1" t="str">
        <f>IF(ISBLANK(Values!E80),"","CM")</f>
        <v>CM</v>
      </c>
      <c r="CO81" s="1" t="str">
        <f>IF(ISBLANK(Values!E80), "", IF(AND(Values!$B$37=options!$G$2, Values!$C80), "AMAZON_NA", IF(AND(Values!$B$37=options!$G$1, Values!$D80), "AMAZON_EU", "DEFAULT")))</f>
        <v>DEFAULT</v>
      </c>
      <c r="CP81" s="1" t="str">
        <f>IF(ISBLANK(Values!E80),"",Values!$B$7)</f>
        <v>32</v>
      </c>
      <c r="CQ81" s="1" t="str">
        <f>IF(ISBLANK(Values!E80),"",Values!$B$8)</f>
        <v>18</v>
      </c>
      <c r="CR81" s="1" t="str">
        <f>IF(ISBLANK(Values!E80),"",Values!$B$9)</f>
        <v>2</v>
      </c>
      <c r="CS81" s="1">
        <f>IF(ISBLANK(Values!E80),"",Values!$B$11)</f>
        <v>150</v>
      </c>
      <c r="CT81" s="1" t="str">
        <f>IF(ISBLANK(Values!E80),"","GR")</f>
        <v>GR</v>
      </c>
      <c r="CU81" s="1" t="str">
        <f>IF(ISBLANK(Values!E80),"","CM")</f>
        <v>CM</v>
      </c>
      <c r="CV81" s="1" t="str">
        <f>IF(ISBLANK(Values!E80),"",IF(Values!$B$36=options!$F$1,"Denmark", IF(Values!$B$36=options!$F$2, "Danemark",IF(Values!$B$36=options!$F$3, "Dänemark",IF(Values!$B$36=options!$F$4, "Danimarca",IF(Values!$B$36=options!$F$5, "Dinamarca",IF(Values!$B$36=options!$F$6, "Denemarken","" ) ) ) ) )))</f>
        <v/>
      </c>
      <c r="CZ81" s="1" t="str">
        <f>IF(ISBLANK(Values!E80),"","No")</f>
        <v>No</v>
      </c>
      <c r="DA81" s="1" t="str">
        <f>IF(ISBLANK(Values!E80),"","No")</f>
        <v>No</v>
      </c>
      <c r="DO81" s="1" t="str">
        <f>IF(ISBLANK(Values!E80),"","Parts")</f>
        <v>Parts</v>
      </c>
      <c r="DP81" s="1" t="str">
        <f>IF(ISBLANK(Values!E80),"",Values!$B$31)</f>
        <v>6 månaders garanti efter leveransdatum. I händelse av fel på tangentbordet kommer en ny enhet eller en reservdel till produktens tangentbord att skickas. Vid brist på lager ges full återbetalning.</v>
      </c>
      <c r="DY81" t="str">
        <f>IF(ISBLANK(Values!$E80), "", "not_applicable")</f>
        <v>not_applicable</v>
      </c>
      <c r="EI81" s="1" t="str">
        <f>IF(ISBLANK(Values!E80),"",Values!$B$31)</f>
        <v>6 månaders garanti efter leveransdatum. I händelse av fel på tangentbordet kommer en ny enhet eller en reservdel till produktens tangentbord att skickas. Vid brist på lager ges full återbetalning.</v>
      </c>
      <c r="ES81" s="1" t="str">
        <f>IF(ISBLANK(Values!E80),"","Amazon Tellus UPS")</f>
        <v>Amazon Tellus UPS</v>
      </c>
      <c r="EV81" s="1" t="str">
        <f>IF(ISBLANK(Values!E80),"","New")</f>
        <v>New</v>
      </c>
      <c r="FE81" s="1">
        <f>IF(ISBLANK(Values!E80),"",IF(CO81&lt;&gt;"DEFAULT", "", 3))</f>
        <v>3</v>
      </c>
      <c r="FH81" s="1" t="str">
        <f>IF(ISBLANK(Values!E80),"","FALSE")</f>
        <v>FALSE</v>
      </c>
      <c r="FI81" s="1" t="str">
        <f>IF(ISBLANK(Values!E80),"","FALSE")</f>
        <v>FALSE</v>
      </c>
      <c r="FJ81" s="1" t="str">
        <f>IF(ISBLANK(Values!E80),"","FALSE")</f>
        <v>FALSE</v>
      </c>
      <c r="FM81" s="1" t="str">
        <f>IF(ISBLANK(Values!E80),"","1")</f>
        <v>1</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48" x14ac:dyDescent="0.2">
      <c r="A82" s="1" t="str">
        <f>IF(ISBLANK(Values!E81),"",IF(Values!$B$37="EU","computercomponent","computer"))</f>
        <v>computercomponent</v>
      </c>
      <c r="B82" s="33" t="str">
        <f>IF(ISBLANK(Values!E81),"",Values!F81)</f>
        <v>Lenovo T480s Regular Silver - US INT</v>
      </c>
      <c r="C82" s="29" t="str">
        <f>IF(ISBLANK(Values!E81),"","TellusRem")</f>
        <v>TellusRem</v>
      </c>
      <c r="D82" s="28">
        <f>IF(ISBLANK(Values!E81),"",Values!E81)</f>
        <v>5714401483182</v>
      </c>
      <c r="E82" s="1" t="str">
        <f>IF(ISBLANK(Values!E81),"","EAN")</f>
        <v>EAN</v>
      </c>
      <c r="F82" s="27" t="str">
        <f>IF(ISBLANK(Values!E81),"",IF(Values!J81, SUBSTITUTE(Values!$B$1, "{language}", Values!H81) &amp; " " &amp;Values!$B$3, SUBSTITUTE(Values!$B$2, "{language}", Values!$H81) &amp; " " &amp;Values!$B$3))</f>
        <v>ersätter Lenovo T480s Regular Silver - US INT icke-bakgrundsbelyst tangentbord för Lenovo Thinkpad T480s, T490, E490, L480, L490, L380, L390, L380 Yoga, L390 Yoga, E490, E480</v>
      </c>
      <c r="G82" s="29" t="str">
        <f>IF(ISBLANK(Values!E81),"",IF(Values!$B$20="PartialUpdate","","TellusRem"))</f>
        <v/>
      </c>
      <c r="H82" s="1" t="str">
        <f>IF(ISBLANK(Values!E81),"",Values!$B$16)</f>
        <v>computer-keyboards</v>
      </c>
      <c r="I82" s="1" t="str">
        <f>IF(ISBLANK(Values!E81),"","4730574031")</f>
        <v>4730574031</v>
      </c>
      <c r="J82" s="31" t="str">
        <f>IF(ISBLANK(Values!E81),"",Values!F81 )</f>
        <v>Lenovo T480s Regular Silver - US INT</v>
      </c>
      <c r="K82" s="27" t="str">
        <f>IF(IF(ISBLANK(Values!E81),"",IF(Values!J81, Values!$B$4, Values!$B$5))=0,"",IF(ISBLANK(Values!E81),"",IF(Values!J81, Values!$B$4, Values!$B$5)))</f>
        <v/>
      </c>
      <c r="L82" s="27">
        <f>IF(ISBLANK(Values!E81),"",IF($CO82="DEFAULT", Values!$B$18, ""))</f>
        <v>5</v>
      </c>
      <c r="M82" s="27" t="str">
        <f>IF(ISBLANK(Values!E81),"",Values!$M81)</f>
        <v>https://download.lenovo.com/Images/Parts/01YN409/01YN409_A.jpg</v>
      </c>
      <c r="N82" s="27" t="str">
        <f>IF(ISBLANK(Values!$F81),"",Values!N81)</f>
        <v>https://download.lenovo.com/Images/Parts/01YN409/01YN409_B.jpg</v>
      </c>
      <c r="O82" s="27" t="str">
        <f>IF(ISBLANK(Values!$F81),"",Values!O81)</f>
        <v>https://download.lenovo.com/Images/Parts/01YN409/01YN409_details.jpg</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Child</v>
      </c>
      <c r="X82" s="29" t="str">
        <f>IF(ISBLANK(Values!E81),"",Values!$B$13)</f>
        <v>Lenovo T490 Parent</v>
      </c>
      <c r="Y82" s="31" t="str">
        <f>IF(ISBLANK(Values!E81),"","Size-Color")</f>
        <v>Size-Color</v>
      </c>
      <c r="Z82" s="29" t="str">
        <f>IF(ISBLANK(Values!E81),"","variation")</f>
        <v>variation</v>
      </c>
      <c r="AA82" s="1" t="str">
        <f>IF(ISBLANK(Values!E81),"",Values!$B$20)</f>
        <v>PartialUpdate</v>
      </c>
      <c r="AB82" s="1" t="str">
        <f>IF(ISBLANK(Values!E81),"",Values!$B$29)</f>
        <v>Tangentbord distribueras av Tellus Remarketing, ledande europeiskt företag för bärbara tangentbord. Tangentbord har rengjorts, packats och testats i vår produktionslinje i Danmark. För eventuella kompatibilitetsfrågor kontakta oss via Amazons webbplats.</v>
      </c>
      <c r="AI82" s="34" t="str">
        <f>IF(ISBLANK(Values!E81),"",IF(Values!I81,Values!$B$23,Values!$B$33))</f>
        <v>👉 RENOVERAT: SPARA PENGAR - Ersättande Lenovo-tangentbord för laptop, samma kvalitet som OEM-tangentbord. TellusRem är den ledande tangentbordsdistributören i världen sedan 2011. Perfekt ersättningstangentbord, lätt att byta ut och installera.</v>
      </c>
      <c r="AJ82" s="32" t="str">
        <f>IF(ISBLANK(Values!E81),"",Values!$B$24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82" s="1" t="str">
        <f>IF(ISBLANK(Values!E81),"",Values!$B$25)</f>
        <v>♻️ MILJÖVÄNLIG PRODUKT - Köp renoverad, KÖP GRÖNT! Minska mer än 80 % koldioxid genom att köpa våra renoverade tangentbord, jämfört med att skaffa ett nytt tangentbord! Perfekt OEM-ersättningsdel för ditt tangentbord.</v>
      </c>
      <c r="AL82" s="1" t="str">
        <f>IF(ISBLANK(Values!E81),"",SUBSTITUTE(SUBSTITUTE(IF(Values!$J81, Values!$B$26, Values!$B$33), "{language}", Values!$H81), "{flag}", INDEX(options!$E$1:$E$20, Values!$V81)))</f>
        <v>👉 LAYOUT - 🇺🇸 with € symbol Lenovo T480s Regular Silver - US INT INGEN bakgrundsbelysning.</v>
      </c>
      <c r="AM82" s="1" t="str">
        <f>SUBSTITUTE(IF(ISBLANK(Values!E81),"",Values!$B$27),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82" s="27" t="str">
        <f>IF(ISBLANK(Values!E81),"",Values!H81)</f>
        <v>Lenovo T480s Regular Silver - US INT</v>
      </c>
      <c r="AV82" s="1" t="str">
        <f>IF(ISBLANK(Values!E81),"",IF(Values!J81,"Backlit", "Non-Backlit"))</f>
        <v>Non-Backlit</v>
      </c>
      <c r="AW82"/>
      <c r="BE82" s="1" t="str">
        <f>IF(ISBLANK(Values!E81),"","Professional Audience")</f>
        <v>Professional Audience</v>
      </c>
      <c r="BF82" s="1" t="str">
        <f>IF(ISBLANK(Values!E81),"","Consumer Audience")</f>
        <v>Consumer Audience</v>
      </c>
      <c r="BG82" s="1" t="str">
        <f>IF(ISBLANK(Values!E81),"","Adults")</f>
        <v>Adults</v>
      </c>
      <c r="BH82" s="1" t="str">
        <f>IF(ISBLANK(Values!E81),"","People")</f>
        <v>People</v>
      </c>
      <c r="CG82" s="1">
        <f>IF(ISBLANK(Values!E81),"",Values!$B$11)</f>
        <v>150</v>
      </c>
      <c r="CH82" s="1" t="str">
        <f>IF(ISBLANK(Values!E81),"","GR")</f>
        <v>GR</v>
      </c>
      <c r="CI82" s="1" t="str">
        <f>IF(ISBLANK(Values!E81),"",Values!$B$7)</f>
        <v>32</v>
      </c>
      <c r="CJ82" s="1" t="str">
        <f>IF(ISBLANK(Values!E81),"",Values!$B$8)</f>
        <v>18</v>
      </c>
      <c r="CK82" s="1" t="str">
        <f>IF(ISBLANK(Values!E81),"",Values!$B$9)</f>
        <v>2</v>
      </c>
      <c r="CL82" s="1" t="str">
        <f>IF(ISBLANK(Values!E81),"","CM")</f>
        <v>CM</v>
      </c>
      <c r="CO82" s="1" t="str">
        <f>IF(ISBLANK(Values!E81), "", IF(AND(Values!$B$37=options!$G$2, Values!$C81), "AMAZON_NA", IF(AND(Values!$B$37=options!$G$1, Values!$D81), "AMAZON_EU", "DEFAULT")))</f>
        <v>DEFAULT</v>
      </c>
      <c r="CP82" s="1" t="str">
        <f>IF(ISBLANK(Values!E81),"",Values!$B$7)</f>
        <v>32</v>
      </c>
      <c r="CQ82" s="1" t="str">
        <f>IF(ISBLANK(Values!E81),"",Values!$B$8)</f>
        <v>18</v>
      </c>
      <c r="CR82" s="1" t="str">
        <f>IF(ISBLANK(Values!E81),"",Values!$B$9)</f>
        <v>2</v>
      </c>
      <c r="CS82" s="1">
        <f>IF(ISBLANK(Values!E81),"",Values!$B$11)</f>
        <v>150</v>
      </c>
      <c r="CT82" s="1" t="str">
        <f>IF(ISBLANK(Values!E81),"","GR")</f>
        <v>GR</v>
      </c>
      <c r="CU82" s="1" t="str">
        <f>IF(ISBLANK(Values!E81),"","CM")</f>
        <v>CM</v>
      </c>
      <c r="CV82" s="1" t="str">
        <f>IF(ISBLANK(Values!E81),"",IF(Values!$B$36=options!$F$1,"Denmark", IF(Values!$B$36=options!$F$2, "Danemark",IF(Values!$B$36=options!$F$3, "Dänemark",IF(Values!$B$36=options!$F$4, "Danimarca",IF(Values!$B$36=options!$F$5, "Dinamarca",IF(Values!$B$36=options!$F$6, "Denemarken","" ) ) ) ) )))</f>
        <v/>
      </c>
      <c r="CZ82" s="1" t="str">
        <f>IF(ISBLANK(Values!E81),"","No")</f>
        <v>No</v>
      </c>
      <c r="DA82" s="1" t="str">
        <f>IF(ISBLANK(Values!E81),"","No")</f>
        <v>No</v>
      </c>
      <c r="DO82" s="1" t="str">
        <f>IF(ISBLANK(Values!E81),"","Parts")</f>
        <v>Parts</v>
      </c>
      <c r="DP82" s="1" t="str">
        <f>IF(ISBLANK(Values!E81),"",Values!$B$31)</f>
        <v>6 månaders garanti efter leveransdatum. I händelse av fel på tangentbordet kommer en ny enhet eller en reservdel till produktens tangentbord att skickas. Vid brist på lager ges full återbetalning.</v>
      </c>
      <c r="DY82" t="str">
        <f>IF(ISBLANK(Values!$E81), "", "not_applicable")</f>
        <v>not_applicable</v>
      </c>
      <c r="EI82" s="1" t="str">
        <f>IF(ISBLANK(Values!E81),"",Values!$B$31)</f>
        <v>6 månaders garanti efter leveransdatum. I händelse av fel på tangentbordet kommer en ny enhet eller en reservdel till produktens tangentbord att skickas. Vid brist på lager ges full återbetalning.</v>
      </c>
      <c r="ES82" s="1" t="str">
        <f>IF(ISBLANK(Values!E81),"","Amazon Tellus UPS")</f>
        <v>Amazon Tellus UPS</v>
      </c>
      <c r="EV82" s="1" t="str">
        <f>IF(ISBLANK(Values!E81),"","New")</f>
        <v>New</v>
      </c>
      <c r="FE82" s="1">
        <f>IF(ISBLANK(Values!E81),"",IF(CO82&lt;&gt;"DEFAULT", "", 3))</f>
        <v>3</v>
      </c>
      <c r="FH82" s="1" t="str">
        <f>IF(ISBLANK(Values!E81),"","FALSE")</f>
        <v>FALSE</v>
      </c>
      <c r="FI82" s="1" t="str">
        <f>IF(ISBLANK(Values!E81),"","FALSE")</f>
        <v>FALSE</v>
      </c>
      <c r="FJ82" s="1" t="str">
        <f>IF(ISBLANK(Values!E81),"","FALSE")</f>
        <v>FALSE</v>
      </c>
      <c r="FM82" s="1" t="str">
        <f>IF(ISBLANK(Values!E81),"","1")</f>
        <v>1</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48" x14ac:dyDescent="0.2">
      <c r="A83" s="1" t="str">
        <f>IF(ISBLANK(Values!E82),"",IF(Values!$B$37="EU","computercomponent","computer"))</f>
        <v>computercomponent</v>
      </c>
      <c r="B83" s="33" t="str">
        <f>IF(ISBLANK(Values!E82),"",Values!F82)</f>
        <v>Lenovo T480s Regular Silver - RUS</v>
      </c>
      <c r="C83" s="29" t="str">
        <f>IF(ISBLANK(Values!E82),"","TellusRem")</f>
        <v>TellusRem</v>
      </c>
      <c r="D83" s="28">
        <f>IF(ISBLANK(Values!E82),"",Values!E82)</f>
        <v>5714401483199</v>
      </c>
      <c r="E83" s="1" t="str">
        <f>IF(ISBLANK(Values!E82),"","EAN")</f>
        <v>EAN</v>
      </c>
      <c r="F83" s="27" t="str">
        <f>IF(ISBLANK(Values!E82),"",IF(Values!J82, SUBSTITUTE(Values!$B$1, "{language}", Values!H82) &amp; " " &amp;Values!$B$3, SUBSTITUTE(Values!$B$2, "{language}", Values!$H82) &amp; " " &amp;Values!$B$3))</f>
        <v>ersätter Lenovo T480s Regular Silver - RUS icke-bakgrundsbelyst tangentbord för Lenovo Thinkpad T480s, T490, E490, L480, L490, L380, L390, L380 Yoga, L390 Yoga, E490, E480</v>
      </c>
      <c r="G83" s="29" t="str">
        <f>IF(ISBLANK(Values!E82),"",IF(Values!$B$20="PartialUpdate","","TellusRem"))</f>
        <v/>
      </c>
      <c r="H83" s="1" t="str">
        <f>IF(ISBLANK(Values!E82),"",Values!$B$16)</f>
        <v>computer-keyboards</v>
      </c>
      <c r="I83" s="1" t="str">
        <f>IF(ISBLANK(Values!E82),"","4730574031")</f>
        <v>4730574031</v>
      </c>
      <c r="J83" s="31" t="str">
        <f>IF(ISBLANK(Values!E82),"",Values!F82 )</f>
        <v>Lenovo T480s Regular Silver - RUS</v>
      </c>
      <c r="K83" s="27" t="str">
        <f>IF(IF(ISBLANK(Values!E82),"",IF(Values!J82, Values!$B$4, Values!$B$5))=0,"",IF(ISBLANK(Values!E82),"",IF(Values!J82, Values!$B$4, Values!$B$5)))</f>
        <v/>
      </c>
      <c r="L83" s="27">
        <f>IF(ISBLANK(Values!E82),"",IF($CO83="DEFAULT", Values!$B$18, ""))</f>
        <v>5</v>
      </c>
      <c r="M83" s="27" t="str">
        <f>IF(ISBLANK(Values!E82),"",Values!$M82)</f>
        <v>https://download.lenovo.com/Images/Parts/01YN402/01YN402_A.jpg</v>
      </c>
      <c r="N83" s="27" t="str">
        <f>IF(ISBLANK(Values!$F82),"",Values!N82)</f>
        <v>https://download.lenovo.com/Images/Parts/01YN402/01YN402_B.jpg</v>
      </c>
      <c r="O83" s="27" t="str">
        <f>IF(ISBLANK(Values!$F82),"",Values!O82)</f>
        <v>https://download.lenovo.com/Images/Parts/01YN402/01YN402_details.jpg</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Child</v>
      </c>
      <c r="X83" s="29" t="str">
        <f>IF(ISBLANK(Values!E82),"",Values!$B$13)</f>
        <v>Lenovo T490 Parent</v>
      </c>
      <c r="Y83" s="31" t="str">
        <f>IF(ISBLANK(Values!E82),"","Size-Color")</f>
        <v>Size-Color</v>
      </c>
      <c r="Z83" s="29" t="str">
        <f>IF(ISBLANK(Values!E82),"","variation")</f>
        <v>variation</v>
      </c>
      <c r="AA83" s="1" t="str">
        <f>IF(ISBLANK(Values!E82),"",Values!$B$20)</f>
        <v>PartialUpdate</v>
      </c>
      <c r="AB83" s="1" t="str">
        <f>IF(ISBLANK(Values!E82),"",Values!$B$29)</f>
        <v>Tangentbord distribueras av Tellus Remarketing, ledande europeiskt företag för bärbara tangentbord. Tangentbord har rengjorts, packats och testats i vår produktionslinje i Danmark. För eventuella kompatibilitetsfrågor kontakta oss via Amazons webbplats.</v>
      </c>
      <c r="AI83" s="34" t="str">
        <f>IF(ISBLANK(Values!E82),"",IF(Values!I82,Values!$B$23,Values!$B$33))</f>
        <v>👉 RENOVERAT: SPARA PENGAR - Ersättande Lenovo-tangentbord för laptop, samma kvalitet som OEM-tangentbord. TellusRem är den ledande tangentbordsdistributören i världen sedan 2011. Perfekt ersättningstangentbord, lätt att byta ut och installera.</v>
      </c>
      <c r="AJ83" s="32" t="str">
        <f>IF(ISBLANK(Values!E82),"",Values!$B$24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83" s="1" t="str">
        <f>IF(ISBLANK(Values!E82),"",Values!$B$25)</f>
        <v>♻️ MILJÖVÄNLIG PRODUKT - Köp renoverad, KÖP GRÖNT! Minska mer än 80 % koldioxid genom att köpa våra renoverade tangentbord, jämfört med att skaffa ett nytt tangentbord! Perfekt OEM-ersättningsdel för ditt tangentbord.</v>
      </c>
      <c r="AL83" s="1" t="str">
        <f>IF(ISBLANK(Values!E82),"",SUBSTITUTE(SUBSTITUTE(IF(Values!$J82, Values!$B$26, Values!$B$33), "{language}", Values!$H82), "{flag}", INDEX(options!$E$1:$E$20, Values!$V82)))</f>
        <v>👉 LAYOUT - 🇷🇺 Lenovo T480s Regular Silver - RUS INGEN bakgrundsbelysning.</v>
      </c>
      <c r="AM83" s="1" t="str">
        <f>SUBSTITUTE(IF(ISBLANK(Values!E82),"",Values!$B$27),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83" s="27" t="str">
        <f>IF(ISBLANK(Values!E82),"",Values!H82)</f>
        <v>Lenovo T480s Regular Silver - RUS</v>
      </c>
      <c r="AV83" s="1" t="str">
        <f>IF(ISBLANK(Values!E82),"",IF(Values!J82,"Backlit", "Non-Backlit"))</f>
        <v>Non-Backlit</v>
      </c>
      <c r="AW83"/>
      <c r="BE83" s="1" t="str">
        <f>IF(ISBLANK(Values!E82),"","Professional Audience")</f>
        <v>Professional Audience</v>
      </c>
      <c r="BF83" s="1" t="str">
        <f>IF(ISBLANK(Values!E82),"","Consumer Audience")</f>
        <v>Consumer Audience</v>
      </c>
      <c r="BG83" s="1" t="str">
        <f>IF(ISBLANK(Values!E82),"","Adults")</f>
        <v>Adults</v>
      </c>
      <c r="BH83" s="1" t="str">
        <f>IF(ISBLANK(Values!E82),"","People")</f>
        <v>People</v>
      </c>
      <c r="CG83" s="1">
        <f>IF(ISBLANK(Values!E82),"",Values!$B$11)</f>
        <v>150</v>
      </c>
      <c r="CH83" s="1" t="str">
        <f>IF(ISBLANK(Values!E82),"","GR")</f>
        <v>GR</v>
      </c>
      <c r="CI83" s="1" t="str">
        <f>IF(ISBLANK(Values!E82),"",Values!$B$7)</f>
        <v>32</v>
      </c>
      <c r="CJ83" s="1" t="str">
        <f>IF(ISBLANK(Values!E82),"",Values!$B$8)</f>
        <v>18</v>
      </c>
      <c r="CK83" s="1" t="str">
        <f>IF(ISBLANK(Values!E82),"",Values!$B$9)</f>
        <v>2</v>
      </c>
      <c r="CL83" s="1" t="str">
        <f>IF(ISBLANK(Values!E82),"","CM")</f>
        <v>CM</v>
      </c>
      <c r="CO83" s="1" t="str">
        <f>IF(ISBLANK(Values!E82), "", IF(AND(Values!$B$37=options!$G$2, Values!$C82), "AMAZON_NA", IF(AND(Values!$B$37=options!$G$1, Values!$D82), "AMAZON_EU", "DEFAULT")))</f>
        <v>DEFAULT</v>
      </c>
      <c r="CP83" s="1" t="str">
        <f>IF(ISBLANK(Values!E82),"",Values!$B$7)</f>
        <v>32</v>
      </c>
      <c r="CQ83" s="1" t="str">
        <f>IF(ISBLANK(Values!E82),"",Values!$B$8)</f>
        <v>18</v>
      </c>
      <c r="CR83" s="1" t="str">
        <f>IF(ISBLANK(Values!E82),"",Values!$B$9)</f>
        <v>2</v>
      </c>
      <c r="CS83" s="1">
        <f>IF(ISBLANK(Values!E82),"",Values!$B$11)</f>
        <v>150</v>
      </c>
      <c r="CT83" s="1" t="str">
        <f>IF(ISBLANK(Values!E82),"","GR")</f>
        <v>GR</v>
      </c>
      <c r="CU83" s="1" t="str">
        <f>IF(ISBLANK(Values!E82),"","CM")</f>
        <v>CM</v>
      </c>
      <c r="CV83" s="1" t="str">
        <f>IF(ISBLANK(Values!E82),"",IF(Values!$B$36=options!$F$1,"Denmark", IF(Values!$B$36=options!$F$2, "Danemark",IF(Values!$B$36=options!$F$3, "Dänemark",IF(Values!$B$36=options!$F$4, "Danimarca",IF(Values!$B$36=options!$F$5, "Dinamarca",IF(Values!$B$36=options!$F$6, "Denemarken","" ) ) ) ) )))</f>
        <v/>
      </c>
      <c r="CZ83" s="1" t="str">
        <f>IF(ISBLANK(Values!E82),"","No")</f>
        <v>No</v>
      </c>
      <c r="DA83" s="1" t="str">
        <f>IF(ISBLANK(Values!E82),"","No")</f>
        <v>No</v>
      </c>
      <c r="DO83" s="1" t="str">
        <f>IF(ISBLANK(Values!E82),"","Parts")</f>
        <v>Parts</v>
      </c>
      <c r="DP83" s="1" t="str">
        <f>IF(ISBLANK(Values!E82),"",Values!$B$31)</f>
        <v>6 månaders garanti efter leveransdatum. I händelse av fel på tangentbordet kommer en ny enhet eller en reservdel till produktens tangentbord att skickas. Vid brist på lager ges full återbetalning.</v>
      </c>
      <c r="DY83" t="str">
        <f>IF(ISBLANK(Values!$E82), "", "not_applicable")</f>
        <v>not_applicable</v>
      </c>
      <c r="EI83" s="1" t="str">
        <f>IF(ISBLANK(Values!E82),"",Values!$B$31)</f>
        <v>6 månaders garanti efter leveransdatum. I händelse av fel på tangentbordet kommer en ny enhet eller en reservdel till produktens tangentbord att skickas. Vid brist på lager ges full återbetalning.</v>
      </c>
      <c r="ES83" s="1" t="str">
        <f>IF(ISBLANK(Values!E82),"","Amazon Tellus UPS")</f>
        <v>Amazon Tellus UPS</v>
      </c>
      <c r="EV83" s="1" t="str">
        <f>IF(ISBLANK(Values!E82),"","New")</f>
        <v>New</v>
      </c>
      <c r="FE83" s="1">
        <f>IF(ISBLANK(Values!E82),"",IF(CO83&lt;&gt;"DEFAULT", "", 3))</f>
        <v>3</v>
      </c>
      <c r="FH83" s="1" t="str">
        <f>IF(ISBLANK(Values!E82),"","FALSE")</f>
        <v>FALSE</v>
      </c>
      <c r="FI83" s="1" t="str">
        <f>IF(ISBLANK(Values!E82),"","FALSE")</f>
        <v>FALSE</v>
      </c>
      <c r="FJ83" s="1" t="str">
        <f>IF(ISBLANK(Values!E82),"","FALSE")</f>
        <v>FALSE</v>
      </c>
      <c r="FM83" s="1" t="str">
        <f>IF(ISBLANK(Values!E82),"","1")</f>
        <v>1</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48" x14ac:dyDescent="0.2">
      <c r="A84" s="1" t="str">
        <f>IF(ISBLANK(Values!E83),"",IF(Values!$B$37="EU","computercomponent","computer"))</f>
        <v>computercomponent</v>
      </c>
      <c r="B84" s="33" t="str">
        <f>IF(ISBLANK(Values!E83),"",Values!F83)</f>
        <v>Lenovo T480s Regular Silver - US</v>
      </c>
      <c r="C84" s="29" t="str">
        <f>IF(ISBLANK(Values!E83),"","TellusRem")</f>
        <v>TellusRem</v>
      </c>
      <c r="D84" s="28">
        <f>IF(ISBLANK(Values!E83),"",Values!E83)</f>
        <v>5714401483205</v>
      </c>
      <c r="E84" s="1" t="str">
        <f>IF(ISBLANK(Values!E83),"","EAN")</f>
        <v>EAN</v>
      </c>
      <c r="F84" s="27" t="str">
        <f>IF(ISBLANK(Values!E83),"",IF(Values!J83, SUBSTITUTE(Values!$B$1, "{language}", Values!H83) &amp; " " &amp;Values!$B$3, SUBSTITUTE(Values!$B$2, "{language}", Values!$H83) &amp; " " &amp;Values!$B$3))</f>
        <v>ersätter Lenovo T480s Regular Silver - US icke-bakgrundsbelyst tangentbord för Lenovo Thinkpad T480s, T490, E490, L480, L490, L380, L390, L380 Yoga, L390 Yoga, E490, E480</v>
      </c>
      <c r="G84" s="29" t="str">
        <f>IF(ISBLANK(Values!E83),"",IF(Values!$B$20="PartialUpdate","","TellusRem"))</f>
        <v/>
      </c>
      <c r="H84" s="1" t="str">
        <f>IF(ISBLANK(Values!E83),"",Values!$B$16)</f>
        <v>computer-keyboards</v>
      </c>
      <c r="I84" s="1" t="str">
        <f>IF(ISBLANK(Values!E83),"","4730574031")</f>
        <v>4730574031</v>
      </c>
      <c r="J84" s="31" t="str">
        <f>IF(ISBLANK(Values!E83),"",Values!F83 )</f>
        <v>Lenovo T480s Regular Silver - US</v>
      </c>
      <c r="K84" s="27" t="str">
        <f>IF(IF(ISBLANK(Values!E83),"",IF(Values!J83, Values!$B$4, Values!$B$5))=0,"",IF(ISBLANK(Values!E83),"",IF(Values!J83, Values!$B$4, Values!$B$5)))</f>
        <v/>
      </c>
      <c r="L84" s="27">
        <f>IF(ISBLANK(Values!E83),"",IF($CO84="DEFAULT", Values!$B$18, ""))</f>
        <v>5</v>
      </c>
      <c r="M84" s="27" t="str">
        <f>IF(ISBLANK(Values!E83),"",Values!$M83)</f>
        <v>https://download.lenovo.com/Images/Parts/01YN329/01YN329_A.jpg</v>
      </c>
      <c r="N84" s="27" t="str">
        <f>IF(ISBLANK(Values!$F83),"",Values!N83)</f>
        <v>https://download.lenovo.com/Images/Parts/01YN329/01YN329_B.jpg</v>
      </c>
      <c r="O84" s="27" t="str">
        <f>IF(ISBLANK(Values!$F83),"",Values!O83)</f>
        <v>https://download.lenovo.com/Images/Parts/01YN329/01YN329_details.jpg</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Child</v>
      </c>
      <c r="X84" s="29" t="str">
        <f>IF(ISBLANK(Values!E83),"",Values!$B$13)</f>
        <v>Lenovo T490 Parent</v>
      </c>
      <c r="Y84" s="31" t="str">
        <f>IF(ISBLANK(Values!E83),"","Size-Color")</f>
        <v>Size-Color</v>
      </c>
      <c r="Z84" s="29" t="str">
        <f>IF(ISBLANK(Values!E83),"","variation")</f>
        <v>variation</v>
      </c>
      <c r="AA84" s="1" t="str">
        <f>IF(ISBLANK(Values!E83),"",Values!$B$20)</f>
        <v>PartialUpdate</v>
      </c>
      <c r="AB84" s="1" t="str">
        <f>IF(ISBLANK(Values!E83),"",Values!$B$29)</f>
        <v>Tangentbord distribueras av Tellus Remarketing, ledande europeiskt företag för bärbara tangentbord. Tangentbord har rengjorts, packats och testats i vår produktionslinje i Danmark. För eventuella kompatibilitetsfrågor kontakta oss via Amazons webbplats.</v>
      </c>
      <c r="AI84" s="34" t="str">
        <f>IF(ISBLANK(Values!E83),"",IF(Values!I83,Values!$B$23,Values!$B$33))</f>
        <v>👉 RENOVERAT: SPARA PENGAR - Ersättande Lenovo-tangentbord för laptop, samma kvalitet som OEM-tangentbord. TellusRem är den ledande tangentbordsdistributören i världen sedan 2011. Perfekt ersättningstangentbord, lätt att byta ut och installera.</v>
      </c>
      <c r="AJ84" s="32" t="str">
        <f>IF(ISBLANK(Values!E83),"",Values!$B$24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84" s="1" t="str">
        <f>IF(ISBLANK(Values!E83),"",Values!$B$25)</f>
        <v>♻️ MILJÖVÄNLIG PRODUKT - Köp renoverad, KÖP GRÖNT! Minska mer än 80 % koldioxid genom att köpa våra renoverade tangentbord, jämfört med att skaffa ett nytt tangentbord! Perfekt OEM-ersättningsdel för ditt tangentbord.</v>
      </c>
      <c r="AL84" s="1" t="str">
        <f>IF(ISBLANK(Values!E83),"",SUBSTITUTE(SUBSTITUTE(IF(Values!$J83, Values!$B$26, Values!$B$33), "{language}", Values!$H83), "{flag}", INDEX(options!$E$1:$E$20, Values!$V83)))</f>
        <v>👉 LAYOUT - 🇺🇸 Lenovo T480s Regular Silver - US INGEN bakgrundsbelysning.</v>
      </c>
      <c r="AM84" s="1" t="str">
        <f>SUBSTITUTE(IF(ISBLANK(Values!E83),"",Values!$B$27),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84" s="27" t="str">
        <f>IF(ISBLANK(Values!E83),"",Values!H83)</f>
        <v>Lenovo T480s Regular Silver - US</v>
      </c>
      <c r="AV84" s="1" t="str">
        <f>IF(ISBLANK(Values!E83),"",IF(Values!J83,"Backlit", "Non-Backlit"))</f>
        <v>Non-Backlit</v>
      </c>
      <c r="AW84"/>
      <c r="BE84" s="1" t="str">
        <f>IF(ISBLANK(Values!E83),"","Professional Audience")</f>
        <v>Professional Audience</v>
      </c>
      <c r="BF84" s="1" t="str">
        <f>IF(ISBLANK(Values!E83),"","Consumer Audience")</f>
        <v>Consumer Audience</v>
      </c>
      <c r="BG84" s="1" t="str">
        <f>IF(ISBLANK(Values!E83),"","Adults")</f>
        <v>Adults</v>
      </c>
      <c r="BH84" s="1" t="str">
        <f>IF(ISBLANK(Values!E83),"","People")</f>
        <v>People</v>
      </c>
      <c r="CG84" s="1">
        <f>IF(ISBLANK(Values!E83),"",Values!$B$11)</f>
        <v>150</v>
      </c>
      <c r="CH84" s="1" t="str">
        <f>IF(ISBLANK(Values!E83),"","GR")</f>
        <v>GR</v>
      </c>
      <c r="CI84" s="1" t="str">
        <f>IF(ISBLANK(Values!E83),"",Values!$B$7)</f>
        <v>32</v>
      </c>
      <c r="CJ84" s="1" t="str">
        <f>IF(ISBLANK(Values!E83),"",Values!$B$8)</f>
        <v>18</v>
      </c>
      <c r="CK84" s="1" t="str">
        <f>IF(ISBLANK(Values!E83),"",Values!$B$9)</f>
        <v>2</v>
      </c>
      <c r="CL84" s="1" t="str">
        <f>IF(ISBLANK(Values!E83),"","CM")</f>
        <v>CM</v>
      </c>
      <c r="CO84" s="1" t="str">
        <f>IF(ISBLANK(Values!E83), "", IF(AND(Values!$B$37=options!$G$2, Values!$C83), "AMAZON_NA", IF(AND(Values!$B$37=options!$G$1, Values!$D83), "AMAZON_EU", "DEFAULT")))</f>
        <v>DEFAULT</v>
      </c>
      <c r="CP84" s="1" t="str">
        <f>IF(ISBLANK(Values!E83),"",Values!$B$7)</f>
        <v>32</v>
      </c>
      <c r="CQ84" s="1" t="str">
        <f>IF(ISBLANK(Values!E83),"",Values!$B$8)</f>
        <v>18</v>
      </c>
      <c r="CR84" s="1" t="str">
        <f>IF(ISBLANK(Values!E83),"",Values!$B$9)</f>
        <v>2</v>
      </c>
      <c r="CS84" s="1">
        <f>IF(ISBLANK(Values!E83),"",Values!$B$11)</f>
        <v>150</v>
      </c>
      <c r="CT84" s="1" t="str">
        <f>IF(ISBLANK(Values!E83),"","GR")</f>
        <v>GR</v>
      </c>
      <c r="CU84" s="1" t="str">
        <f>IF(ISBLANK(Values!E83),"","CM")</f>
        <v>CM</v>
      </c>
      <c r="CV84" s="1" t="str">
        <f>IF(ISBLANK(Values!E83),"",IF(Values!$B$36=options!$F$1,"Denmark", IF(Values!$B$36=options!$F$2, "Danemark",IF(Values!$B$36=options!$F$3, "Dänemark",IF(Values!$B$36=options!$F$4, "Danimarca",IF(Values!$B$36=options!$F$5, "Dinamarca",IF(Values!$B$36=options!$F$6, "Denemarken","" ) ) ) ) )))</f>
        <v/>
      </c>
      <c r="CZ84" s="1" t="str">
        <f>IF(ISBLANK(Values!E83),"","No")</f>
        <v>No</v>
      </c>
      <c r="DA84" s="1" t="str">
        <f>IF(ISBLANK(Values!E83),"","No")</f>
        <v>No</v>
      </c>
      <c r="DO84" s="1" t="str">
        <f>IF(ISBLANK(Values!E83),"","Parts")</f>
        <v>Parts</v>
      </c>
      <c r="DP84" s="1" t="str">
        <f>IF(ISBLANK(Values!E83),"",Values!$B$31)</f>
        <v>6 månaders garanti efter leveransdatum. I händelse av fel på tangentbordet kommer en ny enhet eller en reservdel till produktens tangentbord att skickas. Vid brist på lager ges full återbetalning.</v>
      </c>
      <c r="DY84" t="str">
        <f>IF(ISBLANK(Values!$E83), "", "not_applicable")</f>
        <v>not_applicable</v>
      </c>
      <c r="EI84" s="1" t="str">
        <f>IF(ISBLANK(Values!E83),"",Values!$B$31)</f>
        <v>6 månaders garanti efter leveransdatum. I händelse av fel på tangentbordet kommer en ny enhet eller en reservdel till produktens tangentbord att skickas. Vid brist på lager ges full återbetalning.</v>
      </c>
      <c r="ES84" s="1" t="str">
        <f>IF(ISBLANK(Values!E83),"","Amazon Tellus UPS")</f>
        <v>Amazon Tellus UPS</v>
      </c>
      <c r="EV84" s="1" t="str">
        <f>IF(ISBLANK(Values!E83),"","New")</f>
        <v>New</v>
      </c>
      <c r="FE84" s="1">
        <f>IF(ISBLANK(Values!E83),"",IF(CO84&lt;&gt;"DEFAULT", "", 3))</f>
        <v>3</v>
      </c>
      <c r="FH84" s="1" t="str">
        <f>IF(ISBLANK(Values!E83),"","FALSE")</f>
        <v>FALSE</v>
      </c>
      <c r="FI84" s="1" t="str">
        <f>IF(ISBLANK(Values!E83),"","FALSE")</f>
        <v>FALSE</v>
      </c>
      <c r="FJ84" s="1" t="str">
        <f>IF(ISBLANK(Values!E83),"","FALSE")</f>
        <v>FALSE</v>
      </c>
      <c r="FM84" s="1" t="str">
        <f>IF(ISBLANK(Values!E83),"","1")</f>
        <v>1</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58">
      <formula>IF(LEN(L6)&gt;0,1,0)</formula>
    </cfRule>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5">
      <formula>IF(VLOOKUP($AC$3,#NAME?,MATCH(#REF!,#NAME?,0)+1,0)&gt;0,1,0)</formula>
    </cfRule>
    <cfRule type="expression" dxfId="436" priority="146">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29">
      <formula>IF(VLOOKUP($AT$3,#NAME?,MATCH($A4,#NAME?,0)+1,0)&gt;0,1,0)</formula>
    </cfRule>
    <cfRule type="expression" dxfId="397" priority="228">
      <formula>IF(LEN(AT4)&gt;0,1,0)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39">
      <formula>IF(VLOOKUP($CJ$3,#NAME?,MATCH($A4,#NAME?,0)+1,0)&gt;0,1,0)</formula>
    </cfRule>
    <cfRule type="expression" dxfId="307"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28">
      <formula>IF(VLOOKUP($DB$3,#NAME?,MATCH($A4,#NAME?,0)+1,0)&gt;0,1,0)</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4">
      <formula>IF(VLOOKUP($DQ$3,#NAME?,MATCH($A4,#NAME?,0)+1,0)&gt;0,1,0)</formula>
    </cfRule>
    <cfRule type="expression" dxfId="207" priority="617">
      <formula>AND(IF(IFERROR(VLOOKUP($DQ$3,#NAME?,MATCH($A4,#NAME?,0)+1,0),0)&gt;0,0,1),IF(IFERROR(VLOOKUP($DQ$3,#NAME?,MATCH($A4,#NAME?,0)+1,0),0)&gt;0,0,1),IF(IFERROR(VLOOKUP($DQ$3,#NAME?,MATCH($A4,#NAME?,0)+1,0),0)&gt;0,0,1),IF(IFERROR(MATCH($A4,#NAME?,0),0)&gt;0,1,0))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6">
      <formula>AND(AND(OR(AND(OR(OR(NOT(CO4&lt;&gt;"DEFAULT"),CO4="")))),A4&lt;&gt;""))</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3">
      <formula>IF(LEN(EJ4)&gt;0,1,0)</formula>
    </cfRule>
    <cfRule type="expression" dxfId="137" priority="724">
      <formula>IF(VLOOKUP($EJ$3,#NAME?,MATCH($A4,#NAME?,0)+1,0)&gt;0,1,0)</formula>
    </cfRule>
    <cfRule type="expression" dxfId="136" priority="722">
      <formula>AND(AND(OR(AND(AND(OR(NOT(DY4="GHS"),DY4=""))),AND(AND(OR(NOT(DZ4="GHS"),DZ4=""))),AND(AND(OR(NOT(EA4="GHS"),EA4=""))),AND(AND(OR(NOT(EB4="GHS"),EB4=""))),AND(AND(OR(NOT(EC4="GHS"),EC4="")))),A4&lt;&gt;""))</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4">
      <formula>AND(IF(IFERROR(VLOOKUP($FQ$3,#NAME?,MATCH($A4,#NAME?,0)+1,0),0)&gt;0,0,1),IF(IFERROR(VLOOKUP($FQ$3,#NAME?,MATCH($A4,#NAME?,0)+1,0),0)&gt;0,0,1),IF(IFERROR(VLOOKUP($FQ$3,#NAME?,MATCH($A4,#NAME?,0)+1,0),0)&gt;0,0,1),IF(IFERROR(MATCH($A4,#NAME?,0),0)&gt;0,1,0))</formula>
    </cfRule>
    <cfRule type="expression" dxfId="55" priority="891">
      <formula>IF(VLOOKUP($FQ$3,#NAME?,MATCH($A4,#NAME?,0)+1,0)&gt;0,1,0)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6"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t="b">
        <f>FALSE()</f>
        <v>0</v>
      </c>
      <c r="D4" s="42" t="b">
        <f>TRUE()</f>
        <v>1</v>
      </c>
      <c r="E4" s="36">
        <v>5714401480013</v>
      </c>
      <c r="F4" s="36" t="s">
        <v>676</v>
      </c>
      <c r="G4" s="43" t="s">
        <v>370</v>
      </c>
      <c r="H4" s="36" t="s">
        <v>676</v>
      </c>
      <c r="I4" s="44" t="b">
        <f>TRUE()</f>
        <v>1</v>
      </c>
      <c r="J4" s="45" t="b">
        <f>TRUE()</f>
        <v>1</v>
      </c>
      <c r="K4" s="36" t="s">
        <v>806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t="b">
        <f>FALSE()</f>
        <v>0</v>
      </c>
      <c r="D5" s="42" t="b">
        <f>TRUE()</f>
        <v>1</v>
      </c>
      <c r="E5" s="36">
        <v>5714401480020</v>
      </c>
      <c r="F5" s="36" t="s">
        <v>677</v>
      </c>
      <c r="G5" s="43" t="s">
        <v>372</v>
      </c>
      <c r="H5" s="36" t="s">
        <v>677</v>
      </c>
      <c r="I5" s="44" t="b">
        <f>TRUE()</f>
        <v>1</v>
      </c>
      <c r="J5" s="45" t="b">
        <f>TRUE()</f>
        <v>1</v>
      </c>
      <c r="K5" s="36" t="s">
        <v>807</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t="b">
        <f>FALSE()</f>
        <v>0</v>
      </c>
      <c r="D6" s="42" t="b">
        <f>TRUE()</f>
        <v>1</v>
      </c>
      <c r="E6" s="36">
        <v>5714401480037</v>
      </c>
      <c r="F6" s="36" t="s">
        <v>678</v>
      </c>
      <c r="G6" s="43" t="s">
        <v>375</v>
      </c>
      <c r="H6" s="36" t="s">
        <v>678</v>
      </c>
      <c r="I6" s="44" t="b">
        <f>TRUE()</f>
        <v>1</v>
      </c>
      <c r="J6" s="45" t="b">
        <f>TRUE()</f>
        <v>1</v>
      </c>
      <c r="K6" s="36" t="s">
        <v>808</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t="b">
        <f>FALSE()</f>
        <v>0</v>
      </c>
      <c r="D7" s="42" t="b">
        <f>TRUE()</f>
        <v>1</v>
      </c>
      <c r="E7" s="36">
        <v>5714401480044</v>
      </c>
      <c r="F7" s="36" t="s">
        <v>679</v>
      </c>
      <c r="G7" s="43" t="s">
        <v>377</v>
      </c>
      <c r="H7" s="36" t="s">
        <v>679</v>
      </c>
      <c r="I7" s="44" t="b">
        <f>TRUE()</f>
        <v>1</v>
      </c>
      <c r="J7" s="45" t="b">
        <f>TRUE()</f>
        <v>1</v>
      </c>
      <c r="K7" s="36" t="s">
        <v>809</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t="b">
        <f>FALSE()</f>
        <v>0</v>
      </c>
      <c r="D8" s="42" t="b">
        <f>TRUE()</f>
        <v>1</v>
      </c>
      <c r="E8" s="36">
        <v>5714401480051</v>
      </c>
      <c r="F8" s="36" t="s">
        <v>680</v>
      </c>
      <c r="G8" s="43" t="s">
        <v>379</v>
      </c>
      <c r="H8" s="36" t="s">
        <v>680</v>
      </c>
      <c r="I8" s="44" t="b">
        <f>TRUE()</f>
        <v>1</v>
      </c>
      <c r="J8" s="45" t="b">
        <f>TRUE()</f>
        <v>1</v>
      </c>
      <c r="K8" s="36" t="s">
        <v>810</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t="b">
        <f>FALSE()</f>
        <v>0</v>
      </c>
      <c r="D9" s="42" t="b">
        <f>FALSE()</f>
        <v>0</v>
      </c>
      <c r="E9" s="36">
        <v>5714401480068</v>
      </c>
      <c r="F9" s="36" t="s">
        <v>681</v>
      </c>
      <c r="G9" s="43" t="s">
        <v>381</v>
      </c>
      <c r="H9" s="36" t="s">
        <v>681</v>
      </c>
      <c r="I9" s="44" t="b">
        <f>TRUE()</f>
        <v>1</v>
      </c>
      <c r="J9" s="45" t="b">
        <f>TRUE()</f>
        <v>1</v>
      </c>
      <c r="K9" s="36" t="s">
        <v>811</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t="b">
        <f>FALSE()</f>
        <v>0</v>
      </c>
      <c r="D10" s="42" t="b">
        <f>FALSE()</f>
        <v>0</v>
      </c>
      <c r="E10" s="36">
        <v>5714401480075</v>
      </c>
      <c r="F10" s="36" t="s">
        <v>682</v>
      </c>
      <c r="G10" s="43" t="s">
        <v>383</v>
      </c>
      <c r="H10" s="36" t="s">
        <v>682</v>
      </c>
      <c r="I10" s="44" t="b">
        <f>TRUE()</f>
        <v>1</v>
      </c>
      <c r="J10" s="45" t="b">
        <f>TRUE()</f>
        <v>1</v>
      </c>
      <c r="K10" s="36" t="s">
        <v>758</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t="b">
        <f>FALSE()</f>
        <v>0</v>
      </c>
      <c r="D11" s="42" t="b">
        <f>FALSE()</f>
        <v>0</v>
      </c>
      <c r="E11" s="36">
        <v>5714401480082</v>
      </c>
      <c r="F11" s="36" t="s">
        <v>683</v>
      </c>
      <c r="G11" s="43" t="s">
        <v>385</v>
      </c>
      <c r="H11" s="36" t="s">
        <v>683</v>
      </c>
      <c r="I11" s="44" t="b">
        <f>TRUE()</f>
        <v>1</v>
      </c>
      <c r="J11" s="45" t="b">
        <f>TRUE()</f>
        <v>1</v>
      </c>
      <c r="K11" s="36" t="s">
        <v>759</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t="b">
        <f>FALSE()</f>
        <v>0</v>
      </c>
      <c r="D12" s="42" t="b">
        <f>FALSE()</f>
        <v>0</v>
      </c>
      <c r="E12" s="36">
        <v>5714401480099</v>
      </c>
      <c r="F12" s="36" t="s">
        <v>684</v>
      </c>
      <c r="G12" s="43" t="s">
        <v>386</v>
      </c>
      <c r="H12" s="36" t="s">
        <v>684</v>
      </c>
      <c r="I12" s="44" t="b">
        <f>TRUE()</f>
        <v>1</v>
      </c>
      <c r="J12" s="45" t="b">
        <f>TRUE()</f>
        <v>1</v>
      </c>
      <c r="K12" s="36" t="s">
        <v>760</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36" t="s">
        <v>757</v>
      </c>
      <c r="C13" s="42" t="b">
        <f>FALSE()</f>
        <v>0</v>
      </c>
      <c r="D13" s="42" t="b">
        <f>FALSE()</f>
        <v>0</v>
      </c>
      <c r="E13" s="36">
        <v>5714401480105</v>
      </c>
      <c r="F13" s="36" t="s">
        <v>685</v>
      </c>
      <c r="G13" s="43" t="s">
        <v>388</v>
      </c>
      <c r="H13" s="36" t="s">
        <v>685</v>
      </c>
      <c r="I13" s="44" t="b">
        <f>TRUE()</f>
        <v>1</v>
      </c>
      <c r="J13" s="45" t="b">
        <f>TRUE()</f>
        <v>1</v>
      </c>
      <c r="K13" s="36" t="s">
        <v>761</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36">
        <v>5714401488996</v>
      </c>
      <c r="C14" s="42" t="b">
        <f>FALSE()</f>
        <v>0</v>
      </c>
      <c r="D14" s="42" t="b">
        <f>FALSE()</f>
        <v>0</v>
      </c>
      <c r="E14" s="36">
        <v>5714401480112</v>
      </c>
      <c r="F14" s="36" t="s">
        <v>686</v>
      </c>
      <c r="G14" s="43" t="s">
        <v>390</v>
      </c>
      <c r="H14" s="36" t="s">
        <v>686</v>
      </c>
      <c r="I14" s="44" t="b">
        <f>TRUE()</f>
        <v>1</v>
      </c>
      <c r="J14" s="45" t="b">
        <f>TRUE()</f>
        <v>1</v>
      </c>
      <c r="K14" s="36" t="s">
        <v>762</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t="b">
        <f>FALSE()</f>
        <v>0</v>
      </c>
      <c r="D15" s="42" t="b">
        <f>FALSE()</f>
        <v>0</v>
      </c>
      <c r="E15" s="36">
        <v>5714401480129</v>
      </c>
      <c r="F15" s="36" t="s">
        <v>687</v>
      </c>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t="b">
        <f>FALSE()</f>
        <v>0</v>
      </c>
      <c r="D16" s="42" t="b">
        <f>FALSE()</f>
        <v>0</v>
      </c>
      <c r="E16" s="36">
        <v>5714401480136</v>
      </c>
      <c r="F16" s="36" t="s">
        <v>688</v>
      </c>
      <c r="G16" s="43" t="s">
        <v>393</v>
      </c>
      <c r="H16" s="36" t="s">
        <v>688</v>
      </c>
      <c r="I16" s="44" t="b">
        <f>TRUE()</f>
        <v>1</v>
      </c>
      <c r="J16" s="45" t="b">
        <f>TRUE()</f>
        <v>1</v>
      </c>
      <c r="K16" s="36" t="s">
        <v>763</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t="b">
        <f>FALSE()</f>
        <v>0</v>
      </c>
      <c r="D17" s="42" t="b">
        <f>FALSE()</f>
        <v>0</v>
      </c>
      <c r="E17" s="36">
        <v>5714401480143</v>
      </c>
      <c r="F17" s="36" t="s">
        <v>689</v>
      </c>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t="b">
        <f>FALSE()</f>
        <v>0</v>
      </c>
      <c r="D18" s="42" t="b">
        <f>FALSE()</f>
        <v>0</v>
      </c>
      <c r="E18" s="36">
        <v>5714401480150</v>
      </c>
      <c r="F18" s="36" t="s">
        <v>690</v>
      </c>
      <c r="G18" s="43" t="s">
        <v>396</v>
      </c>
      <c r="H18" s="36" t="s">
        <v>690</v>
      </c>
      <c r="I18" s="44" t="b">
        <f>TRUE()</f>
        <v>1</v>
      </c>
      <c r="J18" s="45" t="b">
        <f>TRUE()</f>
        <v>1</v>
      </c>
      <c r="K18" s="36" t="s">
        <v>764</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t="b">
        <f>FALSE()</f>
        <v>0</v>
      </c>
      <c r="D19" s="42" t="b">
        <f>FALSE()</f>
        <v>0</v>
      </c>
      <c r="E19" s="36">
        <v>5714401480167</v>
      </c>
      <c r="F19" s="36" t="s">
        <v>691</v>
      </c>
      <c r="G19" s="43" t="s">
        <v>397</v>
      </c>
      <c r="H19" s="36" t="s">
        <v>691</v>
      </c>
      <c r="I19" s="44" t="b">
        <f>TRUE()</f>
        <v>1</v>
      </c>
      <c r="J19" s="45" t="b">
        <f>TRUE()</f>
        <v>1</v>
      </c>
      <c r="K19" s="36" t="s">
        <v>765</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417</v>
      </c>
      <c r="C20" s="42" t="b">
        <f>FALSE()</f>
        <v>0</v>
      </c>
      <c r="D20" s="42" t="b">
        <f>FALSE()</f>
        <v>0</v>
      </c>
      <c r="E20" s="36">
        <v>5714401480174</v>
      </c>
      <c r="F20" s="36" t="s">
        <v>692</v>
      </c>
      <c r="G20" s="43" t="s">
        <v>400</v>
      </c>
      <c r="H20" s="36" t="s">
        <v>692</v>
      </c>
      <c r="I20" s="44" t="b">
        <f>TRUE()</f>
        <v>1</v>
      </c>
      <c r="J20" s="45" t="b">
        <f>TRUE()</f>
        <v>1</v>
      </c>
      <c r="K20" s="36" t="s">
        <v>766</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t="b">
        <f>FALSE()</f>
        <v>0</v>
      </c>
      <c r="D21" s="42" t="b">
        <f>FALSE()</f>
        <v>0</v>
      </c>
      <c r="E21" s="36">
        <v>5714401480181</v>
      </c>
      <c r="F21" s="36" t="s">
        <v>693</v>
      </c>
      <c r="G21" s="43" t="s">
        <v>401</v>
      </c>
      <c r="H21" s="36" t="s">
        <v>693</v>
      </c>
      <c r="I21" s="44" t="b">
        <f>TRUE()</f>
        <v>1</v>
      </c>
      <c r="J21" s="45" t="b">
        <f>TRUE()</f>
        <v>1</v>
      </c>
      <c r="K21" s="36" t="s">
        <v>812</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t="b">
        <f>FALSE()</f>
        <v>0</v>
      </c>
      <c r="D22" s="42" t="b">
        <f>FALSE()</f>
        <v>0</v>
      </c>
      <c r="E22" s="36">
        <v>5714401480198</v>
      </c>
      <c r="F22" s="36" t="s">
        <v>694</v>
      </c>
      <c r="G22" s="43" t="s">
        <v>402</v>
      </c>
      <c r="H22" s="36" t="s">
        <v>694</v>
      </c>
      <c r="I22" s="44" t="b">
        <f>TRUE()</f>
        <v>1</v>
      </c>
      <c r="J22" s="45" t="b">
        <f>TRUE()</f>
        <v>1</v>
      </c>
      <c r="K22" s="36" t="s">
        <v>767</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42" t="b">
        <f>TRUE()</f>
        <v>1</v>
      </c>
      <c r="D23" s="42" t="b">
        <f>FALSE()</f>
        <v>0</v>
      </c>
      <c r="E23" s="36">
        <v>5714401480204</v>
      </c>
      <c r="F23" s="36" t="s">
        <v>695</v>
      </c>
      <c r="G23" s="43" t="s">
        <v>404</v>
      </c>
      <c r="H23" s="36" t="s">
        <v>695</v>
      </c>
      <c r="I23" s="44" t="b">
        <f>TRUE()</f>
        <v>1</v>
      </c>
      <c r="J23" s="45" t="b">
        <f>TRUE()</f>
        <v>1</v>
      </c>
      <c r="K23" s="36" t="s">
        <v>813</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2" t="b">
        <f>FALSE()</f>
        <v>0</v>
      </c>
      <c r="D24" s="42" t="b">
        <f>TRUE()</f>
        <v>1</v>
      </c>
      <c r="E24" s="36">
        <v>5714401481010</v>
      </c>
      <c r="F24" s="36" t="s">
        <v>696</v>
      </c>
      <c r="G24" s="43" t="s">
        <v>370</v>
      </c>
      <c r="H24" s="36" t="s">
        <v>696</v>
      </c>
      <c r="I24" s="44" t="b">
        <f>TRUE()</f>
        <v>1</v>
      </c>
      <c r="J24" s="42" t="b">
        <f>FALSE()</f>
        <v>0</v>
      </c>
      <c r="K24" s="36" t="s">
        <v>814</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2" t="b">
        <f>FALSE()</f>
        <v>0</v>
      </c>
      <c r="D25" s="42" t="b">
        <f>TRUE()</f>
        <v>1</v>
      </c>
      <c r="E25" s="36">
        <v>5714401481027</v>
      </c>
      <c r="F25" s="36" t="s">
        <v>697</v>
      </c>
      <c r="G25" s="43" t="s">
        <v>372</v>
      </c>
      <c r="H25" s="36" t="s">
        <v>697</v>
      </c>
      <c r="I25" s="44" t="b">
        <f>TRUE()</f>
        <v>1</v>
      </c>
      <c r="J25" s="42" t="b">
        <f>FALSE()</f>
        <v>0</v>
      </c>
      <c r="K25" s="36" t="s">
        <v>815</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2" t="b">
        <f>FALSE()</f>
        <v>0</v>
      </c>
      <c r="D26" s="42" t="b">
        <f>TRUE()</f>
        <v>1</v>
      </c>
      <c r="E26" s="36">
        <v>5714401481034</v>
      </c>
      <c r="F26" s="36" t="s">
        <v>698</v>
      </c>
      <c r="G26" s="43" t="s">
        <v>375</v>
      </c>
      <c r="H26" s="36" t="s">
        <v>698</v>
      </c>
      <c r="I26" s="44" t="b">
        <f>TRUE()</f>
        <v>1</v>
      </c>
      <c r="J26" s="42" t="b">
        <f>FALSE()</f>
        <v>0</v>
      </c>
      <c r="K26" s="36" t="s">
        <v>816</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42" t="b">
        <f>FALSE()</f>
        <v>0</v>
      </c>
      <c r="D27" s="42" t="b">
        <f>TRUE()</f>
        <v>1</v>
      </c>
      <c r="E27" s="36">
        <v>5714401481041</v>
      </c>
      <c r="F27" s="36" t="s">
        <v>699</v>
      </c>
      <c r="G27" s="43" t="s">
        <v>377</v>
      </c>
      <c r="H27" s="36" t="s">
        <v>699</v>
      </c>
      <c r="I27" s="44" t="b">
        <f>TRUE()</f>
        <v>1</v>
      </c>
      <c r="J27" s="42" t="b">
        <f>FALSE()</f>
        <v>0</v>
      </c>
      <c r="K27" s="36" t="s">
        <v>817</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818</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2" t="b">
        <f>FALSE()</f>
        <v>0</v>
      </c>
      <c r="D29" s="42" t="b">
        <f>FALSE()</f>
        <v>0</v>
      </c>
      <c r="E29" s="36">
        <v>5714401481065</v>
      </c>
      <c r="F29" s="36" t="s">
        <v>701</v>
      </c>
      <c r="G29" s="43" t="s">
        <v>381</v>
      </c>
      <c r="H29" s="36" t="s">
        <v>701</v>
      </c>
      <c r="I29" s="44" t="b">
        <f>TRUE()</f>
        <v>1</v>
      </c>
      <c r="J29" s="42" t="b">
        <f>FALSE()</f>
        <v>0</v>
      </c>
      <c r="K29" s="36" t="s">
        <v>819</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768</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2" t="b">
        <f>FALSE()</f>
        <v>0</v>
      </c>
      <c r="D31" s="42" t="b">
        <f>FALSE()</f>
        <v>0</v>
      </c>
      <c r="E31" s="36">
        <v>5714401481089</v>
      </c>
      <c r="F31" s="36" t="s">
        <v>703</v>
      </c>
      <c r="G31" s="43" t="s">
        <v>385</v>
      </c>
      <c r="H31" s="36" t="s">
        <v>703</v>
      </c>
      <c r="I31" s="44" t="b">
        <f>TRUE()</f>
        <v>1</v>
      </c>
      <c r="J31" s="42" t="b">
        <f>FALSE()</f>
        <v>0</v>
      </c>
      <c r="K31" s="36" t="s">
        <v>769</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770</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2" t="b">
        <f>FALSE()</f>
        <v>0</v>
      </c>
      <c r="D33" s="42" t="b">
        <f>FALSE()</f>
        <v>0</v>
      </c>
      <c r="E33" s="36">
        <v>5714401481102</v>
      </c>
      <c r="F33" s="36" t="s">
        <v>705</v>
      </c>
      <c r="G33" s="43" t="s">
        <v>388</v>
      </c>
      <c r="H33" s="36" t="s">
        <v>705</v>
      </c>
      <c r="I33" s="44" t="b">
        <f>TRUE()</f>
        <v>1</v>
      </c>
      <c r="J33" s="42" t="b">
        <f>FALSE()</f>
        <v>0</v>
      </c>
      <c r="K33" s="36" t="s">
        <v>771</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772</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590</v>
      </c>
      <c r="C36" s="42" t="b">
        <f>FALSE()</f>
        <v>0</v>
      </c>
      <c r="D36" s="42" t="b">
        <f>FALSE()</f>
        <v>0</v>
      </c>
      <c r="E36" s="36">
        <v>5714401481133</v>
      </c>
      <c r="F36" s="36" t="s">
        <v>708</v>
      </c>
      <c r="G36" s="43" t="s">
        <v>393</v>
      </c>
      <c r="H36" s="36" t="s">
        <v>708</v>
      </c>
      <c r="I36" s="44" t="b">
        <f>TRUE()</f>
        <v>1</v>
      </c>
      <c r="J36" s="42" t="b">
        <f>FALSE()</f>
        <v>0</v>
      </c>
      <c r="K36" s="36" t="s">
        <v>773</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774</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775</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776</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820</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777</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821</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t="b">
        <f>FALSE()</f>
        <v>0</v>
      </c>
      <c r="D44" s="42" t="b">
        <f>TRUE()</f>
        <v>1</v>
      </c>
      <c r="E44" s="36">
        <v>5714401482017</v>
      </c>
      <c r="F44" s="36" t="s">
        <v>716</v>
      </c>
      <c r="G44" s="43" t="s">
        <v>370</v>
      </c>
      <c r="H44" s="36" t="s">
        <v>716</v>
      </c>
      <c r="I44" s="44" t="b">
        <f>TRUE()</f>
        <v>1</v>
      </c>
      <c r="J44" s="45" t="b">
        <f>TRUE()</f>
        <v>1</v>
      </c>
      <c r="K44" s="36" t="s">
        <v>778</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t="b">
        <f>FALSE()</f>
        <v>0</v>
      </c>
      <c r="D45" s="42" t="b">
        <f>TRUE()</f>
        <v>1</v>
      </c>
      <c r="E45" s="36">
        <v>5714401482024</v>
      </c>
      <c r="F45" s="36" t="s">
        <v>717</v>
      </c>
      <c r="G45" s="43" t="s">
        <v>372</v>
      </c>
      <c r="H45" s="36" t="s">
        <v>717</v>
      </c>
      <c r="I45" s="44" t="b">
        <f>TRUE()</f>
        <v>1</v>
      </c>
      <c r="J45" s="45" t="b">
        <f>TRUE()</f>
        <v>1</v>
      </c>
      <c r="K45" s="36" t="s">
        <v>779</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t="b">
        <f>FALSE()</f>
        <v>0</v>
      </c>
      <c r="D46" s="42" t="b">
        <f>TRUE()</f>
        <v>1</v>
      </c>
      <c r="E46" s="36">
        <v>5714401482031</v>
      </c>
      <c r="F46" s="36" t="s">
        <v>718</v>
      </c>
      <c r="G46" s="43" t="s">
        <v>375</v>
      </c>
      <c r="H46" s="36" t="s">
        <v>718</v>
      </c>
      <c r="I46" s="44" t="b">
        <f>TRUE()</f>
        <v>1</v>
      </c>
      <c r="J46" s="45" t="b">
        <f>TRUE()</f>
        <v>1</v>
      </c>
      <c r="K46" s="36" t="s">
        <v>780</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t="b">
        <f>FALSE()</f>
        <v>0</v>
      </c>
      <c r="D47" s="42" t="b">
        <f>TRUE()</f>
        <v>1</v>
      </c>
      <c r="E47" s="36">
        <v>5714401482048</v>
      </c>
      <c r="F47" s="36" t="s">
        <v>719</v>
      </c>
      <c r="G47" s="43" t="s">
        <v>377</v>
      </c>
      <c r="H47" s="36" t="s">
        <v>719</v>
      </c>
      <c r="I47" s="44" t="b">
        <f>TRUE()</f>
        <v>1</v>
      </c>
      <c r="J47" s="45" t="b">
        <f>TRUE()</f>
        <v>1</v>
      </c>
      <c r="K47" s="36" t="s">
        <v>781</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t="b">
        <f>FALSE()</f>
        <v>0</v>
      </c>
      <c r="D48" s="42" t="b">
        <f>TRUE()</f>
        <v>1</v>
      </c>
      <c r="E48" s="36">
        <v>5714401482055</v>
      </c>
      <c r="F48" s="36" t="s">
        <v>720</v>
      </c>
      <c r="G48" s="43" t="s">
        <v>379</v>
      </c>
      <c r="H48" s="36" t="s">
        <v>720</v>
      </c>
      <c r="I48" s="44" t="b">
        <f>TRUE()</f>
        <v>1</v>
      </c>
      <c r="J48" s="45" t="b">
        <f>TRUE()</f>
        <v>1</v>
      </c>
      <c r="K48" s="36" t="s">
        <v>782</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t="b">
        <f>FALSE()</f>
        <v>0</v>
      </c>
      <c r="D49" s="42" t="b">
        <f>FALSE()</f>
        <v>0</v>
      </c>
      <c r="E49" s="36">
        <v>5714401482062</v>
      </c>
      <c r="F49" s="36" t="s">
        <v>721</v>
      </c>
      <c r="G49" s="43" t="s">
        <v>381</v>
      </c>
      <c r="H49" s="36" t="s">
        <v>721</v>
      </c>
      <c r="I49" s="44" t="b">
        <f>TRUE()</f>
        <v>1</v>
      </c>
      <c r="J49" s="45" t="b">
        <f>TRUE()</f>
        <v>1</v>
      </c>
      <c r="K49" s="36" t="s">
        <v>783</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t="b">
        <f>FALSE()</f>
        <v>0</v>
      </c>
      <c r="D50" s="42" t="b">
        <f>FALSE()</f>
        <v>0</v>
      </c>
      <c r="E50" s="36">
        <v>5714401482079</v>
      </c>
      <c r="F50" s="36" t="s">
        <v>722</v>
      </c>
      <c r="G50" s="43" t="s">
        <v>383</v>
      </c>
      <c r="H50" s="36" t="s">
        <v>722</v>
      </c>
      <c r="I50" s="44" t="b">
        <f>TRUE()</f>
        <v>1</v>
      </c>
      <c r="J50" s="45" t="b">
        <f>TRUE()</f>
        <v>1</v>
      </c>
      <c r="K50" s="36" t="s">
        <v>784</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t="b">
        <f>FALSE()</f>
        <v>0</v>
      </c>
      <c r="D51" s="42" t="b">
        <f>FALSE()</f>
        <v>0</v>
      </c>
      <c r="E51" s="36">
        <v>5714401482086</v>
      </c>
      <c r="F51" s="36" t="s">
        <v>723</v>
      </c>
      <c r="G51" s="43" t="s">
        <v>385</v>
      </c>
      <c r="H51" s="36" t="s">
        <v>723</v>
      </c>
      <c r="I51" s="44" t="b">
        <f>TRUE()</f>
        <v>1</v>
      </c>
      <c r="J51" s="45" t="b">
        <f>TRUE()</f>
        <v>1</v>
      </c>
      <c r="K51" s="36" t="s">
        <v>785</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t="b">
        <f>FALSE()</f>
        <v>0</v>
      </c>
      <c r="D52" s="42" t="b">
        <f>FALSE()</f>
        <v>0</v>
      </c>
      <c r="E52" s="36">
        <v>5714401482093</v>
      </c>
      <c r="F52" s="36" t="s">
        <v>724</v>
      </c>
      <c r="G52" s="43" t="s">
        <v>386</v>
      </c>
      <c r="H52" s="36" t="s">
        <v>724</v>
      </c>
      <c r="I52" s="44" t="b">
        <f>TRUE()</f>
        <v>1</v>
      </c>
      <c r="J52" s="45" t="b">
        <f>TRUE()</f>
        <v>1</v>
      </c>
      <c r="K52" s="36" t="s">
        <v>786</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t="b">
        <f>FALSE()</f>
        <v>0</v>
      </c>
      <c r="D53" s="42" t="b">
        <f>FALSE()</f>
        <v>0</v>
      </c>
      <c r="E53" s="36">
        <v>5714401482109</v>
      </c>
      <c r="F53" s="36" t="s">
        <v>725</v>
      </c>
      <c r="G53" s="43" t="s">
        <v>388</v>
      </c>
      <c r="H53" s="36" t="s">
        <v>725</v>
      </c>
      <c r="I53" s="44" t="b">
        <f>TRUE()</f>
        <v>1</v>
      </c>
      <c r="J53" s="45" t="b">
        <f>TRUE()</f>
        <v>1</v>
      </c>
      <c r="K53" s="36" t="s">
        <v>787</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t="b">
        <f>FALSE()</f>
        <v>0</v>
      </c>
      <c r="D54" s="42" t="b">
        <f>FALSE()</f>
        <v>0</v>
      </c>
      <c r="E54" s="36">
        <v>5714401482116</v>
      </c>
      <c r="F54" s="36" t="s">
        <v>726</v>
      </c>
      <c r="G54" s="43" t="s">
        <v>390</v>
      </c>
      <c r="H54" s="36" t="s">
        <v>726</v>
      </c>
      <c r="I54" s="44" t="b">
        <f>TRUE()</f>
        <v>1</v>
      </c>
      <c r="J54" s="45" t="b">
        <f>TRUE()</f>
        <v>1</v>
      </c>
      <c r="K54" s="36" t="s">
        <v>788</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t="b">
        <f>FALSE()</f>
        <v>0</v>
      </c>
      <c r="D55" s="42" t="b">
        <f>FALSE()</f>
        <v>0</v>
      </c>
      <c r="E55" s="36">
        <v>5714401482123</v>
      </c>
      <c r="F55" s="36" t="s">
        <v>727</v>
      </c>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t="b">
        <f>FALSE()</f>
        <v>0</v>
      </c>
      <c r="D56" s="42" t="b">
        <f>FALSE()</f>
        <v>0</v>
      </c>
      <c r="E56" s="36">
        <v>5714401482130</v>
      </c>
      <c r="F56" s="36" t="s">
        <v>728</v>
      </c>
      <c r="G56" s="43" t="s">
        <v>393</v>
      </c>
      <c r="H56" s="36" t="s">
        <v>728</v>
      </c>
      <c r="I56" s="44" t="b">
        <f>TRUE()</f>
        <v>1</v>
      </c>
      <c r="J56" s="45" t="b">
        <f>TRUE()</f>
        <v>1</v>
      </c>
      <c r="K56" s="36" t="s">
        <v>789</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t="b">
        <f>FALSE()</f>
        <v>0</v>
      </c>
      <c r="D57" s="42" t="b">
        <f>FALSE()</f>
        <v>0</v>
      </c>
      <c r="E57" s="36">
        <v>5714401482147</v>
      </c>
      <c r="F57" s="36" t="s">
        <v>729</v>
      </c>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t="b">
        <f>FALSE()</f>
        <v>0</v>
      </c>
      <c r="D58" s="42" t="b">
        <f>FALSE()</f>
        <v>0</v>
      </c>
      <c r="E58" s="36">
        <v>5714401482154</v>
      </c>
      <c r="F58" s="36" t="s">
        <v>730</v>
      </c>
      <c r="G58" s="43" t="s">
        <v>396</v>
      </c>
      <c r="H58" s="36" t="s">
        <v>730</v>
      </c>
      <c r="I58" s="44" t="b">
        <f>TRUE()</f>
        <v>1</v>
      </c>
      <c r="J58" s="45" t="b">
        <f>TRUE()</f>
        <v>1</v>
      </c>
      <c r="K58" s="36" t="s">
        <v>790</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t="b">
        <f>FALSE()</f>
        <v>0</v>
      </c>
      <c r="D59" s="42" t="b">
        <f>FALSE()</f>
        <v>0</v>
      </c>
      <c r="E59" s="36">
        <v>5714401482161</v>
      </c>
      <c r="F59" s="36" t="s">
        <v>731</v>
      </c>
      <c r="G59" s="43" t="s">
        <v>397</v>
      </c>
      <c r="H59" s="36" t="s">
        <v>731</v>
      </c>
      <c r="I59" s="44" t="b">
        <f>TRUE()</f>
        <v>1</v>
      </c>
      <c r="J59" s="45" t="b">
        <f>TRUE()</f>
        <v>1</v>
      </c>
      <c r="K59" s="36" t="s">
        <v>791</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t="b">
        <f>FALSE()</f>
        <v>0</v>
      </c>
      <c r="D60" s="42" t="b">
        <f>FALSE()</f>
        <v>0</v>
      </c>
      <c r="E60" s="36">
        <v>5714401482178</v>
      </c>
      <c r="F60" s="36" t="s">
        <v>732</v>
      </c>
      <c r="G60" s="43" t="s">
        <v>400</v>
      </c>
      <c r="H60" s="36" t="s">
        <v>732</v>
      </c>
      <c r="I60" s="44" t="b">
        <f>TRUE()</f>
        <v>1</v>
      </c>
      <c r="J60" s="45" t="b">
        <f>TRUE()</f>
        <v>1</v>
      </c>
      <c r="K60" s="36" t="s">
        <v>792</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t="b">
        <f>FALSE()</f>
        <v>0</v>
      </c>
      <c r="D61" s="42" t="b">
        <f>FALSE()</f>
        <v>0</v>
      </c>
      <c r="E61" s="36">
        <v>5714401482185</v>
      </c>
      <c r="F61" s="36" t="s">
        <v>733</v>
      </c>
      <c r="G61" s="43" t="s">
        <v>401</v>
      </c>
      <c r="H61" s="36" t="s">
        <v>733</v>
      </c>
      <c r="I61" s="44" t="b">
        <f>TRUE()</f>
        <v>1</v>
      </c>
      <c r="J61" s="45" t="b">
        <f>TRUE()</f>
        <v>1</v>
      </c>
      <c r="K61" s="36" t="s">
        <v>793</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t="b">
        <f>FALSE()</f>
        <v>0</v>
      </c>
      <c r="D62" s="42" t="b">
        <f>FALSE()</f>
        <v>0</v>
      </c>
      <c r="E62" s="36">
        <v>5714401482192</v>
      </c>
      <c r="F62" s="36" t="s">
        <v>734</v>
      </c>
      <c r="G62" s="43" t="s">
        <v>402</v>
      </c>
      <c r="H62" s="36" t="s">
        <v>734</v>
      </c>
      <c r="I62" s="44" t="b">
        <f>TRUE()</f>
        <v>1</v>
      </c>
      <c r="J62" s="45" t="b">
        <f>TRUE()</f>
        <v>1</v>
      </c>
      <c r="K62" s="36" t="s">
        <v>794</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t="b">
        <f>TRUE()</f>
        <v>1</v>
      </c>
      <c r="D63" s="42" t="b">
        <f>FALSE()</f>
        <v>0</v>
      </c>
      <c r="E63" s="36">
        <v>5714401482208</v>
      </c>
      <c r="F63" s="36" t="s">
        <v>735</v>
      </c>
      <c r="G63" s="43" t="s">
        <v>404</v>
      </c>
      <c r="H63" s="36" t="s">
        <v>735</v>
      </c>
      <c r="I63" s="44" t="b">
        <f>TRUE()</f>
        <v>1</v>
      </c>
      <c r="J63" s="45" t="b">
        <f>TRUE()</f>
        <v>1</v>
      </c>
      <c r="K63" s="36" t="s">
        <v>795</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t="b">
        <f>FALSE()</f>
        <v>0</v>
      </c>
      <c r="D64" s="42" t="b">
        <f>TRUE()</f>
        <v>1</v>
      </c>
      <c r="E64" s="36">
        <v>5714401483014</v>
      </c>
      <c r="F64" s="36" t="s">
        <v>736</v>
      </c>
      <c r="G64" s="43" t="s">
        <v>370</v>
      </c>
      <c r="H64" s="36" t="s">
        <v>736</v>
      </c>
      <c r="I64" s="44" t="b">
        <f>TRUE()</f>
        <v>1</v>
      </c>
      <c r="J64" s="42" t="b">
        <f>FALSE()</f>
        <v>0</v>
      </c>
      <c r="K64" s="36" t="s">
        <v>778</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t="b">
        <f>FALSE()</f>
        <v>0</v>
      </c>
      <c r="D65" s="42" t="b">
        <f>TRUE()</f>
        <v>1</v>
      </c>
      <c r="E65" s="36">
        <v>5714401483021</v>
      </c>
      <c r="F65" s="36" t="s">
        <v>737</v>
      </c>
      <c r="G65" s="43" t="s">
        <v>372</v>
      </c>
      <c r="H65" s="36" t="s">
        <v>737</v>
      </c>
      <c r="I65" s="44" t="b">
        <f>TRUE()</f>
        <v>1</v>
      </c>
      <c r="J65" s="42" t="b">
        <f>FALSE()</f>
        <v>0</v>
      </c>
      <c r="K65" s="36" t="s">
        <v>796</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t="b">
        <f>FALSE()</f>
        <v>0</v>
      </c>
      <c r="D66" s="42" t="b">
        <f>TRUE()</f>
        <v>1</v>
      </c>
      <c r="E66" s="36">
        <v>5714401483038</v>
      </c>
      <c r="F66" s="36" t="s">
        <v>738</v>
      </c>
      <c r="G66" s="43" t="s">
        <v>375</v>
      </c>
      <c r="H66" s="36" t="s">
        <v>738</v>
      </c>
      <c r="I66" s="44" t="b">
        <f>TRUE()</f>
        <v>1</v>
      </c>
      <c r="J66" s="42" t="b">
        <f>FALSE()</f>
        <v>0</v>
      </c>
      <c r="K66" s="36" t="s">
        <v>797</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t="b">
        <f>FALSE()</f>
        <v>0</v>
      </c>
      <c r="D67" s="42" t="b">
        <f>TRUE()</f>
        <v>1</v>
      </c>
      <c r="E67" s="36">
        <v>5714401483045</v>
      </c>
      <c r="F67" s="36" t="s">
        <v>739</v>
      </c>
      <c r="G67" s="43" t="s">
        <v>377</v>
      </c>
      <c r="H67" s="36" t="s">
        <v>739</v>
      </c>
      <c r="I67" s="44" t="b">
        <f>TRUE()</f>
        <v>1</v>
      </c>
      <c r="J67" s="42" t="b">
        <f>FALSE()</f>
        <v>0</v>
      </c>
      <c r="K67" s="36" t="s">
        <v>798</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t="b">
        <f>FALSE()</f>
        <v>0</v>
      </c>
      <c r="D68" s="42" t="b">
        <f>TRUE()</f>
        <v>1</v>
      </c>
      <c r="E68" s="36">
        <v>5714401483052</v>
      </c>
      <c r="F68" s="36" t="s">
        <v>740</v>
      </c>
      <c r="G68" s="43" t="s">
        <v>379</v>
      </c>
      <c r="H68" s="36" t="s">
        <v>740</v>
      </c>
      <c r="I68" s="44" t="b">
        <f>TRUE()</f>
        <v>1</v>
      </c>
      <c r="J68" s="42" t="b">
        <f>FALSE()</f>
        <v>0</v>
      </c>
      <c r="K68" s="36" t="s">
        <v>799</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t="b">
        <f>FALSE()</f>
        <v>0</v>
      </c>
      <c r="D69" s="42" t="b">
        <f>FALSE()</f>
        <v>0</v>
      </c>
      <c r="E69" s="36">
        <v>5714401483069</v>
      </c>
      <c r="F69" s="36" t="s">
        <v>741</v>
      </c>
      <c r="G69" s="43" t="s">
        <v>381</v>
      </c>
      <c r="H69" s="36" t="s">
        <v>741</v>
      </c>
      <c r="I69" s="44" t="b">
        <f>TRUE()</f>
        <v>1</v>
      </c>
      <c r="J69" s="42" t="b">
        <f>FALSE()</f>
        <v>0</v>
      </c>
      <c r="K69" s="36" t="s">
        <v>800</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t="b">
        <f>FALSE()</f>
        <v>0</v>
      </c>
      <c r="D70" s="42" t="b">
        <f>FALSE()</f>
        <v>0</v>
      </c>
      <c r="E70" s="36">
        <v>5714401483076</v>
      </c>
      <c r="F70" s="36" t="s">
        <v>742</v>
      </c>
      <c r="G70" s="43" t="s">
        <v>383</v>
      </c>
      <c r="H70" s="36" t="s">
        <v>742</v>
      </c>
      <c r="I70" s="44" t="b">
        <f>TRUE()</f>
        <v>1</v>
      </c>
      <c r="J70" s="42" t="b">
        <f>FALSE()</f>
        <v>0</v>
      </c>
      <c r="K70" s="36" t="s">
        <v>801</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t="b">
        <f>FALSE()</f>
        <v>0</v>
      </c>
      <c r="D71" s="42" t="b">
        <f>FALSE()</f>
        <v>0</v>
      </c>
      <c r="E71" s="36">
        <v>5714401483083</v>
      </c>
      <c r="F71" s="36" t="s">
        <v>743</v>
      </c>
      <c r="G71" s="43" t="s">
        <v>385</v>
      </c>
      <c r="H71" s="36" t="s">
        <v>743</v>
      </c>
      <c r="I71" s="44" t="b">
        <f>TRUE()</f>
        <v>1</v>
      </c>
      <c r="J71" s="42" t="b">
        <f>FALSE()</f>
        <v>0</v>
      </c>
      <c r="K71" s="36" t="s">
        <v>785</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t="b">
        <f>FALSE()</f>
        <v>0</v>
      </c>
      <c r="D72" s="42" t="b">
        <f>FALSE()</f>
        <v>0</v>
      </c>
      <c r="E72" s="36">
        <v>5714401483090</v>
      </c>
      <c r="F72" s="36" t="s">
        <v>744</v>
      </c>
      <c r="G72" s="43" t="s">
        <v>386</v>
      </c>
      <c r="H72" s="36" t="s">
        <v>744</v>
      </c>
      <c r="I72" s="44" t="b">
        <f>TRUE()</f>
        <v>1</v>
      </c>
      <c r="J72" s="42" t="b">
        <f>FALSE()</f>
        <v>0</v>
      </c>
      <c r="K72" s="36" t="s">
        <v>786</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t="b">
        <f>FALSE()</f>
        <v>0</v>
      </c>
      <c r="D73" s="42" t="b">
        <f>FALSE()</f>
        <v>0</v>
      </c>
      <c r="E73" s="36">
        <v>5714401483106</v>
      </c>
      <c r="F73" s="36" t="s">
        <v>745</v>
      </c>
      <c r="G73" s="43" t="s">
        <v>388</v>
      </c>
      <c r="H73" s="36" t="s">
        <v>745</v>
      </c>
      <c r="I73" s="44" t="b">
        <f>TRUE()</f>
        <v>1</v>
      </c>
      <c r="J73" s="42" t="b">
        <f>FALSE()</f>
        <v>0</v>
      </c>
      <c r="K73" s="36" t="s">
        <v>787</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t="b">
        <f>FALSE()</f>
        <v>0</v>
      </c>
      <c r="D74" s="42" t="b">
        <f>FALSE()</f>
        <v>0</v>
      </c>
      <c r="E74" s="36">
        <v>5714401483113</v>
      </c>
      <c r="F74" s="36" t="s">
        <v>746</v>
      </c>
      <c r="G74" s="43" t="s">
        <v>390</v>
      </c>
      <c r="H74" s="36" t="s">
        <v>746</v>
      </c>
      <c r="I74" s="44" t="b">
        <f>TRUE()</f>
        <v>1</v>
      </c>
      <c r="J74" s="42" t="b">
        <f>FALSE()</f>
        <v>0</v>
      </c>
      <c r="K74" s="36" t="s">
        <v>788</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t="b">
        <f>FALSE()</f>
        <v>0</v>
      </c>
      <c r="D75" s="42" t="b">
        <f>FALSE()</f>
        <v>0</v>
      </c>
      <c r="E75" s="36">
        <v>5714401483120</v>
      </c>
      <c r="F75" s="36" t="s">
        <v>747</v>
      </c>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t="b">
        <f>FALSE()</f>
        <v>0</v>
      </c>
      <c r="D76" s="42" t="b">
        <f>FALSE()</f>
        <v>0</v>
      </c>
      <c r="E76" s="36">
        <v>5714401483137</v>
      </c>
      <c r="F76" s="36" t="s">
        <v>748</v>
      </c>
      <c r="G76" s="43" t="s">
        <v>393</v>
      </c>
      <c r="H76" s="36" t="s">
        <v>748</v>
      </c>
      <c r="I76" s="44" t="b">
        <f>TRUE()</f>
        <v>1</v>
      </c>
      <c r="J76" s="42" t="b">
        <f>FALSE()</f>
        <v>0</v>
      </c>
      <c r="K76" s="36" t="s">
        <v>789</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t="b">
        <f>FALSE()</f>
        <v>0</v>
      </c>
      <c r="D77" s="42" t="b">
        <f>FALSE()</f>
        <v>0</v>
      </c>
      <c r="E77" s="36">
        <v>5714401483144</v>
      </c>
      <c r="F77" s="36" t="s">
        <v>749</v>
      </c>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t="b">
        <f>FALSE()</f>
        <v>0</v>
      </c>
      <c r="D78" s="42" t="b">
        <f>FALSE()</f>
        <v>0</v>
      </c>
      <c r="E78" s="36">
        <v>5714401483151</v>
      </c>
      <c r="F78" s="36" t="s">
        <v>750</v>
      </c>
      <c r="G78" s="43" t="s">
        <v>396</v>
      </c>
      <c r="H78" s="36" t="s">
        <v>750</v>
      </c>
      <c r="I78" s="44" t="b">
        <f>TRUE()</f>
        <v>1</v>
      </c>
      <c r="J78" s="42" t="b">
        <f>FALSE()</f>
        <v>0</v>
      </c>
      <c r="K78" s="36" t="s">
        <v>802</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t="b">
        <f>FALSE()</f>
        <v>0</v>
      </c>
      <c r="D79" s="42" t="b">
        <f>FALSE()</f>
        <v>0</v>
      </c>
      <c r="E79" s="36">
        <v>5714401483168</v>
      </c>
      <c r="F79" s="36" t="s">
        <v>751</v>
      </c>
      <c r="G79" s="43" t="s">
        <v>397</v>
      </c>
      <c r="H79" s="36" t="s">
        <v>751</v>
      </c>
      <c r="I79" s="44" t="b">
        <f>TRUE()</f>
        <v>1</v>
      </c>
      <c r="J79" s="42" t="b">
        <f>FALSE()</f>
        <v>0</v>
      </c>
      <c r="K79" s="36" t="s">
        <v>803</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t="b">
        <f>FALSE()</f>
        <v>0</v>
      </c>
      <c r="D80" s="42" t="b">
        <f>FALSE()</f>
        <v>0</v>
      </c>
      <c r="E80" s="36">
        <v>5714401483175</v>
      </c>
      <c r="F80" s="36" t="s">
        <v>752</v>
      </c>
      <c r="G80" s="43" t="s">
        <v>400</v>
      </c>
      <c r="H80" s="36" t="s">
        <v>752</v>
      </c>
      <c r="I80" s="44" t="b">
        <f>TRUE()</f>
        <v>1</v>
      </c>
      <c r="J80" s="42" t="b">
        <f>FALSE()</f>
        <v>0</v>
      </c>
      <c r="K80" s="36" t="s">
        <v>804</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t="b">
        <f>FALSE()</f>
        <v>0</v>
      </c>
      <c r="D81" s="42" t="b">
        <f>FALSE()</f>
        <v>0</v>
      </c>
      <c r="E81" s="36">
        <v>5714401483182</v>
      </c>
      <c r="F81" s="36" t="s">
        <v>753</v>
      </c>
      <c r="G81" s="43" t="s">
        <v>401</v>
      </c>
      <c r="H81" s="36" t="s">
        <v>753</v>
      </c>
      <c r="I81" s="44" t="b">
        <f>TRUE()</f>
        <v>1</v>
      </c>
      <c r="J81" s="42" t="b">
        <f>FALSE()</f>
        <v>0</v>
      </c>
      <c r="K81" s="36" t="s">
        <v>805</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t="b">
        <f>FALSE()</f>
        <v>0</v>
      </c>
      <c r="D82" s="42" t="b">
        <f>FALSE()</f>
        <v>0</v>
      </c>
      <c r="E82" s="36">
        <v>5714401483199</v>
      </c>
      <c r="F82" s="36" t="s">
        <v>754</v>
      </c>
      <c r="G82" s="43" t="s">
        <v>402</v>
      </c>
      <c r="H82" s="36" t="s">
        <v>754</v>
      </c>
      <c r="I82" s="44" t="b">
        <f>TRUE()</f>
        <v>1</v>
      </c>
      <c r="J82" s="42" t="b">
        <f>FALSE()</f>
        <v>0</v>
      </c>
      <c r="K82" s="36" t="s">
        <v>794</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t="b">
        <f>TRUE()</f>
        <v>1</v>
      </c>
      <c r="D83" s="42" t="b">
        <f>FALSE()</f>
        <v>0</v>
      </c>
      <c r="E83" s="36">
        <v>5714401483205</v>
      </c>
      <c r="F83" s="36" t="s">
        <v>755</v>
      </c>
      <c r="G83" s="43" t="s">
        <v>404</v>
      </c>
      <c r="H83" s="36" t="s">
        <v>755</v>
      </c>
      <c r="I83" s="44" t="b">
        <f>TRUE()</f>
        <v>1</v>
      </c>
      <c r="J83" s="42" t="b">
        <f>FALSE()</f>
        <v>0</v>
      </c>
      <c r="K83" s="36" t="s">
        <v>803</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2024-07-24T20:40:04Z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