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510/"/>
    </mc:Choice>
  </mc:AlternateContent>
  <xr:revisionPtr revIDLastSave="0" documentId="13_ncr:1_{49D91BD8-35C0-224E-97A1-B0BD67A5D2B7}"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L23" i="2"/>
  <c r="J23" i="2"/>
  <c r="I23" i="2"/>
  <c r="L22" i="2"/>
  <c r="J22" i="2"/>
  <c r="FT23" i="1" s="1"/>
  <c r="I22" i="2"/>
  <c r="L21" i="2"/>
  <c r="M21" i="2" s="1"/>
  <c r="M22" i="1" s="1"/>
  <c r="J21" i="2"/>
  <c r="FR22" i="1" s="1"/>
  <c r="I21" i="2"/>
  <c r="L20" i="2"/>
  <c r="J20" i="2"/>
  <c r="I20" i="2"/>
  <c r="L19" i="2"/>
  <c r="J19" i="2"/>
  <c r="I19" i="2"/>
  <c r="L18" i="2"/>
  <c r="J18" i="2"/>
  <c r="FV19" i="1" s="1"/>
  <c r="I18" i="2"/>
  <c r="L17" i="2"/>
  <c r="J17" i="2"/>
  <c r="FT18" i="1" s="1"/>
  <c r="I17" i="2"/>
  <c r="L16" i="2"/>
  <c r="J16" i="2"/>
  <c r="I16" i="2"/>
  <c r="L15" i="2"/>
  <c r="J15" i="2"/>
  <c r="FP16" i="1" s="1"/>
  <c r="I15" i="2"/>
  <c r="L14" i="2"/>
  <c r="J14" i="2"/>
  <c r="FO15" i="1" s="1"/>
  <c r="I14" i="2"/>
  <c r="L13" i="2"/>
  <c r="J13" i="2"/>
  <c r="I13" i="2"/>
  <c r="L12" i="2"/>
  <c r="J12" i="2"/>
  <c r="FT13" i="1" s="1"/>
  <c r="I12" i="2"/>
  <c r="L11" i="2"/>
  <c r="J11" i="2"/>
  <c r="FR12" i="1" s="1"/>
  <c r="I11" i="2"/>
  <c r="L10" i="2"/>
  <c r="J10" i="2"/>
  <c r="I10" i="2"/>
  <c r="L9" i="2"/>
  <c r="J9" i="2"/>
  <c r="I9" i="2"/>
  <c r="L8" i="2"/>
  <c r="Q8" i="2" s="1"/>
  <c r="Q9" i="1" s="1"/>
  <c r="J8" i="2"/>
  <c r="FV9" i="1" s="1"/>
  <c r="I8" i="2"/>
  <c r="L7" i="2"/>
  <c r="P7" i="2" s="1"/>
  <c r="P8" i="1" s="1"/>
  <c r="J7" i="2"/>
  <c r="FT8" i="1" s="1"/>
  <c r="I7" i="2"/>
  <c r="L6" i="2"/>
  <c r="J6" i="2"/>
  <c r="I6" i="2"/>
  <c r="L5" i="2"/>
  <c r="J5" i="2"/>
  <c r="FP6" i="1" s="1"/>
  <c r="I5" i="2"/>
  <c r="L4" i="2"/>
  <c r="J4" i="2"/>
  <c r="FS5" i="1" s="1"/>
  <c r="I4" i="2"/>
  <c r="D23" i="2"/>
  <c r="D22" i="2"/>
  <c r="C22" i="2"/>
  <c r="D21" i="2"/>
  <c r="C21" i="2"/>
  <c r="D20" i="2"/>
  <c r="C20" i="2"/>
  <c r="D19" i="2"/>
  <c r="C19" i="2"/>
  <c r="CO20" i="1" s="1"/>
  <c r="L20" i="1" s="1"/>
  <c r="D18" i="2"/>
  <c r="CO19" i="1" s="1"/>
  <c r="C18" i="2"/>
  <c r="D17" i="2"/>
  <c r="C17" i="2"/>
  <c r="D16" i="2"/>
  <c r="C16" i="2"/>
  <c r="D15" i="2"/>
  <c r="C15" i="2"/>
  <c r="CO16" i="1" s="1"/>
  <c r="FE16" i="1" s="1"/>
  <c r="D14" i="2"/>
  <c r="C14" i="2"/>
  <c r="CO15" i="1" s="1"/>
  <c r="FE15" i="1" s="1"/>
  <c r="D13" i="2"/>
  <c r="CO14" i="1" s="1"/>
  <c r="L14" i="1" s="1"/>
  <c r="C13" i="2"/>
  <c r="D12" i="2"/>
  <c r="C12" i="2"/>
  <c r="D11" i="2"/>
  <c r="C11" i="2"/>
  <c r="D10" i="2"/>
  <c r="C10" i="2"/>
  <c r="CO11" i="1" s="1"/>
  <c r="L11" i="1" s="1"/>
  <c r="D9" i="2"/>
  <c r="C9" i="2"/>
  <c r="D8" i="2"/>
  <c r="CO9" i="1" s="1"/>
  <c r="L9" i="1" s="1"/>
  <c r="C8" i="2"/>
  <c r="D7" i="2"/>
  <c r="C7" i="2"/>
  <c r="D6" i="2"/>
  <c r="C6" i="2"/>
  <c r="CO7" i="1" s="1"/>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U6" i="1"/>
  <c r="FV6" i="1"/>
  <c r="FO7" i="1"/>
  <c r="FP7" i="1"/>
  <c r="FQ7" i="1"/>
  <c r="FR7" i="1"/>
  <c r="FS7" i="1"/>
  <c r="FT7" i="1"/>
  <c r="FU7" i="1"/>
  <c r="FV7" i="1"/>
  <c r="FS8" i="1"/>
  <c r="FR9" i="1"/>
  <c r="FS9" i="1"/>
  <c r="FT9" i="1"/>
  <c r="FU9" i="1"/>
  <c r="FO10" i="1"/>
  <c r="FP10" i="1"/>
  <c r="FQ10" i="1"/>
  <c r="FR10" i="1"/>
  <c r="FS10" i="1"/>
  <c r="FT10" i="1"/>
  <c r="FU10" i="1"/>
  <c r="FV10" i="1"/>
  <c r="FO11" i="1"/>
  <c r="FP11" i="1"/>
  <c r="FQ11" i="1"/>
  <c r="FR11" i="1"/>
  <c r="FS11" i="1"/>
  <c r="FT11" i="1"/>
  <c r="FU11" i="1"/>
  <c r="FV11" i="1"/>
  <c r="FO12" i="1"/>
  <c r="FP12" i="1"/>
  <c r="FQ12" i="1"/>
  <c r="FO13" i="1"/>
  <c r="FP13" i="1"/>
  <c r="FQ13" i="1"/>
  <c r="FR13" i="1"/>
  <c r="FS13" i="1"/>
  <c r="FO14" i="1"/>
  <c r="FP14" i="1"/>
  <c r="FQ14" i="1"/>
  <c r="FR14" i="1"/>
  <c r="FS14" i="1"/>
  <c r="FT14" i="1"/>
  <c r="FU14" i="1"/>
  <c r="FV14" i="1"/>
  <c r="FV15" i="1"/>
  <c r="FO16" i="1"/>
  <c r="FU16" i="1"/>
  <c r="FV16" i="1"/>
  <c r="FO17" i="1"/>
  <c r="FP17" i="1"/>
  <c r="FQ17" i="1"/>
  <c r="FR17" i="1"/>
  <c r="FS17" i="1"/>
  <c r="FT17" i="1"/>
  <c r="FU17" i="1"/>
  <c r="FV17" i="1"/>
  <c r="FS18" i="1"/>
  <c r="FR19" i="1"/>
  <c r="FS19" i="1"/>
  <c r="FT19" i="1"/>
  <c r="FU19" i="1"/>
  <c r="FO20" i="1"/>
  <c r="FP20" i="1"/>
  <c r="FQ20" i="1"/>
  <c r="FR20" i="1"/>
  <c r="FS20" i="1"/>
  <c r="FT20" i="1"/>
  <c r="FU20" i="1"/>
  <c r="FV20" i="1"/>
  <c r="FO21" i="1"/>
  <c r="FP21" i="1"/>
  <c r="FQ21" i="1"/>
  <c r="FR21" i="1"/>
  <c r="FS21" i="1"/>
  <c r="FT21" i="1"/>
  <c r="FU21" i="1"/>
  <c r="FV21" i="1"/>
  <c r="FO22" i="1"/>
  <c r="FP22" i="1"/>
  <c r="FQ22" i="1"/>
  <c r="FO23" i="1"/>
  <c r="FP23" i="1"/>
  <c r="FQ23" i="1"/>
  <c r="FR23" i="1"/>
  <c r="FS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J41" i="2"/>
  <c r="J40" i="2"/>
  <c r="J39" i="2"/>
  <c r="J38" i="2"/>
  <c r="J37" i="2"/>
  <c r="J36" i="2"/>
  <c r="J35" i="2"/>
  <c r="J34" i="2"/>
  <c r="J33" i="2"/>
  <c r="J32" i="2"/>
  <c r="J31" i="2"/>
  <c r="J30" i="2"/>
  <c r="J29" i="2"/>
  <c r="J28" i="2"/>
  <c r="J27" i="2"/>
  <c r="J26" i="2"/>
  <c r="J25" i="2"/>
  <c r="J24"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K6" i="1"/>
  <c r="K7" i="1"/>
  <c r="K10" i="1"/>
  <c r="K11" i="1"/>
  <c r="K13" i="1"/>
  <c r="K14" i="1"/>
  <c r="K15" i="1"/>
  <c r="K16" i="1"/>
  <c r="K17" i="1"/>
  <c r="K20" i="1"/>
  <c r="K21"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2" i="2"/>
  <c r="AT23" i="1" s="1"/>
  <c r="H23" i="2"/>
  <c r="H24" i="2"/>
  <c r="AT25" i="1" s="1"/>
  <c r="H25" i="2"/>
  <c r="AL26" i="1" s="1"/>
  <c r="H26" i="2"/>
  <c r="AT27" i="1" s="1"/>
  <c r="H27" i="2"/>
  <c r="AT28" i="1" s="1"/>
  <c r="H28" i="2"/>
  <c r="H29" i="2"/>
  <c r="H30" i="2"/>
  <c r="H31" i="2"/>
  <c r="H32" i="2"/>
  <c r="H33" i="2"/>
  <c r="H34" i="2"/>
  <c r="AT35" i="1" s="1"/>
  <c r="H35" i="2"/>
  <c r="AL36" i="1" s="1"/>
  <c r="H36" i="2"/>
  <c r="F37" i="1" s="1"/>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R24" i="1" s="1"/>
  <c r="Q23" i="2"/>
  <c r="Q24" i="1" s="1"/>
  <c r="M23" i="2"/>
  <c r="M24" i="1" s="1"/>
  <c r="P23" i="2"/>
  <c r="P24" i="1" s="1"/>
  <c r="V22" i="2"/>
  <c r="T22" i="2"/>
  <c r="S22" i="2"/>
  <c r="S23" i="1" s="1"/>
  <c r="R22" i="2"/>
  <c r="R23" i="1" s="1"/>
  <c r="Q22" i="2"/>
  <c r="O22" i="2"/>
  <c r="N22" i="2"/>
  <c r="N23" i="1" s="1"/>
  <c r="M22" i="2"/>
  <c r="M23" i="1" s="1"/>
  <c r="V21" i="2"/>
  <c r="Q21" i="2"/>
  <c r="Q22" i="1" s="1"/>
  <c r="P21" i="2"/>
  <c r="P22" i="1" s="1"/>
  <c r="O21" i="2"/>
  <c r="O22" i="1" s="1"/>
  <c r="N21" i="2"/>
  <c r="N22" i="1" s="1"/>
  <c r="V20" i="2"/>
  <c r="U20" i="2"/>
  <c r="T20" i="2"/>
  <c r="T21" i="1" s="1"/>
  <c r="S20" i="2"/>
  <c r="S21" i="1" s="1"/>
  <c r="R20" i="2"/>
  <c r="R21" i="1" s="1"/>
  <c r="P20" i="2"/>
  <c r="P21" i="1" s="1"/>
  <c r="O20" i="2"/>
  <c r="O21" i="1" s="1"/>
  <c r="N20" i="2"/>
  <c r="N21" i="1" s="1"/>
  <c r="V19" i="2"/>
  <c r="U19" i="2"/>
  <c r="U20" i="1" s="1"/>
  <c r="T19" i="2"/>
  <c r="T20" i="1" s="1"/>
  <c r="V18" i="2"/>
  <c r="R18" i="2"/>
  <c r="Q18" i="2"/>
  <c r="M18" i="2"/>
  <c r="P18" i="2"/>
  <c r="P19" i="1" s="1"/>
  <c r="V17" i="2"/>
  <c r="T17" i="2"/>
  <c r="T18" i="1" s="1"/>
  <c r="S17" i="2"/>
  <c r="S18" i="1" s="1"/>
  <c r="R17" i="2"/>
  <c r="Q17" i="2"/>
  <c r="P17" i="2"/>
  <c r="N17" i="2"/>
  <c r="M17" i="2"/>
  <c r="U17" i="2"/>
  <c r="U18" i="1" s="1"/>
  <c r="V16" i="2"/>
  <c r="U16" i="2"/>
  <c r="T16" i="2"/>
  <c r="T17" i="1" s="1"/>
  <c r="S16" i="2"/>
  <c r="S17" i="1" s="1"/>
  <c r="R16" i="2"/>
  <c r="Q16" i="2"/>
  <c r="P16" i="2"/>
  <c r="O16" i="2"/>
  <c r="N16" i="2"/>
  <c r="N17" i="1" s="1"/>
  <c r="M16" i="2"/>
  <c r="M17" i="1" s="1"/>
  <c r="CO17" i="1"/>
  <c r="V15" i="2"/>
  <c r="U15" i="2"/>
  <c r="U16" i="1" s="1"/>
  <c r="T15" i="2"/>
  <c r="T16" i="1" s="1"/>
  <c r="S15" i="2"/>
  <c r="R15" i="2"/>
  <c r="Q15" i="2"/>
  <c r="P15" i="2"/>
  <c r="O15" i="2"/>
  <c r="N15" i="2"/>
  <c r="N16" i="1" s="1"/>
  <c r="M15" i="2"/>
  <c r="M16" i="1" s="1"/>
  <c r="V14" i="2"/>
  <c r="U14" i="2"/>
  <c r="U15" i="1" s="1"/>
  <c r="T14" i="2"/>
  <c r="T15" i="1" s="1"/>
  <c r="P14" i="2"/>
  <c r="O14" i="2"/>
  <c r="N14" i="2"/>
  <c r="M14" i="2"/>
  <c r="S14" i="2"/>
  <c r="S15" i="1" s="1"/>
  <c r="V13" i="2"/>
  <c r="Q13" i="2"/>
  <c r="Q14" i="1" s="1"/>
  <c r="P13" i="2"/>
  <c r="P14" i="1" s="1"/>
  <c r="O13" i="2"/>
  <c r="O14" i="1" s="1"/>
  <c r="V12" i="2"/>
  <c r="U12" i="2"/>
  <c r="U13" i="1" s="1"/>
  <c r="V11" i="2"/>
  <c r="U11" i="2"/>
  <c r="T11" i="2"/>
  <c r="S11" i="2"/>
  <c r="R11" i="2"/>
  <c r="Q11" i="2"/>
  <c r="P11" i="2"/>
  <c r="O11" i="2"/>
  <c r="O12" i="1" s="1"/>
  <c r="N11" i="2"/>
  <c r="N12" i="1" s="1"/>
  <c r="M11" i="2"/>
  <c r="CO12" i="1"/>
  <c r="V10" i="2"/>
  <c r="T10" i="2"/>
  <c r="S10" i="2"/>
  <c r="S11" i="1" s="1"/>
  <c r="R10" i="2"/>
  <c r="R11" i="1" s="1"/>
  <c r="Q10" i="2"/>
  <c r="Q11" i="1" s="1"/>
  <c r="O10" i="2"/>
  <c r="O11" i="1" s="1"/>
  <c r="N10" i="2"/>
  <c r="N11" i="1" s="1"/>
  <c r="M10" i="2"/>
  <c r="M11" i="1" s="1"/>
  <c r="V9" i="2"/>
  <c r="U9" i="2"/>
  <c r="U10" i="1" s="1"/>
  <c r="T9" i="2"/>
  <c r="T10" i="1" s="1"/>
  <c r="S9" i="2"/>
  <c r="S10" i="1" s="1"/>
  <c r="R9" i="2"/>
  <c r="R10" i="1" s="1"/>
  <c r="Q9" i="2"/>
  <c r="P9" i="2"/>
  <c r="P10" i="1" s="1"/>
  <c r="O9" i="2"/>
  <c r="O10" i="1" s="1"/>
  <c r="N9" i="2"/>
  <c r="M9" i="2"/>
  <c r="M10" i="1" s="1"/>
  <c r="V8" i="2"/>
  <c r="CQ23" i="1"/>
  <c r="V7" i="2"/>
  <c r="R7" i="2"/>
  <c r="R8" i="1" s="1"/>
  <c r="Q7" i="2"/>
  <c r="Q8" i="1" s="1"/>
  <c r="V6" i="2"/>
  <c r="U6" i="2"/>
  <c r="T6" i="2"/>
  <c r="T7" i="1" s="1"/>
  <c r="Q6" i="2"/>
  <c r="Q7" i="1" s="1"/>
  <c r="P6" i="2"/>
  <c r="P7" i="1" s="1"/>
  <c r="O6" i="2"/>
  <c r="O7" i="1" s="1"/>
  <c r="N6" i="2"/>
  <c r="N7" i="1" s="1"/>
  <c r="M6" i="2"/>
  <c r="M7" i="1" s="1"/>
  <c r="S6" i="2"/>
  <c r="S7" i="1" s="1"/>
  <c r="V5" i="2"/>
  <c r="Q5" i="2"/>
  <c r="P5" i="2"/>
  <c r="P6" i="1" s="1"/>
  <c r="M5" i="2"/>
  <c r="M6" i="1" s="1"/>
  <c r="O5" i="2"/>
  <c r="O6" i="1" s="1"/>
  <c r="V4" i="2"/>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FE42" i="1"/>
  <c r="EV42" i="1"/>
  <c r="ES42" i="1"/>
  <c r="DY42" i="1"/>
  <c r="DO42" i="1"/>
  <c r="DA42" i="1"/>
  <c r="CZ42" i="1"/>
  <c r="CU42" i="1"/>
  <c r="CT42" i="1"/>
  <c r="CS42" i="1"/>
  <c r="CR42" i="1"/>
  <c r="CQ42" i="1"/>
  <c r="CP42" i="1"/>
  <c r="CO42" i="1"/>
  <c r="CL42" i="1"/>
  <c r="CK42" i="1"/>
  <c r="CJ42" i="1"/>
  <c r="CI42" i="1"/>
  <c r="CH42" i="1"/>
  <c r="CG42" i="1"/>
  <c r="BH42" i="1"/>
  <c r="BG42" i="1"/>
  <c r="BF42" i="1"/>
  <c r="BE42" i="1"/>
  <c r="AV42" i="1"/>
  <c r="AT42" i="1"/>
  <c r="AL42" i="1"/>
  <c r="AK42" i="1"/>
  <c r="AJ42" i="1"/>
  <c r="AA42" i="1"/>
  <c r="Z42" i="1"/>
  <c r="Y42" i="1"/>
  <c r="X42" i="1"/>
  <c r="W42" i="1"/>
  <c r="R42" i="1"/>
  <c r="Q42" i="1"/>
  <c r="P42" i="1"/>
  <c r="O42" i="1"/>
  <c r="L42" i="1"/>
  <c r="J42" i="1"/>
  <c r="I42" i="1"/>
  <c r="H42" i="1"/>
  <c r="E42" i="1"/>
  <c r="D42" i="1"/>
  <c r="C42" i="1"/>
  <c r="B42" i="1"/>
  <c r="A42" i="1"/>
  <c r="FM41" i="1"/>
  <c r="FJ41" i="1"/>
  <c r="FI41" i="1"/>
  <c r="FH41" i="1"/>
  <c r="FE41" i="1"/>
  <c r="EV41" i="1"/>
  <c r="ES41" i="1"/>
  <c r="DY41" i="1"/>
  <c r="DO41" i="1"/>
  <c r="DA41" i="1"/>
  <c r="CZ41" i="1"/>
  <c r="CU41" i="1"/>
  <c r="CT41" i="1"/>
  <c r="CS41" i="1"/>
  <c r="CR41" i="1"/>
  <c r="CQ41" i="1"/>
  <c r="CP41" i="1"/>
  <c r="CO41" i="1"/>
  <c r="CL41" i="1"/>
  <c r="CK41" i="1"/>
  <c r="CJ41" i="1"/>
  <c r="CI41" i="1"/>
  <c r="CH41" i="1"/>
  <c r="CG41" i="1"/>
  <c r="BH41" i="1"/>
  <c r="BG41" i="1"/>
  <c r="BF41" i="1"/>
  <c r="BE41" i="1"/>
  <c r="AV41" i="1"/>
  <c r="AT41" i="1"/>
  <c r="AL41" i="1"/>
  <c r="AK41" i="1"/>
  <c r="AJ41" i="1"/>
  <c r="AA41" i="1"/>
  <c r="Z41" i="1"/>
  <c r="Y41" i="1"/>
  <c r="X41" i="1"/>
  <c r="W41" i="1"/>
  <c r="U41" i="1"/>
  <c r="T41" i="1"/>
  <c r="S41" i="1"/>
  <c r="R41" i="1"/>
  <c r="Q41" i="1"/>
  <c r="P41" i="1"/>
  <c r="O41" i="1"/>
  <c r="N41" i="1"/>
  <c r="L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L34" i="1"/>
  <c r="AK34" i="1"/>
  <c r="AA34" i="1"/>
  <c r="Z34" i="1"/>
  <c r="Y34" i="1"/>
  <c r="X34" i="1"/>
  <c r="W34" i="1"/>
  <c r="U34" i="1"/>
  <c r="T34" i="1"/>
  <c r="S34" i="1"/>
  <c r="R34" i="1"/>
  <c r="Q34" i="1"/>
  <c r="P34" i="1"/>
  <c r="O34" i="1"/>
  <c r="L34" i="1"/>
  <c r="J34" i="1"/>
  <c r="I34" i="1"/>
  <c r="H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J33" i="1"/>
  <c r="AA33" i="1"/>
  <c r="Z33" i="1"/>
  <c r="Y33" i="1"/>
  <c r="X33" i="1"/>
  <c r="W33" i="1"/>
  <c r="U33" i="1"/>
  <c r="T33" i="1"/>
  <c r="S33" i="1"/>
  <c r="R33" i="1"/>
  <c r="Q33" i="1"/>
  <c r="P33" i="1"/>
  <c r="O33" i="1"/>
  <c r="L33" i="1"/>
  <c r="J33" i="1"/>
  <c r="I33" i="1"/>
  <c r="H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T32" i="1"/>
  <c r="AK32" i="1"/>
  <c r="AA32" i="1"/>
  <c r="Z32" i="1"/>
  <c r="Y32" i="1"/>
  <c r="X32" i="1"/>
  <c r="W32" i="1"/>
  <c r="U32" i="1"/>
  <c r="T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A15" i="1"/>
  <c r="Z15" i="1"/>
  <c r="Y15" i="1"/>
  <c r="X15" i="1"/>
  <c r="W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L14" i="1"/>
  <c r="CK14" i="1"/>
  <c r="CJ14" i="1"/>
  <c r="CI14" i="1"/>
  <c r="CH14" i="1"/>
  <c r="CG14" i="1"/>
  <c r="BH14" i="1"/>
  <c r="BG14" i="1"/>
  <c r="BF14" i="1"/>
  <c r="BE14" i="1"/>
  <c r="AV14" i="1"/>
  <c r="AA14" i="1"/>
  <c r="Z14" i="1"/>
  <c r="Y14" i="1"/>
  <c r="X14" i="1"/>
  <c r="W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M12" i="1"/>
  <c r="J12" i="1"/>
  <c r="I12" i="1"/>
  <c r="H12" i="1"/>
  <c r="E12" i="1"/>
  <c r="D12" i="1"/>
  <c r="C12" i="1"/>
  <c r="B12" i="1"/>
  <c r="A12" i="1"/>
  <c r="FM11" i="1"/>
  <c r="FJ11" i="1"/>
  <c r="FI11" i="1"/>
  <c r="FH11" i="1"/>
  <c r="EV11" i="1"/>
  <c r="ES11" i="1"/>
  <c r="DY11" i="1"/>
  <c r="DO11" i="1"/>
  <c r="DA11" i="1"/>
  <c r="CZ11" i="1"/>
  <c r="CU11" i="1"/>
  <c r="CT11" i="1"/>
  <c r="CS11" i="1"/>
  <c r="CR11" i="1"/>
  <c r="CP11" i="1"/>
  <c r="CL11" i="1"/>
  <c r="CK11" i="1"/>
  <c r="CI11" i="1"/>
  <c r="CH11" i="1"/>
  <c r="CG11" i="1"/>
  <c r="BH11" i="1"/>
  <c r="BG11" i="1"/>
  <c r="BF11" i="1"/>
  <c r="BE11" i="1"/>
  <c r="AV11" i="1"/>
  <c r="AA11" i="1"/>
  <c r="Z11" i="1"/>
  <c r="Y11" i="1"/>
  <c r="X11" i="1"/>
  <c r="W11" i="1"/>
  <c r="T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A5" i="1"/>
  <c r="Z5" i="1"/>
  <c r="Y5" i="1"/>
  <c r="X5" i="1"/>
  <c r="W5" i="1"/>
  <c r="J5" i="1"/>
  <c r="I5" i="1"/>
  <c r="H5" i="1"/>
  <c r="E5" i="1"/>
  <c r="D5" i="1"/>
  <c r="C5" i="1"/>
  <c r="B5" i="1"/>
  <c r="A5" i="1"/>
  <c r="AA4" i="1"/>
  <c r="J4" i="1"/>
  <c r="I4" i="1"/>
  <c r="H4" i="1"/>
  <c r="D4" i="1"/>
  <c r="B4" i="1"/>
  <c r="A4" i="1"/>
  <c r="AB5" i="1" l="1"/>
  <c r="AB13" i="1"/>
  <c r="AI6" i="1"/>
  <c r="AI23" i="1"/>
  <c r="AB15" i="1"/>
  <c r="AJ21" i="1"/>
  <c r="AB12" i="1"/>
  <c r="AB11" i="1"/>
  <c r="FR8" i="1"/>
  <c r="FT15" i="1"/>
  <c r="K22" i="1"/>
  <c r="S21" i="2"/>
  <c r="S22" i="1" s="1"/>
  <c r="FP9" i="1"/>
  <c r="AV9" i="1"/>
  <c r="AV15" i="1"/>
  <c r="AV22" i="1"/>
  <c r="U7" i="2"/>
  <c r="U8" i="1" s="1"/>
  <c r="O8" i="2"/>
  <c r="O9" i="1" s="1"/>
  <c r="T21" i="2"/>
  <c r="T22" i="1" s="1"/>
  <c r="FP5" i="1"/>
  <c r="FU22" i="1"/>
  <c r="FO19" i="1"/>
  <c r="FS16" i="1"/>
  <c r="FQ15" i="1"/>
  <c r="FU12" i="1"/>
  <c r="FO9" i="1"/>
  <c r="FS6" i="1"/>
  <c r="FQ8" i="1"/>
  <c r="AV5" i="1"/>
  <c r="AV8" i="1"/>
  <c r="M7" i="2"/>
  <c r="M8" i="1" s="1"/>
  <c r="P8" i="2"/>
  <c r="P9" i="1" s="1"/>
  <c r="U21" i="2"/>
  <c r="U22" i="1" s="1"/>
  <c r="K19" i="1"/>
  <c r="K9" i="1"/>
  <c r="FQ5" i="1"/>
  <c r="FV23" i="1"/>
  <c r="FT22" i="1"/>
  <c r="FV18" i="1"/>
  <c r="FR16" i="1"/>
  <c r="FP15" i="1"/>
  <c r="FV13" i="1"/>
  <c r="FT12" i="1"/>
  <c r="FV8" i="1"/>
  <c r="FR6" i="1"/>
  <c r="FR18" i="1"/>
  <c r="S7" i="2"/>
  <c r="S8" i="1" s="1"/>
  <c r="FV5" i="1"/>
  <c r="FQ18" i="1"/>
  <c r="FU15" i="1"/>
  <c r="T7" i="2"/>
  <c r="T8" i="1" s="1"/>
  <c r="FP18" i="1"/>
  <c r="FP8" i="1"/>
  <c r="R21" i="2"/>
  <c r="R22" i="1" s="1"/>
  <c r="K5" i="1"/>
  <c r="K12" i="1"/>
  <c r="FQ19" i="1"/>
  <c r="FO18" i="1"/>
  <c r="FS15" i="1"/>
  <c r="FQ9" i="1"/>
  <c r="FP19" i="1"/>
  <c r="FT16" i="1"/>
  <c r="FR15" i="1"/>
  <c r="FV12" i="1"/>
  <c r="FT6" i="1"/>
  <c r="N7" i="2"/>
  <c r="N8" i="1" s="1"/>
  <c r="K18" i="1"/>
  <c r="K8" i="1"/>
  <c r="FR5" i="1"/>
  <c r="FU23" i="1"/>
  <c r="FS22" i="1"/>
  <c r="FU18" i="1"/>
  <c r="FQ16" i="1"/>
  <c r="FU13" i="1"/>
  <c r="FS12" i="1"/>
  <c r="FU8" i="1"/>
  <c r="FQ6" i="1"/>
  <c r="FO8" i="1"/>
  <c r="FV22" i="1"/>
  <c r="AV6" i="1"/>
  <c r="AV2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<sst xmlns="http://schemas.openxmlformats.org/spreadsheetml/2006/main" count="877" uniqueCount="708">
  <si>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</si>
  <si>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</si>
  <si>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</si>
  <si>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</si>
  <si>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</si>
  <si>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</si>
  <si>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</si>
  <si>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</si>
  <si>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</si>
  <si>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</si>
  <si>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</si>
  <si>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</si>
  <si>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</si>
  <si>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</si>
  <si>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</si>
  <si>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</si>
  <si>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</si>
  <si>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</si>
  <si>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</si>
  <si>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</si>
  <si>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</si>
  <si>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</si>
  <si>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</si>
  <si>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</si>
  <si>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</si>
  <si>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</si>
  <si>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</si>
  <si>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</si>
  <si>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</si>
  <si>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</si>
  <si>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</si>
  <si>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</si>
  <si>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</si>
  <si>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</si>
  <si>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</si>
  <si>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</si>
  <si>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</si>
  <si>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</si>
  <si>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</si>
  <si>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</si>
  <si>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</si>
  <si>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</si>
  <si>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</si>
  <si>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</si>
  <si>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</si>
  <si>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</si>
  <si>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</si>
  <si>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</si>
  <si>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</si>
  <si>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</si>
  <si>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</si>
  <si>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</si>
  <si>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</si>
  <si>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</si>
  <si>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</si>
  <si>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</si>
  <si>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</si>
  <si>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</si>
  <si>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</si>
  <si>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</si>
  <si>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</si>
  <si>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</si>
  <si>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</si>
  <si>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</si>
  <si>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</si>
  <si>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</si>
  <si>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</si>
  <si>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</si>
  <si>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</si>
  <si>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</si>
  <si>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</si>
  <si>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</si>
  <si>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</si>
  <si>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</si>
  <si>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</si>
  <si>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</si>
  <si>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</si>
  <si>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</si>
  <si>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</si>
  <si>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</si>
  <si>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</si>
  <si>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</si>
  <si>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</si>
  <si>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</si>
  <si>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</si>
  <si>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</si>
  <si>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</si>
  <si>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</si>
  <si>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</si>
  <si>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</si>
  <si>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</si>
  <si>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</si>
  <si>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</si>
  <si>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</si>
  <si>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</si>
  <si>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</si>
  <si>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</si>
  <si>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</si>
  <si>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</si>
  <si>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</si>
  <si>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</si>
  <si>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</si>
  <si>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</si>
  <si>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</si>
  <si>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</si>
  <si>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</si>
  <si>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</si>
  <si>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</si>
  <si>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</si>
  <si>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</si>
  <si>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</si>
  <si>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</si>
  <si>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</si>
  <si>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</si>
  <si>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</si>
  <si>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</si>
  <si>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</si>
  <si>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</si>
  <si>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</si>
  <si>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</si>
  <si>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</si>
  <si>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</si>
  <si>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</si>
  <si>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</si>
  <si>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</si>
  <si>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</si>
  <si>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</si>
  <si>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</si>
  <si>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</si>
  <si>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</si>
  <si>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</si>
  <si>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</si>
  <si>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</si>
  <si>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</si>
  <si>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</si>
  <si>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</si>
  <si>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</si>
  <si>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</si>
  <si>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</si>
  <si>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</si>
  <si>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</si>
  <si>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</si>
  <si>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</si>
  <si>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</si>
  <si>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</si>
  <si>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</si>
  <si>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</si>
  <si>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</si>
  <si>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</si>
  <si>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</si>
  <si>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</si>
  <si>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</si>
  <si>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</si>
  <si>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</si>
  <si>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</si>
  <si>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</si>
  <si>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</si>
  <si>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</si>
  <si>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</si>
  <si>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</si>
  <si>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</si>
  <si>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</si>
  <si>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</si>
  <si>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</si>
  <si>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</si>
  <si>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</si>
  <si>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</si>
  <si>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</si>
  <si>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</si>
  <si>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</si>
  <si>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</si>
  <si>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</si>
  <si>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</si>
  <si>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</si>
  <si>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</si>
  <si>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</si>
  <si>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</si>
  <si>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</si>
  <si>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</si>
  <si>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</si>
  <si>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</si>
  <si>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</si>
  <si>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</si>
  <si>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</si>
  <si>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</si>
  <si>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</si>
  <si>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</si>
  <si>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</si>
  <si>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</si>
  <si>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</si>
  <si>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</si>
  <si>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</si>
  <si>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</si>
  <si>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</si>
  <si>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</si>
  <si>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</si>
  <si>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</si>
  <si>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</si>
  <si>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</si>
  <si>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</si>
  <si>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</si>
  <si>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</si>
  <si>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</si>
  <si>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</si>
  <si>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</si>
  <si>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</si>
  <si>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</si>
  <si>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</si>
  <si>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</si>
  <si>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</si>
  <si>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</si>
  <si>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</si>
  <si>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</si>
  <si>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</si>
  <si>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</si>
  <si>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</si>
  <si>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</si>
  <si>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</si>
  <si>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</si>
  <si>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</si>
  <si>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</si>
  <si>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</si>
  <si>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</si>
  <si>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</si>
  <si>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</si>
  <si>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</si>
  <si>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</si>
  <si>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</si>
  <si>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</si>
  <si>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</si>
  <si>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</si>
  <si>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</si>
  <si>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</si>
  <si>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</si>
  <si>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</si>
  <si>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</si>
  <si>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</si>
  <si>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</si>
  <si>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</si>
  <si>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</si>
  <si>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</si>
  <si>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</si>
  <si>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</si>
  <si>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</si>
  <si>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</si>
  <si>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</si>
  <si>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</si>
  <si>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</si>
  <si>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</si>
  <si>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</si>
  <si>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</si>
  <si>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</si>
  <si>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</si>
  <si>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</si>
  <si>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</si>
  <si>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</si>
  <si>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</si>
  <si>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</si>
  <si>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</si>
  <si>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</si>
  <si>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</si>
  <si>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</si>
  <si>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</si>
  <si>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</si>
  <si>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</si>
  <si>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</si>
  <si>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</si>
  <si>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</si>
  <si>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</si>
  <si>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</si>
  <si>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</si>
  <si>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</si>
  <si>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</si>
  <si>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</si>
  <si>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</si>
  <si>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</si>
  <si>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</si>
  <si>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</si>
  <si>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</si>
  <si>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</si>
  <si>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</si>
  <si>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</si>
  <si>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</si>
  <si>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</si>
  <si>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</si>
  <si>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</si>
  <si>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</si>
  <si>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</si>
  <si>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</si>
  <si>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</si>
  <si>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</si>
  <si>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</si>
  <si>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</si>
  <si>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</si>
  <si>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</si>
  <si>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</si>
  <si>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</si>
  <si>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</si>
  <si>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</si>
  <si>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</si>
  <si>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</si>
  <si>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</si>
  <si>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</si>
  <si>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</si>
  <si>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</si>
  <si>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</si>
  <si>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</si>
  <si>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</si>
  <si>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</si>
  <si>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</si>
  <si>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</si>
  <si>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</si>
  <si>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</si>
  <si>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</si>
  <si>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</si>
  <si>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</si>
  <si>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</si>
  <si>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</si>
  <si>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</si>
  <si>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</si>
  <si>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</si>
  <si>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</si>
  <si>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</si>
  <si>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</si>
  <si>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</si>
  <si>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</si>
  <si>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</si>
  <si>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</si>
  <si>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</si>
  <si>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</si>
  <si>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</si>
  <si>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</si>
  <si>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</si>
  <si>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</si>
  <si>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</si>
  <si>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</si>
  <si>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</si>
  <si>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</si>
  <si>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</si>
  <si>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</si>
  <si>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</si>
  <si>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</si>
  <si>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</si>
  <si>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</si>
  <si>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</si>
  <si>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</si>
  <si>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</si>
  <si>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</si>
  <si>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</si>
  <si>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</si>
  <si>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</si>
  <si>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</si>
  <si>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</si>
  <si>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</si>
  <si>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</si>
  <si>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</si>
  <si>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</si>
  <si>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</si>
  <si>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</si>
  <si>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</si>
  <si>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</si>
  <si>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</si>
  <si>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</si>
  <si>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</si>
  <si>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</si>
  <si>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</si>
  <si>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</si>
  <si>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</si>
  <si>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</si>
  <si>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</si>
  <si>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</si>
  <si>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</si>
  <si>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</si>
  <si>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</si>
  <si>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</si>
  <si>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</si>
  <si>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</si>
  <si>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</si>
  <si>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</si>
  <si>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</si>
  <si>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</si>
  <si>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</si>
  <si>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</si>
  <si>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</si>
  <si>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</si>
  <si>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</si>
  <si>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</si>
  <si>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</si>
  <si>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</si>
  <si>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</si>
  <si>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</si>
  <si>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</si>
  <si>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</si>
  <si>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</si>
  <si>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</si>
  <si>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</si>
  <si>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</si>
  <si>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</si>
  <si>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</si>
  <si>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</si>
  <si>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</si>
  <si>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</si>
  <si>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</si>
  <si>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</si>
  <si>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</si>
  <si>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</si>
  <si>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</si>
  <si>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</si>
  <si>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</si>
  <si>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</si>
  <si>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</si>
  <si>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</si>
  <si>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</si>
  <si>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</si>
  <si>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</si>
  <si>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</si>
  <si>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</si>
  <si>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</si>
  <si>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</si>
  <si>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</si>
  <si>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</si>
  <si>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</si>
  <si>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</si>
  <si>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</si>
  <si>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</si>
  <si>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</si>
  <si>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</si>
  <si>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</si>
  <si>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</si>
  <si>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</si>
  <si>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</si>
  <si>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</si>
  <si>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</si>
  <si>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</si>
  <si>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</si>
  <si>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</si>
  <si>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</si>
  <si>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</si>
  <si>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</si>
  <si>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</si>
  <si>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</si>
  <si>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</si>
  <si>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</si>
  <si>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</si>
  <si>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</si>
  <si>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</si>
  <si>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</si>
  <si>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</si>
  <si>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</si>
  <si>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</si>
  <si>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</si>
  <si>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</si>
  <si>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</si>
  <si>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</si>
  <si>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</si>
  <si>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</si>
  <si>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</si>
  <si>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</si>
  <si>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</si>
  <si>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</si>
  <si>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</si>
  <si>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</si>
  <si>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</si>
  <si>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</si>
  <si>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</si>
  <si>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</si>
  <si>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</si>
  <si>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</si>
  <si>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</si>
  <si>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</si>
  <si>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</si>
  <si>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</si>
  <si>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</si>
  <si>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</si>
  <si>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</si>
  <si>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</si>
  <si>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</si>
  <si>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</si>
  <si>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</si>
  <si>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</si>
  <si>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</si>
  <si>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</si>
  <si>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</si>
  <si>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</si>
  <si>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</si>
  <si>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</si>
  <si>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</si>
  <si>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</si>
  <si>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</si>
  <si>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</si>
  <si>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</si>
  <si>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</si>
  <si>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</si>
  <si>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</si>
  <si>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</si>
  <si>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</si>
  <si>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</si>
  <si>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</si>
  <si>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</si>
  <si>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</si>
  <si>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</si>
  <si>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</si>
  <si>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</si>
  <si>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</si>
  <si>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</si>
  <si>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</si>
  <si>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</si>
  <si>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</si>
  <si>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</si>
  <si>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</si>
  <si>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</si>
  <si>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</si>
  <si>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</si>
  <si>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</si>
  <si>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</si>
  <si>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</si>
  <si>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</si>
  <si>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</si>
  <si>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</si>
  <si>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</si>
  <si>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</si>
  <si>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</si>
  <si>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</si>
  <si>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</si>
  <si>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</si>
  <si>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</si>
  <si>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</si>
  <si>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</si>
  <si>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</si>
  <si>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</si>
  <si>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</si>
  <si>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</si>
  <si>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</si>
  <si>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</si>
  <si>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</si>
  <si>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</si>
  <si>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</si>
  <si>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</si>
  <si>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</si>
  <si>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</si>
  <si>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</si>
  <si>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</si>
  <si>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</si>
  <si>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</si>
  <si>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</si>
  <si>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</si>
  <si>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</si>
  <si>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</si>
  <si>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</si>
  <si>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</si>
  <si>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</si>
  <si>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</si>
  <si>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</si>
  <si>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</si>
  <si>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</si>
  <si>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</si>
  <si>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</si>
  <si>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</si>
  <si>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</si>
  <si>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</si>
  <si>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</si>
  <si>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</si>
  <si>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</si>
  <si>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</si>
  <si>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</si>
  <si>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</si>
  <si>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</si>
  <si>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</si>
  <si>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</si>
  <si>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</si>
  <si>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</si>
  <si>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</si>
  <si>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</si>
  <si>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</si>
  <si>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</si>
  <si>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</si>
  <si>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</si>
  <si>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</si>
  <si>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</si>
  <si>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</si>
  <si>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</si>
  <si>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</si>
  <si>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</si>
  <si>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</si>
  <si>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</si>
  <si>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</si>
  <si>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</si>
  <si>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</si>
  <si>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</si>
  <si>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</si>
  <si>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</si>
  <si>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</si>
  <si>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</si>
  <si>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</si>
  <si>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</si>
  <si>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</si>
  <si>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</si>
  <si>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</si>
  <si>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</si>
  <si>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</si>
  <si>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</si>
  <si>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</si>
  <si>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</si>
  <si>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</si>
  <si>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</si>
  <si>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</si>
  <si>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</si>
  <si>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</si>
  <si>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</si>
  <si>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</si>
  <si>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</si>
  <si>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</si>
  <si>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</si>
  <si>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</si>
  <si>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</si>
  <si>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</si>
  <si>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</si>
  <si>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</si>
  <si>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</si>
  <si>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</si>
  <si>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</si>
  <si>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</si>
  <si>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</si>
  <si>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</si>
  <si>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</si>
  <si>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</si>
  <si>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</si>
  <si>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</si>
  <si>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</si>
  <si>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</si>
  <si>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</si>
  <si>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</si>
  <si>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</si>
  <si>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</si>
  <si>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</si>
  <si>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</si>
  <si>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</si>
  <si>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</si>
  <si>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</si>
  <si>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</si>
  <si>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</si>
  <si>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</si>
  <si>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</si>
  <si>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</si>
  <si>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</si>
  <si>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</si>
  <si>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</si>
  <si>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</si>
  <si>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</si>
  <si>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</si>
  <si>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</si>
  <si>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</si>
  <si>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</si>
  <si>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</si>
  <si>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</si>
  <si>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</si>
  <si>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</si>
  <si>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</si>
  <si>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</si>
  <si>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</si>
  <si>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</si>
  <si>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</si>
  <si>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</si>
  <si>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</si>
  <si>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</si>
  <si>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</si>
  <si>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</si>
  <si>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</si>
  <si>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</si>
  <si>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</si>
  <si>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</si>
  <si>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</si>
  <si>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</si>
  <si>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</si>
  <si>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</si>
  <si>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</si>
  <si>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T510 - DE</t>
  </si>
  <si>
    <t>Lenovo T510 - FR FBA</t>
  </si>
  <si>
    <t>Lenovo T510 - IT</t>
  </si>
  <si>
    <t>Lenovo T510 - ES</t>
  </si>
  <si>
    <t>Lenovo T510 - UK FBA</t>
  </si>
  <si>
    <t>Lenovo T510 - NOR</t>
  </si>
  <si>
    <t>Lenovo T510 - BE</t>
  </si>
  <si>
    <t>Lenovo T510 - BG</t>
  </si>
  <si>
    <t>Lenovo T510 - CZ</t>
  </si>
  <si>
    <t>Lenovo T510 - DK</t>
  </si>
  <si>
    <t>Lenovo T510 - HU</t>
  </si>
  <si>
    <t>Lenovo T510 - NL</t>
  </si>
  <si>
    <t>Lenovo T510 - NO</t>
  </si>
  <si>
    <t>Lenovo T510 - PL</t>
  </si>
  <si>
    <t>Lenovo T510 - PT</t>
  </si>
  <si>
    <t>Lenovo T510 - SE/FI</t>
  </si>
  <si>
    <t>Lenovo T510 - CH</t>
  </si>
  <si>
    <t>Lenovo - US int</t>
  </si>
  <si>
    <t>Lenovo T510 - RUS</t>
  </si>
  <si>
    <t>Lenovo T510 - US FBA</t>
  </si>
  <si>
    <t>T520 T520i T420S T420 T420i T400S T410S T410 T410I T510 T510i W510 W520 X220T X220s X220i X220</t>
  </si>
  <si>
    <t>Lenovo T510 parent</t>
  </si>
  <si>
    <t>Lenovo/T510%20/RG/DE</t>
  </si>
  <si>
    <t>Lenovo/T510%20/RG/FR</t>
  </si>
  <si>
    <t>Lenovo/T510%20/RG/IT</t>
  </si>
  <si>
    <t>Lenovo/T510%20/RG/ES</t>
  </si>
  <si>
    <t>Lenovo/T510%20/RG/UK</t>
  </si>
  <si>
    <t>Lenovo/T510%20/RG/NOR</t>
  </si>
  <si>
    <t>Lenovo/T510%20/RG/USI</t>
  </si>
  <si>
    <t>Lenovo/T510%20/RG/US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</si>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</sst>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706</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707</v>
      </c>
    </row>
    <row r="4" spans="1:193" ht="17" x14ac:dyDescent="0.2">
      <c r="A4" s="1" t="str">
        <f>IF(ISBLANK(Values!E3),"",IF(Values!$B$37="EU","computercomponent","computer"))</f>
        <v>computercomponent</v>
      </c>
      <c r="B4" s="27" t="str">
        <f>Values!B13</f>
        <v>Lenovo T510 parent</v>
      </c>
      <c r="C4" s="27" t="s">
        <v>345</v>
      </c>
      <c r="D4" s="28">
        <f>Values!B14</f>
        <v>5714401510222</v>
      </c>
      <c r="E4" s="1" t="s">
        <v>346</v>
      </c>
      <c r="F4" s="27" t="str">
        <f>SUBSTITUTE(Values!B1, "{language}", "") &amp; " " &amp; Values!B3</f>
        <v>vervangend  toetsenbord met achtergrondverlichting voor Lenovo Thinkpad T520 T520i T420S T420 T420i T400S T410S T410 T410I T510 T510i W510 W520 X220T X220s X220i X220</v>
      </c>
      <c r="G4" s="27" t="s">
        <v>345</v>
      </c>
      <c r="H4" s="1" t="str">
        <f>Values!B16</f>
        <v>computer-keyboards</v>
      </c>
      <c r="I4" s="1" t="str">
        <f>IF(ISBLANK(Values!E3),"","4730574031")</f>
        <v>4730574031</v>
      </c>
      <c r="J4" s="29" t="str">
        <f>Values!B13</f>
        <v>Lenovo T510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64" x14ac:dyDescent="0.2">
      <c r="A5" s="1" t="str">
        <f>IF(ISBLANK(Values!E4),"",IF(Values!$B$37="EU","computercomponent","computer"))</f>
        <v>computercomponent</v>
      </c>
      <c r="B5" s="33" t="str">
        <f>IF(ISBLANK(Values!E4),"",Values!F4)</f>
        <v>Lenovo T510 - DE</v>
      </c>
      <c r="C5" s="29" t="str">
        <f>IF(ISBLANK(Values!E4),"","TellusRem")</f>
        <v>TellusRem</v>
      </c>
      <c r="D5" s="28">
        <f>IF(ISBLANK(Values!E4),"",Values!E4)</f>
        <v>5714401510017</v>
      </c>
      <c r="E5" s="1" t="str">
        <f>IF(ISBLANK(Values!E4),"","EAN")</f>
        <v>EAN</v>
      </c>
      <c r="F5" s="27" t="str">
        <f>IF(ISBLANK(Values!E4),"",IF(Values!J4, SUBSTITUTE(Values!$B$1, "{language}", Values!H4) &amp; " " &amp;Values!$B$3, SUBSTITUTE(Values!$B$2, "{language}", Values!$H4) &amp; " " &amp;Values!$B$3))</f>
        <v>vervangend Duitse toetsenbord zonder achtergrondverlichting voor Lenovo Thinkpad T520 T520i T420S T420 T420i T400S T410S T410 T410I T510 T510i W510 W520 X220T X220s X220i X220</v>
      </c>
      <c r="G5" s="29" t="str">
        <f>IF(ISBLANK(Values!E4),"",IF(Values!$B$20="PartialUpdate","","TellusRem"))</f>
        <v/>
      </c>
      <c r="H5" s="1" t="str">
        <f>IF(ISBLANK(Values!E4),"",Values!$B$16)</f>
        <v>computer-keyboards</v>
      </c>
      <c r="I5" s="1" t="str">
        <f>IF(ISBLANK(Values!E4),"","4730574031")</f>
        <v>4730574031</v>
      </c>
      <c r="J5" s="31" t="str">
        <f>IF(ISBLANK(Values!E4),"",Values!F4 )</f>
        <v>Lenovo T510 - DE</v>
      </c>
      <c r="K5" s="27" t="str">
        <f>IF(IF(ISBLANK(Values!E4),"",IF(Values!J4, Values!$B$4, Values!$B$5))=0,"",IF(ISBLANK(Values!E4),"",IF(Values!J4, Values!$B$4, Values!$B$5)))</f>
        <v/>
      </c>
      <c r="L5" s="27" t="str">
        <f>IF(ISBLANK(Values!E4),"",IF($CO5="DEFAULT", Values!$B$18, ""))</f>
        <v/>
      </c>
      <c r="M5" s="27" t="str">
        <f>IF(ISBLANK(Values!E4),"",Values!$M4)</f>
        <v>https://raw.githubusercontent.com/PatrickVibild/TellusAmazonPictures/master/pictures/Lenovo/T510%20/RG/DE/1.jpg</v>
      </c>
      <c r="N5" s="27" t="str">
        <f>IF(ISBLANK(Values!$F4),"",Values!N4)</f>
        <v>https://raw.githubusercontent.com/PatrickVibild/TellusAmazonPictures/master/pictures/Lenovo/T510%20/RG/DE/2.jpg</v>
      </c>
      <c r="O5" s="27" t="str">
        <f>IF(ISBLANK(Values!$F4),"",Values!O4)</f>
        <v>https://raw.githubusercontent.com/PatrickVibild/TellusAmazonPictures/master/pictures/Lenovo/T510%20/RG/DE/3.jpg</v>
      </c>
      <c r="P5" s="27" t="str">
        <f>IF(ISBLANK(Values!$F4),"",Values!P4)</f>
        <v>https://raw.githubusercontent.com/PatrickVibild/TellusAmazonPictures/master/pictures/Lenovo/T510%20/RG/DE/4.jpg</v>
      </c>
      <c r="Q5" s="27" t="str">
        <f>IF(ISBLANK(Values!$F4),"",Values!Q4)</f>
        <v>https://raw.githubusercontent.com/PatrickVibild/TellusAmazonPictures/master/pictures/Lenovo/T510%20/RG/DE/5.jpg</v>
      </c>
      <c r="R5" s="27" t="str">
        <f>IF(ISBLANK(Values!$F4),"",Values!R4)</f>
        <v>https://raw.githubusercontent.com/PatrickVibild/TellusAmazonPictures/master/pictures/Lenovo/T510%20/RG/DE/6.jpg</v>
      </c>
      <c r="S5" s="27" t="str">
        <f>IF(ISBLANK(Values!$F4),"",Values!S4)</f>
        <v>https://raw.githubusercontent.com/PatrickVibild/TellusAmazonPictures/master/pictures/Lenovo/T510%20/RG/DE/7.jpg</v>
      </c>
      <c r="T5" s="27" t="str">
        <f>IF(ISBLANK(Values!$F4),"",Values!T4)</f>
        <v>https://raw.githubusercontent.com/PatrickVibild/TellusAmazonPictures/master/pictures/Lenovo/T510%20/RG/DE/8.jpg</v>
      </c>
      <c r="U5" s="27" t="str">
        <f>IF(ISBLANK(Values!$F4),"",Values!U4)</f>
        <v>https://raw.githubusercontent.com/PatrickVibild/TellusAmazonPictures/master/pictures/Lenovo/T510%20/RG/DE/9.jpg</v>
      </c>
      <c r="W5" s="29" t="str">
        <f>IF(ISBLANK(Values!E4),"","Child")</f>
        <v>Child</v>
      </c>
      <c r="X5" s="29" t="str">
        <f>IF(ISBLANK(Values!E4),"",Values!$B$13)</f>
        <v>Lenovo T510 parent</v>
      </c>
      <c r="Y5" s="31" t="str">
        <f>IF(ISBLANK(Values!E4),"","Size-Color")</f>
        <v>Size-Color</v>
      </c>
      <c r="Z5" s="29" t="str">
        <f>IF(ISBLANK(Values!E4),"","variation")</f>
        <v>variation</v>
      </c>
      <c r="AA5" s="1" t="str">
        <f>IF(ISBLANK(Values!E4),"",Values!$B$20)</f>
        <v>PartialUpdate</v>
      </c>
      <c r="AB5" s="1"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34" t="str">
        <f>IF(ISBLANK(Values!E4),"",IF(Values!I4,Values!$B$23,Values!$B$33))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 s="32"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T520 T520i T420S T420 T420i T400S T410S T410 T410I T510 T510i W510 W520 X220T X220s X220i X220</v>
      </c>
      <c r="AK5" s="1" t="str">
        <f>IF(ISBLANK(Values!E4),"",Values!$B$25)</f>
        <v xml:space="preserve">♻️ ECOFRIENDLY PRODUCT - Koop gerenoveerd, KOOP GROEN! Verminder meer dan 80% koolstofdioxide door onze refurbished toetsenborden te kopen, in vergelijking met het aanschaffen van een nieuw toetsenbord! </v>
      </c>
      <c r="AL5" s="1" t="str">
        <f>IF(ISBLANK(Values!E4),"",SUBSTITUTE(SUBSTITUTE(IF(Values!$J4, Values!$B$26, Values!$B$33), "{language}", Values!$H4), "{flag}", INDEX(options!$E$1:$E$20, Values!$V4)))</f>
        <v>👉 LAYOUT - 🇩🇪 Duitse zonder achtergrondverlichting.</v>
      </c>
      <c r="AM5" s="1" t="str">
        <f>SUBSTITUTE(IF(ISBLANK(Values!E4),"",Values!$B$27), "{model}", Values!$B$3)</f>
        <v xml:space="preserve">👉 COMPATIBEL MET - Lenovo T520 T520i T420S T420 T420i T400S T410S T410 T410I T510 T510i W510 W520 X220T X220s X220i X220. Controleer de afbeelding en beschrijving zorgvuldig voordat u een toetsenbord koopt. Dit zorgt ervoor dat u het juiste laptoptoetsenbord voor uw computer krijgt. Super eenvoudige installatie. </v>
      </c>
      <c r="AT5" s="27" t="str">
        <f>IF(ISBLANK(Values!E4),"",Values!H4)</f>
        <v>Duitse</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5" s="1" t="str">
        <f>IF(ISBLANK(Values!E4),"","No")</f>
        <v>No</v>
      </c>
      <c r="DA5" s="1" t="str">
        <f>IF(ISBLANK(Values!E4),"","No")</f>
        <v>No</v>
      </c>
      <c r="DO5" s="1" t="str">
        <f>IF(ISBLANK(Values!E4),"","Parts")</f>
        <v>Parts</v>
      </c>
      <c r="DP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Y5" t="str">
        <f>IF(ISBLANK(Values!$E4), "", "not_applicable")</f>
        <v>not_applicable</v>
      </c>
      <c r="EI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1" t="str">
        <f>K5</f>
        <v/>
      </c>
    </row>
    <row r="6" spans="1:193" ht="64" x14ac:dyDescent="0.2">
      <c r="A6" s="1" t="str">
        <f>IF(ISBLANK(Values!E5),"",IF(Values!$B$37="EU","computercomponent","computer"))</f>
        <v>computercomponent</v>
      </c>
      <c r="B6" s="33" t="str">
        <f>IF(ISBLANK(Values!E5),"",Values!F5)</f>
        <v>Lenovo T510 - FR FBA</v>
      </c>
      <c r="C6" s="29" t="str">
        <f>IF(ISBLANK(Values!E5),"","TellusRem")</f>
        <v>TellusRem</v>
      </c>
      <c r="D6" s="28">
        <f>IF(ISBLANK(Values!E5),"",Values!E5)</f>
        <v>5714401510024</v>
      </c>
      <c r="E6" s="1" t="str">
        <f>IF(ISBLANK(Values!E5),"","EAN")</f>
        <v>EAN</v>
      </c>
      <c r="F6" s="27" t="str">
        <f>IF(ISBLANK(Values!E5),"",IF(Values!J5, SUBSTITUTE(Values!$B$1, "{language}", Values!H5) &amp; " " &amp;Values!$B$3, SUBSTITUTE(Values!$B$2, "{language}", Values!$H5) &amp; " " &amp;Values!$B$3))</f>
        <v>vervangend Frans toetsenbord zonder achtergrondverlichting voor Lenovo Thinkpad T520 T520i T420S T420 T420i T400S T410S T410 T410I T510 T510i W510 W520 X220T X220s X220i X220</v>
      </c>
      <c r="G6" s="29" t="str">
        <f>IF(ISBLANK(Values!E5),"",IF(Values!$B$20="PartialUpdate","","TellusRem"))</f>
        <v/>
      </c>
      <c r="H6" s="1" t="str">
        <f>IF(ISBLANK(Values!E5),"",Values!$B$16)</f>
        <v>computer-keyboards</v>
      </c>
      <c r="I6" s="1" t="str">
        <f>IF(ISBLANK(Values!E5),"","4730574031")</f>
        <v>4730574031</v>
      </c>
      <c r="J6" s="31" t="str">
        <f>IF(ISBLANK(Values!E5),"",Values!F5 )</f>
        <v>Lenovo T510 - FR FBA</v>
      </c>
      <c r="K6" s="27" t="str">
        <f>IF(IF(ISBLANK(Values!E5),"",IF(Values!J5, Values!$B$4, Values!$B$5))=0,"",IF(ISBLANK(Values!E5),"",IF(Values!J5, Values!$B$4, Values!$B$5)))</f>
        <v/>
      </c>
      <c r="L6" s="27" t="str">
        <f>IF(ISBLANK(Values!E5),"",IF($CO6="DEFAULT", Values!$B$18, ""))</f>
        <v/>
      </c>
      <c r="M6" s="27" t="str">
        <f>IF(ISBLANK(Values!E5),"",Values!$M5)</f>
        <v>https://raw.githubusercontent.com/PatrickVibild/TellusAmazonPictures/master/pictures/Lenovo/T510%20/RG/FR/1.jpg</v>
      </c>
      <c r="N6" s="27" t="str">
        <f>IF(ISBLANK(Values!$F5),"",Values!N5)</f>
        <v>https://raw.githubusercontent.com/PatrickVibild/TellusAmazonPictures/master/pictures/Lenovo/T510%20/RG/FR/2.jpg</v>
      </c>
      <c r="O6" s="27" t="str">
        <f>IF(ISBLANK(Values!$F5),"",Values!O5)</f>
        <v>https://raw.githubusercontent.com/PatrickVibild/TellusAmazonPictures/master/pictures/Lenovo/T510%20/RG/FR/3.jpg</v>
      </c>
      <c r="P6" s="27" t="str">
        <f>IF(ISBLANK(Values!$F5),"",Values!P5)</f>
        <v>https://raw.githubusercontent.com/PatrickVibild/TellusAmazonPictures/master/pictures/Lenovo/T510%20/RG/FR/4.jpg</v>
      </c>
      <c r="Q6" s="27" t="str">
        <f>IF(ISBLANK(Values!$F5),"",Values!Q5)</f>
        <v>https://raw.githubusercontent.com/PatrickVibild/TellusAmazonPictures/master/pictures/Lenovo/T510%20/RG/FR/5.jpg</v>
      </c>
      <c r="R6" s="27" t="str">
        <f>IF(ISBLANK(Values!$F5),"",Values!R5)</f>
        <v>https://raw.githubusercontent.com/PatrickVibild/TellusAmazonPictures/master/pictures/Lenovo/T510%20/RG/FR/6.jpg</v>
      </c>
      <c r="S6" s="27" t="str">
        <f>IF(ISBLANK(Values!$F5),"",Values!S5)</f>
        <v>https://raw.githubusercontent.com/PatrickVibild/TellusAmazonPictures/master/pictures/Lenovo/T510%20/RG/FR/7.jpg</v>
      </c>
      <c r="T6" s="27" t="str">
        <f>IF(ISBLANK(Values!$F5),"",Values!T5)</f>
        <v>https://raw.githubusercontent.com/PatrickVibild/TellusAmazonPictures/master/pictures/Lenovo/T510%20/RG/FR/8.jpg</v>
      </c>
      <c r="U6" s="27" t="str">
        <f>IF(ISBLANK(Values!$F5),"",Values!U5)</f>
        <v>https://raw.githubusercontent.com/PatrickVibild/TellusAmazonPictures/master/pictures/Lenovo/T510%20/RG/FR/9.jpg</v>
      </c>
      <c r="W6" s="29" t="str">
        <f>IF(ISBLANK(Values!E5),"","Child")</f>
        <v>Child</v>
      </c>
      <c r="X6" s="29" t="str">
        <f>IF(ISBLANK(Values!E5),"",Values!$B$13)</f>
        <v>Lenovo T510 parent</v>
      </c>
      <c r="Y6" s="31" t="str">
        <f>IF(ISBLANK(Values!E5),"","Size-Color")</f>
        <v>Size-Color</v>
      </c>
      <c r="Z6" s="29" t="str">
        <f>IF(ISBLANK(Values!E5),"","variation")</f>
        <v>variation</v>
      </c>
      <c r="AA6" s="1" t="str">
        <f>IF(ISBLANK(Values!E5),"",Values!$B$20)</f>
        <v>PartialUpdate</v>
      </c>
      <c r="AB6" s="1"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34" t="str">
        <f>IF(ISBLANK(Values!E5),"",IF(Values!I5,Values!$B$23,Values!$B$33))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 s="32"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T520 T520i T420S T420 T420i T400S T410S T410 T410I T510 T510i W510 W520 X220T X220s X220i X220</v>
      </c>
      <c r="AK6" s="1" t="str">
        <f>IF(ISBLANK(Values!E5),"",Values!$B$25)</f>
        <v xml:space="preserve">♻️ ECOFRIENDLY PRODUCT - Koop gerenoveerd, KOOP GROEN! Verminder meer dan 80% koolstofdioxide door onze refurbished toetsenborden te kopen, in vergelijking met het aanschaffen van een nieuw toetsenbord! </v>
      </c>
      <c r="AL6" s="1" t="str">
        <f>IF(ISBLANK(Values!E5),"",SUBSTITUTE(SUBSTITUTE(IF(Values!$J5, Values!$B$26, Values!$B$33), "{language}", Values!$H5), "{flag}", INDEX(options!$E$1:$E$20, Values!$V5)))</f>
        <v>👉 LAYOUT - 🇫🇷 Frans zonder achtergrondverlichting.</v>
      </c>
      <c r="AM6" s="1" t="str">
        <f>SUBSTITUTE(IF(ISBLANK(Values!E5),"",Values!$B$27), "{model}", Values!$B$3)</f>
        <v xml:space="preserve">👉 COMPATIBEL MET - Lenovo T520 T520i T420S T420 T420i T400S T410S T410 T410I T510 T510i W510 W520 X220T X220s X220i X220. Controleer de afbeelding en beschrijving zorgvuldig voordat u een toetsenbord koopt. Dit zorgt ervoor dat u het juiste laptoptoetsenbord voor uw computer krijgt. Super eenvoudige installatie. </v>
      </c>
      <c r="AT6" s="27" t="str">
        <f>IF(ISBLANK(Values!E5),"",Values!H5)</f>
        <v>Frans</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6" s="1" t="str">
        <f>IF(ISBLANK(Values!E5),"","No")</f>
        <v>No</v>
      </c>
      <c r="DA6" s="1" t="str">
        <f>IF(ISBLANK(Values!E5),"","No")</f>
        <v>No</v>
      </c>
      <c r="DO6" s="1" t="str">
        <f>IF(ISBLANK(Values!E5),"","Parts")</f>
        <v>Parts</v>
      </c>
      <c r="DP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Y6" t="str">
        <f>IF(ISBLANK(Values!$E5), "", "not_applicable")</f>
        <v>not_applicable</v>
      </c>
      <c r="EI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1" t="str">
        <f>K6</f>
        <v/>
      </c>
    </row>
    <row r="7" spans="1:193" ht="64" x14ac:dyDescent="0.2">
      <c r="A7" s="1" t="str">
        <f>IF(ISBLANK(Values!E6),"",IF(Values!$B$37="EU","computercomponent","computer"))</f>
        <v>computercomponent</v>
      </c>
      <c r="B7" s="33" t="str">
        <f>IF(ISBLANK(Values!E6),"",Values!F6)</f>
        <v>Lenovo T510 - IT</v>
      </c>
      <c r="C7" s="29" t="str">
        <f>IF(ISBLANK(Values!E6),"","TellusRem")</f>
        <v>TellusRem</v>
      </c>
      <c r="D7" s="28">
        <f>IF(ISBLANK(Values!E6),"",Values!E6)</f>
        <v>5714401510031</v>
      </c>
      <c r="E7" s="1" t="str">
        <f>IF(ISBLANK(Values!E6),"","EAN")</f>
        <v>EAN</v>
      </c>
      <c r="F7" s="27" t="str">
        <f>IF(ISBLANK(Values!E6),"",IF(Values!J6, SUBSTITUTE(Values!$B$1, "{language}", Values!H6) &amp; " " &amp;Values!$B$3, SUBSTITUTE(Values!$B$2, "{language}", Values!$H6) &amp; " " &amp;Values!$B$3))</f>
        <v>vervangend Italiaans toetsenbord zonder achtergrondverlichting voor Lenovo Thinkpad T520 T520i T420S T420 T420i T400S T410S T410 T410I T510 T510i W510 W520 X220T X220s X220i X220</v>
      </c>
      <c r="G7" s="29" t="str">
        <f>IF(ISBLANK(Values!E6),"",IF(Values!$B$20="PartialUpdate","","TellusRem"))</f>
        <v/>
      </c>
      <c r="H7" s="1" t="str">
        <f>IF(ISBLANK(Values!E6),"",Values!$B$16)</f>
        <v>computer-keyboards</v>
      </c>
      <c r="I7" s="1" t="str">
        <f>IF(ISBLANK(Values!E6),"","4730574031")</f>
        <v>4730574031</v>
      </c>
      <c r="J7" s="31" t="str">
        <f>IF(ISBLANK(Values!E6),"",Values!F6 )</f>
        <v>Lenovo T510 - IT</v>
      </c>
      <c r="K7" s="27" t="str">
        <f>IF(IF(ISBLANK(Values!E6),"",IF(Values!J6, Values!$B$4, Values!$B$5))=0,"",IF(ISBLANK(Values!E6),"",IF(Values!J6, Values!$B$4, Values!$B$5)))</f>
        <v/>
      </c>
      <c r="L7" s="27" t="str">
        <f>IF(ISBLANK(Values!E6),"",IF($CO7="DEFAULT", Values!$B$18, ""))</f>
        <v/>
      </c>
      <c r="M7" s="27" t="str">
        <f>IF(ISBLANK(Values!E6),"",Values!$M6)</f>
        <v>https://raw.githubusercontent.com/PatrickVibild/TellusAmazonPictures/master/pictures/Lenovo/T510%20/RG/IT/1.jpg</v>
      </c>
      <c r="N7" s="27" t="str">
        <f>IF(ISBLANK(Values!$F6),"",Values!N6)</f>
        <v>https://raw.githubusercontent.com/PatrickVibild/TellusAmazonPictures/master/pictures/Lenovo/T510%20/RG/IT/2.jpg</v>
      </c>
      <c r="O7" s="27" t="str">
        <f>IF(ISBLANK(Values!$F6),"",Values!O6)</f>
        <v>https://raw.githubusercontent.com/PatrickVibild/TellusAmazonPictures/master/pictures/Lenovo/T510%20/RG/IT/3.jpg</v>
      </c>
      <c r="P7" s="27" t="str">
        <f>IF(ISBLANK(Values!$F6),"",Values!P6)</f>
        <v>https://raw.githubusercontent.com/PatrickVibild/TellusAmazonPictures/master/pictures/Lenovo/T510%20/RG/IT/4.jpg</v>
      </c>
      <c r="Q7" s="27" t="str">
        <f>IF(ISBLANK(Values!$F6),"",Values!Q6)</f>
        <v>https://raw.githubusercontent.com/PatrickVibild/TellusAmazonPictures/master/pictures/Lenovo/T510%20/RG/IT/5.jpg</v>
      </c>
      <c r="R7" s="27" t="str">
        <f>IF(ISBLANK(Values!$F6),"",Values!R6)</f>
        <v>https://raw.githubusercontent.com/PatrickVibild/TellusAmazonPictures/master/pictures/Lenovo/T510%20/RG/IT/6.jpg</v>
      </c>
      <c r="S7" s="27" t="str">
        <f>IF(ISBLANK(Values!$F6),"",Values!S6)</f>
        <v>https://raw.githubusercontent.com/PatrickVibild/TellusAmazonPictures/master/pictures/Lenovo/T510%20/RG/IT/7.jpg</v>
      </c>
      <c r="T7" s="27" t="str">
        <f>IF(ISBLANK(Values!$F6),"",Values!T6)</f>
        <v>https://raw.githubusercontent.com/PatrickVibild/TellusAmazonPictures/master/pictures/Lenovo/T510%20/RG/IT/8.jpg</v>
      </c>
      <c r="U7" s="27" t="str">
        <f>IF(ISBLANK(Values!$F6),"",Values!U6)</f>
        <v>https://raw.githubusercontent.com/PatrickVibild/TellusAmazonPictures/master/pictures/Lenovo/T510%20/RG/IT/9.jpg</v>
      </c>
      <c r="W7" s="29" t="str">
        <f>IF(ISBLANK(Values!E6),"","Child")</f>
        <v>Child</v>
      </c>
      <c r="X7" s="29" t="str">
        <f>IF(ISBLANK(Values!E6),"",Values!$B$13)</f>
        <v>Lenovo T510 parent</v>
      </c>
      <c r="Y7" s="31" t="str">
        <f>IF(ISBLANK(Values!E6),"","Size-Color")</f>
        <v>Size-Color</v>
      </c>
      <c r="Z7" s="29" t="str">
        <f>IF(ISBLANK(Values!E6),"","variation")</f>
        <v>variation</v>
      </c>
      <c r="AA7" s="1" t="str">
        <f>IF(ISBLANK(Values!E6),"",Values!$B$20)</f>
        <v>PartialUpdate</v>
      </c>
      <c r="AB7" s="1"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34" t="str">
        <f>IF(ISBLANK(Values!E6),"",IF(Values!I6,Values!$B$23,Values!$B$33))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 s="32"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T520 T520i T420S T420 T420i T400S T410S T410 T410I T510 T510i W510 W520 X220T X220s X220i X220</v>
      </c>
      <c r="AK7" s="1" t="str">
        <f>IF(ISBLANK(Values!E6),"",Values!$B$25)</f>
        <v xml:space="preserve">♻️ ECOFRIENDLY PRODUCT - Koop gerenoveerd, KOOP GROEN! Verminder meer dan 80% koolstofdioxide door onze refurbished toetsenborden te kopen, in vergelijking met het aanschaffen van een nieuw toetsenbord! </v>
      </c>
      <c r="AL7" s="1" t="str">
        <f>IF(ISBLANK(Values!E6),"",SUBSTITUTE(SUBSTITUTE(IF(Values!$J6, Values!$B$26, Values!$B$33), "{language}", Values!$H6), "{flag}", INDEX(options!$E$1:$E$20, Values!$V6)))</f>
        <v>👉 LAYOUT - 🇮🇹 Italiaans zonder achtergrondverlichting.</v>
      </c>
      <c r="AM7" s="1" t="str">
        <f>SUBSTITUTE(IF(ISBLANK(Values!E6),"",Values!$B$27), "{model}", Values!$B$3)</f>
        <v xml:space="preserve">👉 COMPATIBEL MET - Lenovo T520 T520i T420S T420 T420i T400S T410S T410 T410I T510 T510i W510 W520 X220T X220s X220i X220. Controleer de afbeelding en beschrijving zorgvuldig voordat u een toetsenbord koopt. Dit zorgt ervoor dat u het juiste laptoptoetsenbord voor uw computer krijgt. Super eenvoudige installatie. </v>
      </c>
      <c r="AT7" s="27" t="str">
        <f>IF(ISBLANK(Values!E6),"",Values!H6)</f>
        <v>Italiaans</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7" s="1" t="str">
        <f>IF(ISBLANK(Values!E6),"","No")</f>
        <v>No</v>
      </c>
      <c r="DA7" s="1" t="str">
        <f>IF(ISBLANK(Values!E6),"","No")</f>
        <v>No</v>
      </c>
      <c r="DO7" s="1" t="str">
        <f>IF(ISBLANK(Values!E6),"","Parts")</f>
        <v>Parts</v>
      </c>
      <c r="DP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Y7" t="str">
        <f>IF(ISBLANK(Values!$E6), "", "not_applicable")</f>
        <v>not_applicable</v>
      </c>
      <c r="EI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1" t="str">
        <f>K7</f>
        <v/>
      </c>
    </row>
    <row r="8" spans="1:193" ht="64" x14ac:dyDescent="0.2">
      <c r="A8" s="1" t="str">
        <f>IF(ISBLANK(Values!E7),"",IF(Values!$B$37="EU","computercomponent","computer"))</f>
        <v>computercomponent</v>
      </c>
      <c r="B8" s="33" t="str">
        <f>IF(ISBLANK(Values!E7),"",Values!F7)</f>
        <v>Lenovo T510 - ES</v>
      </c>
      <c r="C8" s="29" t="str">
        <f>IF(ISBLANK(Values!E7),"","TellusRem")</f>
        <v>TellusRem</v>
      </c>
      <c r="D8" s="28">
        <f>IF(ISBLANK(Values!E7),"",Values!E7)</f>
        <v>5714401510048</v>
      </c>
      <c r="E8" s="1" t="str">
        <f>IF(ISBLANK(Values!E7),"","EAN")</f>
        <v>EAN</v>
      </c>
      <c r="F8" s="27" t="str">
        <f>IF(ISBLANK(Values!E7),"",IF(Values!J7, SUBSTITUTE(Values!$B$1, "{language}", Values!H7) &amp; " " &amp;Values!$B$3, SUBSTITUTE(Values!$B$2, "{language}", Values!$H7) &amp; " " &amp;Values!$B$3))</f>
        <v>vervangend Spaans toetsenbord zonder achtergrondverlichting voor Lenovo Thinkpad T520 T520i T420S T420 T420i T400S T410S T410 T410I T510 T510i W510 W520 X220T X220s X220i X220</v>
      </c>
      <c r="G8" s="29" t="str">
        <f>IF(ISBLANK(Values!E7),"",IF(Values!$B$20="PartialUpdate","","TellusRem"))</f>
        <v/>
      </c>
      <c r="H8" s="1" t="str">
        <f>IF(ISBLANK(Values!E7),"",Values!$B$16)</f>
        <v>computer-keyboards</v>
      </c>
      <c r="I8" s="1" t="str">
        <f>IF(ISBLANK(Values!E7),"","4730574031")</f>
        <v>4730574031</v>
      </c>
      <c r="J8" s="31" t="str">
        <f>IF(ISBLANK(Values!E7),"",Values!F7 )</f>
        <v>Lenovo T510 - ES</v>
      </c>
      <c r="K8" s="27" t="str">
        <f>IF(IF(ISBLANK(Values!E7),"",IF(Values!J7, Values!$B$4, Values!$B$5))=0,"",IF(ISBLANK(Values!E7),"",IF(Values!J7, Values!$B$4, Values!$B$5)))</f>
        <v/>
      </c>
      <c r="L8" s="27" t="str">
        <f>IF(ISBLANK(Values!E7),"",IF($CO8="DEFAULT", Values!$B$18, ""))</f>
        <v/>
      </c>
      <c r="M8" s="27" t="str">
        <f>IF(ISBLANK(Values!E7),"",Values!$M7)</f>
        <v>https://raw.githubusercontent.com/PatrickVibild/TellusAmazonPictures/master/pictures/Lenovo/T510%20/RG/ES/1.jpg</v>
      </c>
      <c r="N8" s="27" t="str">
        <f>IF(ISBLANK(Values!$F7),"",Values!N7)</f>
        <v>https://raw.githubusercontent.com/PatrickVibild/TellusAmazonPictures/master/pictures/Lenovo/T510%20/RG/ES/2.jpg</v>
      </c>
      <c r="O8" s="27" t="str">
        <f>IF(ISBLANK(Values!$F7),"",Values!O7)</f>
        <v>https://raw.githubusercontent.com/PatrickVibild/TellusAmazonPictures/master/pictures/Lenovo/T510%20/RG/ES/3.jpg</v>
      </c>
      <c r="P8" s="27" t="str">
        <f>IF(ISBLANK(Values!$F7),"",Values!P7)</f>
        <v>https://raw.githubusercontent.com/PatrickVibild/TellusAmazonPictures/master/pictures/Lenovo/T510%20/RG/ES/4.jpg</v>
      </c>
      <c r="Q8" s="27" t="str">
        <f>IF(ISBLANK(Values!$F7),"",Values!Q7)</f>
        <v>https://raw.githubusercontent.com/PatrickVibild/TellusAmazonPictures/master/pictures/Lenovo/T510%20/RG/ES/5.jpg</v>
      </c>
      <c r="R8" s="27" t="str">
        <f>IF(ISBLANK(Values!$F7),"",Values!R7)</f>
        <v>https://raw.githubusercontent.com/PatrickVibild/TellusAmazonPictures/master/pictures/Lenovo/T510%20/RG/ES/6.jpg</v>
      </c>
      <c r="S8" s="27" t="str">
        <f>IF(ISBLANK(Values!$F7),"",Values!S7)</f>
        <v>https://raw.githubusercontent.com/PatrickVibild/TellusAmazonPictures/master/pictures/Lenovo/T510%20/RG/ES/7.jpg</v>
      </c>
      <c r="T8" s="27" t="str">
        <f>IF(ISBLANK(Values!$F7),"",Values!T7)</f>
        <v>https://raw.githubusercontent.com/PatrickVibild/TellusAmazonPictures/master/pictures/Lenovo/T510%20/RG/ES/8.jpg</v>
      </c>
      <c r="U8" s="27" t="str">
        <f>IF(ISBLANK(Values!$F7),"",Values!U7)</f>
        <v>https://raw.githubusercontent.com/PatrickVibild/TellusAmazonPictures/master/pictures/Lenovo/T510%20/RG/ES/9.jpg</v>
      </c>
      <c r="W8" s="29" t="str">
        <f>IF(ISBLANK(Values!E7),"","Child")</f>
        <v>Child</v>
      </c>
      <c r="X8" s="29" t="str">
        <f>IF(ISBLANK(Values!E7),"",Values!$B$13)</f>
        <v>Lenovo T510 parent</v>
      </c>
      <c r="Y8" s="31" t="str">
        <f>IF(ISBLANK(Values!E7),"","Size-Color")</f>
        <v>Size-Color</v>
      </c>
      <c r="Z8" s="29" t="str">
        <f>IF(ISBLANK(Values!E7),"","variation")</f>
        <v>variation</v>
      </c>
      <c r="AA8" s="1" t="str">
        <f>IF(ISBLANK(Values!E7),"",Values!$B$20)</f>
        <v>PartialUpdate</v>
      </c>
      <c r="AB8" s="1"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34" t="str">
        <f>IF(ISBLANK(Values!E7),"",IF(Values!I7,Values!$B$23,Values!$B$33))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8" s="32"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T520 T520i T420S T420 T420i T400S T410S T410 T410I T510 T510i W510 W520 X220T X220s X220i X220</v>
      </c>
      <c r="AK8" s="1" t="str">
        <f>IF(ISBLANK(Values!E7),"",Values!$B$25)</f>
        <v xml:space="preserve">♻️ ECOFRIENDLY PRODUCT - Koop gerenoveerd, KOOP GROEN! Verminder meer dan 80% koolstofdioxide door onze refurbished toetsenborden te kopen, in vergelijking met het aanschaffen van een nieuw toetsenbord! </v>
      </c>
      <c r="AL8" s="1" t="str">
        <f>IF(ISBLANK(Values!E7),"",SUBSTITUTE(SUBSTITUTE(IF(Values!$J7, Values!$B$26, Values!$B$33), "{language}", Values!$H7), "{flag}", INDEX(options!$E$1:$E$20, Values!$V7)))</f>
        <v>👉 LAYOUT - 🇪🇸 Spaans zonder achtergrondverlichting.</v>
      </c>
      <c r="AM8" s="1" t="str">
        <f>SUBSTITUTE(IF(ISBLANK(Values!E7),"",Values!$B$27), "{model}", Values!$B$3)</f>
        <v xml:space="preserve">👉 COMPATIBEL MET - Lenovo T520 T520i T420S T420 T420i T400S T410S T410 T410I T510 T510i W510 W520 X220T X220s X220i X220. Controleer de afbeelding en beschrijving zorgvuldig voordat u een toetsenbord koopt. Dit zorgt ervoor dat u het juiste laptoptoetsenbord voor uw computer krijgt. Super eenvoudige installatie. </v>
      </c>
      <c r="AT8" s="27" t="str">
        <f>IF(ISBLANK(Values!E7),"",Values!H7)</f>
        <v>Spaans</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8" s="1" t="str">
        <f>IF(ISBLANK(Values!E7),"","No")</f>
        <v>No</v>
      </c>
      <c r="DA8" s="1" t="str">
        <f>IF(ISBLANK(Values!E7),"","No")</f>
        <v>No</v>
      </c>
      <c r="DO8" s="1" t="str">
        <f>IF(ISBLANK(Values!E7),"","Parts")</f>
        <v>Parts</v>
      </c>
      <c r="DP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Y8" t="str">
        <f>IF(ISBLANK(Values!$E7), "", "not_applicable")</f>
        <v>not_applicable</v>
      </c>
      <c r="EI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1" t="str">
        <f>K8</f>
        <v/>
      </c>
    </row>
    <row r="9" spans="1:193" ht="64" x14ac:dyDescent="0.2">
      <c r="A9" s="1" t="str">
        <f>IF(ISBLANK(Values!E8),"",IF(Values!$B$37="EU","computercomponent","computer"))</f>
        <v>computercomponent</v>
      </c>
      <c r="B9" s="33" t="str">
        <f>IF(ISBLANK(Values!E8),"",Values!F8)</f>
        <v>Lenovo T510 - UK FBA</v>
      </c>
      <c r="C9" s="29" t="str">
        <f>IF(ISBLANK(Values!E8),"","TellusRem")</f>
        <v>TellusRem</v>
      </c>
      <c r="D9" s="28">
        <f>IF(ISBLANK(Values!E8),"",Values!E8)</f>
        <v>5714401510055</v>
      </c>
      <c r="E9" s="1" t="str">
        <f>IF(ISBLANK(Values!E8),"","EAN")</f>
        <v>EAN</v>
      </c>
      <c r="F9" s="27" t="str">
        <f>IF(ISBLANK(Values!E8),"",IF(Values!J8, SUBSTITUTE(Values!$B$1, "{language}", Values!H8) &amp; " " &amp;Values!$B$3, SUBSTITUTE(Values!$B$2, "{language}", Values!$H8) &amp; " " &amp;Values!$B$3))</f>
        <v>vervangend UK toetsenbord zonder achtergrondverlichting voor Lenovo Thinkpad T520 T520i T420S T420 T420i T400S T410S T410 T410I T510 T510i W510 W520 X220T X220s X220i X220</v>
      </c>
      <c r="G9" s="29" t="str">
        <f>IF(ISBLANK(Values!E8),"",IF(Values!$B$20="PartialUpdate","","TellusRem"))</f>
        <v/>
      </c>
      <c r="H9" s="1" t="str">
        <f>IF(ISBLANK(Values!E8),"",Values!$B$16)</f>
        <v>computer-keyboards</v>
      </c>
      <c r="I9" s="1" t="str">
        <f>IF(ISBLANK(Values!E8),"","4730574031")</f>
        <v>4730574031</v>
      </c>
      <c r="J9" s="31" t="str">
        <f>IF(ISBLANK(Values!E8),"",Values!F8 )</f>
        <v>Lenovo T510 - UK FBA</v>
      </c>
      <c r="K9" s="27" t="str">
        <f>IF(IF(ISBLANK(Values!E8),"",IF(Values!J8, Values!$B$4, Values!$B$5))=0,"",IF(ISBLANK(Values!E8),"",IF(Values!J8, Values!$B$4, Values!$B$5)))</f>
        <v/>
      </c>
      <c r="L9" s="27" t="str">
        <f>IF(ISBLANK(Values!E8),"",IF($CO9="DEFAULT", Values!$B$18, ""))</f>
        <v/>
      </c>
      <c r="M9" s="27" t="str">
        <f>IF(ISBLANK(Values!E8),"",Values!$M8)</f>
        <v>https://raw.githubusercontent.com/PatrickVibild/TellusAmazonPictures/master/pictures/Lenovo/T510%20/RG/UK/1.jpg</v>
      </c>
      <c r="N9" s="27" t="str">
        <f>IF(ISBLANK(Values!$F8),"",Values!N8)</f>
        <v>https://raw.githubusercontent.com/PatrickVibild/TellusAmazonPictures/master/pictures/Lenovo/T510%20/RG/UK/2.jpg</v>
      </c>
      <c r="O9" s="27" t="str">
        <f>IF(ISBLANK(Values!$F8),"",Values!O8)</f>
        <v>https://raw.githubusercontent.com/PatrickVibild/TellusAmazonPictures/master/pictures/Lenovo/T510%20/RG/UK/3.jpg</v>
      </c>
      <c r="P9" s="27" t="str">
        <f>IF(ISBLANK(Values!$F8),"",Values!P8)</f>
        <v>https://raw.githubusercontent.com/PatrickVibild/TellusAmazonPictures/master/pictures/Lenovo/T510%20/RG/UK/4.jpg</v>
      </c>
      <c r="Q9" s="27" t="str">
        <f>IF(ISBLANK(Values!$F8),"",Values!Q8)</f>
        <v>https://raw.githubusercontent.com/PatrickVibild/TellusAmazonPictures/master/pictures/Lenovo/T510%20/RG/UK/5.jpg</v>
      </c>
      <c r="R9" s="27" t="str">
        <f>IF(ISBLANK(Values!$F8),"",Values!R8)</f>
        <v>https://raw.githubusercontent.com/PatrickVibild/TellusAmazonPictures/master/pictures/Lenovo/T510%20/RG/UK/6.jpg</v>
      </c>
      <c r="S9" s="27" t="str">
        <f>IF(ISBLANK(Values!$F8),"",Values!S8)</f>
        <v>https://raw.githubusercontent.com/PatrickVibild/TellusAmazonPictures/master/pictures/Lenovo/T510%20/RG/UK/7.jpg</v>
      </c>
      <c r="T9" s="27" t="str">
        <f>IF(ISBLANK(Values!$F8),"",Values!T8)</f>
        <v>https://raw.githubusercontent.com/PatrickVibild/TellusAmazonPictures/master/pictures/Lenovo/T510%20/RG/UK/8.jpg</v>
      </c>
      <c r="U9" s="27" t="str">
        <f>IF(ISBLANK(Values!$F8),"",Values!U8)</f>
        <v>https://raw.githubusercontent.com/PatrickVibild/TellusAmazonPictures/master/pictures/Lenovo/T510%20/RG/UK/9.jpg</v>
      </c>
      <c r="W9" s="29" t="str">
        <f>IF(ISBLANK(Values!E8),"","Child")</f>
        <v>Child</v>
      </c>
      <c r="X9" s="29" t="str">
        <f>IF(ISBLANK(Values!E8),"",Values!$B$13)</f>
        <v>Lenovo T510 parent</v>
      </c>
      <c r="Y9" s="31" t="str">
        <f>IF(ISBLANK(Values!E8),"","Size-Color")</f>
        <v>Size-Color</v>
      </c>
      <c r="Z9" s="29" t="str">
        <f>IF(ISBLANK(Values!E8),"","variation")</f>
        <v>variation</v>
      </c>
      <c r="AA9" s="1" t="str">
        <f>IF(ISBLANK(Values!E8),"",Values!$B$20)</f>
        <v>PartialUpdate</v>
      </c>
      <c r="AB9" s="1"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34" t="str">
        <f>IF(ISBLANK(Values!E8),"",IF(Values!I8,Values!$B$23,Values!$B$33))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9" s="32"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T520 T520i T420S T420 T420i T400S T410S T410 T410I T510 T510i W510 W520 X220T X220s X220i X220</v>
      </c>
      <c r="AK9" s="1" t="str">
        <f>IF(ISBLANK(Values!E8),"",Values!$B$25)</f>
        <v xml:space="preserve">♻️ ECOFRIENDLY PRODUCT - Koop gerenoveerd, KOOP GROEN! Verminder meer dan 80% koolstofdioxide door onze refurbished toetsenborden te kopen, in vergelijking met het aanschaffen van een nieuw toetsenbord! </v>
      </c>
      <c r="AL9" s="1" t="str">
        <f>IF(ISBLANK(Values!E8),"",SUBSTITUTE(SUBSTITUTE(IF(Values!$J8, Values!$B$26, Values!$B$33), "{language}", Values!$H8), "{flag}", INDEX(options!$E$1:$E$20, Values!$V8)))</f>
        <v>👉 LAYOUT - 🇬🇧 UK zonder achtergrondverlichting.</v>
      </c>
      <c r="AM9" s="1" t="str">
        <f>SUBSTITUTE(IF(ISBLANK(Values!E8),"",Values!$B$27), "{model}", Values!$B$3)</f>
        <v xml:space="preserve">👉 COMPATIBEL MET - Lenovo T520 T520i T420S T420 T420i T400S T410S T410 T410I T510 T510i W510 W520 X220T X220s X220i X220. Controleer de afbeelding en beschrijving zorgvuldig voordat u een toetsenbord koopt. Dit zorgt ervoor dat u het juiste laptoptoetsenbord voor uw computer krijgt. Super eenvoudige installatie.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9" s="1" t="str">
        <f>IF(ISBLANK(Values!E8),"","No")</f>
        <v>No</v>
      </c>
      <c r="DA9" s="1" t="str">
        <f>IF(ISBLANK(Values!E8),"","No")</f>
        <v>No</v>
      </c>
      <c r="DO9" s="1" t="str">
        <f>IF(ISBLANK(Values!E8),"","Parts")</f>
        <v>Parts</v>
      </c>
      <c r="DP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Y9" t="str">
        <f>IF(ISBLANK(Values!$E8), "", "not_applicable")</f>
        <v>not_applicable</v>
      </c>
      <c r="EI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1" t="str">
        <f>K9</f>
        <v/>
      </c>
    </row>
    <row r="10" spans="1:193" ht="64" x14ac:dyDescent="0.2">
      <c r="A10" s="1" t="str">
        <f>IF(ISBLANK(Values!E9),"",IF(Values!$B$37="EU","computercomponent","computer"))</f>
        <v>computercomponent</v>
      </c>
      <c r="B10" s="33" t="str">
        <f>IF(ISBLANK(Values!E9),"",Values!F9)</f>
        <v>Lenovo T510 - NOR</v>
      </c>
      <c r="C10" s="29" t="str">
        <f>IF(ISBLANK(Values!E9),"","TellusRem")</f>
        <v>TellusRem</v>
      </c>
      <c r="D10" s="28">
        <f>IF(ISBLANK(Values!E9),"",Values!E9)</f>
        <v>5714401510062</v>
      </c>
      <c r="E10" s="1" t="str">
        <f>IF(ISBLANK(Values!E9),"","EAN")</f>
        <v>EAN</v>
      </c>
      <c r="F10" s="27" t="str">
        <f>IF(ISBLANK(Values!E9),"",IF(Values!J9, SUBSTITUTE(Values!$B$1, "{language}", Values!H9) &amp; " " &amp;Values!$B$3, SUBSTITUTE(Values!$B$2, "{language}", Values!$H9) &amp; " " &amp;Values!$B$3))</f>
        <v>vervangend Scandinavisch - Scandinavisch toetsenbord zonder achtergrondverlichting voor Lenovo Thinkpad T520 T520i T420S T420 T420i T400S T410S T410 T410I T510 T510i W510 W520 X220T X220s X220i X220</v>
      </c>
      <c r="G10" s="29" t="str">
        <f>IF(ISBLANK(Values!E9),"",IF(Values!$B$20="PartialUpdate","","TellusRem"))</f>
        <v/>
      </c>
      <c r="H10" s="1" t="str">
        <f>IF(ISBLANK(Values!E9),"",Values!$B$16)</f>
        <v>computer-keyboards</v>
      </c>
      <c r="I10" s="1" t="str">
        <f>IF(ISBLANK(Values!E9),"","4730574031")</f>
        <v>4730574031</v>
      </c>
      <c r="J10" s="31" t="str">
        <f>IF(ISBLANK(Values!E9),"",Values!F9 )</f>
        <v>Lenovo T510 - NOR</v>
      </c>
      <c r="K10" s="27" t="str">
        <f>IF(IF(ISBLANK(Values!E9),"",IF(Values!J9, Values!$B$4, Values!$B$5))=0,"",IF(ISBLANK(Values!E9),"",IF(Values!J9, Values!$B$4, Values!$B$5)))</f>
        <v/>
      </c>
      <c r="L10" s="27">
        <f>IF(ISBLANK(Values!E9),"",IF($CO10="DEFAULT", Values!$B$18, ""))</f>
        <v>5</v>
      </c>
      <c r="M10" s="27" t="str">
        <f>IF(ISBLANK(Values!E9),"",Values!$M9)</f>
        <v>https://raw.githubusercontent.com/PatrickVibild/TellusAmazonPictures/master/pictures/Lenovo/T510%20/RG/NOR/1.jpg</v>
      </c>
      <c r="N10" s="27" t="str">
        <f>IF(ISBLANK(Values!$F9),"",Values!N9)</f>
        <v>https://raw.githubusercontent.com/PatrickVibild/TellusAmazonPictures/master/pictures/Lenovo/T510%20/RG/NOR/2.jpg</v>
      </c>
      <c r="O10" s="27" t="str">
        <f>IF(ISBLANK(Values!$F9),"",Values!O9)</f>
        <v>https://raw.githubusercontent.com/PatrickVibild/TellusAmazonPictures/master/pictures/Lenovo/T510%20/RG/NOR/3.jpg</v>
      </c>
      <c r="P10" s="27" t="str">
        <f>IF(ISBLANK(Values!$F9),"",Values!P9)</f>
        <v>https://raw.githubusercontent.com/PatrickVibild/TellusAmazonPictures/master/pictures/Lenovo/T510%20/RG/NOR/4.jpg</v>
      </c>
      <c r="Q10" s="27" t="str">
        <f>IF(ISBLANK(Values!$F9),"",Values!Q9)</f>
        <v>https://raw.githubusercontent.com/PatrickVibild/TellusAmazonPictures/master/pictures/Lenovo/T510%20/RG/NOR/5.jpg</v>
      </c>
      <c r="R10" s="27" t="str">
        <f>IF(ISBLANK(Values!$F9),"",Values!R9)</f>
        <v>https://raw.githubusercontent.com/PatrickVibild/TellusAmazonPictures/master/pictures/Lenovo/T510%20/RG/NOR/6.jpg</v>
      </c>
      <c r="S10" s="27" t="str">
        <f>IF(ISBLANK(Values!$F9),"",Values!S9)</f>
        <v>https://raw.githubusercontent.com/PatrickVibild/TellusAmazonPictures/master/pictures/Lenovo/T510%20/RG/NOR/7.jpg</v>
      </c>
      <c r="T10" s="27" t="str">
        <f>IF(ISBLANK(Values!$F9),"",Values!T9)</f>
        <v>https://raw.githubusercontent.com/PatrickVibild/TellusAmazonPictures/master/pictures/Lenovo/T510%20/RG/NOR/8.jpg</v>
      </c>
      <c r="U10" s="27" t="str">
        <f>IF(ISBLANK(Values!$F9),"",Values!U9)</f>
        <v>https://raw.githubusercontent.com/PatrickVibild/TellusAmazonPictures/master/pictures/Lenovo/T510%20/RG/NOR/9.jpg</v>
      </c>
      <c r="W10" s="29" t="str">
        <f>IF(ISBLANK(Values!E9),"","Child")</f>
        <v>Child</v>
      </c>
      <c r="X10" s="29" t="str">
        <f>IF(ISBLANK(Values!E9),"",Values!$B$13)</f>
        <v>Lenovo T510 parent</v>
      </c>
      <c r="Y10" s="31" t="str">
        <f>IF(ISBLANK(Values!E9),"","Size-Color")</f>
        <v>Size-Color</v>
      </c>
      <c r="Z10" s="29" t="str">
        <f>IF(ISBLANK(Values!E9),"","variation")</f>
        <v>variation</v>
      </c>
      <c r="AA10" s="1" t="str">
        <f>IF(ISBLANK(Values!E9),"",Values!$B$20)</f>
        <v>PartialUpdate</v>
      </c>
      <c r="AB10" s="1"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34" t="str">
        <f>IF(ISBLANK(Values!E9),"",IF(Values!I9,Values!$B$23,Values!$B$33))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0" s="32" t="str">
        <f>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T520 T520i T420S T420 T420i T400S T410S T410 T410I T510 T510i W510 W520 X220T X220s X220i X220</v>
      </c>
      <c r="AK10" s="1" t="str">
        <f>IF(ISBLANK(Values!E9),"",Values!$B$25)</f>
        <v xml:space="preserve">♻️ ECOFRIENDLY PRODUCT - Koop gerenoveerd, KOOP GROEN! Verminder meer dan 80% koolstofdioxide door onze refurbished toetsenborden te kopen, in vergelijking met het aanschaffen van een nieuw toetsenbord! </v>
      </c>
      <c r="AL10" s="1" t="str">
        <f>IF(ISBLANK(Values!E9),"",SUBSTITUTE(SUBSTITUTE(IF(Values!$J9, Values!$B$26, Values!$B$33), "{language}", Values!$H9), "{flag}", INDEX(options!$E$1:$E$20, Values!$V9)))</f>
        <v>👉 LAYOUT - 🇸🇪 🇫🇮 🇳🇴 🇩🇰 Scandinavisch - Scandinavisch zonder achtergrondverlichting.</v>
      </c>
      <c r="AM10" s="1" t="str">
        <f>SUBSTITUTE(IF(ISBLANK(Values!E9),"",Values!$B$27), "{model}", Values!$B$3)</f>
        <v xml:space="preserve">👉 COMPATIBEL MET - Lenovo T520 T520i T420S T420 T420i T400S T410S T410 T410I T510 T510i W510 W520 X220T X220s X220i X220. Controleer de afbeelding en beschrijving zorgvuldig voordat u een toetsenbord koopt. Dit zorgt ervoor dat u het juiste laptoptoetsenbord voor uw computer krijgt. Super eenvoudige installatie. </v>
      </c>
      <c r="AT10" s="27" t="str">
        <f>IF(ISBLANK(Values!E9),"",Values!H9)</f>
        <v>Scandinavisch - Scandinavisch</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0" s="1" t="str">
        <f>IF(ISBLANK(Values!E9),"","No")</f>
        <v>No</v>
      </c>
      <c r="DA10" s="1" t="str">
        <f>IF(ISBLANK(Values!E9),"","No")</f>
        <v>No</v>
      </c>
      <c r="DO10" s="1" t="str">
        <f>IF(ISBLANK(Values!E9),"","Parts")</f>
        <v>Parts</v>
      </c>
      <c r="DP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Y10" t="str">
        <f>IF(ISBLANK(Values!$E9), "", "not_applicable")</f>
        <v>not_applicable</v>
      </c>
      <c r="EI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1" t="str">
        <f>K10</f>
        <v/>
      </c>
    </row>
    <row r="11" spans="1:193" ht="64" x14ac:dyDescent="0.2">
      <c r="A11" s="1" t="str">
        <f>IF(ISBLANK(Values!E10),"",IF(Values!$B$37="EU","computercomponent","computer"))</f>
        <v>computercomponent</v>
      </c>
      <c r="B11" s="33" t="str">
        <f>IF(ISBLANK(Values!E10),"",Values!F10)</f>
        <v>Lenovo T510 - BE</v>
      </c>
      <c r="C11" s="29" t="str">
        <f>IF(ISBLANK(Values!E10),"","TellusRem")</f>
        <v>TellusRem</v>
      </c>
      <c r="D11" s="28">
        <f>IF(ISBLANK(Values!E10),"",Values!E10)</f>
        <v>5714401510079</v>
      </c>
      <c r="E11" s="1" t="str">
        <f>IF(ISBLANK(Values!E10),"","EAN")</f>
        <v>EAN</v>
      </c>
      <c r="F11" s="27" t="str">
        <f>IF(ISBLANK(Values!E10),"",IF(Values!J10, SUBSTITUTE(Values!$B$1, "{language}", Values!H10) &amp; " " &amp;Values!$B$3, SUBSTITUTE(Values!$B$2, "{language}", Values!$H10) &amp; " " &amp;Values!$B$3))</f>
        <v>vervangend Belgisch toetsenbord zonder achtergrondverlichting voor Lenovo Thinkpad T520 T520i T420S T420 T420i T400S T410S T410 T410I T510 T510i W510 W520 X220T X220s X220i X220</v>
      </c>
      <c r="G11" s="29" t="str">
        <f>IF(ISBLANK(Values!E10),"",IF(Values!$B$20="PartialUpdate","","TellusRem"))</f>
        <v/>
      </c>
      <c r="H11" s="1" t="str">
        <f>IF(ISBLANK(Values!E10),"",Values!$B$16)</f>
        <v>computer-keyboards</v>
      </c>
      <c r="I11" s="1" t="str">
        <f>IF(ISBLANK(Values!E10),"","4730574031")</f>
        <v>4730574031</v>
      </c>
      <c r="J11" s="31" t="str">
        <f>IF(ISBLANK(Values!E10),"",Values!F10 )</f>
        <v>Lenovo T510 - BE</v>
      </c>
      <c r="K11" s="27" t="str">
        <f>IF(IF(ISBLANK(Values!E10),"",IF(Values!J10, Values!$B$4, Values!$B$5))=0,"",IF(ISBLANK(Values!E10),"",IF(Values!J10, Values!$B$4, Values!$B$5)))</f>
        <v/>
      </c>
      <c r="L11" s="27">
        <f>IF(ISBLANK(Values!E10),"",IF($CO11="DEFAULT", Values!$B$18, ""))</f>
        <v>5</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T510 parent</v>
      </c>
      <c r="Y11" s="31" t="str">
        <f>IF(ISBLANK(Values!E10),"","Size-Color")</f>
        <v>Size-Color</v>
      </c>
      <c r="Z11" s="29" t="str">
        <f>IF(ISBLANK(Values!E10),"","variation")</f>
        <v>variation</v>
      </c>
      <c r="AA11" s="1" t="str">
        <f>IF(ISBLANK(Values!E10),"",Values!$B$20)</f>
        <v>PartialUpdate</v>
      </c>
      <c r="AB11" s="1" t="str">
        <f>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34" t="str">
        <f>IF(ISBLANK(Values!E10),"",IF(Values!I10,Values!$B$23,Values!$B$33))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1" s="32" t="str">
        <f>IF(ISBLANK(Values!E10),"",Values!$B$24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T520 T520i T420S T420 T420i T400S T410S T410 T410I T510 T510i W510 W520 X220T X220s X220i X220</v>
      </c>
      <c r="AK11" s="1" t="str">
        <f>IF(ISBLANK(Values!E10),"",Values!$B$25)</f>
        <v xml:space="preserve">♻️ ECOFRIENDLY PRODUCT - Koop gerenoveerd, KOOP GROEN! Verminder meer dan 80% koolstofdioxide door onze refurbished toetsenborden te kopen, in vergelijking met het aanschaffen van een nieuw toetsenbord! </v>
      </c>
      <c r="AL11" s="1" t="str">
        <f>IF(ISBLANK(Values!E10),"",SUBSTITUTE(SUBSTITUTE(IF(Values!$J10, Values!$B$26, Values!$B$33), "{language}", Values!$H10), "{flag}", INDEX(options!$E$1:$E$20, Values!$V10)))</f>
        <v>👉 LAYOUT - 🇧🇪 Belgisch zonder achtergrondverlichting.</v>
      </c>
      <c r="AM11" s="1" t="str">
        <f>SUBSTITUTE(IF(ISBLANK(Values!E10),"",Values!$B$27), "{model}", Values!$B$3)</f>
        <v xml:space="preserve">👉 COMPATIBEL MET - Lenovo T520 T520i T420S T420 T420i T400S T410S T410 T410I T510 T510i W510 W520 X220T X220s X220i X220. Controleer de afbeelding en beschrijving zorgvuldig voordat u een toetsenbord koopt. Dit zorgt ervoor dat u het juiste laptoptoetsenbord voor uw computer krijgt. Super eenvoudige installatie. </v>
      </c>
      <c r="AT11" s="27" t="str">
        <f>IF(ISBLANK(Values!E10),"",Values!H10)</f>
        <v>Belgisch</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1" s="1" t="str">
        <f>IF(ISBLANK(Values!E10),"","No")</f>
        <v>No</v>
      </c>
      <c r="DA11" s="1" t="str">
        <f>IF(ISBLANK(Values!E10),"","No")</f>
        <v>No</v>
      </c>
      <c r="DO11" s="1" t="str">
        <f>IF(ISBLANK(Values!E10),"","Parts")</f>
        <v>Parts</v>
      </c>
      <c r="DP11" s="1"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Y11" t="str">
        <f>IF(ISBLANK(Values!$E10), "", "not_applicable")</f>
        <v>not_applicable</v>
      </c>
      <c r="EI11" s="1"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1" t="str">
        <f>K11</f>
        <v/>
      </c>
    </row>
    <row r="12" spans="1:193" ht="64" x14ac:dyDescent="0.2">
      <c r="A12" s="1" t="str">
        <f>IF(ISBLANK(Values!E11),"",IF(Values!$B$37="EU","computercomponent","computer"))</f>
        <v>computercomponent</v>
      </c>
      <c r="B12" s="33" t="str">
        <f>IF(ISBLANK(Values!E11),"",Values!F11)</f>
        <v>Lenovo T510 - BG</v>
      </c>
      <c r="C12" s="29" t="str">
        <f>IF(ISBLANK(Values!E11),"","TellusRem")</f>
        <v>TellusRem</v>
      </c>
      <c r="D12" s="28">
        <f>IF(ISBLANK(Values!E11),"",Values!E11)</f>
        <v>5714401510086</v>
      </c>
      <c r="E12" s="1" t="str">
        <f>IF(ISBLANK(Values!E11),"","EAN")</f>
        <v>EAN</v>
      </c>
      <c r="F12" s="27" t="str">
        <f>IF(ISBLANK(Values!E11),"",IF(Values!J11, SUBSTITUTE(Values!$B$1, "{language}", Values!H11) &amp; " " &amp;Values!$B$3, SUBSTITUTE(Values!$B$2, "{language}", Values!$H11) &amp; " " &amp;Values!$B$3))</f>
        <v>vervangend Bulgaars toetsenbord zonder achtergrondverlichting voor Lenovo Thinkpad T520 T520i T420S T420 T420i T400S T410S T410 T410I T510 T510i W510 W520 X220T X220s X220i X220</v>
      </c>
      <c r="G12" s="29" t="str">
        <f>IF(ISBLANK(Values!E11),"",IF(Values!$B$20="PartialUpdate","","TellusRem"))</f>
        <v/>
      </c>
      <c r="H12" s="1" t="str">
        <f>IF(ISBLANK(Values!E11),"",Values!$B$16)</f>
        <v>computer-keyboards</v>
      </c>
      <c r="I12" s="1" t="str">
        <f>IF(ISBLANK(Values!E11),"","4730574031")</f>
        <v>4730574031</v>
      </c>
      <c r="J12" s="31" t="str">
        <f>IF(ISBLANK(Values!E11),"",Values!F11 )</f>
        <v>Lenovo T510 - BG</v>
      </c>
      <c r="K12" s="27" t="str">
        <f>IF(IF(ISBLANK(Values!E11),"",IF(Values!J11, Values!$B$4, Values!$B$5))=0,"",IF(ISBLANK(Values!E11),"",IF(Values!J11, Values!$B$4, Values!$B$5)))</f>
        <v/>
      </c>
      <c r="L12" s="27">
        <f>IF(ISBLANK(Values!E11),"",IF($CO12="DEFAULT", Values!$B$18, ""))</f>
        <v>5</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T510 parent</v>
      </c>
      <c r="Y12" s="31" t="str">
        <f>IF(ISBLANK(Values!E11),"","Size-Color")</f>
        <v>Size-Color</v>
      </c>
      <c r="Z12" s="29" t="str">
        <f>IF(ISBLANK(Values!E11),"","variation")</f>
        <v>variation</v>
      </c>
      <c r="AA12" s="1" t="str">
        <f>IF(ISBLANK(Values!E11),"",Values!$B$20)</f>
        <v>PartialUpdate</v>
      </c>
      <c r="AB12" s="1" t="str">
        <f>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34" t="str">
        <f>IF(ISBLANK(Values!E11),"",IF(Values!I11,Values!$B$23,Values!$B$33))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2" s="32" t="str">
        <f>IF(ISBLANK(Values!E11),"",Values!$B$24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T520 T520i T420S T420 T420i T400S T410S T410 T410I T510 T510i W510 W520 X220T X220s X220i X220</v>
      </c>
      <c r="AK12" s="1" t="str">
        <f>IF(ISBLANK(Values!E11),"",Values!$B$25)</f>
        <v xml:space="preserve">♻️ ECOFRIENDLY PRODUCT - Koop gerenoveerd, KOOP GROEN! Verminder meer dan 80% koolstofdioxide door onze refurbished toetsenborden te kopen, in vergelijking met het aanschaffen van een nieuw toetsenbord! </v>
      </c>
      <c r="AL12" s="1" t="str">
        <f>IF(ISBLANK(Values!E11),"",SUBSTITUTE(SUBSTITUTE(IF(Values!$J11, Values!$B$26, Values!$B$33), "{language}", Values!$H11), "{flag}", INDEX(options!$E$1:$E$20, Values!$V11)))</f>
        <v>👉 LAYOUT - 🇧🇬 Bulgaars zonder achtergrondverlichting.</v>
      </c>
      <c r="AM12" s="1" t="str">
        <f>SUBSTITUTE(IF(ISBLANK(Values!E11),"",Values!$B$27), "{model}", Values!$B$3)</f>
        <v xml:space="preserve">👉 COMPATIBEL MET - Lenovo T520 T520i T420S T420 T420i T400S T410S T410 T410I T510 T510i W510 W520 X220T X220s X220i X220. Controleer de afbeelding en beschrijving zorgvuldig voordat u een toetsenbord koopt. Dit zorgt ervoor dat u het juiste laptoptoetsenbord voor uw computer krijgt. Super eenvoudige installatie. </v>
      </c>
      <c r="AT12" s="27" t="str">
        <f>IF(ISBLANK(Values!E11),"",Values!H11)</f>
        <v>Bulgaars</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2" s="1" t="str">
        <f>IF(ISBLANK(Values!E11),"","No")</f>
        <v>No</v>
      </c>
      <c r="DA12" s="1" t="str">
        <f>IF(ISBLANK(Values!E11),"","No")</f>
        <v>No</v>
      </c>
      <c r="DO12" s="1" t="str">
        <f>IF(ISBLANK(Values!E11),"","Parts")</f>
        <v>Parts</v>
      </c>
      <c r="DP12" s="1"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Y12" t="str">
        <f>IF(ISBLANK(Values!$E11), "", "not_applicable")</f>
        <v>not_applicable</v>
      </c>
      <c r="EI12" s="1"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1" t="str">
        <f>K12</f>
        <v/>
      </c>
    </row>
    <row r="13" spans="1:193" ht="64" x14ac:dyDescent="0.2">
      <c r="A13" s="1" t="str">
        <f>IF(ISBLANK(Values!E12),"",IF(Values!$B$37="EU","computercomponent","computer"))</f>
        <v>computercomponent</v>
      </c>
      <c r="B13" s="33" t="str">
        <f>IF(ISBLANK(Values!E12),"",Values!F12)</f>
        <v>Lenovo T510 - CZ</v>
      </c>
      <c r="C13" s="29" t="str">
        <f>IF(ISBLANK(Values!E12),"","TellusRem")</f>
        <v>TellusRem</v>
      </c>
      <c r="D13" s="28">
        <f>IF(ISBLANK(Values!E12),"",Values!E12)</f>
        <v>5714401510093</v>
      </c>
      <c r="E13" s="1" t="str">
        <f>IF(ISBLANK(Values!E12),"","EAN")</f>
        <v>EAN</v>
      </c>
      <c r="F13" s="27" t="str">
        <f>IF(ISBLANK(Values!E12),"",IF(Values!J12, SUBSTITUTE(Values!$B$1, "{language}", Values!H12) &amp; " " &amp;Values!$B$3, SUBSTITUTE(Values!$B$2, "{language}", Values!$H12) &amp; " " &amp;Values!$B$3))</f>
        <v>vervangend Tsjechisch toetsenbord zonder achtergrondverlichting voor Lenovo Thinkpad T520 T520i T420S T420 T420i T400S T410S T410 T410I T510 T510i W510 W520 X220T X220s X220i X220</v>
      </c>
      <c r="G13" s="29" t="str">
        <f>IF(ISBLANK(Values!E12),"",IF(Values!$B$20="PartialUpdate","","TellusRem"))</f>
        <v/>
      </c>
      <c r="H13" s="1" t="str">
        <f>IF(ISBLANK(Values!E12),"",Values!$B$16)</f>
        <v>computer-keyboards</v>
      </c>
      <c r="I13" s="1" t="str">
        <f>IF(ISBLANK(Values!E12),"","4730574031")</f>
        <v>4730574031</v>
      </c>
      <c r="J13" s="31" t="str">
        <f>IF(ISBLANK(Values!E12),"",Values!F12 )</f>
        <v>Lenovo T510 - CZ</v>
      </c>
      <c r="K13" s="27" t="str">
        <f>IF(IF(ISBLANK(Values!E12),"",IF(Values!J12, Values!$B$4, Values!$B$5))=0,"",IF(ISBLANK(Values!E12),"",IF(Values!J12, Values!$B$4, Values!$B$5)))</f>
        <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T510 parent</v>
      </c>
      <c r="Y13" s="31" t="str">
        <f>IF(ISBLANK(Values!E12),"","Size-Color")</f>
        <v>Size-Color</v>
      </c>
      <c r="Z13" s="29" t="str">
        <f>IF(ISBLANK(Values!E12),"","variation")</f>
        <v>variation</v>
      </c>
      <c r="AA13" s="1" t="str">
        <f>IF(ISBLANK(Values!E12),"",Values!$B$20)</f>
        <v>PartialUpdate</v>
      </c>
      <c r="AB13" s="1" t="str">
        <f>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34" t="str">
        <f>IF(ISBLANK(Values!E12),"",IF(Values!I12,Values!$B$23,Values!$B$33))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3" s="32" t="str">
        <f>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T520 T520i T420S T420 T420i T400S T410S T410 T410I T510 T510i W510 W520 X220T X220s X220i X220</v>
      </c>
      <c r="AK13" s="1" t="str">
        <f>IF(ISBLANK(Values!E12),"",Values!$B$25)</f>
        <v xml:space="preserve">♻️ ECOFRIENDLY PRODUCT - Koop gerenoveerd, KOOP GROEN! Verminder meer dan 80% koolstofdioxide door onze refurbished toetsenborden te kopen, in vergelijking met het aanschaffen van een nieuw toetsenbord! </v>
      </c>
      <c r="AL13" s="1" t="str">
        <f>IF(ISBLANK(Values!E12),"",SUBSTITUTE(SUBSTITUTE(IF(Values!$J12, Values!$B$26, Values!$B$33), "{language}", Values!$H12), "{flag}", INDEX(options!$E$1:$E$20, Values!$V12)))</f>
        <v>👉 LAYOUT - 🇨🇿 Tsjechisch zonder achtergrondverlichting.</v>
      </c>
      <c r="AM13" s="1" t="str">
        <f>SUBSTITUTE(IF(ISBLANK(Values!E12),"",Values!$B$27), "{model}", Values!$B$3)</f>
        <v xml:space="preserve">👉 COMPATIBEL MET - Lenovo T520 T520i T420S T420 T420i T400S T410S T410 T410I T510 T510i W510 W520 X220T X220s X220i X220. Controleer de afbeelding en beschrijving zorgvuldig voordat u een toetsenbord koopt. Dit zorgt ervoor dat u het juiste laptoptoetsenbord voor uw computer krijgt. Super eenvoudige installatie. </v>
      </c>
      <c r="AT13" s="27" t="str">
        <f>IF(ISBLANK(Values!E12),"",Values!H12)</f>
        <v>Tsjechisch</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3" s="1" t="str">
        <f>IF(ISBLANK(Values!E12),"","No")</f>
        <v>No</v>
      </c>
      <c r="DA13" s="1" t="str">
        <f>IF(ISBLANK(Values!E12),"","No")</f>
        <v>No</v>
      </c>
      <c r="DO13" s="1" t="str">
        <f>IF(ISBLANK(Values!E12),"","Parts")</f>
        <v>Parts</v>
      </c>
      <c r="DP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Y13" t="str">
        <f>IF(ISBLANK(Values!$E12), "", "not_applicable")</f>
        <v>not_applicable</v>
      </c>
      <c r="EI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1" t="str">
        <f>K13</f>
        <v/>
      </c>
    </row>
    <row r="14" spans="1:193" ht="64" x14ac:dyDescent="0.2">
      <c r="A14" s="1" t="str">
        <f>IF(ISBLANK(Values!E13),"",IF(Values!$B$37="EU","computercomponent","computer"))</f>
        <v>computercomponent</v>
      </c>
      <c r="B14" s="33" t="str">
        <f>IF(ISBLANK(Values!E13),"",Values!F13)</f>
        <v>Lenovo T510 - DK</v>
      </c>
      <c r="C14" s="29" t="str">
        <f>IF(ISBLANK(Values!E13),"","TellusRem")</f>
        <v>TellusRem</v>
      </c>
      <c r="D14" s="28">
        <f>IF(ISBLANK(Values!E13),"",Values!E13)</f>
        <v>5714401510109</v>
      </c>
      <c r="E14" s="1" t="str">
        <f>IF(ISBLANK(Values!E13),"","EAN")</f>
        <v>EAN</v>
      </c>
      <c r="F14" s="27" t="str">
        <f>IF(ISBLANK(Values!E13),"",IF(Values!J13, SUBSTITUTE(Values!$B$1, "{language}", Values!H13) &amp; " " &amp;Values!$B$3, SUBSTITUTE(Values!$B$2, "{language}", Values!$H13) &amp; " " &amp;Values!$B$3))</f>
        <v>vervangend Deens toetsenbord zonder achtergrondverlichting voor Lenovo Thinkpad T520 T520i T420S T420 T420i T400S T410S T410 T410I T510 T510i W510 W520 X220T X220s X220i X220</v>
      </c>
      <c r="G14" s="29" t="str">
        <f>IF(ISBLANK(Values!E13),"",IF(Values!$B$20="PartialUpdate","","TellusRem"))</f>
        <v/>
      </c>
      <c r="H14" s="1" t="str">
        <f>IF(ISBLANK(Values!E13),"",Values!$B$16)</f>
        <v>computer-keyboards</v>
      </c>
      <c r="I14" s="1" t="str">
        <f>IF(ISBLANK(Values!E13),"","4730574031")</f>
        <v>4730574031</v>
      </c>
      <c r="J14" s="31" t="str">
        <f>IF(ISBLANK(Values!E13),"",Values!F13 )</f>
        <v>Lenovo T510 - DK</v>
      </c>
      <c r="K14" s="27" t="str">
        <f>IF(IF(ISBLANK(Values!E13),"",IF(Values!J13, Values!$B$4, Values!$B$5))=0,"",IF(ISBLANK(Values!E13),"",IF(Values!J13, Values!$B$4, Values!$B$5)))</f>
        <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T510 parent</v>
      </c>
      <c r="Y14" s="31" t="str">
        <f>IF(ISBLANK(Values!E13),"","Size-Color")</f>
        <v>Size-Color</v>
      </c>
      <c r="Z14" s="29" t="str">
        <f>IF(ISBLANK(Values!E13),"","variation")</f>
        <v>variation</v>
      </c>
      <c r="AA14" s="1" t="str">
        <f>IF(ISBLANK(Values!E13),"",Values!$B$20)</f>
        <v>PartialUpdate</v>
      </c>
      <c r="AB14" s="1" t="str">
        <f>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34" t="str">
        <f>IF(ISBLANK(Values!E13),"",IF(Values!I13,Values!$B$23,Values!$B$33))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4" s="32" t="str">
        <f>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T520 T520i T420S T420 T420i T400S T410S T410 T410I T510 T510i W510 W520 X220T X220s X220i X220</v>
      </c>
      <c r="AK14" s="1" t="str">
        <f>IF(ISBLANK(Values!E13),"",Values!$B$25)</f>
        <v xml:space="preserve">♻️ ECOFRIENDLY PRODUCT - Koop gerenoveerd, KOOP GROEN! Verminder meer dan 80% koolstofdioxide door onze refurbished toetsenborden te kopen, in vergelijking met het aanschaffen van een nieuw toetsenbord! </v>
      </c>
      <c r="AL14" s="1" t="str">
        <f>IF(ISBLANK(Values!E13),"",SUBSTITUTE(SUBSTITUTE(IF(Values!$J13, Values!$B$26, Values!$B$33), "{language}", Values!$H13), "{flag}", INDEX(options!$E$1:$E$20, Values!$V13)))</f>
        <v>👉 LAYOUT - 🇩🇰 Deens zonder achtergrondverlichting.</v>
      </c>
      <c r="AM14" s="1" t="str">
        <f>SUBSTITUTE(IF(ISBLANK(Values!E13),"",Values!$B$27), "{model}", Values!$B$3)</f>
        <v xml:space="preserve">👉 COMPATIBEL MET - Lenovo T520 T520i T420S T420 T420i T400S T410S T410 T410I T510 T510i W510 W520 X220T X220s X220i X220. Controleer de afbeelding en beschrijving zorgvuldig voordat u een toetsenbord koopt. Dit zorgt ervoor dat u het juiste laptoptoetsenbord voor uw computer krijgt. Super eenvoudige installatie. </v>
      </c>
      <c r="AT14" s="27" t="str">
        <f>IF(ISBLANK(Values!E13),"",Values!H13)</f>
        <v>Deens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4" s="1" t="str">
        <f>IF(ISBLANK(Values!E13),"","No")</f>
        <v>No</v>
      </c>
      <c r="DA14" s="1" t="str">
        <f>IF(ISBLANK(Values!E13),"","No")</f>
        <v>No</v>
      </c>
      <c r="DO14" s="1" t="str">
        <f>IF(ISBLANK(Values!E13),"","Parts")</f>
        <v>Parts</v>
      </c>
      <c r="DP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Y14" t="str">
        <f>IF(ISBLANK(Values!$E13), "", "not_applicable")</f>
        <v>not_applicable</v>
      </c>
      <c r="EI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1" t="str">
        <f>K14</f>
        <v/>
      </c>
    </row>
    <row r="15" spans="1:193" ht="64" x14ac:dyDescent="0.2">
      <c r="A15" s="1" t="str">
        <f>IF(ISBLANK(Values!E14),"",IF(Values!$B$37="EU","computercomponent","computer"))</f>
        <v>computercomponent</v>
      </c>
      <c r="B15" s="33" t="str">
        <f>IF(ISBLANK(Values!E14),"",Values!F14)</f>
        <v>Lenovo T510 - HU</v>
      </c>
      <c r="C15" s="29" t="str">
        <f>IF(ISBLANK(Values!E14),"","TellusRem")</f>
        <v>TellusRem</v>
      </c>
      <c r="D15" s="28">
        <f>IF(ISBLANK(Values!E14),"",Values!E14)</f>
        <v>5714401510116</v>
      </c>
      <c r="E15" s="1" t="str">
        <f>IF(ISBLANK(Values!E14),"","EAN")</f>
        <v>EAN</v>
      </c>
      <c r="F15" s="27" t="str">
        <f>IF(ISBLANK(Values!E14),"",IF(Values!J14, SUBSTITUTE(Values!$B$1, "{language}", Values!H14) &amp; " " &amp;Values!$B$3, SUBSTITUTE(Values!$B$2, "{language}", Values!$H14) &amp; " " &amp;Values!$B$3))</f>
        <v>vervangend Hongaars toetsenbord zonder achtergrondverlichting voor Lenovo Thinkpad T520 T520i T420S T420 T420i T400S T410S T410 T410I T510 T510i W510 W520 X220T X220s X220i X220</v>
      </c>
      <c r="G15" s="29" t="str">
        <f>IF(ISBLANK(Values!E14),"",IF(Values!$B$20="PartialUpdate","","TellusRem"))</f>
        <v/>
      </c>
      <c r="H15" s="1" t="str">
        <f>IF(ISBLANK(Values!E14),"",Values!$B$16)</f>
        <v>computer-keyboards</v>
      </c>
      <c r="I15" s="1" t="str">
        <f>IF(ISBLANK(Values!E14),"","4730574031")</f>
        <v>4730574031</v>
      </c>
      <c r="J15" s="31" t="str">
        <f>IF(ISBLANK(Values!E14),"",Values!F14 )</f>
        <v>Lenovo T510 - HU</v>
      </c>
      <c r="K15" s="27" t="str">
        <f>IF(IF(ISBLANK(Values!E14),"",IF(Values!J14, Values!$B$4, Values!$B$5))=0,"",IF(ISBLANK(Values!E14),"",IF(Values!J14, Values!$B$4, Values!$B$5)))</f>
        <v/>
      </c>
      <c r="L15" s="27">
        <f>IF(ISBLANK(Values!E14),"",IF($CO15="DEFAULT", Values!$B$18, ""))</f>
        <v>5</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T510 parent</v>
      </c>
      <c r="Y15" s="31" t="str">
        <f>IF(ISBLANK(Values!E14),"","Size-Color")</f>
        <v>Size-Color</v>
      </c>
      <c r="Z15" s="29" t="str">
        <f>IF(ISBLANK(Values!E14),"","variation")</f>
        <v>variation</v>
      </c>
      <c r="AA15" s="1" t="str">
        <f>IF(ISBLANK(Values!E14),"",Values!$B$20)</f>
        <v>PartialUpdate</v>
      </c>
      <c r="AB15" s="1" t="str">
        <f>IF(ISBLANK(Values!E14),"",Values!$B$29)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5" s="34" t="str">
        <f>IF(ISBLANK(Values!E14),"",IF(Values!I14,Values!$B$23,Values!$B$33))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5" s="32" t="str">
        <f>IF(ISBLANK(Values!E14),"",Values!$B$24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T520 T520i T420S T420 T420i T400S T410S T410 T410I T510 T510i W510 W520 X220T X220s X220i X220</v>
      </c>
      <c r="AK15" s="1" t="str">
        <f>IF(ISBLANK(Values!E14),"",Values!$B$25)</f>
        <v xml:space="preserve">♻️ ECOFRIENDLY PRODUCT - Koop gerenoveerd, KOOP GROEN! Verminder meer dan 80% koolstofdioxide door onze refurbished toetsenborden te kopen, in vergelijking met het aanschaffen van een nieuw toetsenbord! </v>
      </c>
      <c r="AL15" s="1" t="str">
        <f>IF(ISBLANK(Values!E14),"",SUBSTITUTE(SUBSTITUTE(IF(Values!$J14, Values!$B$26, Values!$B$33), "{language}", Values!$H14), "{flag}", INDEX(options!$E$1:$E$20, Values!$V14)))</f>
        <v>👉 LAYOUT - 🇭🇺 Hongaars zonder achtergrondverlichting.</v>
      </c>
      <c r="AM15" s="1" t="str">
        <f>SUBSTITUTE(IF(ISBLANK(Values!E14),"",Values!$B$27), "{model}", Values!$B$3)</f>
        <v xml:space="preserve">👉 COMPATIBEL MET - Lenovo T520 T520i T420S T420 T420i T400S T410S T410 T410I T510 T510i W510 W520 X220T X220s X220i X220. Controleer de afbeelding en beschrijving zorgvuldig voordat u een toetsenbord koopt. Dit zorgt ervoor dat u het juiste laptoptoetsenbord voor uw computer krijgt. Super eenvoudige installatie. </v>
      </c>
      <c r="AT15" s="27" t="str">
        <f>IF(ISBLANK(Values!E14),"",Values!H14)</f>
        <v>Hongaars</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5" s="1" t="str">
        <f>IF(ISBLANK(Values!E14),"","No")</f>
        <v>No</v>
      </c>
      <c r="DA15" s="1" t="str">
        <f>IF(ISBLANK(Values!E14),"","No")</f>
        <v>No</v>
      </c>
      <c r="DO15" s="1" t="str">
        <f>IF(ISBLANK(Values!E14),"","Parts")</f>
        <v>Parts</v>
      </c>
      <c r="DP15" s="1"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DY15" t="str">
        <f>IF(ISBLANK(Values!$E14), "", "not_applicable")</f>
        <v>not_applicable</v>
      </c>
      <c r="EI15" s="1"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1" t="str">
        <f>K15</f>
        <v/>
      </c>
    </row>
    <row r="16" spans="1:193" ht="64" x14ac:dyDescent="0.2">
      <c r="A16" s="1" t="str">
        <f>IF(ISBLANK(Values!E15),"",IF(Values!$B$37="EU","computercomponent","computer"))</f>
        <v>computercomponent</v>
      </c>
      <c r="B16" s="33" t="str">
        <f>IF(ISBLANK(Values!E15),"",Values!F15)</f>
        <v>Lenovo T510 - NL</v>
      </c>
      <c r="C16" s="29" t="str">
        <f>IF(ISBLANK(Values!E15),"","TellusRem")</f>
        <v>TellusRem</v>
      </c>
      <c r="D16" s="28">
        <f>IF(ISBLANK(Values!E15),"",Values!E15)</f>
        <v>5714401510123</v>
      </c>
      <c r="E16" s="1" t="str">
        <f>IF(ISBLANK(Values!E15),"","EAN")</f>
        <v>EAN</v>
      </c>
      <c r="F16" s="27" t="str">
        <f>IF(ISBLANK(Values!E15),"",IF(Values!J15, SUBSTITUTE(Values!$B$1, "{language}", Values!H15) &amp; " " &amp;Values!$B$3, SUBSTITUTE(Values!$B$2, "{language}", Values!$H15) &amp; " " &amp;Values!$B$3))</f>
        <v>vervangend Nederlands toetsenbord zonder achtergrondverlichting voor Lenovo Thinkpad T520 T520i T420S T420 T420i T400S T410S T410 T410I T510 T510i W510 W520 X220T X220s X220i X220</v>
      </c>
      <c r="G16" s="29" t="str">
        <f>IF(ISBLANK(Values!E15),"",IF(Values!$B$20="PartialUpdate","","TellusRem"))</f>
        <v/>
      </c>
      <c r="H16" s="1" t="str">
        <f>IF(ISBLANK(Values!E15),"",Values!$B$16)</f>
        <v>computer-keyboards</v>
      </c>
      <c r="I16" s="1" t="str">
        <f>IF(ISBLANK(Values!E15),"","4730574031")</f>
        <v>4730574031</v>
      </c>
      <c r="J16" s="31" t="str">
        <f>IF(ISBLANK(Values!E15),"",Values!F15 )</f>
        <v>Lenovo T510 - NL</v>
      </c>
      <c r="K16" s="27" t="str">
        <f>IF(IF(ISBLANK(Values!E15),"",IF(Values!J15, Values!$B$4, Values!$B$5))=0,"",IF(ISBLANK(Values!E15),"",IF(Values!J15, Values!$B$4, Values!$B$5)))</f>
        <v/>
      </c>
      <c r="L16" s="27">
        <f>IF(ISBLANK(Values!E15),"",IF($CO16="DEFAULT", Values!$B$18, ""))</f>
        <v>5</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T510 parent</v>
      </c>
      <c r="Y16" s="31" t="str">
        <f>IF(ISBLANK(Values!E15),"","Size-Color")</f>
        <v>Size-Color</v>
      </c>
      <c r="Z16" s="29" t="str">
        <f>IF(ISBLANK(Values!E15),"","variation")</f>
        <v>variation</v>
      </c>
      <c r="AA16" s="1" t="str">
        <f>IF(ISBLANK(Values!E15),"",Values!$B$20)</f>
        <v>PartialUpdate</v>
      </c>
      <c r="AB16" s="1" t="str">
        <f>IF(ISBLANK(Values!E15),"",Values!$B$29)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6" s="34" t="str">
        <f>IF(ISBLANK(Values!E15),"",IF(Values!I15,Values!$B$23,Values!$B$33))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6" s="32" t="str">
        <f>IF(ISBLANK(Values!E15),"",Values!$B$24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T520 T520i T420S T420 T420i T400S T410S T410 T410I T510 T510i W510 W520 X220T X220s X220i X220</v>
      </c>
      <c r="AK16" s="1" t="str">
        <f>IF(ISBLANK(Values!E15),"",Values!$B$25)</f>
        <v xml:space="preserve">♻️ ECOFRIENDLY PRODUCT - Koop gerenoveerd, KOOP GROEN! Verminder meer dan 80% koolstofdioxide door onze refurbished toetsenborden te kopen, in vergelijking met het aanschaffen van een nieuw toetsenbord! </v>
      </c>
      <c r="AL16" s="1" t="str">
        <f>IF(ISBLANK(Values!E15),"",SUBSTITUTE(SUBSTITUTE(IF(Values!$J15, Values!$B$26, Values!$B$33), "{language}", Values!$H15), "{flag}", INDEX(options!$E$1:$E$20, Values!$V15)))</f>
        <v>👉 LAYOUT - 🇳🇱 Nederlands zonder achtergrondverlichting.</v>
      </c>
      <c r="AM16" s="1" t="str">
        <f>SUBSTITUTE(IF(ISBLANK(Values!E15),"",Values!$B$27), "{model}", Values!$B$3)</f>
        <v xml:space="preserve">👉 COMPATIBEL MET - Lenovo T520 T520i T420S T420 T420i T400S T410S T410 T410I T510 T510i W510 W520 X220T X220s X220i X220. Controleer de afbeelding en beschrijving zorgvuldig voordat u een toetsenbord koopt. Dit zorgt ervoor dat u het juiste laptoptoetsenbord voor uw computer krijgt. Super eenvoudige installatie. </v>
      </c>
      <c r="AT16" s="27" t="str">
        <f>IF(ISBLANK(Values!E15),"",Values!H15)</f>
        <v>Nederlands</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6" s="1" t="str">
        <f>IF(ISBLANK(Values!E15),"","No")</f>
        <v>No</v>
      </c>
      <c r="DA16" s="1" t="str">
        <f>IF(ISBLANK(Values!E15),"","No")</f>
        <v>No</v>
      </c>
      <c r="DO16" s="1" t="str">
        <f>IF(ISBLANK(Values!E15),"","Parts")</f>
        <v>Parts</v>
      </c>
      <c r="DP16" s="1"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DY16" t="str">
        <f>IF(ISBLANK(Values!$E15), "", "not_applicable")</f>
        <v>not_applicable</v>
      </c>
      <c r="EI16" s="1"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1" t="str">
        <f>K16</f>
        <v/>
      </c>
    </row>
    <row r="17" spans="1:193" ht="64" x14ac:dyDescent="0.2">
      <c r="A17" s="1" t="str">
        <f>IF(ISBLANK(Values!E16),"",IF(Values!$B$37="EU","computercomponent","computer"))</f>
        <v>computercomponent</v>
      </c>
      <c r="B17" s="33" t="str">
        <f>IF(ISBLANK(Values!E16),"",Values!F16)</f>
        <v>Lenovo T510 - NO</v>
      </c>
      <c r="C17" s="29" t="str">
        <f>IF(ISBLANK(Values!E16),"","TellusRem")</f>
        <v>TellusRem</v>
      </c>
      <c r="D17" s="28">
        <f>IF(ISBLANK(Values!E16),"",Values!E16)</f>
        <v>5714401510130</v>
      </c>
      <c r="E17" s="1" t="str">
        <f>IF(ISBLANK(Values!E16),"","EAN")</f>
        <v>EAN</v>
      </c>
      <c r="F17" s="27" t="str">
        <f>IF(ISBLANK(Values!E16),"",IF(Values!J16, SUBSTITUTE(Values!$B$1, "{language}", Values!H16) &amp; " " &amp;Values!$B$3, SUBSTITUTE(Values!$B$2, "{language}", Values!$H16) &amp; " " &amp;Values!$B$3))</f>
        <v>vervangend Noors toetsenbord zonder achtergrondverlichting voor Lenovo Thinkpad T520 T520i T420S T420 T420i T400S T410S T410 T410I T510 T510i W510 W520 X220T X220s X220i X220</v>
      </c>
      <c r="G17" s="29" t="str">
        <f>IF(ISBLANK(Values!E16),"",IF(Values!$B$20="PartialUpdate","","TellusRem"))</f>
        <v/>
      </c>
      <c r="H17" s="1" t="str">
        <f>IF(ISBLANK(Values!E16),"",Values!$B$16)</f>
        <v>computer-keyboards</v>
      </c>
      <c r="I17" s="1" t="str">
        <f>IF(ISBLANK(Values!E16),"","4730574031")</f>
        <v>4730574031</v>
      </c>
      <c r="J17" s="31" t="str">
        <f>IF(ISBLANK(Values!E16),"",Values!F16 )</f>
        <v>Lenovo T510 - NO</v>
      </c>
      <c r="K17" s="27" t="str">
        <f>IF(IF(ISBLANK(Values!E16),"",IF(Values!J16, Values!$B$4, Values!$B$5))=0,"",IF(ISBLANK(Values!E16),"",IF(Values!J16, Values!$B$4, Values!$B$5)))</f>
        <v/>
      </c>
      <c r="L17" s="27">
        <f>IF(ISBLANK(Values!E16),"",IF($CO17="DEFAULT", Values!$B$18, ""))</f>
        <v>5</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T510 parent</v>
      </c>
      <c r="Y17" s="31" t="str">
        <f>IF(ISBLANK(Values!E16),"","Size-Color")</f>
        <v>Size-Color</v>
      </c>
      <c r="Z17" s="29" t="str">
        <f>IF(ISBLANK(Values!E16),"","variation")</f>
        <v>variation</v>
      </c>
      <c r="AA17" s="1" t="str">
        <f>IF(ISBLANK(Values!E16),"",Values!$B$20)</f>
        <v>PartialUpdate</v>
      </c>
      <c r="AB17" s="1" t="str">
        <f>IF(ISBLANK(Values!E16),"",Values!$B$29)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7" s="34" t="str">
        <f>IF(ISBLANK(Values!E16),"",IF(Values!I16,Values!$B$23,Values!$B$33))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7" s="32" t="str">
        <f>IF(ISBLANK(Values!E16),"",Values!$B$24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T520 T520i T420S T420 T420i T400S T410S T410 T410I T510 T510i W510 W520 X220T X220s X220i X220</v>
      </c>
      <c r="AK17" s="1" t="str">
        <f>IF(ISBLANK(Values!E16),"",Values!$B$25)</f>
        <v xml:space="preserve">♻️ ECOFRIENDLY PRODUCT - Koop gerenoveerd, KOOP GROEN! Verminder meer dan 80% koolstofdioxide door onze refurbished toetsenborden te kopen, in vergelijking met het aanschaffen van een nieuw toetsenbord! </v>
      </c>
      <c r="AL17" s="1" t="str">
        <f>IF(ISBLANK(Values!E16),"",SUBSTITUTE(SUBSTITUTE(IF(Values!$J16, Values!$B$26, Values!$B$33), "{language}", Values!$H16), "{flag}", INDEX(options!$E$1:$E$20, Values!$V16)))</f>
        <v>👉 LAYOUT - 🇳🇴 Noors zonder achtergrondverlichting.</v>
      </c>
      <c r="AM17" s="1" t="str">
        <f>SUBSTITUTE(IF(ISBLANK(Values!E16),"",Values!$B$27), "{model}", Values!$B$3)</f>
        <v xml:space="preserve">👉 COMPATIBEL MET - Lenovo T520 T520i T420S T420 T420i T400S T410S T410 T410I T510 T510i W510 W520 X220T X220s X220i X220. Controleer de afbeelding en beschrijving zorgvuldig voordat u een toetsenbord koopt. Dit zorgt ervoor dat u het juiste laptoptoetsenbord voor uw computer krijgt. Super eenvoudige installatie. </v>
      </c>
      <c r="AT17" s="27" t="str">
        <f>IF(ISBLANK(Values!E16),"",Values!H16)</f>
        <v>Noors</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7" s="1" t="str">
        <f>IF(ISBLANK(Values!E16),"","No")</f>
        <v>No</v>
      </c>
      <c r="DA17" s="1" t="str">
        <f>IF(ISBLANK(Values!E16),"","No")</f>
        <v>No</v>
      </c>
      <c r="DO17" s="1" t="str">
        <f>IF(ISBLANK(Values!E16),"","Parts")</f>
        <v>Parts</v>
      </c>
      <c r="DP17" s="1"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DY17" t="str">
        <f>IF(ISBLANK(Values!$E16), "", "not_applicable")</f>
        <v>not_applicable</v>
      </c>
      <c r="EI17" s="1"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1" t="str">
        <f>K17</f>
        <v/>
      </c>
    </row>
    <row r="18" spans="1:193" ht="64" x14ac:dyDescent="0.2">
      <c r="A18" s="1" t="str">
        <f>IF(ISBLANK(Values!E17),"",IF(Values!$B$37="EU","computercomponent","computer"))</f>
        <v>computercomponent</v>
      </c>
      <c r="B18" s="33" t="str">
        <f>IF(ISBLANK(Values!E17),"",Values!F17)</f>
        <v>Lenovo T510 - PL</v>
      </c>
      <c r="C18" s="29" t="str">
        <f>IF(ISBLANK(Values!E17),"","TellusRem")</f>
        <v>TellusRem</v>
      </c>
      <c r="D18" s="28">
        <f>IF(ISBLANK(Values!E17),"",Values!E17)</f>
        <v>5714401510147</v>
      </c>
      <c r="E18" s="1" t="str">
        <f>IF(ISBLANK(Values!E17),"","EAN")</f>
        <v>EAN</v>
      </c>
      <c r="F18" s="27" t="str">
        <f>IF(ISBLANK(Values!E17),"",IF(Values!J17, SUBSTITUTE(Values!$B$1, "{language}", Values!H17) &amp; " " &amp;Values!$B$3, SUBSTITUTE(Values!$B$2, "{language}", Values!$H17) &amp; " " &amp;Values!$B$3))</f>
        <v>vervangend Pools toetsenbord zonder achtergrondverlichting voor Lenovo Thinkpad T520 T520i T420S T420 T420i T400S T410S T410 T410I T510 T510i W510 W520 X220T X220s X220i X220</v>
      </c>
      <c r="G18" s="29" t="str">
        <f>IF(ISBLANK(Values!E17),"",IF(Values!$B$20="PartialUpdate","","TellusRem"))</f>
        <v/>
      </c>
      <c r="H18" s="1" t="str">
        <f>IF(ISBLANK(Values!E17),"",Values!$B$16)</f>
        <v>computer-keyboards</v>
      </c>
      <c r="I18" s="1" t="str">
        <f>IF(ISBLANK(Values!E17),"","4730574031")</f>
        <v>4730574031</v>
      </c>
      <c r="J18" s="31" t="str">
        <f>IF(ISBLANK(Values!E17),"",Values!F17 )</f>
        <v>Lenovo T510 - PL</v>
      </c>
      <c r="K18" s="27" t="str">
        <f>IF(IF(ISBLANK(Values!E17),"",IF(Values!J17, Values!$B$4, Values!$B$5))=0,"",IF(ISBLANK(Values!E17),"",IF(Values!J17, Values!$B$4, Values!$B$5)))</f>
        <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T510 parent</v>
      </c>
      <c r="Y18" s="31" t="str">
        <f>IF(ISBLANK(Values!E17),"","Size-Color")</f>
        <v>Size-Color</v>
      </c>
      <c r="Z18" s="29" t="str">
        <f>IF(ISBLANK(Values!E17),"","variation")</f>
        <v>variation</v>
      </c>
      <c r="AA18" s="1" t="str">
        <f>IF(ISBLANK(Values!E17),"",Values!$B$20)</f>
        <v>PartialUpdate</v>
      </c>
      <c r="AB18" s="1" t="str">
        <f>IF(ISBLANK(Values!E17),"",Values!$B$29)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8" s="34" t="str">
        <f>IF(ISBLANK(Values!E17),"",IF(Values!I17,Values!$B$23,Values!$B$33))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8" s="32" t="str">
        <f>IF(ISBLANK(Values!E17),"",Values!$B$24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T520 T520i T420S T420 T420i T400S T410S T410 T410I T510 T510i W510 W520 X220T X220s X220i X220</v>
      </c>
      <c r="AK18" s="1" t="str">
        <f>IF(ISBLANK(Values!E17),"",Values!$B$25)</f>
        <v xml:space="preserve">♻️ ECOFRIENDLY PRODUCT - Koop gerenoveerd, KOOP GROEN! Verminder meer dan 80% koolstofdioxide door onze refurbished toetsenborden te kopen, in vergelijking met het aanschaffen van een nieuw toetsenbord! </v>
      </c>
      <c r="AL18" s="1" t="str">
        <f>IF(ISBLANK(Values!E17),"",SUBSTITUTE(SUBSTITUTE(IF(Values!$J17, Values!$B$26, Values!$B$33), "{language}", Values!$H17), "{flag}", INDEX(options!$E$1:$E$20, Values!$V17)))</f>
        <v>👉 LAYOUT - 🇵🇱 Pools zonder achtergrondverlichting.</v>
      </c>
      <c r="AM18" s="1" t="str">
        <f>SUBSTITUTE(IF(ISBLANK(Values!E17),"",Values!$B$27), "{model}", Values!$B$3)</f>
        <v xml:space="preserve">👉 COMPATIBEL MET - Lenovo T520 T520i T420S T420 T420i T400S T410S T410 T410I T510 T510i W510 W520 X220T X220s X220i X220. Controleer de afbeelding en beschrijving zorgvuldig voordat u een toetsenbord koopt. Dit zorgt ervoor dat u het juiste laptoptoetsenbord voor uw computer krijgt. Super eenvoudige installatie. </v>
      </c>
      <c r="AT18" s="27" t="str">
        <f>IF(ISBLANK(Values!E17),"",Values!H17)</f>
        <v>Pools</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8" s="1" t="str">
        <f>IF(ISBLANK(Values!E17),"","No")</f>
        <v>No</v>
      </c>
      <c r="DA18" s="1" t="str">
        <f>IF(ISBLANK(Values!E17),"","No")</f>
        <v>No</v>
      </c>
      <c r="DO18" s="1" t="str">
        <f>IF(ISBLANK(Values!E17),"","Parts")</f>
        <v>Parts</v>
      </c>
      <c r="DP18" s="1"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DY18" t="str">
        <f>IF(ISBLANK(Values!$E17), "", "not_applicable")</f>
        <v>not_applicable</v>
      </c>
      <c r="EI18" s="1"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1" t="str">
        <f>K18</f>
        <v/>
      </c>
    </row>
    <row r="19" spans="1:193" ht="64" x14ac:dyDescent="0.2">
      <c r="A19" s="1" t="str">
        <f>IF(ISBLANK(Values!E18),"",IF(Values!$B$37="EU","computercomponent","computer"))</f>
        <v>computercomponent</v>
      </c>
      <c r="B19" s="33" t="str">
        <f>IF(ISBLANK(Values!E18),"",Values!F18)</f>
        <v>Lenovo T510 - PT</v>
      </c>
      <c r="C19" s="29" t="str">
        <f>IF(ISBLANK(Values!E18),"","TellusRem")</f>
        <v>TellusRem</v>
      </c>
      <c r="D19" s="28">
        <f>IF(ISBLANK(Values!E18),"",Values!E18)</f>
        <v>5714401510154</v>
      </c>
      <c r="E19" s="1" t="str">
        <f>IF(ISBLANK(Values!E18),"","EAN")</f>
        <v>EAN</v>
      </c>
      <c r="F19" s="27" t="str">
        <f>IF(ISBLANK(Values!E18),"",IF(Values!J18, SUBSTITUTE(Values!$B$1, "{language}", Values!H18) &amp; " " &amp;Values!$B$3, SUBSTITUTE(Values!$B$2, "{language}", Values!$H18) &amp; " " &amp;Values!$B$3))</f>
        <v>vervangend Portugees toetsenbord zonder achtergrondverlichting voor Lenovo Thinkpad T520 T520i T420S T420 T420i T400S T410S T410 T410I T510 T510i W510 W520 X220T X220s X220i X220</v>
      </c>
      <c r="G19" s="29" t="str">
        <f>IF(ISBLANK(Values!E18),"",IF(Values!$B$20="PartialUpdate","","TellusRem"))</f>
        <v/>
      </c>
      <c r="H19" s="1" t="str">
        <f>IF(ISBLANK(Values!E18),"",Values!$B$16)</f>
        <v>computer-keyboards</v>
      </c>
      <c r="I19" s="1" t="str">
        <f>IF(ISBLANK(Values!E18),"","4730574031")</f>
        <v>4730574031</v>
      </c>
      <c r="J19" s="31" t="str">
        <f>IF(ISBLANK(Values!E18),"",Values!F18 )</f>
        <v>Lenovo T510 - PT</v>
      </c>
      <c r="K19" s="27" t="str">
        <f>IF(IF(ISBLANK(Values!E18),"",IF(Values!J18, Values!$B$4, Values!$B$5))=0,"",IF(ISBLANK(Values!E18),"",IF(Values!J18, Values!$B$4, Values!$B$5)))</f>
        <v/>
      </c>
      <c r="L19" s="27">
        <f>IF(ISBLANK(Values!E18),"",IF($CO19="DEFAULT", Values!$B$18, ""))</f>
        <v>5</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T510 parent</v>
      </c>
      <c r="Y19" s="31" t="str">
        <f>IF(ISBLANK(Values!E18),"","Size-Color")</f>
        <v>Size-Color</v>
      </c>
      <c r="Z19" s="29" t="str">
        <f>IF(ISBLANK(Values!E18),"","variation")</f>
        <v>variation</v>
      </c>
      <c r="AA19" s="1" t="str">
        <f>IF(ISBLANK(Values!E18),"",Values!$B$20)</f>
        <v>PartialUpdate</v>
      </c>
      <c r="AB19" s="1" t="str">
        <f>IF(ISBLANK(Values!E18),"",Values!$B$29)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9" s="34" t="str">
        <f>IF(ISBLANK(Values!E18),"",IF(Values!I18,Values!$B$23,Values!$B$33))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9" s="32" t="str">
        <f>IF(ISBLANK(Values!E18),"",Values!$B$24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T520 T520i T420S T420 T420i T400S T410S T410 T410I T510 T510i W510 W520 X220T X220s X220i X220</v>
      </c>
      <c r="AK19" s="1" t="str">
        <f>IF(ISBLANK(Values!E18),"",Values!$B$25)</f>
        <v xml:space="preserve">♻️ ECOFRIENDLY PRODUCT - Koop gerenoveerd, KOOP GROEN! Verminder meer dan 80% koolstofdioxide door onze refurbished toetsenborden te kopen, in vergelijking met het aanschaffen van een nieuw toetsenbord! </v>
      </c>
      <c r="AL19" s="1" t="str">
        <f>IF(ISBLANK(Values!E18),"",SUBSTITUTE(SUBSTITUTE(IF(Values!$J18, Values!$B$26, Values!$B$33), "{language}", Values!$H18), "{flag}", INDEX(options!$E$1:$E$20, Values!$V18)))</f>
        <v>👉 LAYOUT - 🇵🇹 Portugees zonder achtergrondverlichting.</v>
      </c>
      <c r="AM19" s="1" t="str">
        <f>SUBSTITUTE(IF(ISBLANK(Values!E18),"",Values!$B$27), "{model}", Values!$B$3)</f>
        <v xml:space="preserve">👉 COMPATIBEL MET - Lenovo T520 T520i T420S T420 T420i T400S T410S T410 T410I T510 T510i W510 W520 X220T X220s X220i X220. Controleer de afbeelding en beschrijving zorgvuldig voordat u een toetsenbord koopt. Dit zorgt ervoor dat u het juiste laptoptoetsenbord voor uw computer krijgt. Super eenvoudige installatie. </v>
      </c>
      <c r="AT19" s="27" t="str">
        <f>IF(ISBLANK(Values!E18),"",Values!H18)</f>
        <v>Portugees</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9" s="1" t="str">
        <f>IF(ISBLANK(Values!E18),"","No")</f>
        <v>No</v>
      </c>
      <c r="DA19" s="1" t="str">
        <f>IF(ISBLANK(Values!E18),"","No")</f>
        <v>No</v>
      </c>
      <c r="DO19" s="1" t="str">
        <f>IF(ISBLANK(Values!E18),"","Parts")</f>
        <v>Parts</v>
      </c>
      <c r="DP19" s="1"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DY19" t="str">
        <f>IF(ISBLANK(Values!$E18), "", "not_applicable")</f>
        <v>not_applicable</v>
      </c>
      <c r="EI19" s="1"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1" t="str">
        <f>K19</f>
        <v/>
      </c>
    </row>
    <row r="20" spans="1:193" ht="64" x14ac:dyDescent="0.2">
      <c r="A20" s="1" t="str">
        <f>IF(ISBLANK(Values!E19),"",IF(Values!$B$37="EU","computercomponent","computer"))</f>
        <v>computercomponent</v>
      </c>
      <c r="B20" s="33" t="str">
        <f>IF(ISBLANK(Values!E19),"",Values!F19)</f>
        <v>Lenovo T510 - SE/FI</v>
      </c>
      <c r="C20" s="29" t="str">
        <f>IF(ISBLANK(Values!E19),"","TellusRem")</f>
        <v>TellusRem</v>
      </c>
      <c r="D20" s="28">
        <f>IF(ISBLANK(Values!E19),"",Values!E19)</f>
        <v>5714401510161</v>
      </c>
      <c r="E20" s="1" t="str">
        <f>IF(ISBLANK(Values!E19),"","EAN")</f>
        <v>EAN</v>
      </c>
      <c r="F20" s="27" t="str">
        <f>IF(ISBLANK(Values!E19),"",IF(Values!J19, SUBSTITUTE(Values!$B$1, "{language}", Values!H19) &amp; " " &amp;Values!$B$3, SUBSTITUTE(Values!$B$2, "{language}", Values!$H19) &amp; " " &amp;Values!$B$3))</f>
        <v>vervangend Zweeds – Finsh toetsenbord zonder achtergrondverlichting voor Lenovo Thinkpad T520 T520i T420S T420 T420i T400S T410S T410 T410I T510 T510i W510 W520 X220T X220s X220i X220</v>
      </c>
      <c r="G20" s="29" t="str">
        <f>IF(ISBLANK(Values!E19),"",IF(Values!$B$20="PartialUpdate","","TellusRem"))</f>
        <v/>
      </c>
      <c r="H20" s="1" t="str">
        <f>IF(ISBLANK(Values!E19),"",Values!$B$16)</f>
        <v>computer-keyboards</v>
      </c>
      <c r="I20" s="1" t="str">
        <f>IF(ISBLANK(Values!E19),"","4730574031")</f>
        <v>4730574031</v>
      </c>
      <c r="J20" s="31" t="str">
        <f>IF(ISBLANK(Values!E19),"",Values!F19 )</f>
        <v>Lenovo T510 - SE/FI</v>
      </c>
      <c r="K20" s="27" t="str">
        <f>IF(IF(ISBLANK(Values!E19),"",IF(Values!J19, Values!$B$4, Values!$B$5))=0,"",IF(ISBLANK(Values!E19),"",IF(Values!J19, Values!$B$4, Values!$B$5)))</f>
        <v/>
      </c>
      <c r="L20" s="27">
        <f>IF(ISBLANK(Values!E19),"",IF($CO20="DEFAULT", Values!$B$18, ""))</f>
        <v>5</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T510 parent</v>
      </c>
      <c r="Y20" s="31" t="str">
        <f>IF(ISBLANK(Values!E19),"","Size-Color")</f>
        <v>Size-Color</v>
      </c>
      <c r="Z20" s="29" t="str">
        <f>IF(ISBLANK(Values!E19),"","variation")</f>
        <v>variation</v>
      </c>
      <c r="AA20" s="1" t="str">
        <f>IF(ISBLANK(Values!E19),"",Values!$B$20)</f>
        <v>PartialUpdate</v>
      </c>
      <c r="AB20" s="1" t="str">
        <f>IF(ISBLANK(Values!E19),"",Values!$B$29)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0" s="34" t="str">
        <f>IF(ISBLANK(Values!E19),"",IF(Values!I19,Values!$B$23,Values!$B$33))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0" s="32" t="str">
        <f>IF(ISBLANK(Values!E19),"",Values!$B$24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T520 T520i T420S T420 T420i T400S T410S T410 T410I T510 T510i W510 W520 X220T X220s X220i X220</v>
      </c>
      <c r="AK20" s="1" t="str">
        <f>IF(ISBLANK(Values!E19),"",Values!$B$25)</f>
        <v xml:space="preserve">♻️ ECOFRIENDLY PRODUCT - Koop gerenoveerd, KOOP GROEN! Verminder meer dan 80% koolstofdioxide door onze refurbished toetsenborden te kopen, in vergelijking met het aanschaffen van een nieuw toetsenbord! </v>
      </c>
      <c r="AL20" s="1" t="str">
        <f>IF(ISBLANK(Values!E19),"",SUBSTITUTE(SUBSTITUTE(IF(Values!$J19, Values!$B$26, Values!$B$33), "{language}", Values!$H19), "{flag}", INDEX(options!$E$1:$E$20, Values!$V19)))</f>
        <v>👉 LAYOUT - 🇸🇪 🇫🇮 Zweeds – Finsh zonder achtergrondverlichting.</v>
      </c>
      <c r="AM20" s="1" t="str">
        <f>SUBSTITUTE(IF(ISBLANK(Values!E19),"",Values!$B$27), "{model}", Values!$B$3)</f>
        <v xml:space="preserve">👉 COMPATIBEL MET - Lenovo T520 T520i T420S T420 T420i T400S T410S T410 T410I T510 T510i W510 W520 X220T X220s X220i X220. Controleer de afbeelding en beschrijving zorgvuldig voordat u een toetsenbord koopt. Dit zorgt ervoor dat u het juiste laptoptoetsenbord voor uw computer krijgt. Super eenvoudige installatie. </v>
      </c>
      <c r="AT20" s="27" t="str">
        <f>IF(ISBLANK(Values!E19),"",Values!H19)</f>
        <v>Zweeds – Finsh</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0" s="1" t="str">
        <f>IF(ISBLANK(Values!E19),"","No")</f>
        <v>No</v>
      </c>
      <c r="DA20" s="1" t="str">
        <f>IF(ISBLANK(Values!E19),"","No")</f>
        <v>No</v>
      </c>
      <c r="DO20" s="1" t="str">
        <f>IF(ISBLANK(Values!E19),"","Parts")</f>
        <v>Parts</v>
      </c>
      <c r="DP20" s="1"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DY20" t="str">
        <f>IF(ISBLANK(Values!$E19), "", "not_applicable")</f>
        <v>not_applicable</v>
      </c>
      <c r="EI20" s="1"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1" t="str">
        <f>K20</f>
        <v/>
      </c>
    </row>
    <row r="21" spans="1:193" ht="64" x14ac:dyDescent="0.2">
      <c r="A21" s="1" t="str">
        <f>IF(ISBLANK(Values!E20),"",IF(Values!$B$37="EU","computercomponent","computer"))</f>
        <v>computercomponent</v>
      </c>
      <c r="B21" s="33" t="str">
        <f>IF(ISBLANK(Values!E20),"",Values!F20)</f>
        <v>Lenovo T510 - CH</v>
      </c>
      <c r="C21" s="29" t="str">
        <f>IF(ISBLANK(Values!E20),"","TellusRem")</f>
        <v>TellusRem</v>
      </c>
      <c r="D21" s="28">
        <f>IF(ISBLANK(Values!E20),"",Values!E20)</f>
        <v>5714401510178</v>
      </c>
      <c r="E21" s="1" t="str">
        <f>IF(ISBLANK(Values!E20),"","EAN")</f>
        <v>EAN</v>
      </c>
      <c r="F21" s="27" t="str">
        <f>IF(ISBLANK(Values!E20),"",IF(Values!J20, SUBSTITUTE(Values!$B$1, "{language}", Values!H20) &amp; " " &amp;Values!$B$3, SUBSTITUTE(Values!$B$2, "{language}", Values!$H20) &amp; " " &amp;Values!$B$3))</f>
        <v>vervangend Zwitsers toetsenbord zonder achtergrondverlichting voor Lenovo Thinkpad T520 T520i T420S T420 T420i T400S T410S T410 T410I T510 T510i W510 W520 X220T X220s X220i X220</v>
      </c>
      <c r="G21" s="29" t="str">
        <f>IF(ISBLANK(Values!E20),"",IF(Values!$B$20="PartialUpdate","","TellusRem"))</f>
        <v/>
      </c>
      <c r="H21" s="1" t="str">
        <f>IF(ISBLANK(Values!E20),"",Values!$B$16)</f>
        <v>computer-keyboards</v>
      </c>
      <c r="I21" s="1" t="str">
        <f>IF(ISBLANK(Values!E20),"","4730574031")</f>
        <v>4730574031</v>
      </c>
      <c r="J21" s="31" t="str">
        <f>IF(ISBLANK(Values!E20),"",Values!F20 )</f>
        <v>Lenovo T510 - CH</v>
      </c>
      <c r="K21" s="27" t="str">
        <f>IF(IF(ISBLANK(Values!E20),"",IF(Values!J20, Values!$B$4, Values!$B$5))=0,"",IF(ISBLANK(Values!E20),"",IF(Values!J20, Values!$B$4, Values!$B$5)))</f>
        <v/>
      </c>
      <c r="L21" s="27">
        <f>IF(ISBLANK(Values!E20),"",IF($CO21="DEFAULT", Values!$B$18, ""))</f>
        <v>5</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T510 parent</v>
      </c>
      <c r="Y21" s="31" t="str">
        <f>IF(ISBLANK(Values!E20),"","Size-Color")</f>
        <v>Size-Color</v>
      </c>
      <c r="Z21" s="29" t="str">
        <f>IF(ISBLANK(Values!E20),"","variation")</f>
        <v>variation</v>
      </c>
      <c r="AA21" s="1" t="str">
        <f>IF(ISBLANK(Values!E20),"",Values!$B$20)</f>
        <v>PartialUpdate</v>
      </c>
      <c r="AB21" s="1" t="str">
        <f>IF(ISBLANK(Values!E20),"",Values!$B$29)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1" s="34" t="str">
        <f>IF(ISBLANK(Values!E20),"",IF(Values!I20,Values!$B$23,Values!$B$33))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1" s="32" t="str">
        <f>IF(ISBLANK(Values!E20),"",Values!$B$24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T520 T520i T420S T420 T420i T400S T410S T410 T410I T510 T510i W510 W520 X220T X220s X220i X220</v>
      </c>
      <c r="AK21" s="1" t="str">
        <f>IF(ISBLANK(Values!E20),"",Values!$B$25)</f>
        <v xml:space="preserve">♻️ ECOFRIENDLY PRODUCT - Koop gerenoveerd, KOOP GROEN! Verminder meer dan 80% koolstofdioxide door onze refurbished toetsenborden te kopen, in vergelijking met het aanschaffen van een nieuw toetsenbord! </v>
      </c>
      <c r="AL21" s="1" t="str">
        <f>IF(ISBLANK(Values!E20),"",SUBSTITUTE(SUBSTITUTE(IF(Values!$J20, Values!$B$26, Values!$B$33), "{language}", Values!$H20), "{flag}", INDEX(options!$E$1:$E$20, Values!$V20)))</f>
        <v>👉 LAYOUT - 🇨🇭 Zwitsers zonder achtergrondverlichting.</v>
      </c>
      <c r="AM21" s="1" t="str">
        <f>SUBSTITUTE(IF(ISBLANK(Values!E20),"",Values!$B$27), "{model}", Values!$B$3)</f>
        <v xml:space="preserve">👉 COMPATIBEL MET - Lenovo T520 T520i T420S T420 T420i T400S T410S T410 T410I T510 T510i W510 W520 X220T X220s X220i X220. Controleer de afbeelding en beschrijving zorgvuldig voordat u een toetsenbord koopt. Dit zorgt ervoor dat u het juiste laptoptoetsenbord voor uw computer krijgt. Super eenvoudige installatie. </v>
      </c>
      <c r="AT21" s="27" t="str">
        <f>IF(ISBLANK(Values!E20),"",Values!H20)</f>
        <v>Zwitsers</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1" s="1" t="str">
        <f>IF(ISBLANK(Values!E20),"","No")</f>
        <v>No</v>
      </c>
      <c r="DA21" s="1" t="str">
        <f>IF(ISBLANK(Values!E20),"","No")</f>
        <v>No</v>
      </c>
      <c r="DO21" s="1" t="str">
        <f>IF(ISBLANK(Values!E20),"","Parts")</f>
        <v>Parts</v>
      </c>
      <c r="DP21" s="1"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DY21" t="str">
        <f>IF(ISBLANK(Values!$E20), "", "not_applicable")</f>
        <v>not_applicable</v>
      </c>
      <c r="EI21" s="1"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1" t="str">
        <f>K21</f>
        <v/>
      </c>
    </row>
    <row r="22" spans="1:193" ht="64" x14ac:dyDescent="0.2">
      <c r="A22" s="1" t="str">
        <f>IF(ISBLANK(Values!E21),"",IF(Values!$B$37="EU","computercomponent","computer"))</f>
        <v>computercomponent</v>
      </c>
      <c r="B22" s="33" t="str">
        <f>IF(ISBLANK(Values!E21),"",Values!F21)</f>
        <v>Lenovo - US int</v>
      </c>
      <c r="C22" s="29" t="str">
        <f>IF(ISBLANK(Values!E21),"","TellusRem")</f>
        <v>TellusRem</v>
      </c>
      <c r="D22" s="28">
        <f>IF(ISBLANK(Values!E21),"",Values!E21)</f>
        <v>5714401510185</v>
      </c>
      <c r="E22" s="1" t="str">
        <f>IF(ISBLANK(Values!E21),"","EAN")</f>
        <v>EAN</v>
      </c>
      <c r="F22" s="27" t="str">
        <f>IF(ISBLANK(Values!E21),"",IF(Values!J21, SUBSTITUTE(Values!$B$1, "{language}", Values!H21) &amp; " " &amp;Values!$B$3, SUBSTITUTE(Values!$B$2, "{language}", Values!$H21) &amp; " " &amp;Values!$B$3))</f>
        <v>vervangend US Internationaal toetsenbord zonder achtergrondverlichting voor Lenovo Thinkpad T520 T520i T420S T420 T420i T400S T410S T410 T410I T510 T510i W510 W520 X220T X220s X220i X220</v>
      </c>
      <c r="G22" s="29" t="str">
        <f>IF(ISBLANK(Values!E21),"",IF(Values!$B$20="PartialUpdate","","TellusRem"))</f>
        <v/>
      </c>
      <c r="H22" s="1" t="str">
        <f>IF(ISBLANK(Values!E21),"",Values!$B$16)</f>
        <v>computer-keyboards</v>
      </c>
      <c r="I22" s="1" t="str">
        <f>IF(ISBLANK(Values!E21),"","4730574031")</f>
        <v>4730574031</v>
      </c>
      <c r="J22" s="31" t="str">
        <f>IF(ISBLANK(Values!E21),"",Values!F21 )</f>
        <v>Lenovo - US int</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https://raw.githubusercontent.com/PatrickVibild/TellusAmazonPictures/master/pictures/Lenovo/T510%20/RG/USI/1.jpg</v>
      </c>
      <c r="N22" s="27" t="str">
        <f>IF(ISBLANK(Values!$F21),"",Values!N21)</f>
        <v>https://raw.githubusercontent.com/PatrickVibild/TellusAmazonPictures/master/pictures/Lenovo/T510%20/RG/USI/2.jpg</v>
      </c>
      <c r="O22" s="27" t="str">
        <f>IF(ISBLANK(Values!$F21),"",Values!O21)</f>
        <v>https://raw.githubusercontent.com/PatrickVibild/TellusAmazonPictures/master/pictures/Lenovo/T510%20/RG/USI/3.jpg</v>
      </c>
      <c r="P22" s="27" t="str">
        <f>IF(ISBLANK(Values!$F21),"",Values!P21)</f>
        <v>https://raw.githubusercontent.com/PatrickVibild/TellusAmazonPictures/master/pictures/Lenovo/T510%20/RG/USI/4.jpg</v>
      </c>
      <c r="Q22" s="27" t="str">
        <f>IF(ISBLANK(Values!$F21),"",Values!Q21)</f>
        <v>https://raw.githubusercontent.com/PatrickVibild/TellusAmazonPictures/master/pictures/Lenovo/T510%20/RG/USI/5.jpg</v>
      </c>
      <c r="R22" s="27" t="str">
        <f>IF(ISBLANK(Values!$F21),"",Values!R21)</f>
        <v>https://raw.githubusercontent.com/PatrickVibild/TellusAmazonPictures/master/pictures/Lenovo/T510%20/RG/USI/6.jpg</v>
      </c>
      <c r="S22" s="27" t="str">
        <f>IF(ISBLANK(Values!$F21),"",Values!S21)</f>
        <v>https://raw.githubusercontent.com/PatrickVibild/TellusAmazonPictures/master/pictures/Lenovo/T510%20/RG/USI/7.jpg</v>
      </c>
      <c r="T22" s="27" t="str">
        <f>IF(ISBLANK(Values!$F21),"",Values!T21)</f>
        <v>https://raw.githubusercontent.com/PatrickVibild/TellusAmazonPictures/master/pictures/Lenovo/T510%20/RG/USI/8.jpg</v>
      </c>
      <c r="U22" s="27" t="str">
        <f>IF(ISBLANK(Values!$F21),"",Values!U21)</f>
        <v>https://raw.githubusercontent.com/PatrickVibild/TellusAmazonPictures/master/pictures/Lenovo/T510%20/RG/USI/9.jpg</v>
      </c>
      <c r="W22" s="29" t="str">
        <f>IF(ISBLANK(Values!E21),"","Child")</f>
        <v>Child</v>
      </c>
      <c r="X22" s="29" t="str">
        <f>IF(ISBLANK(Values!E21),"",Values!$B$13)</f>
        <v>Lenovo T510 parent</v>
      </c>
      <c r="Y22" s="31" t="str">
        <f>IF(ISBLANK(Values!E21),"","Size-Color")</f>
        <v>Size-Color</v>
      </c>
      <c r="Z22" s="29" t="str">
        <f>IF(ISBLANK(Values!E21),"","variation")</f>
        <v>variation</v>
      </c>
      <c r="AA22" s="1" t="str">
        <f>IF(ISBLANK(Values!E21),"",Values!$B$20)</f>
        <v>PartialUpdate</v>
      </c>
      <c r="AB22" s="1" t="str">
        <f>IF(ISBLANK(Values!E21),"",Values!$B$29)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2" s="34" t="str">
        <f>IF(ISBLANK(Values!E21),"",IF(Values!I21,Values!$B$23,Values!$B$33))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2" s="32" t="str">
        <f>IF(ISBLANK(Values!E21),"",Values!$B$24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T520 T520i T420S T420 T420i T400S T410S T410 T410I T510 T510i W510 W520 X220T X220s X220i X220</v>
      </c>
      <c r="AK22" s="1" t="str">
        <f>IF(ISBLANK(Values!E21),"",Values!$B$25)</f>
        <v xml:space="preserve">♻️ ECOFRIENDLY PRODUCT - Koop gerenoveerd, KOOP GROEN! Verminder meer dan 80% koolstofdioxide door onze refurbished toetsenborden te kopen, in vergelijking met het aanschaffen van een nieuw toetsenbord! </v>
      </c>
      <c r="AL22" s="1" t="str">
        <f>IF(ISBLANK(Values!E21),"",SUBSTITUTE(SUBSTITUTE(IF(Values!$J21, Values!$B$26, Values!$B$33), "{language}", Values!$H21), "{flag}", INDEX(options!$E$1:$E$20, Values!$V21)))</f>
        <v>👉 LAYOUT - 🇺🇸 with € symbol US Internationaal zonder achtergrondverlichting.</v>
      </c>
      <c r="AM22" s="1" t="str">
        <f>SUBSTITUTE(IF(ISBLANK(Values!E21),"",Values!$B$27), "{model}", Values!$B$3)</f>
        <v xml:space="preserve">👉 COMPATIBEL MET - Lenovo T520 T520i T420S T420 T420i T400S T410S T410 T410I T510 T510i W510 W520 X220T X220s X220i X220. Controleer de afbeelding en beschrijving zorgvuldig voordat u een toetsenbord koopt. Dit zorgt ervoor dat u het juiste laptoptoetsenbord voor uw computer krijgt. Super eenvoudige installatie. </v>
      </c>
      <c r="AT22" s="27" t="str">
        <f>IF(ISBLANK(Values!E21),"",Values!H21)</f>
        <v>US Internationaal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2" s="1" t="str">
        <f>IF(ISBLANK(Values!E21),"","No")</f>
        <v>No</v>
      </c>
      <c r="DA22" s="1" t="str">
        <f>IF(ISBLANK(Values!E21),"","No")</f>
        <v>No</v>
      </c>
      <c r="DO22" s="1" t="str">
        <f>IF(ISBLANK(Values!E21),"","Parts")</f>
        <v>Parts</v>
      </c>
      <c r="DP22" s="1"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DY22" t="str">
        <f>IF(ISBLANK(Values!$E21), "", "not_applicable")</f>
        <v>not_applicable</v>
      </c>
      <c r="EI22" s="1"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1" t="str">
        <f>K22</f>
        <v/>
      </c>
    </row>
    <row r="23" spans="1:193" s="35" customFormat="1" ht="64" x14ac:dyDescent="0.2">
      <c r="A23" s="1" t="str">
        <f>IF(ISBLANK(Values!E22),"",IF(Values!$B$37="EU","computercomponent","computer"))</f>
        <v>computercomponent</v>
      </c>
      <c r="B23" s="33" t="str">
        <f>IF(ISBLANK(Values!E22),"",Values!F22)</f>
        <v>Lenovo T510 - RUS</v>
      </c>
      <c r="C23" s="29" t="str">
        <f>IF(ISBLANK(Values!E22),"","TellusRem")</f>
        <v>TellusRem</v>
      </c>
      <c r="D23" s="28">
        <f>IF(ISBLANK(Values!E22),"",Values!E22)</f>
        <v>5714401510192</v>
      </c>
      <c r="E23" s="1" t="str">
        <f>IF(ISBLANK(Values!E22),"","EAN")</f>
        <v>EAN</v>
      </c>
      <c r="F23" s="27" t="str">
        <f>IF(ISBLANK(Values!E22),"",IF(Values!J22, SUBSTITUTE(Values!$B$1, "{language}", Values!H22) &amp; " " &amp;Values!$B$3, SUBSTITUTE(Values!$B$2, "{language}", Values!$H22) &amp; " " &amp;Values!$B$3))</f>
        <v>vervangend Russisch toetsenbord zonder achtergrondverlichting voor Lenovo Thinkpad T520 T520i T420S T420 T420i T400S T410S T410 T410I T510 T510i W510 W520 X220T X220s X220i X220</v>
      </c>
      <c r="G23" s="29" t="str">
        <f>IF(ISBLANK(Values!E22),"",IF(Values!$B$20="PartialUpdate","","TellusRem"))</f>
        <v/>
      </c>
      <c r="H23" s="1" t="str">
        <f>IF(ISBLANK(Values!E22),"",Values!$B$16)</f>
        <v>computer-keyboards</v>
      </c>
      <c r="I23" s="1" t="str">
        <f>IF(ISBLANK(Values!E22),"","4730574031")</f>
        <v>4730574031</v>
      </c>
      <c r="J23" s="31" t="str">
        <f>IF(ISBLANK(Values!E22),"",Values!F22 )</f>
        <v>Lenovo T510 - RUS</v>
      </c>
      <c r="K23" s="27" t="str">
        <f>IF(IF(ISBLANK(Values!E22),"",IF(Values!J22, Values!$B$4, Values!$B$5))=0,"",IF(ISBLANK(Values!E22),"",IF(Values!J22, Values!$B$4, Values!$B$5)))</f>
        <v/>
      </c>
      <c r="L23" s="27">
        <f>IF(ISBLANK(Values!E22),"",IF($CO23="DEFAULT", Values!$B$18, ""))</f>
        <v>5</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T510 parent</v>
      </c>
      <c r="Y23" s="31" t="str">
        <f>IF(ISBLANK(Values!E22),"","Size-Color")</f>
        <v>Size-Color</v>
      </c>
      <c r="Z23" s="29" t="str">
        <f>IF(ISBLANK(Values!E22),"","variation")</f>
        <v>variation</v>
      </c>
      <c r="AA23" s="1" t="str">
        <f>IF(ISBLANK(Values!E22),"",Values!$B$20)</f>
        <v>PartialUpdate</v>
      </c>
      <c r="AB23" s="1" t="str">
        <f>IF(ISBLANK(Values!E22),"",Values!$B$29)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3" s="1"/>
      <c r="AD23" s="1"/>
      <c r="AE23" s="1"/>
      <c r="AF23" s="1"/>
      <c r="AG23" s="1"/>
      <c r="AH23" s="1"/>
      <c r="AI23" s="34" t="str">
        <f>IF(ISBLANK(Values!E22),"",IF(Values!I22,Values!$B$23,Values!$B$33))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3" s="32" t="str">
        <f>IF(ISBLANK(Values!E22),"",Values!$B$24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T520 T520i T420S T420 T420i T400S T410S T410 T410I T510 T510i W510 W520 X220T X220s X220i X220</v>
      </c>
      <c r="AK23" s="1" t="str">
        <f>IF(ISBLANK(Values!E22),"",Values!$B$25)</f>
        <v xml:space="preserve">♻️ ECOFRIENDLY PRODUCT - Koop gerenoveerd, KOOP GROEN! Verminder meer dan 80% koolstofdioxide door onze refurbished toetsenborden te kopen, in vergelijking met het aanschaffen van een nieuw toetsenbord! </v>
      </c>
      <c r="AL23" s="1" t="str">
        <f>IF(ISBLANK(Values!E22),"",SUBSTITUTE(SUBSTITUTE(IF(Values!$J22, Values!$B$26, Values!$B$33), "{language}", Values!$H22), "{flag}", INDEX(options!$E$1:$E$20, Values!$V22)))</f>
        <v>👉 LAYOUT - 🇷🇺 Russisch zonder achtergrondverlichting.</v>
      </c>
      <c r="AM23" s="1" t="str">
        <f>SUBSTITUTE(IF(ISBLANK(Values!E22),"",Values!$B$27), "{model}", Values!$B$3)</f>
        <v xml:space="preserve">👉 COMPATIBEL MET - Lenovo T520 T520i T420S T420 T420i T400S T410S T410 T410I T510 T510i W510 W520 X220T X220s X220i X220. Controleer de afbeelding en beschrijving zorgvuldig voordat u een toetsenbord koopt. Dit zorgt ervoor dat u het juiste laptoptoetsenbord voor uw computer krijgt. Super eenvoudige installatie. </v>
      </c>
      <c r="AN23" s="1"/>
      <c r="AO23" s="1"/>
      <c r="AP23" s="1"/>
      <c r="AQ23" s="1"/>
      <c r="AR23" s="1"/>
      <c r="AS23" s="1"/>
      <c r="AT23" s="27" t="str">
        <f>IF(ISBLANK(Values!E22),"",Values!H22)</f>
        <v>Russisch</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2" t="str">
        <f>K23</f>
        <v/>
      </c>
    </row>
    <row r="24" spans="1:193" s="35" customFormat="1" ht="64" x14ac:dyDescent="0.2">
      <c r="A24" s="1" t="str">
        <f>IF(ISBLANK(Values!E23),"",IF(Values!$B$37="EU","computercomponent","computer"))</f>
        <v>computercomponent</v>
      </c>
      <c r="B24" s="33" t="str">
        <f>IF(ISBLANK(Values!E23),"",Values!F23)</f>
        <v>Lenovo T510 - US FBA</v>
      </c>
      <c r="C24" s="29" t="str">
        <f>IF(ISBLANK(Values!E23),"","TellusRem")</f>
        <v>TellusRem</v>
      </c>
      <c r="D24" s="28">
        <f>IF(ISBLANK(Values!E23),"",Values!E23)</f>
        <v>5714401510208</v>
      </c>
      <c r="E24" s="1" t="str">
        <f>IF(ISBLANK(Values!E23),"","EAN")</f>
        <v>EAN</v>
      </c>
      <c r="F24" s="27" t="str">
        <f>IF(ISBLANK(Values!E23),"",IF(Values!J23, SUBSTITUTE(Values!$B$1, "{language}", Values!H23) &amp; " " &amp;Values!$B$3, SUBSTITUTE(Values!$B$2, "{language}", Values!$H23) &amp; " " &amp;Values!$B$3))</f>
        <v>vervangend US toetsenbord zonder achtergrondverlichting voor Lenovo Thinkpad T520 T520i T420S T420 T420i T400S T410S T410 T410I T510 T510i W510 W520 X220T X220s X220i X220</v>
      </c>
      <c r="G24" s="29" t="str">
        <f>IF(ISBLANK(Values!E23),"",IF(Values!$B$20="PartialUpdate","","TellusRem"))</f>
        <v/>
      </c>
      <c r="H24" s="1" t="str">
        <f>IF(ISBLANK(Values!E23),"",Values!$B$16)</f>
        <v>computer-keyboards</v>
      </c>
      <c r="I24" s="1" t="str">
        <f>IF(ISBLANK(Values!E23),"","4730574031")</f>
        <v>4730574031</v>
      </c>
      <c r="J24" s="31" t="str">
        <f>IF(ISBLANK(Values!E23),"",Values!F23 )</f>
        <v>Lenovo T510 - US FBA</v>
      </c>
      <c r="K24" s="27" t="str">
        <f>IF(IF(ISBLANK(Values!E23),"",IF(Values!J23, Values!$B$4, Values!$B$5))=0,"",IF(ISBLANK(Values!E23),"",IF(Values!J23, Values!$B$4, Values!$B$5)))</f>
        <v/>
      </c>
      <c r="L24" s="27">
        <f>IF(ISBLANK(Values!E23),"",IF($CO24="DEFAULT", Values!$B$18, ""))</f>
        <v>5</v>
      </c>
      <c r="M24" s="27" t="str">
        <f>IF(ISBLANK(Values!E23),"",Values!$M23)</f>
        <v>https://raw.githubusercontent.com/PatrickVibild/TellusAmazonPictures/master/pictures/Lenovo/T510%20/RG/US/1.jpg</v>
      </c>
      <c r="N24" s="27" t="str">
        <f>IF(ISBLANK(Values!$F23),"",Values!N23)</f>
        <v>https://raw.githubusercontent.com/PatrickVibild/TellusAmazonPictures/master/pictures/Lenovo/T510%20/RG/US/2.jpg</v>
      </c>
      <c r="O24" s="27" t="str">
        <f>IF(ISBLANK(Values!$F23),"",Values!O23)</f>
        <v>https://raw.githubusercontent.com/PatrickVibild/TellusAmazonPictures/master/pictures/Lenovo/T510%20/RG/US/3.jpg</v>
      </c>
      <c r="P24" s="27" t="str">
        <f>IF(ISBLANK(Values!$F23),"",Values!P23)</f>
        <v>https://raw.githubusercontent.com/PatrickVibild/TellusAmazonPictures/master/pictures/Lenovo/T510%20/RG/US/4.jpg</v>
      </c>
      <c r="Q24" s="27" t="str">
        <f>IF(ISBLANK(Values!$F23),"",Values!Q23)</f>
        <v>https://raw.githubusercontent.com/PatrickVibild/TellusAmazonPictures/master/pictures/Lenovo/T510%20/RG/US/5.jpg</v>
      </c>
      <c r="R24" s="27" t="str">
        <f>IF(ISBLANK(Values!$F23),"",Values!R23)</f>
        <v>https://raw.githubusercontent.com/PatrickVibild/TellusAmazonPictures/master/pictures/Lenovo/T510%20/RG/US/6.jpg</v>
      </c>
      <c r="S24" s="27" t="str">
        <f>IF(ISBLANK(Values!$F23),"",Values!S23)</f>
        <v>https://raw.githubusercontent.com/PatrickVibild/TellusAmazonPictures/master/pictures/Lenovo/T510%20/RG/US/7.jpg</v>
      </c>
      <c r="T24" s="27" t="str">
        <f>IF(ISBLANK(Values!$F23),"",Values!T23)</f>
        <v>https://raw.githubusercontent.com/PatrickVibild/TellusAmazonPictures/master/pictures/Lenovo/T510%20/RG/US/8.jpg</v>
      </c>
      <c r="U24" s="27" t="str">
        <f>IF(ISBLANK(Values!$F23),"",Values!U23)</f>
        <v>https://raw.githubusercontent.com/PatrickVibild/TellusAmazonPictures/master/pictures/Lenovo/T510%20/RG/US/9.jpg</v>
      </c>
      <c r="V24" s="1"/>
      <c r="W24" s="29" t="str">
        <f>IF(ISBLANK(Values!E23),"","Child")</f>
        <v>Child</v>
      </c>
      <c r="X24" s="29" t="str">
        <f>IF(ISBLANK(Values!E23),"",Values!$B$13)</f>
        <v>Lenovo T510 parent</v>
      </c>
      <c r="Y24" s="31" t="str">
        <f>IF(ISBLANK(Values!E23),"","Size-Color")</f>
        <v>Size-Color</v>
      </c>
      <c r="Z24" s="29" t="str">
        <f>IF(ISBLANK(Values!E23),"","variation")</f>
        <v>variation</v>
      </c>
      <c r="AA24" s="1" t="str">
        <f>IF(ISBLANK(Values!E23),"",Values!$B$20)</f>
        <v>PartialUpdate</v>
      </c>
      <c r="AB24" s="1" t="str">
        <f>IF(ISBLANK(Values!E23),"",Values!$B$29)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4" s="1"/>
      <c r="AD24" s="1"/>
      <c r="AE24" s="1"/>
      <c r="AF24" s="1"/>
      <c r="AG24" s="1"/>
      <c r="AH24" s="1"/>
      <c r="AI24" s="34" t="str">
        <f>IF(ISBLANK(Values!E23),"",IF(Values!I23,Values!$B$23,Values!$B$33))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4" s="32" t="str">
        <f>IF(ISBLANK(Values!E23),"",Values!$B$24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T520 T520i T420S T420 T420i T400S T410S T410 T410I T510 T510i W510 W520 X220T X220s X220i X220</v>
      </c>
      <c r="AK24" s="1" t="str">
        <f>IF(ISBLANK(Values!E23),"",Values!$B$25)</f>
        <v xml:space="preserve">♻️ ECOFRIENDLY PRODUCT - Koop gerenoveerd, KOOP GROEN! Verminder meer dan 80% koolstofdioxide door onze refurbished toetsenborden te kopen, in vergelijking met het aanschaffen van een nieuw toetsenbord! </v>
      </c>
      <c r="AL24" s="1" t="str">
        <f>IF(ISBLANK(Values!E23),"",SUBSTITUTE(SUBSTITUTE(IF(Values!$J23, Values!$B$26, Values!$B$33), "{language}", Values!$H23), "{flag}", INDEX(options!$E$1:$E$20, Values!$V23)))</f>
        <v>👉 LAYOUT - 🇺🇸 US zonder achtergrondverlichting.</v>
      </c>
      <c r="AM24" s="1" t="str">
        <f>SUBSTITUTE(IF(ISBLANK(Values!E23),"",Values!$B$27), "{model}", Values!$B$3)</f>
        <v xml:space="preserve">👉 COMPATIBEL MET - Lenovo T520 T520i T420S T420 T420i T400S T410S T410 T410I T510 T510i W510 W520 X220T X220s X220i X220. Controleer de afbeelding en beschrijving zorgvuldig voordat u een toetsenbord koopt. Dit zorgt ervoor dat u het juiste laptoptoetsenbord voor uw computer krijgt. Super eenvoudige installatie. </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2"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2"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2"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2"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2"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2"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2"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2"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2"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2"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2"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2"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2"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2"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2"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2"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2"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2"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1"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1"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1"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1"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1"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1"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1"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1"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onditionalFormatting>
  <conditionalFormatting sqref="B4">
    <cfRule type="expression" dxfId="532" priority="990">
      <formula>IF(LEN(B4)&gt;0,1,0)</formula>
    </cfRule>
    <cfRule type="expression" dxfId="531" priority="991">
      <formula>IF(VLOOKUP($B$3,#NAME?,MATCH($A4,#NAME?,0)+1,0)&gt;0,1,0)</formula>
    </cfRule>
    <cfRule type="expression" dxfId="530"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9" priority="13">
      <formula>IF(LEN(B4)&gt;0,1,0)</formula>
    </cfRule>
    <cfRule type="expression" dxfId="528" priority="14">
      <formula>IF(VLOOKUP($B$3,#NAME?,MATCH($A4,#NAME?,0)+1,0)&gt;0,1,0)</formula>
    </cfRule>
    <cfRule type="expression" dxfId="527" priority="17">
      <formula>AND(IF(IFERROR(VLOOKUP($B$3,#NAME?,MATCH($A4,#NAME?,0)+1,0),0)&gt;0,0,1),IF(IFERROR(VLOOKUP($B$3,#NAME?,MATCH($A4,#NAME?,0)+1,0),0)&gt;0,0,1),IF(IFERROR(VLOOKUP($B$3,#NAME?,MATCH($A4,#NAME?,0)+1,0),0)&gt;0,0,1),IF(IFERROR(MATCH($A4,#NAME?,0),0)&gt;0,1,0))</formula>
    </cfRule>
  </conditionalFormatting>
  <conditionalFormatting sqref="C4:C204">
    <cfRule type="expression" dxfId="526" priority="999">
      <formula>AND(IF(IFERROR(VLOOKUP($C$3,#NAME?,MATCH($A4,#NAME?,0)+1,0),0)&gt;0,0,1),IF(IFERROR(VLOOKUP($C$3,#NAME?,MATCH($A4,#NAME?,0)+1,0),0)&gt;0,0,1),IF(IFERROR(VLOOKUP($C$3,#NAME?,MATCH($A4,#NAME?,0)+1,0),0)&gt;0,0,1),IF(IFERROR(MATCH($A4,#NAME?,0),0)&gt;0,1,0))</formula>
    </cfRule>
    <cfRule type="expression" dxfId="525" priority="995">
      <formula>IF(LEN(C4)&gt;0,1,0)</formula>
    </cfRule>
    <cfRule type="expression" dxfId="524" priority="996">
      <formula>IF(VLOOKUP($C$3,#NAME?,MATCH($A4,#NAME?,0)+1,0)&gt;0,1,0)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32">
      <formula>AND(IF(IFERROR(VLOOKUP($E$3,#NAME?,MATCH($A4,#NAME?,0)+1,0),0)&gt;0,0,1),IF(IFERROR(VLOOKUP($E$3,#NAME?,MATCH($A4,#NAME?,0)+1,0),0)&gt;0,0,1),IF(IFERROR(VLOOKUP($E$3,#NAME?,MATCH($A4,#NAME?,0)+1,0),0)&gt;0,0,1),IF(IFERROR(MATCH($A4,#NAME?,0),0)&gt;0,1,0))</formula>
    </cfRule>
    <cfRule type="expression" dxfId="516" priority="29">
      <formula>IF(VLOOKUP($E$3,#NAME?,MATCH($A4,#NAME?,0)+1,0)&gt;0,1,0)</formula>
    </cfRule>
  </conditionalFormatting>
  <conditionalFormatting sqref="F4:F243">
    <cfRule type="expression" dxfId="515" priority="1014">
      <formula>AND(IF(IFERROR(VLOOKUP($F$3,#NAME?,MATCH($A4,#NAME?,0)+1,0),0)&gt;0,0,1),IF(IFERROR(VLOOKUP($F$3,#NAME?,MATCH($A4,#NAME?,0)+1,0),0)&gt;0,0,1),IF(IFERROR(VLOOKUP($F$3,#NAME?,MATCH($A4,#NAME?,0)+1,0),0)&gt;0,0,1),IF(IFERROR(MATCH($A4,#NAME?,0),0)&gt;0,1,0))</formula>
    </cfRule>
    <cfRule type="expression" dxfId="514" priority="1011">
      <formula>IF(VLOOKUP($F$3,#NAME?,MATCH($A4,#NAME?,0)+1,0)&gt;0,1,0)</formula>
    </cfRule>
    <cfRule type="expression" dxfId="513" priority="1010">
      <formula>IF(LEN(F4)&gt;0,1,0)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39">
      <formula>IF(VLOOKUP($G$3,#NAME?,MATCH($A5,#NAME?,0)+1,0)&gt;0,1,0)</formula>
    </cfRule>
    <cfRule type="expression" dxfId="505" priority="42">
      <formula>AND(IF(IFERROR(VLOOKUP($G$3,#NAME?,MATCH($A5,#NAME?,0)+1,0),0)&gt;0,0,1),IF(IFERROR(VLOOKUP($G$3,#NAME?,MATCH($A5,#NAME?,0)+1,0),0)&gt;0,0,1),IF(IFERROR(VLOOKUP($G$3,#NAME?,MATCH($A5,#NAME?,0)+1,0),0)&gt;0,0,1),IF(IFERROR(MATCH($A5,#NAME?,0),0)&gt;0,1,0))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49">
      <formula>IF(VLOOKUP($J$3,#NAME?,MATCH($A5,#NAME?,0)+1,0)&gt;0,1,0)</formula>
    </cfRule>
    <cfRule type="expression" dxfId="498" priority="52">
      <formula>AND(IF(IFERROR(VLOOKUP($J$3,#NAME?,MATCH($A5,#NAME?,0)+1,0),0)&gt;0,0,1),IF(IFERROR(VLOOKUP($J$3,#NAME?,MATCH($A5,#NAME?,0)+1,0),0)&gt;0,0,1),IF(IFERROR(VLOOKUP($J$3,#NAME?,MATCH($A5,#NAME?,0)+1,0),0)&gt;0,0,1),IF(IFERROR(MATCH($A5,#NAME?,0),0)&gt;0,1,0))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58">
      <formula>IF(LEN(L6)&gt;0,1,0)</formula>
    </cfRule>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4">
      <formula>IF(VLOOKUP($AC$3,#NAME?,MATCH(#REF!,#NAME?,0)+1,0)&gt;0,1,0)</formula>
    </cfRule>
    <cfRule type="expression" dxfId="437" priority="145">
      <formula>IF(VLOOKUP($AC$3,#NAME?,MATCH(#REF!,#NAME?,0)+1,0)&gt;0,1,0)</formula>
    </cfRule>
    <cfRule type="expression" dxfId="436" priority="146">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09">
      <formula>IF(VLOOKUP($AP$3,#NAME?,MATCH($A4,#NAME?,0)+1,0)&gt;0,1,0)</formula>
    </cfRule>
    <cfRule type="expression" dxfId="405"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29">
      <formula>IF(VLOOKUP($AT$3,#NAME?,MATCH($A4,#NAME?,0)+1,0)&gt;0,1,0)</formula>
    </cfRule>
    <cfRule type="expression" dxfId="397" priority="228">
      <formula>IF(LEN(AT4)&gt;0,1,0)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7">
      <formula>AND(IF(IFERROR(VLOOKUP($AU$3,#NAME?,MATCH($A4,#NAME?,0)+1,0),0)&gt;0,0,1),IF(IFERROR(VLOOKUP($AU$3,#NAME?,MATCH($A4,#NAME?,0)+1,0),0)&gt;0,0,1),IF(IFERROR(VLOOKUP($AU$3,#NAME?,MATCH($A4,#NAME?,0)+1,0),0)&gt;0,0,1),IF(IFERROR(MATCH($A4,#NAME?,0),0)&gt;0,1,0))</formula>
    </cfRule>
    <cfRule type="expression" dxfId="393" priority="233">
      <formula>IF(LEN(AU4)&gt;0,1,0)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39">
      <formula>IF(VLOOKUP($CJ$3,#NAME?,MATCH($A4,#NAME?,0)+1,0)&gt;0,1,0)</formula>
    </cfRule>
    <cfRule type="expression" dxfId="307"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28">
      <formula>IF(VLOOKUP($DB$3,#NAME?,MATCH($A4,#NAME?,0)+1,0)&gt;0,1,0)</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3">
      <formula>IF(LEN(DQ4)&gt;0,1,0)</formula>
    </cfRule>
    <cfRule type="expression" dxfId="208" priority="614">
      <formula>IF(VLOOKUP($DQ$3,#NAME?,MATCH($A4,#NAME?,0)+1,0)&gt;0,1,0)</formula>
    </cfRule>
    <cfRule type="expression" dxfId="207" priority="617">
      <formula>AND(IF(IFERROR(VLOOKUP($DQ$3,#NAME?,MATCH($A4,#NAME?,0)+1,0),0)&gt;0,0,1),IF(IFERROR(VLOOKUP($DQ$3,#NAME?,MATCH($A4,#NAME?,0)+1,0),0)&gt;0,0,1),IF(IFERROR(VLOOKUP($DQ$3,#NAME?,MATCH($A4,#NAME?,0)+1,0),0)&gt;0,0,1),IF(IFERROR(MATCH($A4,#NAME?,0),0)&gt;0,1,0))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7">
      <formula>IF(LEN(DW4)&gt;0,1,0)</formula>
    </cfRule>
    <cfRule type="expression" dxfId="185" priority="648">
      <formula>IF(VLOOKUP($DW$3,#NAME?,MATCH($A4,#NAME?,0)+1,0)&gt;0,1,0)</formula>
    </cfRule>
    <cfRule type="expression" dxfId="184"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3">
      <formula>IF(LEN(DX4)&gt;0,1,0)</formula>
    </cfRule>
    <cfRule type="expression" dxfId="181" priority="654">
      <formula>IF(VLOOKUP($DX$3,#NAME?,MATCH($A4,#NAME?,0)+1,0)&gt;0,1,0)</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6">
      <formula>AND(AND(OR(AND(OR(OR(NOT(CO4&lt;&gt;"DEFAULT"),CO4="")))),A4&lt;&gt;""))</formula>
    </cfRule>
    <cfRule type="expression" dxfId="165" priority="678">
      <formula>IF(VLOOKUP($EB$3,#NAME?,MATCH($A4,#NAME?,0)+1,0)&gt;0,1,0)</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3">
      <formula>IF(LEN(EJ4)&gt;0,1,0)</formula>
    </cfRule>
    <cfRule type="expression" dxfId="137" priority="724">
      <formula>IF(VLOOKUP($EJ$3,#NAME?,MATCH($A4,#NAME?,0)+1,0)&gt;0,1,0)</formula>
    </cfRule>
    <cfRule type="expression" dxfId="136" priority="722">
      <formula>AND(AND(OR(AND(AND(OR(NOT(DY4="GHS"),DY4=""))),AND(AND(OR(NOT(DZ4="GHS"),DZ4=""))),AND(AND(OR(NOT(EA4="GHS"),EA4=""))),AND(AND(OR(NOT(EB4="GHS"),EB4=""))),AND(AND(OR(NOT(EC4="GHS"),EC4="")))),A4&lt;&gt;""))</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4">
      <formula>AND(IF(IFERROR(VLOOKUP($FQ$3,#NAME?,MATCH($A4,#NAME?,0)+1,0),0)&gt;0,0,1),IF(IFERROR(VLOOKUP($FQ$3,#NAME?,MATCH($A4,#NAME?,0)+1,0),0)&gt;0,0,1),IF(IFERROR(VLOOKUP($FQ$3,#NAME?,MATCH($A4,#NAME?,0)+1,0),0)&gt;0,0,1),IF(IFERROR(MATCH($A4,#NAME?,0),0)&gt;0,1,0))</formula>
    </cfRule>
    <cfRule type="expression" dxfId="55" priority="891">
      <formula>IF(VLOOKUP($FQ$3,#NAME?,MATCH($A4,#NAME?,0)+1,0)&gt;0,1,0)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5"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vervangend {language} toetsenbord met achtergrondverlichting voor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vervangend {language} toetsenbord zonder achtergrondverlichting voor Lenovo Thinkpad</v>
      </c>
    </row>
    <row r="3" spans="1:22" ht="28" x14ac:dyDescent="0.15">
      <c r="A3" s="37" t="s">
        <v>354</v>
      </c>
      <c r="B3" s="38" t="s">
        <v>696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t="b">
        <f>TRUE()</f>
        <v>1</v>
      </c>
      <c r="E4" s="36">
        <v>5714401510017</v>
      </c>
      <c r="F4" s="36"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Duitse</v>
      </c>
      <c r="I4" s="44" t="b">
        <f>TRUE()</f>
        <v>1</v>
      </c>
      <c r="J4" s="45" t="b">
        <f>FALSE()</f>
        <v>0</v>
      </c>
      <c r="K4" s="36" t="s">
        <v>698</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https://raw.githubusercontent.com/PatrickVibild/TellusAmazonPictures/master/pictures/Lenovo/T510%20/RG/DE/1.jpg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https://raw.githubusercontent.com/PatrickVibild/TellusAmazonPictures/master/pictures/Lenovo/T510%20/RG/DE/2.jpg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https://raw.githubusercontent.com/PatrickVibild/TellusAmazonPictures/master/pictures/Lenovo/T510%20/RG/DE/3.jpg</v>
      </c>
      <c r="P4" t="str">
        <f t="shared" ref="P4:P35" si="3">IF(ISBLANK(K4),"",IF(L4, "https://raw.githubusercontent.com/PatrickVibild/TellusAmazonPictures/master/pictures/"&amp;K4&amp;"/4.jpg", ""))</f>
        <v>https://raw.githubusercontent.com/PatrickVibild/TellusAmazonPictures/master/pictures/Lenovo/T510%20/RG/DE/4.jpg</v>
      </c>
      <c r="Q4" t="str">
        <f t="shared" ref="Q4:Q35" si="4">IF(ISBLANK(K4),"",IF(L4, "https://raw.githubusercontent.com/PatrickVibild/TellusAmazonPictures/master/pictures/"&amp;K4&amp;"/5.jpg", ""))</f>
        <v>https://raw.githubusercontent.com/PatrickVibild/TellusAmazonPictures/master/pictures/Lenovo/T510%20/RG/DE/5.jpg</v>
      </c>
      <c r="R4" t="str">
        <f t="shared" ref="R4:R35" si="5">IF(ISBLANK(K4),"",IF(L4, "https://raw.githubusercontent.com/PatrickVibild/TellusAmazonPictures/master/pictures/"&amp;K4&amp;"/6.jpg", ""))</f>
        <v>https://raw.githubusercontent.com/PatrickVibild/TellusAmazonPictures/master/pictures/Lenovo/T510%20/RG/DE/6.jpg</v>
      </c>
      <c r="S4" t="str">
        <f t="shared" ref="S4:S35" si="6">IF(ISBLANK(K4),"",IF(L4, "https://raw.githubusercontent.com/PatrickVibild/TellusAmazonPictures/master/pictures/"&amp;K4&amp;"/7.jpg", ""))</f>
        <v>https://raw.githubusercontent.com/PatrickVibild/TellusAmazonPictures/master/pictures/Lenovo/T510%20/RG/DE/7.jpg</v>
      </c>
      <c r="T4" t="str">
        <f t="shared" ref="T4:T35" si="7">IF(ISBLANK(K4),"",IF(L4, "https://raw.githubusercontent.com/PatrickVibild/TellusAmazonPictures/master/pictures/"&amp;K4&amp;"/8.jpg",""))</f>
        <v>https://raw.githubusercontent.com/PatrickVibild/TellusAmazonPictures/master/pictures/Lenovo/T510%20/RG/DE/8.jpg</v>
      </c>
      <c r="U4" t="str">
        <f t="shared" ref="U4:U35" si="8">IF(ISBLANK(K4),"",IF(L4, "https://raw.githubusercontent.com/PatrickVibild/TellusAmazonPictures/master/pictures/"&amp;K4&amp;"/9.jpg", ""))</f>
        <v>https://raw.githubusercontent.com/PatrickVibild/TellusAmazonPictures/master/pictures/Lenovo/T510%20/RG/DE/9.jpg</v>
      </c>
      <c r="V4" s="43">
        <f>MATCH(G4,options!$D$1:$D$20,0)</f>
        <v>1</v>
      </c>
    </row>
    <row r="5" spans="1:22" ht="28" x14ac:dyDescent="0.15">
      <c r="A5" s="37" t="s">
        <v>371</v>
      </c>
      <c r="B5" s="41"/>
      <c r="C5" s="42" t="b">
        <f>FALSE()</f>
        <v>0</v>
      </c>
      <c r="D5" s="42" t="b">
        <f>TRUE()</f>
        <v>1</v>
      </c>
      <c r="E5" s="36">
        <v>5714401510024</v>
      </c>
      <c r="F5" s="36"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v>
      </c>
      <c r="I5" s="44" t="b">
        <f>TRUE()</f>
        <v>1</v>
      </c>
      <c r="J5" s="45" t="b">
        <f>FALSE()</f>
        <v>0</v>
      </c>
      <c r="K5" s="36" t="s">
        <v>699</v>
      </c>
      <c r="L5" s="46" t="b">
        <f>TRUE()</f>
        <v>1</v>
      </c>
      <c r="M5" s="47" t="str">
        <f t="shared" si="0"/>
        <v>https://raw.githubusercontent.com/PatrickVibild/TellusAmazonPictures/master/pictures/Lenovo/T510%20/RG/FR/1.jpg</v>
      </c>
      <c r="N5" s="47" t="str">
        <f t="shared" si="1"/>
        <v>https://raw.githubusercontent.com/PatrickVibild/TellusAmazonPictures/master/pictures/Lenovo/T510%20/RG/FR/2.jpg</v>
      </c>
      <c r="O5" s="48" t="str">
        <f t="shared" si="2"/>
        <v>https://raw.githubusercontent.com/PatrickVibild/TellusAmazonPictures/master/pictures/Lenovo/T510%20/RG/FR/3.jpg</v>
      </c>
      <c r="P5" t="str">
        <f t="shared" si="3"/>
        <v>https://raw.githubusercontent.com/PatrickVibild/TellusAmazonPictures/master/pictures/Lenovo/T510%20/RG/FR/4.jpg</v>
      </c>
      <c r="Q5" t="str">
        <f t="shared" si="4"/>
        <v>https://raw.githubusercontent.com/PatrickVibild/TellusAmazonPictures/master/pictures/Lenovo/T510%20/RG/FR/5.jpg</v>
      </c>
      <c r="R5" t="str">
        <f t="shared" si="5"/>
        <v>https://raw.githubusercontent.com/PatrickVibild/TellusAmazonPictures/master/pictures/Lenovo/T510%20/RG/FR/6.jpg</v>
      </c>
      <c r="S5" t="str">
        <f t="shared" si="6"/>
        <v>https://raw.githubusercontent.com/PatrickVibild/TellusAmazonPictures/master/pictures/Lenovo/T510%20/RG/FR/7.jpg</v>
      </c>
      <c r="T5" t="str">
        <f t="shared" si="7"/>
        <v>https://raw.githubusercontent.com/PatrickVibild/TellusAmazonPictures/master/pictures/Lenovo/T510%20/RG/FR/8.jpg</v>
      </c>
      <c r="U5" t="str">
        <f t="shared" si="8"/>
        <v>https://raw.githubusercontent.com/PatrickVibild/TellusAmazonPictures/master/pictures/Lenovo/T510%20/RG/FR/9.jpg</v>
      </c>
      <c r="V5" s="43">
        <f>MATCH(G5,options!$D$1:$D$20,0)</f>
        <v>2</v>
      </c>
    </row>
    <row r="6" spans="1:22" ht="28" x14ac:dyDescent="0.15">
      <c r="A6" s="37" t="s">
        <v>373</v>
      </c>
      <c r="B6" s="49" t="s">
        <v>414</v>
      </c>
      <c r="C6" s="42" t="b">
        <f>FALSE()</f>
        <v>0</v>
      </c>
      <c r="D6" s="42" t="b">
        <f>TRUE()</f>
        <v>1</v>
      </c>
      <c r="E6" s="36">
        <v>5714401510031</v>
      </c>
      <c r="F6" s="36"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Italiaans</v>
      </c>
      <c r="I6" s="44" t="b">
        <f>TRUE()</f>
        <v>1</v>
      </c>
      <c r="J6" s="45" t="b">
        <f>FALSE()</f>
        <v>0</v>
      </c>
      <c r="K6" s="36" t="s">
        <v>700</v>
      </c>
      <c r="L6" s="46" t="b">
        <f>TRUE()</f>
        <v>1</v>
      </c>
      <c r="M6" s="47" t="str">
        <f t="shared" si="0"/>
        <v>https://raw.githubusercontent.com/PatrickVibild/TellusAmazonPictures/master/pictures/Lenovo/T510%20/RG/IT/1.jpg</v>
      </c>
      <c r="N6" s="47" t="str">
        <f t="shared" si="1"/>
        <v>https://raw.githubusercontent.com/PatrickVibild/TellusAmazonPictures/master/pictures/Lenovo/T510%20/RG/IT/2.jpg</v>
      </c>
      <c r="O6" s="48" t="str">
        <f t="shared" si="2"/>
        <v>https://raw.githubusercontent.com/PatrickVibild/TellusAmazonPictures/master/pictures/Lenovo/T510%20/RG/IT/3.jpg</v>
      </c>
      <c r="P6" t="str">
        <f t="shared" si="3"/>
        <v>https://raw.githubusercontent.com/PatrickVibild/TellusAmazonPictures/master/pictures/Lenovo/T510%20/RG/IT/4.jpg</v>
      </c>
      <c r="Q6" t="str">
        <f t="shared" si="4"/>
        <v>https://raw.githubusercontent.com/PatrickVibild/TellusAmazonPictures/master/pictures/Lenovo/T510%20/RG/IT/5.jpg</v>
      </c>
      <c r="R6" t="str">
        <f t="shared" si="5"/>
        <v>https://raw.githubusercontent.com/PatrickVibild/TellusAmazonPictures/master/pictures/Lenovo/T510%20/RG/IT/6.jpg</v>
      </c>
      <c r="S6" t="str">
        <f t="shared" si="6"/>
        <v>https://raw.githubusercontent.com/PatrickVibild/TellusAmazonPictures/master/pictures/Lenovo/T510%20/RG/IT/7.jpg</v>
      </c>
      <c r="T6" t="str">
        <f t="shared" si="7"/>
        <v>https://raw.githubusercontent.com/PatrickVibild/TellusAmazonPictures/master/pictures/Lenovo/T510%20/RG/IT/8.jpg</v>
      </c>
      <c r="U6" t="str">
        <f t="shared" si="8"/>
        <v>https://raw.githubusercontent.com/PatrickVibild/TellusAmazonPictures/master/pictures/Lenovo/T510%20/RG/IT/9.jpg</v>
      </c>
      <c r="V6" s="43">
        <f>MATCH(G6,options!$D$1:$D$20,0)</f>
        <v>3</v>
      </c>
    </row>
    <row r="7" spans="1:22" ht="28" x14ac:dyDescent="0.15">
      <c r="A7" s="37" t="s">
        <v>376</v>
      </c>
      <c r="B7" s="50" t="str">
        <f>IF(B6=options!C1,"32","41")</f>
        <v>32</v>
      </c>
      <c r="C7" s="42" t="b">
        <f>FALSE()</f>
        <v>0</v>
      </c>
      <c r="D7" s="42" t="b">
        <f>TRUE()</f>
        <v>1</v>
      </c>
      <c r="E7" s="36">
        <v>5714401510048</v>
      </c>
      <c r="F7" s="36"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Spaans</v>
      </c>
      <c r="I7" s="44" t="b">
        <f>TRUE()</f>
        <v>1</v>
      </c>
      <c r="J7" s="45" t="b">
        <f>FALSE()</f>
        <v>0</v>
      </c>
      <c r="K7" s="36" t="s">
        <v>701</v>
      </c>
      <c r="L7" s="46" t="b">
        <f>TRUE()</f>
        <v>1</v>
      </c>
      <c r="M7" s="47" t="str">
        <f t="shared" si="0"/>
        <v>https://raw.githubusercontent.com/PatrickVibild/TellusAmazonPictures/master/pictures/Lenovo/T510%20/RG/ES/1.jpg</v>
      </c>
      <c r="N7" s="47" t="str">
        <f t="shared" si="1"/>
        <v>https://raw.githubusercontent.com/PatrickVibild/TellusAmazonPictures/master/pictures/Lenovo/T510%20/RG/ES/2.jpg</v>
      </c>
      <c r="O7" s="48" t="str">
        <f t="shared" si="2"/>
        <v>https://raw.githubusercontent.com/PatrickVibild/TellusAmazonPictures/master/pictures/Lenovo/T510%20/RG/ES/3.jpg</v>
      </c>
      <c r="P7" t="str">
        <f t="shared" si="3"/>
        <v>https://raw.githubusercontent.com/PatrickVibild/TellusAmazonPictures/master/pictures/Lenovo/T510%20/RG/ES/4.jpg</v>
      </c>
      <c r="Q7" t="str">
        <f t="shared" si="4"/>
        <v>https://raw.githubusercontent.com/PatrickVibild/TellusAmazonPictures/master/pictures/Lenovo/T510%20/RG/ES/5.jpg</v>
      </c>
      <c r="R7" t="str">
        <f t="shared" si="5"/>
        <v>https://raw.githubusercontent.com/PatrickVibild/TellusAmazonPictures/master/pictures/Lenovo/T510%20/RG/ES/6.jpg</v>
      </c>
      <c r="S7" t="str">
        <f t="shared" si="6"/>
        <v>https://raw.githubusercontent.com/PatrickVibild/TellusAmazonPictures/master/pictures/Lenovo/T510%20/RG/ES/7.jpg</v>
      </c>
      <c r="T7" t="str">
        <f t="shared" si="7"/>
        <v>https://raw.githubusercontent.com/PatrickVibild/TellusAmazonPictures/master/pictures/Lenovo/T510%20/RG/ES/8.jpg</v>
      </c>
      <c r="U7" t="str">
        <f t="shared" si="8"/>
        <v>https://raw.githubusercontent.com/PatrickVibild/TellusAmazonPictures/master/pictures/Lenovo/T510%20/RG/ES/9.jpg</v>
      </c>
      <c r="V7" s="43">
        <f>MATCH(G7,options!$D$1:$D$20,0)</f>
        <v>4</v>
      </c>
    </row>
    <row r="8" spans="1:22" ht="28" x14ac:dyDescent="0.15">
      <c r="A8" s="37" t="s">
        <v>378</v>
      </c>
      <c r="B8" s="50" t="str">
        <f>IF(B6=options!C1,"18","17")</f>
        <v>18</v>
      </c>
      <c r="C8" s="42" t="b">
        <f>FALSE()</f>
        <v>0</v>
      </c>
      <c r="D8" s="42" t="b">
        <f>TRUE()</f>
        <v>1</v>
      </c>
      <c r="E8" s="36">
        <v>5714401510055</v>
      </c>
      <c r="F8" s="36"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702</v>
      </c>
      <c r="L8" s="46" t="b">
        <f>TRUE()</f>
        <v>1</v>
      </c>
      <c r="M8" s="47" t="str">
        <f t="shared" si="0"/>
        <v>https://raw.githubusercontent.com/PatrickVibild/TellusAmazonPictures/master/pictures/Lenovo/T510%20/RG/UK/1.jpg</v>
      </c>
      <c r="N8" s="47" t="str">
        <f t="shared" si="1"/>
        <v>https://raw.githubusercontent.com/PatrickVibild/TellusAmazonPictures/master/pictures/Lenovo/T510%20/RG/UK/2.jpg</v>
      </c>
      <c r="O8" s="48" t="str">
        <f t="shared" si="2"/>
        <v>https://raw.githubusercontent.com/PatrickVibild/TellusAmazonPictures/master/pictures/Lenovo/T510%20/RG/UK/3.jpg</v>
      </c>
      <c r="P8" t="str">
        <f t="shared" si="3"/>
        <v>https://raw.githubusercontent.com/PatrickVibild/TellusAmazonPictures/master/pictures/Lenovo/T510%20/RG/UK/4.jpg</v>
      </c>
      <c r="Q8" t="str">
        <f t="shared" si="4"/>
        <v>https://raw.githubusercontent.com/PatrickVibild/TellusAmazonPictures/master/pictures/Lenovo/T510%20/RG/UK/5.jpg</v>
      </c>
      <c r="R8" t="str">
        <f t="shared" si="5"/>
        <v>https://raw.githubusercontent.com/PatrickVibild/TellusAmazonPictures/master/pictures/Lenovo/T510%20/RG/UK/6.jpg</v>
      </c>
      <c r="S8" t="str">
        <f t="shared" si="6"/>
        <v>https://raw.githubusercontent.com/PatrickVibild/TellusAmazonPictures/master/pictures/Lenovo/T510%20/RG/UK/7.jpg</v>
      </c>
      <c r="T8" t="str">
        <f t="shared" si="7"/>
        <v>https://raw.githubusercontent.com/PatrickVibild/TellusAmazonPictures/master/pictures/Lenovo/T510%20/RG/UK/8.jpg</v>
      </c>
      <c r="U8" t="str">
        <f t="shared" si="8"/>
        <v>https://raw.githubusercontent.com/PatrickVibild/TellusAmazonPictures/master/pictures/Lenovo/T510%20/RG/UK/9.jpg</v>
      </c>
      <c r="V8" s="43">
        <f>MATCH(G8,options!$D$1:$D$20,0)</f>
        <v>5</v>
      </c>
    </row>
    <row r="9" spans="1:22" ht="28" x14ac:dyDescent="0.15">
      <c r="A9" s="37" t="s">
        <v>380</v>
      </c>
      <c r="B9" s="50" t="str">
        <f>IF(B6=options!C1,"2","5")</f>
        <v>2</v>
      </c>
      <c r="C9" t="b">
        <f>FALSE()</f>
        <v>0</v>
      </c>
      <c r="D9" t="b">
        <f>FALSE()</f>
        <v>0</v>
      </c>
      <c r="E9" s="36">
        <v>5714401510062</v>
      </c>
      <c r="F9" s="36"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Scandinavisch - Scandinavisch</v>
      </c>
      <c r="I9" s="44" t="b">
        <f>TRUE()</f>
        <v>1</v>
      </c>
      <c r="J9" s="45" t="b">
        <f>FALSE()</f>
        <v>0</v>
      </c>
      <c r="K9" s="36" t="s">
        <v>703</v>
      </c>
      <c r="L9" s="46" t="b">
        <f>TRUE()</f>
        <v>1</v>
      </c>
      <c r="M9" s="47" t="str">
        <f t="shared" si="0"/>
        <v>https://raw.githubusercontent.com/PatrickVibild/TellusAmazonPictures/master/pictures/Lenovo/T510%20/RG/NOR/1.jpg</v>
      </c>
      <c r="N9" s="47" t="str">
        <f t="shared" si="1"/>
        <v>https://raw.githubusercontent.com/PatrickVibild/TellusAmazonPictures/master/pictures/Lenovo/T510%20/RG/NOR/2.jpg</v>
      </c>
      <c r="O9" s="48" t="str">
        <f t="shared" si="2"/>
        <v>https://raw.githubusercontent.com/PatrickVibild/TellusAmazonPictures/master/pictures/Lenovo/T510%20/RG/NOR/3.jpg</v>
      </c>
      <c r="P9" t="str">
        <f t="shared" si="3"/>
        <v>https://raw.githubusercontent.com/PatrickVibild/TellusAmazonPictures/master/pictures/Lenovo/T510%20/RG/NOR/4.jpg</v>
      </c>
      <c r="Q9" t="str">
        <f t="shared" si="4"/>
        <v>https://raw.githubusercontent.com/PatrickVibild/TellusAmazonPictures/master/pictures/Lenovo/T510%20/RG/NOR/5.jpg</v>
      </c>
      <c r="R9" t="str">
        <f t="shared" si="5"/>
        <v>https://raw.githubusercontent.com/PatrickVibild/TellusAmazonPictures/master/pictures/Lenovo/T510%20/RG/NOR/6.jpg</v>
      </c>
      <c r="S9" t="str">
        <f t="shared" si="6"/>
        <v>https://raw.githubusercontent.com/PatrickVibild/TellusAmazonPictures/master/pictures/Lenovo/T510%20/RG/NOR/7.jpg</v>
      </c>
      <c r="T9" t="str">
        <f t="shared" si="7"/>
        <v>https://raw.githubusercontent.com/PatrickVibild/TellusAmazonPictures/master/pictures/Lenovo/T510%20/RG/NOR/8.jpg</v>
      </c>
      <c r="U9" t="str">
        <f t="shared" si="8"/>
        <v>https://raw.githubusercontent.com/PatrickVibild/TellusAmazonPictures/master/pictures/Lenovo/T510%20/RG/NOR/9.jpg</v>
      </c>
      <c r="V9" s="43">
        <f>MATCH(G9,options!$D$1:$D$20,0)</f>
        <v>6</v>
      </c>
    </row>
    <row r="10" spans="1:22" ht="14" x14ac:dyDescent="0.15">
      <c r="A10" t="s">
        <v>382</v>
      </c>
      <c r="B10" s="51"/>
      <c r="C10" s="42" t="b">
        <f>FALSE()</f>
        <v>0</v>
      </c>
      <c r="D10" s="42" t="b">
        <f>FALSE()</f>
        <v>0</v>
      </c>
      <c r="E10" s="36">
        <v>5714401510079</v>
      </c>
      <c r="F10" s="36" t="s">
        <v>682</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Belgisch</v>
      </c>
      <c r="I10" s="44" t="b">
        <f>TRUE()</f>
        <v>1</v>
      </c>
      <c r="J10" s="45" t="b">
        <f>FALSE()</f>
        <v>0</v>
      </c>
      <c r="K10" s="36"/>
      <c r="L10" s="46" t="b">
        <f>TRUE()</f>
        <v>1</v>
      </c>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5714401510086</v>
      </c>
      <c r="F11" s="36" t="s">
        <v>683</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Bulgaars</v>
      </c>
      <c r="I11" s="44" t="b">
        <f>TRUE()</f>
        <v>1</v>
      </c>
      <c r="J11" s="45" t="b">
        <f>FALSE()</f>
        <v>0</v>
      </c>
      <c r="K11" s="36"/>
      <c r="L11" s="46" t="b">
        <f>TRUE()</f>
        <v>1</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v>5714401510093</v>
      </c>
      <c r="F12" s="36" t="s">
        <v>684</v>
      </c>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Tsjechisch</v>
      </c>
      <c r="I12" s="44" t="b">
        <f>TRUE()</f>
        <v>1</v>
      </c>
      <c r="J12" s="45" t="b">
        <f>FALSE()</f>
        <v>0</v>
      </c>
      <c r="K12" s="36"/>
      <c r="L12" s="46" t="b">
        <f>TRUE()</f>
        <v>1</v>
      </c>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36" t="s">
        <v>697</v>
      </c>
      <c r="C13" s="42" t="b">
        <f>FALSE()</f>
        <v>0</v>
      </c>
      <c r="D13" s="42" t="b">
        <f>FALSE()</f>
        <v>0</v>
      </c>
      <c r="E13" s="36">
        <v>5714401510109</v>
      </c>
      <c r="F13" s="36" t="s">
        <v>685</v>
      </c>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Deens</v>
      </c>
      <c r="I13" s="44" t="b">
        <f>TRUE()</f>
        <v>1</v>
      </c>
      <c r="J13" s="45" t="b">
        <f>FALSE()</f>
        <v>0</v>
      </c>
      <c r="K13" s="36"/>
      <c r="L13" s="46" t="b">
        <f>TRUE()</f>
        <v>1</v>
      </c>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36">
        <v>5714401510222</v>
      </c>
      <c r="C14" s="42" t="b">
        <f>FALSE()</f>
        <v>0</v>
      </c>
      <c r="D14" s="42" t="b">
        <f>FALSE()</f>
        <v>0</v>
      </c>
      <c r="E14" s="36">
        <v>5714401510116</v>
      </c>
      <c r="F14" s="36" t="s">
        <v>686</v>
      </c>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Hongaars</v>
      </c>
      <c r="I14" s="44" t="b">
        <f>TRUE()</f>
        <v>1</v>
      </c>
      <c r="J14" s="45" t="b">
        <f>FALSE()</f>
        <v>0</v>
      </c>
      <c r="K14" s="36"/>
      <c r="L14" s="46" t="b">
        <f>TRUE()</f>
        <v>1</v>
      </c>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t="b">
        <f>FALSE()</f>
        <v>0</v>
      </c>
      <c r="D15" s="42" t="b">
        <f>FALSE()</f>
        <v>0</v>
      </c>
      <c r="E15" s="36">
        <v>5714401510123</v>
      </c>
      <c r="F15" s="36" t="s">
        <v>687</v>
      </c>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Nederlands</v>
      </c>
      <c r="I15" s="44" t="b">
        <f>TRUE()</f>
        <v>1</v>
      </c>
      <c r="J15" s="45" t="b">
        <f>FALSE()</f>
        <v>0</v>
      </c>
      <c r="K15" s="36"/>
      <c r="L15" s="46" t="b">
        <f>TRUE()</f>
        <v>1</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v>5714401510130</v>
      </c>
      <c r="F16" s="36" t="s">
        <v>688</v>
      </c>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Noors</v>
      </c>
      <c r="I16" s="44" t="b">
        <f>TRUE()</f>
        <v>1</v>
      </c>
      <c r="J16" s="45" t="b">
        <f>FALSE()</f>
        <v>0</v>
      </c>
      <c r="K16" s="36"/>
      <c r="L16" s="46" t="b">
        <f>TRUE()</f>
        <v>1</v>
      </c>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ht="14" x14ac:dyDescent="0.15">
      <c r="B17" s="51"/>
      <c r="C17" s="42" t="b">
        <f>FALSE()</f>
        <v>0</v>
      </c>
      <c r="D17" s="42" t="b">
        <f>FALSE()</f>
        <v>0</v>
      </c>
      <c r="E17" s="36">
        <v>5714401510147</v>
      </c>
      <c r="F17" s="36" t="s">
        <v>689</v>
      </c>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Pools</v>
      </c>
      <c r="I17" s="44" t="b">
        <f>TRUE()</f>
        <v>1</v>
      </c>
      <c r="J17" s="45" t="b">
        <f>FALSE()</f>
        <v>0</v>
      </c>
      <c r="K17" s="36"/>
      <c r="L17" s="46" t="b">
        <f>TRUE()</f>
        <v>1</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t="b">
        <f>FALSE()</f>
        <v>0</v>
      </c>
      <c r="D18" s="42" t="b">
        <f>FALSE()</f>
        <v>0</v>
      </c>
      <c r="E18" s="36">
        <v>5714401510154</v>
      </c>
      <c r="F18" s="36" t="s">
        <v>690</v>
      </c>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Portugees</v>
      </c>
      <c r="I18" s="44" t="b">
        <f>TRUE()</f>
        <v>1</v>
      </c>
      <c r="J18" s="45" t="b">
        <f>FALSE()</f>
        <v>0</v>
      </c>
      <c r="K18" s="36"/>
      <c r="L18" s="46" t="b">
        <f>TRUE()</f>
        <v>1</v>
      </c>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t="b">
        <f>FALSE()</f>
        <v>0</v>
      </c>
      <c r="D19" s="42" t="b">
        <f>FALSE()</f>
        <v>0</v>
      </c>
      <c r="E19" s="36">
        <v>5714401510161</v>
      </c>
      <c r="F19" s="36" t="s">
        <v>691</v>
      </c>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Zweeds – Finsh</v>
      </c>
      <c r="I19" s="44" t="b">
        <f>TRUE()</f>
        <v>1</v>
      </c>
      <c r="J19" s="45" t="b">
        <f>FALSE()</f>
        <v>0</v>
      </c>
      <c r="K19" s="36"/>
      <c r="L19" s="46" t="b">
        <f>TRUE()</f>
        <v>1</v>
      </c>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t="b">
        <f>FALSE()</f>
        <v>0</v>
      </c>
      <c r="D20" s="42" t="b">
        <f>FALSE()</f>
        <v>0</v>
      </c>
      <c r="E20" s="36">
        <v>5714401510178</v>
      </c>
      <c r="F20" s="36" t="s">
        <v>692</v>
      </c>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Zwitsers</v>
      </c>
      <c r="I20" s="44" t="b">
        <f>TRUE()</f>
        <v>1</v>
      </c>
      <c r="J20" s="45" t="b">
        <f>FALSE()</f>
        <v>0</v>
      </c>
      <c r="K20" s="36"/>
      <c r="L20" s="46" t="b">
        <f>TRUE()</f>
        <v>1</v>
      </c>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5714401510185</v>
      </c>
      <c r="F21" s="36" t="s">
        <v>693</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Internationaal</v>
      </c>
      <c r="I21" s="44" t="b">
        <f>TRUE()</f>
        <v>1</v>
      </c>
      <c r="J21" s="45" t="b">
        <f>FALSE()</f>
        <v>0</v>
      </c>
      <c r="K21" s="36" t="s">
        <v>704</v>
      </c>
      <c r="L21" s="46" t="b">
        <f>TRUE()</f>
        <v>1</v>
      </c>
      <c r="M21" s="47" t="str">
        <f t="shared" si="0"/>
        <v>https://raw.githubusercontent.com/PatrickVibild/TellusAmazonPictures/master/pictures/Lenovo/T510%20/RG/USI/1.jpg</v>
      </c>
      <c r="N21" s="47" t="str">
        <f t="shared" si="1"/>
        <v>https://raw.githubusercontent.com/PatrickVibild/TellusAmazonPictures/master/pictures/Lenovo/T510%20/RG/USI/2.jpg</v>
      </c>
      <c r="O21" s="48" t="str">
        <f t="shared" si="2"/>
        <v>https://raw.githubusercontent.com/PatrickVibild/TellusAmazonPictures/master/pictures/Lenovo/T510%20/RG/USI/3.jpg</v>
      </c>
      <c r="P21" t="str">
        <f t="shared" si="3"/>
        <v>https://raw.githubusercontent.com/PatrickVibild/TellusAmazonPictures/master/pictures/Lenovo/T510%20/RG/USI/4.jpg</v>
      </c>
      <c r="Q21" t="str">
        <f t="shared" si="4"/>
        <v>https://raw.githubusercontent.com/PatrickVibild/TellusAmazonPictures/master/pictures/Lenovo/T510%20/RG/USI/5.jpg</v>
      </c>
      <c r="R21" t="str">
        <f t="shared" si="5"/>
        <v>https://raw.githubusercontent.com/PatrickVibild/TellusAmazonPictures/master/pictures/Lenovo/T510%20/RG/USI/6.jpg</v>
      </c>
      <c r="S21" t="str">
        <f t="shared" si="6"/>
        <v>https://raw.githubusercontent.com/PatrickVibild/TellusAmazonPictures/master/pictures/Lenovo/T510%20/RG/USI/7.jpg</v>
      </c>
      <c r="T21" t="str">
        <f t="shared" si="7"/>
        <v>https://raw.githubusercontent.com/PatrickVibild/TellusAmazonPictures/master/pictures/Lenovo/T510%20/RG/USI/8.jpg</v>
      </c>
      <c r="U21" t="str">
        <f t="shared" si="8"/>
        <v>https://raw.githubusercontent.com/PatrickVibild/TellusAmazonPictures/master/pictures/Lenovo/T510%20/RG/USI/9.jpg</v>
      </c>
      <c r="V21" s="43">
        <f>MATCH(G21,options!$D$1:$D$20,0)</f>
        <v>16</v>
      </c>
    </row>
    <row r="22" spans="1:22" ht="14" x14ac:dyDescent="0.15">
      <c r="B22" s="51"/>
      <c r="C22" s="42" t="b">
        <f>FALSE()</f>
        <v>0</v>
      </c>
      <c r="D22" s="42" t="b">
        <f>FALSE()</f>
        <v>0</v>
      </c>
      <c r="E22" s="36">
        <v>5714401510192</v>
      </c>
      <c r="F22" s="36" t="s">
        <v>694</v>
      </c>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4" t="b">
        <f>TRUE()</f>
        <v>1</v>
      </c>
      <c r="J22" s="45" t="b">
        <f>FALSE()</f>
        <v>0</v>
      </c>
      <c r="K22" s="36"/>
      <c r="L22" s="46" t="b">
        <f>TRUE()</f>
        <v>1</v>
      </c>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C23" s="42" t="b">
        <v>1</v>
      </c>
      <c r="D23" s="42" t="b">
        <f>FALSE()</f>
        <v>0</v>
      </c>
      <c r="E23" s="36">
        <v>5714401510208</v>
      </c>
      <c r="F23" s="36" t="s">
        <v>695</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705</v>
      </c>
      <c r="L23" s="46" t="b">
        <f>TRUE()</f>
        <v>1</v>
      </c>
      <c r="M23" s="47" t="str">
        <f t="shared" si="0"/>
        <v>https://raw.githubusercontent.com/PatrickVibild/TellusAmazonPictures/master/pictures/Lenovo/T510%20/RG/US/1.jpg</v>
      </c>
      <c r="N23" s="47" t="str">
        <f t="shared" si="1"/>
        <v>https://raw.githubusercontent.com/PatrickVibild/TellusAmazonPictures/master/pictures/Lenovo/T510%20/RG/US/2.jpg</v>
      </c>
      <c r="O23" s="48" t="str">
        <f t="shared" si="2"/>
        <v>https://raw.githubusercontent.com/PatrickVibild/TellusAmazonPictures/master/pictures/Lenovo/T510%20/RG/US/3.jpg</v>
      </c>
      <c r="P23" t="str">
        <f t="shared" si="3"/>
        <v>https://raw.githubusercontent.com/PatrickVibild/TellusAmazonPictures/master/pictures/Lenovo/T510%20/RG/US/4.jpg</v>
      </c>
      <c r="Q23" t="str">
        <f t="shared" si="4"/>
        <v>https://raw.githubusercontent.com/PatrickVibild/TellusAmazonPictures/master/pictures/Lenovo/T510%20/RG/US/5.jpg</v>
      </c>
      <c r="R23" t="str">
        <f t="shared" si="5"/>
        <v>https://raw.githubusercontent.com/PatrickVibild/TellusAmazonPictures/master/pictures/Lenovo/T510%20/RG/US/6.jpg</v>
      </c>
      <c r="S23" t="str">
        <f t="shared" si="6"/>
        <v>https://raw.githubusercontent.com/PatrickVibild/TellusAmazonPictures/master/pictures/Lenovo/T510%20/RG/US/7.jpg</v>
      </c>
      <c r="T23" t="str">
        <f t="shared" si="7"/>
        <v>https://raw.githubusercontent.com/PatrickVibild/TellusAmazonPictures/master/pictures/Lenovo/T510%20/RG/US/8.jpg</v>
      </c>
      <c r="U23" t="str">
        <f t="shared" si="8"/>
        <v>https://raw.githubusercontent.com/PatrickVibild/TellusAmazonPictures/master/pictures/Lenovo/T510%20/RG/US/9.jpg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42" t="b">
        <f>FALSE()</f>
        <v>0</v>
      </c>
      <c r="D24" s="42" t="b">
        <f>TRUE()</f>
        <v>1</v>
      </c>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Duitse</v>
      </c>
      <c r="I24" s="44"/>
      <c r="J24" s="45" t="b">
        <f>TRUE()</f>
        <v>1</v>
      </c>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ECOFRIENDLY PRODUCT - Koop gerenoveerd, KOOP GROEN! Verminder meer dan 80% koolstofdioxide door onze refurbished toetsenborden te kopen, in vergelijking met het aanschaffen van een nieuw toetsenbord! </v>
      </c>
      <c r="C25" s="42" t="b">
        <f>FALSE()</f>
        <v>0</v>
      </c>
      <c r="D25" s="42" t="b">
        <f>TRUE()</f>
        <v>1</v>
      </c>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v>
      </c>
      <c r="I25" s="44"/>
      <c r="J25" s="45" t="b">
        <f>TRUE()</f>
        <v>1</v>
      </c>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GEEN achtergrondverlichting. </v>
      </c>
      <c r="C26" s="42" t="b">
        <f>FALSE()</f>
        <v>0</v>
      </c>
      <c r="D26" s="42" t="b">
        <f>TRUE()</f>
        <v>1</v>
      </c>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Italiaans</v>
      </c>
      <c r="I26" s="44"/>
      <c r="J26" s="45" t="b">
        <f>TRUE()</f>
        <v>1</v>
      </c>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COMPATIBEL MET - Lenovo {model}. Controleer de afbeelding en beschrijving zorgvuldig voordat u een toetsenbord koopt. Dit zorgt ervoor dat u het juiste laptoptoetsenbord voor uw computer krijgt. Super eenvoudige installatie. </v>
      </c>
      <c r="C27" s="42" t="b">
        <f>FALSE()</f>
        <v>0</v>
      </c>
      <c r="D27" s="42" t="b">
        <f>TRUE()</f>
        <v>1</v>
      </c>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Spaans</v>
      </c>
      <c r="I27" s="44"/>
      <c r="J27" s="45" t="b">
        <f>TRUE()</f>
        <v>1</v>
      </c>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t="b">
        <f>FALSE()</f>
        <v>0</v>
      </c>
      <c r="D28" s="42" t="b">
        <f>TRUE()</f>
        <v>1</v>
      </c>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f>TRUE()</f>
        <v>1</v>
      </c>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42" t="b">
        <f>FALSE()</f>
        <v>0</v>
      </c>
      <c r="D29" s="42" t="b">
        <f>FALSE()</f>
        <v>0</v>
      </c>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Scandinavisch - Scandinavisch</v>
      </c>
      <c r="I29" s="44"/>
      <c r="J29" s="45" t="b">
        <f>TRUE()</f>
        <v>1</v>
      </c>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t="b">
        <f>FALSE()</f>
        <v>0</v>
      </c>
      <c r="D30" s="42" t="b">
        <f>FALSE()</f>
        <v>0</v>
      </c>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Belgisch</v>
      </c>
      <c r="I30" s="44"/>
      <c r="J30" s="45" t="b">
        <f>TRUE()</f>
        <v>1</v>
      </c>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maanden garantie na leverdatum. In geval van een storing in het toetsenbord wordt een nieuwe eenheid of een reserveonderdeel voor het toetsenbord van het product verzonden. In geval van sortering van voorraad wordt een volledige terugbetaling verleend.</v>
      </c>
      <c r="C31" s="42" t="b">
        <f>FALSE()</f>
        <v>0</v>
      </c>
      <c r="D31" s="42" t="b">
        <f>FALSE()</f>
        <v>0</v>
      </c>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Bulgaars</v>
      </c>
      <c r="I31" s="44"/>
      <c r="J31" s="45" t="b">
        <f>TRUE()</f>
        <v>1</v>
      </c>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t="b">
        <f>FALSE()</f>
        <v>0</v>
      </c>
      <c r="D32" s="42" t="b">
        <f>FALSE()</f>
        <v>0</v>
      </c>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Tsjechisch</v>
      </c>
      <c r="I32" s="44"/>
      <c r="J32" s="45" t="b">
        <f>TRUE()</f>
        <v>1</v>
      </c>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zonder achtergrondverlichting.</v>
      </c>
      <c r="C33" s="42" t="b">
        <f>FALSE()</f>
        <v>0</v>
      </c>
      <c r="D33" s="42" t="b">
        <f>FALSE()</f>
        <v>0</v>
      </c>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Deens</v>
      </c>
      <c r="I33" s="44"/>
      <c r="J33" s="45" t="b">
        <f>TRUE()</f>
        <v>1</v>
      </c>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t="b">
        <f>FALSE()</f>
        <v>0</v>
      </c>
      <c r="D34" s="42" t="b">
        <f>FALSE()</f>
        <v>0</v>
      </c>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Hongaars</v>
      </c>
      <c r="I34" s="44"/>
      <c r="J34" s="45" t="b">
        <f>TRUE()</f>
        <v>1</v>
      </c>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t="b">
        <f>FALSE()</f>
        <v>0</v>
      </c>
      <c r="D35" s="42" t="b">
        <f>FALSE()</f>
        <v>0</v>
      </c>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Nederlands</v>
      </c>
      <c r="I35" s="44"/>
      <c r="J35" s="45" t="b">
        <f>TRUE()</f>
        <v>1</v>
      </c>
      <c r="K35" s="36"/>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391</v>
      </c>
      <c r="C36" s="42" t="b">
        <f>FALSE()</f>
        <v>0</v>
      </c>
      <c r="D36" s="42" t="b">
        <f>FALSE()</f>
        <v>0</v>
      </c>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Noors</v>
      </c>
      <c r="I36" s="44"/>
      <c r="J36" s="45" t="b">
        <f>TRUE()</f>
        <v>1</v>
      </c>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t="b">
        <f>FALSE()</f>
        <v>0</v>
      </c>
      <c r="D37" s="42" t="b">
        <f>FALSE()</f>
        <v>0</v>
      </c>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Pools</v>
      </c>
      <c r="I37" s="44"/>
      <c r="J37" s="45" t="b">
        <f>TRUE()</f>
        <v>1</v>
      </c>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t="b">
        <f>FALSE()</f>
        <v>0</v>
      </c>
      <c r="D38" s="42" t="b">
        <f>FALSE()</f>
        <v>0</v>
      </c>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Portugees</v>
      </c>
      <c r="I38" s="44"/>
      <c r="J38" s="45" t="b">
        <f>TRUE()</f>
        <v>1</v>
      </c>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t="b">
        <f>FALSE()</f>
        <v>0</v>
      </c>
      <c r="D39" s="42" t="b">
        <f>FALSE()</f>
        <v>0</v>
      </c>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Zweeds – Finsh</v>
      </c>
      <c r="I39" s="44"/>
      <c r="J39" s="45" t="b">
        <f>TRUE()</f>
        <v>1</v>
      </c>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t="b">
        <f>FALSE()</f>
        <v>0</v>
      </c>
      <c r="D40" s="42" t="b">
        <f>FALSE()</f>
        <v>0</v>
      </c>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Zwitsers</v>
      </c>
      <c r="I40" s="44"/>
      <c r="J40" s="45" t="b">
        <f>TRUE()</f>
        <v>1</v>
      </c>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t="b">
        <f>FALSE()</f>
        <v>0</v>
      </c>
      <c r="D41" s="42" t="b">
        <f>FALSE()</f>
        <v>0</v>
      </c>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Internationaal</v>
      </c>
      <c r="I41" s="44"/>
      <c r="J41" s="45" t="b">
        <f>TRUE()</f>
        <v>1</v>
      </c>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t="b">
        <f>FALSE()</f>
        <v>0</v>
      </c>
      <c r="D42" s="42" t="b">
        <f>FALSE()</f>
        <v>0</v>
      </c>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t="b">
        <f>TRUE()</f>
        <v>1</v>
      </c>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t="b">
        <f>TRUE()</f>
        <v>1</v>
      </c>
      <c r="D43" s="42" t="b">
        <f>FALSE()</f>
        <v>0</v>
      </c>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f>TRUE()</f>
        <v>1</v>
      </c>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I24:I104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2024-07-24T21:22:45Z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