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10/"/>
    </mc:Choice>
  </mc:AlternateContent>
  <xr:revisionPtr revIDLastSave="0" documentId="13_ncr:1_{175E7BAF-824E-AC45-9BF5-8AC2B594902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23" i="2"/>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<sst xmlns="http://schemas.openxmlformats.org/spreadsheetml/2006/main" count="867" uniqueCount="703">
  <si>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</si>
  <si>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</si>
  <si>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</si>
  <si>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</si>
  <si>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</si>
  <si>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</si>
  <si>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</si>
  <si>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</si>
  <si>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</si>
  <si>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</si>
  <si>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</si>
  <si>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</si>
  <si>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</si>
  <si>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</si>
  <si>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</si>
  <si>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</si>
  <si>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</si>
  <si>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</si>
  <si>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</si>
  <si>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</si>
  <si>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</si>
  <si>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</si>
  <si>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</si>
  <si>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</si>
  <si>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</si>
  <si>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</si>
  <si>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</si>
  <si>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</si>
  <si>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</si>
  <si>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</si>
  <si>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</si>
  <si>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</si>
  <si>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</si>
  <si>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</si>
  <si>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</si>
  <si>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</si>
  <si>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</si>
  <si>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</si>
  <si>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</si>
  <si>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</si>
  <si>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</si>
  <si>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</si>
  <si>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</si>
  <si>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</si>
  <si>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</si>
  <si>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</si>
  <si>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</si>
  <si>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</si>
  <si>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</si>
  <si>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</si>
  <si>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</si>
  <si>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</si>
  <si>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</si>
  <si>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</si>
  <si>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</si>
  <si>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</si>
  <si>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</si>
  <si>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</si>
  <si>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</si>
  <si>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</si>
  <si>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</si>
  <si>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</si>
  <si>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</si>
  <si>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</si>
  <si>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</si>
  <si>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</si>
  <si>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</si>
  <si>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</si>
  <si>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</si>
  <si>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</si>
  <si>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</si>
  <si>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</si>
  <si>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</si>
  <si>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</si>
  <si>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</si>
  <si>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</si>
  <si>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</si>
  <si>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</si>
  <si>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</si>
  <si>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</si>
  <si>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</si>
  <si>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</si>
  <si>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</si>
  <si>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</si>
  <si>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</si>
  <si>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</si>
  <si>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</si>
  <si>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</si>
  <si>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</si>
  <si>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</si>
  <si>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</si>
  <si>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</si>
  <si>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</si>
  <si>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</si>
  <si>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</si>
  <si>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</si>
  <si>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</si>
  <si>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</si>
  <si>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</si>
  <si>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</si>
  <si>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</si>
  <si>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</si>
  <si>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</si>
  <si>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</si>
  <si>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</si>
  <si>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</si>
  <si>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</si>
  <si>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</si>
  <si>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</si>
  <si>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</si>
  <si>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</si>
  <si>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</si>
  <si>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</si>
  <si>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</si>
  <si>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</si>
  <si>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</si>
  <si>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</si>
  <si>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</si>
  <si>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</si>
  <si>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</si>
  <si>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</si>
  <si>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</si>
  <si>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</si>
  <si>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</si>
  <si>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</si>
  <si>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</si>
  <si>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</si>
  <si>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</si>
  <si>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</si>
  <si>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</si>
  <si>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</si>
  <si>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</si>
  <si>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</si>
  <si>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</si>
  <si>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</si>
  <si>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</si>
  <si>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</si>
  <si>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</si>
  <si>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</si>
  <si>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</si>
  <si>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</si>
  <si>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</si>
  <si>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</si>
  <si>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</si>
  <si>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</si>
  <si>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</si>
  <si>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</si>
  <si>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</si>
  <si>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</si>
  <si>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</si>
  <si>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</si>
  <si>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</si>
  <si>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</si>
  <si>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</si>
  <si>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</si>
  <si>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</si>
  <si>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</si>
  <si>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</si>
  <si>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</si>
  <si>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</si>
  <si>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</si>
  <si>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</si>
  <si>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</si>
  <si>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</si>
  <si>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</si>
  <si>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</si>
  <si>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</si>
  <si>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</si>
  <si>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</si>
  <si>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</si>
  <si>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</si>
  <si>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</si>
  <si>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</si>
  <si>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</si>
  <si>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</si>
  <si>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</si>
  <si>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</si>
  <si>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</si>
  <si>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</si>
  <si>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</si>
  <si>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</si>
  <si>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</si>
  <si>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</si>
  <si>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</si>
  <si>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</si>
  <si>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</si>
  <si>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</si>
  <si>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</si>
  <si>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</si>
  <si>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</si>
  <si>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</si>
  <si>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</si>
  <si>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</si>
  <si>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</si>
  <si>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</si>
  <si>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</si>
  <si>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</si>
  <si>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</si>
  <si>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</si>
  <si>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</si>
  <si>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</si>
  <si>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</si>
  <si>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</si>
  <si>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</si>
  <si>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</si>
  <si>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</si>
  <si>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</si>
  <si>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</si>
  <si>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</si>
  <si>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</si>
  <si>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</si>
  <si>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</si>
  <si>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</si>
  <si>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</si>
  <si>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</si>
  <si>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</si>
  <si>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</si>
  <si>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</si>
  <si>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</si>
  <si>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</si>
  <si>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</si>
  <si>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</si>
  <si>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</si>
  <si>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</si>
  <si>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</si>
  <si>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</si>
  <si>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</si>
  <si>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</si>
  <si>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</si>
  <si>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</si>
  <si>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</si>
  <si>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</si>
  <si>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</si>
  <si>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</si>
  <si>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</si>
  <si>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</si>
  <si>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</si>
  <si>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</si>
  <si>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</si>
  <si>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</si>
  <si>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</si>
  <si>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</si>
  <si>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</si>
  <si>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</si>
  <si>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</si>
  <si>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</si>
  <si>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</si>
  <si>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</si>
  <si>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</si>
  <si>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</si>
  <si>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</si>
  <si>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</si>
  <si>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</si>
  <si>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</si>
  <si>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</si>
  <si>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</si>
  <si>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</si>
  <si>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</si>
  <si>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</si>
  <si>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</si>
  <si>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</si>
  <si>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</si>
  <si>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</si>
  <si>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</si>
  <si>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</si>
  <si>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</si>
  <si>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</si>
  <si>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</si>
  <si>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</si>
  <si>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</si>
  <si>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</si>
  <si>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</si>
  <si>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</si>
  <si>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</si>
  <si>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</si>
  <si>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</si>
  <si>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</si>
  <si>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</si>
  <si>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</si>
  <si>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</si>
  <si>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</si>
  <si>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</si>
  <si>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</si>
  <si>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</si>
  <si>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</si>
  <si>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</si>
  <si>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</si>
  <si>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</si>
  <si>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</si>
  <si>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</si>
  <si>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</si>
  <si>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</si>
  <si>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</si>
  <si>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</si>
  <si>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</si>
  <si>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</si>
  <si>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</si>
  <si>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</si>
  <si>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</si>
  <si>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</si>
  <si>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</si>
  <si>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</si>
  <si>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</si>
  <si>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</si>
  <si>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</si>
  <si>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</si>
  <si>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</si>
  <si>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</si>
  <si>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</si>
  <si>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</si>
  <si>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</si>
  <si>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</si>
  <si>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</si>
  <si>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</si>
  <si>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</si>
  <si>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</si>
  <si>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</si>
  <si>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</si>
  <si>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</si>
  <si>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</si>
  <si>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</si>
  <si>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</si>
  <si>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</si>
  <si>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</si>
  <si>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</si>
  <si>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</si>
  <si>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</si>
  <si>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</si>
  <si>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</si>
  <si>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</si>
  <si>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</si>
  <si>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</si>
  <si>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</si>
  <si>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</si>
  <si>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</si>
  <si>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</si>
  <si>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</si>
  <si>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</si>
  <si>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</si>
  <si>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</si>
  <si>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</si>
  <si>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</si>
  <si>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</si>
  <si>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</si>
  <si>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</si>
  <si>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</si>
  <si>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</si>
  <si>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</si>
  <si>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</si>
  <si>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</si>
  <si>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</si>
  <si>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</si>
  <si>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</si>
  <si>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</si>
  <si>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</si>
  <si>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</si>
  <si>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</si>
  <si>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</si>
  <si>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</si>
  <si>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</si>
  <si>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</si>
  <si>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</si>
  <si>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</si>
  <si>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</si>
  <si>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</si>
  <si>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</si>
  <si>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</si>
  <si>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</si>
  <si>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</si>
  <si>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</si>
  <si>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</si>
  <si>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</si>
  <si>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</si>
  <si>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</si>
  <si>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</si>
  <si>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</si>
  <si>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</si>
  <si>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</si>
  <si>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</si>
  <si>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</si>
  <si>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</si>
  <si>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</si>
  <si>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</si>
  <si>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</si>
  <si>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</si>
  <si>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</si>
  <si>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</si>
  <si>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</si>
  <si>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</si>
  <si>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</si>
  <si>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</si>
  <si>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</si>
  <si>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</si>
  <si>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</si>
  <si>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</si>
  <si>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</si>
  <si>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</si>
  <si>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</si>
  <si>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</si>
  <si>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</si>
  <si>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</si>
  <si>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</si>
  <si>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</si>
  <si>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</si>
  <si>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</si>
  <si>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</si>
  <si>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</si>
  <si>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</si>
  <si>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</si>
  <si>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</si>
  <si>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</si>
  <si>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</si>
  <si>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</si>
  <si>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</si>
  <si>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</si>
  <si>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</si>
  <si>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</si>
  <si>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</si>
  <si>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</si>
  <si>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</si>
  <si>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</si>
  <si>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</si>
  <si>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</si>
  <si>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</si>
  <si>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</si>
  <si>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</si>
  <si>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</si>
  <si>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</si>
  <si>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</si>
  <si>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</si>
  <si>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</si>
  <si>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</si>
  <si>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</si>
  <si>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</si>
  <si>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</si>
  <si>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</si>
  <si>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</si>
  <si>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</si>
  <si>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</si>
  <si>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</si>
  <si>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</si>
  <si>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</si>
  <si>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</si>
  <si>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</si>
  <si>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</si>
  <si>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</si>
  <si>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</si>
  <si>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</si>
  <si>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</si>
  <si>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</si>
  <si>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</si>
  <si>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</si>
  <si>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</si>
  <si>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</si>
  <si>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</si>
  <si>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</si>
  <si>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</si>
  <si>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</si>
  <si>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</si>
  <si>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</si>
  <si>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</si>
  <si>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</si>
  <si>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</si>
  <si>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</si>
  <si>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</si>
  <si>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</si>
  <si>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</si>
  <si>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</si>
  <si>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</si>
  <si>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</si>
  <si>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</si>
  <si>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</si>
  <si>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</si>
  <si>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</si>
  <si>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</si>
  <si>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</si>
  <si>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</si>
  <si>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</si>
  <si>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</si>
  <si>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</si>
  <si>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</si>
  <si>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</si>
  <si>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</si>
  <si>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</si>
  <si>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</si>
  <si>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</si>
  <si>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</si>
  <si>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</si>
  <si>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</si>
  <si>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</si>
  <si>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</si>
  <si>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</si>
  <si>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</si>
  <si>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</si>
  <si>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</si>
  <si>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</si>
  <si>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</si>
  <si>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</si>
  <si>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</si>
  <si>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</si>
  <si>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</si>
  <si>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</si>
  <si>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</si>
  <si>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</si>
  <si>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</si>
  <si>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</si>
  <si>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</si>
  <si>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</si>
  <si>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</si>
  <si>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</si>
  <si>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</si>
  <si>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</si>
  <si>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</si>
  <si>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</si>
  <si>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</si>
  <si>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</si>
  <si>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</si>
  <si>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</si>
  <si>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</si>
  <si>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</si>
  <si>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</si>
  <si>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</si>
  <si>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</si>
  <si>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</si>
  <si>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</si>
  <si>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</si>
  <si>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</si>
  <si>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</si>
  <si>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</si>
  <si>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</si>
  <si>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</si>
  <si>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</si>
  <si>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</si>
  <si>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</si>
  <si>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</si>
  <si>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</si>
  <si>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</si>
  <si>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</si>
  <si>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</si>
  <si>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</si>
  <si>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</si>
  <si>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</si>
  <si>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</si>
  <si>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</si>
  <si>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</si>
  <si>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</si>
  <si>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</si>
  <si>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</si>
  <si>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</si>
  <si>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</si>
  <si>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</si>
  <si>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</si>
  <si>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</si>
  <si>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</si>
  <si>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</si>
  <si>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</si>
  <si>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</si>
  <si>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</si>
  <si>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</si>
  <si>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</si>
  <si>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</si>
  <si>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</si>
  <si>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</si>
  <si>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</si>
  <si>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</si>
  <si>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</si>
  <si>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</si>
  <si>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</si>
  <si>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</si>
  <si>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</si>
  <si>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</si>
  <si>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</si>
  <si>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</si>
  <si>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</si>
  <si>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</si>
  <si>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</si>
  <si>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</si>
  <si>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</si>
  <si>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</si>
  <si>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</si>
  <si>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</si>
  <si>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</si>
  <si>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</si>
  <si>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</si>
  <si>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</si>
  <si>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</si>
  <si>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</si>
  <si>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</si>
  <si>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</si>
  <si>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</si>
  <si>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</si>
  <si>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</si>
  <si>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</si>
  <si>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</si>
  <si>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</si>
  <si>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</si>
  <si>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</si>
  <si>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</si>
  <si>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</si>
  <si>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</si>
  <si>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</si>
  <si>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</si>
  <si>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</si>
  <si>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</si>
  <si>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</si>
  <si>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</si>
  <si>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</si>
  <si>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</si>
  <si>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</si>
  <si>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</si>
  <si>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</si>
  <si>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</si>
  <si>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</si>
  <si>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</si>
  <si>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</si>
  <si>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</si>
  <si>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</si>
  <si>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</si>
  <si>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</si>
  <si>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</si>
  <si>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</si>
  <si>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</si>
  <si>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</si>
  <si>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</si>
  <si>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</si>
  <si>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</si>
  <si>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</si>
  <si>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</si>
  <si>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</si>
  <si>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</si>
  <si>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</si>
  <si>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</si>
  <si>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</si>
  <si>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</si>
  <si>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</si>
  <si>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</si>
  <si>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</si>
  <si>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</si>
  <si>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</si>
  <si>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</si>
  <si>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</si>
  <si>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</si>
  <si>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</si>
  <si>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</si>
  <si>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</si>
  <si>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</si>
  <si>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</si>
  <si>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</si>
  <si>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</si>
  <si>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</si>
  <si>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</si>
  <si>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</si>
  <si>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</si>
  <si>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</si>
  <si>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</si>
  <si>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</si>
  <si>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</si>
  <si>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</si>
  <si>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</si>
  <si>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</si>
  <si>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</si>
  <si>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</si>
  <si>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</si>
  <si>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</si>
  <si>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</si>
  <si>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</si>
  <si>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</si>
  <si>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</si>
  <si>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</si>
  <si>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</si>
  <si>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</si>
  <si>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</si>
  <si>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</si>
  <si>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</si>
  <si>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</si>
  <si>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</si>
  <si>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</si>
  <si>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</si>
  <si>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</si>
  <si>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</si>
  <si>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</si>
  <si>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</si>
  <si>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</si>
  <si>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</si>
  <si>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</si>
  <si>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</si>
  <si>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</si>
  <si>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</si>
  <si>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</si>
  <si>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</si>
  <si>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</si>
  <si>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</si>
  <si>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</si>
  <si>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</si>
  <si>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</si>
  <si>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</si>
  <si>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</si>
  <si>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</si>
  <si>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</si>
  <si>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</si>
  <si>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Tellus Remarketing ApS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</si>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</sst>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E17" zoomScale="130" zoomScaleNormal="130" workbookViewId="0">
      <selection activeCell="C24" sqref="C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701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702</v>
      </c>
    </row>
    <row r="4" spans="1:193" ht="16" x14ac:dyDescent="0.2">
      <c r="B4" s="27"/>
      <c r="C4" s="27"/>
      <c r="D4" s="28"/>
      <c r="F4" s="27"/>
      <c r="G4" s="27"/>
      <c r="J4" s="29"/>
      <c r="K4" s="30"/>
      <c r="L4" s="27"/>
      <c r="M4" s="27"/>
      <c r="W4" s="27"/>
      <c r="X4" s="27"/>
      <c r="Y4" s="31"/>
      <c r="Z4" s="27"/>
      <c r="DY4" s="32"/>
      <c r="DZ4" s="32"/>
      <c r="EA4" s="32"/>
      <c r="EB4" s="32"/>
      <c r="EC4" s="32"/>
      <c r="GK4" s="2">
        <f>K4</f>
        <v>0</v>
      </c>
    </row>
    <row r="5" spans="1:193" ht="48" x14ac:dyDescent="0.2">
      <c r="A5" s="1" t="str">
        <f>IF(ISBLANK(Values!E4),"",IF(Values!$B$37="EU","computercomponent","computer"))</f>
        <v>computer</v>
      </c>
      <c r="B5" s="33" t="str">
        <f>IF(ISBLANK(Values!E4),"",Values!F4)</f>
        <v>Lenovo T510 - DE</v>
      </c>
      <c r="C5" s="29" t="str">
        <f>IF(ISBLANK(Values!E4),"","TellusRem")</f>
        <v>TellusRem</v>
      </c>
      <c r="D5" s="28">
        <f>IF(ISBLANK(Values!E4),"",Values!E4)</f>
        <v>5714401510017</v>
      </c>
      <c r="E5" s="1" t="str">
        <f>IF(ISBLANK(Values!E4),"","EAN")</f>
        <v>EAN</v>
      </c>
      <c r="F5" s="27"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29" t="str">
        <f>IF(ISBLANK(Values!E4),"",IF(Values!$B$20="PartialUpdate","","TellusRem"))</f>
        <v/>
      </c>
      <c r="H5" s="1" t="str">
        <f>IF(ISBLANK(Values!E4),"",Values!$B$16)</f>
        <v>computer-keyboards</v>
      </c>
      <c r="I5" s="1" t="str">
        <f>IF(ISBLANK(Values!E4),"","4730574031")</f>
        <v>4730574031</v>
      </c>
      <c r="J5" s="31" t="str">
        <f>IF(ISBLANK(Values!E4),"",Values!F4 )</f>
        <v>Lenovo T510 - DE</v>
      </c>
      <c r="K5" s="27" t="str">
        <f>IF(IF(ISBLANK(Values!E4),"",IF(Values!J4, Values!$B$4, Values!$B$5))=0,"",IF(ISBLANK(Values!E4),"",IF(Values!J4, Values!$B$4, Values!$B$5)))</f>
        <v/>
      </c>
      <c r="L5" s="27">
        <f>IF(ISBLANK(Values!E4),"",IF($CO5="DEFAULT", Values!$B$18, ""))</f>
        <v>5</v>
      </c>
      <c r="M5" s="27" t="str">
        <f>IF(ISBLANK(Values!E4),"",Values!$M4)</f>
        <v>https://raw.githubusercontent.com/PatrickVibild/TellusAmazonPictures/master/pictures/Lenovo/T510%20/RG/DE/1.jpg</v>
      </c>
      <c r="N5" s="27" t="str">
        <f>IF(ISBLANK(Values!$F4),"",Values!N4)</f>
        <v>https://raw.githubusercontent.com/PatrickVibild/TellusAmazonPictures/master/pictures/Lenovo/T510%20/RG/DE/2.jpg</v>
      </c>
      <c r="O5" s="27" t="str">
        <f>IF(ISBLANK(Values!$F4),"",Values!O4)</f>
        <v>https://raw.githubusercontent.com/PatrickVibild/TellusAmazonPictures/master/pictures/Lenovo/T510%20/RG/DE/3.jpg</v>
      </c>
      <c r="P5" s="27" t="str">
        <f>IF(ISBLANK(Values!$F4),"",Values!P4)</f>
        <v>https://raw.githubusercontent.com/PatrickVibild/TellusAmazonPictures/master/pictures/Lenovo/T510%20/RG/DE/4.jpg</v>
      </c>
      <c r="Q5" s="27" t="str">
        <f>IF(ISBLANK(Values!$F4),"",Values!Q4)</f>
        <v>https://raw.githubusercontent.com/PatrickVibild/TellusAmazonPictures/master/pictures/Lenovo/T510%20/RG/DE/5.jpg</v>
      </c>
      <c r="R5" s="27" t="str">
        <f>IF(ISBLANK(Values!$F4),"",Values!R4)</f>
        <v>https://raw.githubusercontent.com/PatrickVibild/TellusAmazonPictures/master/pictures/Lenovo/T510%20/RG/DE/6.jpg</v>
      </c>
      <c r="S5" s="27" t="str">
        <f>IF(ISBLANK(Values!$F4),"",Values!S4)</f>
        <v>https://raw.githubusercontent.com/PatrickVibild/TellusAmazonPictures/master/pictures/Lenovo/T510%20/RG/DE/7.jpg</v>
      </c>
      <c r="T5" s="27" t="str">
        <f>IF(ISBLANK(Values!$F4),"",Values!T4)</f>
        <v>https://raw.githubusercontent.com/PatrickVibild/TellusAmazonPictures/master/pictures/Lenovo/T510%20/RG/DE/8.jpg</v>
      </c>
      <c r="U5" s="27" t="str">
        <f>IF(ISBLANK(Values!$F4),"",Values!U4)</f>
        <v>https://raw.githubusercontent.com/PatrickVibild/TellusAmazonPictures/master/pictures/Lenovo/T510%20/RG/DE/9.jpg</v>
      </c>
      <c r="W5" s="29" t="str">
        <f>IF(ISBLANK(Values!E4),"","Child")</f>
        <v>Child</v>
      </c>
      <c r="X5" s="29" t="str">
        <f>IF(ISBLANK(Values!E4),"",Values!$B$13)</f>
        <v>Lenovo T510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48" x14ac:dyDescent="0.2">
      <c r="A6" s="1" t="str">
        <f>IF(ISBLANK(Values!E5),"",IF(Values!$B$37="EU","computercomponent","computer"))</f>
        <v>computer</v>
      </c>
      <c r="B6" s="33" t="str">
        <f>IF(ISBLANK(Values!E5),"",Values!F5)</f>
        <v>Lenovo T510 - FR FBA</v>
      </c>
      <c r="C6" s="29" t="str">
        <f>IF(ISBLANK(Values!E5),"","TellusRem")</f>
        <v>TellusRem</v>
      </c>
      <c r="D6" s="28">
        <f>IF(ISBLANK(Values!E5),"",Values!E5)</f>
        <v>5714401510024</v>
      </c>
      <c r="E6" s="1" t="str">
        <f>IF(ISBLANK(Values!E5),"","EAN")</f>
        <v>EAN</v>
      </c>
      <c r="F6" s="27"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29" t="str">
        <f>IF(ISBLANK(Values!E5),"",IF(Values!$B$20="PartialUpdate","","TellusRem"))</f>
        <v/>
      </c>
      <c r="H6" s="1" t="str">
        <f>IF(ISBLANK(Values!E5),"",Values!$B$16)</f>
        <v>computer-keyboards</v>
      </c>
      <c r="I6" s="1" t="str">
        <f>IF(ISBLANK(Values!E5),"","4730574031")</f>
        <v>4730574031</v>
      </c>
      <c r="J6" s="31" t="str">
        <f>IF(ISBLANK(Values!E5),"",Values!F5 )</f>
        <v>Lenovo T510 - FR FBA</v>
      </c>
      <c r="K6" s="27" t="str">
        <f>IF(IF(ISBLANK(Values!E5),"",IF(Values!J5, Values!$B$4, Values!$B$5))=0,"",IF(ISBLANK(Values!E5),"",IF(Values!J5, Values!$B$4, Values!$B$5)))</f>
        <v/>
      </c>
      <c r="L6" s="27">
        <f>IF(ISBLANK(Values!E5),"",IF($CO6="DEFAULT", Values!$B$18, ""))</f>
        <v>5</v>
      </c>
      <c r="M6" s="27" t="str">
        <f>IF(ISBLANK(Values!E5),"",Values!$M5)</f>
        <v>https://raw.githubusercontent.com/PatrickVibild/TellusAmazonPictures/master/pictures/Lenovo/T510%20/RG/FR/1.jpg</v>
      </c>
      <c r="N6" s="27" t="str">
        <f>IF(ISBLANK(Values!$F5),"",Values!N5)</f>
        <v>https://raw.githubusercontent.com/PatrickVibild/TellusAmazonPictures/master/pictures/Lenovo/T510%20/RG/FR/2.jpg</v>
      </c>
      <c r="O6" s="27" t="str">
        <f>IF(ISBLANK(Values!$F5),"",Values!O5)</f>
        <v>https://raw.githubusercontent.com/PatrickVibild/TellusAmazonPictures/master/pictures/Lenovo/T510%20/RG/FR/3.jpg</v>
      </c>
      <c r="P6" s="27" t="str">
        <f>IF(ISBLANK(Values!$F5),"",Values!P5)</f>
        <v>https://raw.githubusercontent.com/PatrickVibild/TellusAmazonPictures/master/pictures/Lenovo/T510%20/RG/FR/4.jpg</v>
      </c>
      <c r="Q6" s="27" t="str">
        <f>IF(ISBLANK(Values!$F5),"",Values!Q5)</f>
        <v>https://raw.githubusercontent.com/PatrickVibild/TellusAmazonPictures/master/pictures/Lenovo/T510%20/RG/FR/5.jpg</v>
      </c>
      <c r="R6" s="27" t="str">
        <f>IF(ISBLANK(Values!$F5),"",Values!R5)</f>
        <v>https://raw.githubusercontent.com/PatrickVibild/TellusAmazonPictures/master/pictures/Lenovo/T510%20/RG/FR/6.jpg</v>
      </c>
      <c r="S6" s="27" t="str">
        <f>IF(ISBLANK(Values!$F5),"",Values!S5)</f>
        <v>https://raw.githubusercontent.com/PatrickVibild/TellusAmazonPictures/master/pictures/Lenovo/T510%20/RG/FR/7.jpg</v>
      </c>
      <c r="T6" s="27" t="str">
        <f>IF(ISBLANK(Values!$F5),"",Values!T5)</f>
        <v>https://raw.githubusercontent.com/PatrickVibild/TellusAmazonPictures/master/pictures/Lenovo/T510%20/RG/FR/8.jpg</v>
      </c>
      <c r="U6" s="27" t="str">
        <f>IF(ISBLANK(Values!$F5),"",Values!U5)</f>
        <v>https://raw.githubusercontent.com/PatrickVibild/TellusAmazonPictures/master/pictures/Lenovo/T510%20/RG/FR/9.jpg</v>
      </c>
      <c r="W6" s="29" t="str">
        <f>IF(ISBLANK(Values!E5),"","Child")</f>
        <v>Child</v>
      </c>
      <c r="X6" s="29" t="str">
        <f>IF(ISBLANK(Values!E5),"",Values!$B$13)</f>
        <v>Lenovo T510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48" x14ac:dyDescent="0.2">
      <c r="A7" s="1" t="str">
        <f>IF(ISBLANK(Values!E6),"",IF(Values!$B$37="EU","computercomponent","computer"))</f>
        <v>computer</v>
      </c>
      <c r="B7" s="33" t="str">
        <f>IF(ISBLANK(Values!E6),"",Values!F6)</f>
        <v>Lenovo T510 - IT</v>
      </c>
      <c r="C7" s="29" t="str">
        <f>IF(ISBLANK(Values!E6),"","TellusRem")</f>
        <v>TellusRem</v>
      </c>
      <c r="D7" s="28">
        <f>IF(ISBLANK(Values!E6),"",Values!E6)</f>
        <v>5714401510031</v>
      </c>
      <c r="E7" s="1" t="str">
        <f>IF(ISBLANK(Values!E6),"","EAN")</f>
        <v>EAN</v>
      </c>
      <c r="F7" s="27"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29" t="str">
        <f>IF(ISBLANK(Values!E6),"",IF(Values!$B$20="PartialUpdate","","TellusRem"))</f>
        <v/>
      </c>
      <c r="H7" s="1" t="str">
        <f>IF(ISBLANK(Values!E6),"",Values!$B$16)</f>
        <v>computer-keyboards</v>
      </c>
      <c r="I7" s="1" t="str">
        <f>IF(ISBLANK(Values!E6),"","4730574031")</f>
        <v>4730574031</v>
      </c>
      <c r="J7" s="31" t="str">
        <f>IF(ISBLANK(Values!E6),"",Values!F6 )</f>
        <v>Lenovo T510 - IT</v>
      </c>
      <c r="K7" s="27" t="str">
        <f>IF(IF(ISBLANK(Values!E6),"",IF(Values!J6, Values!$B$4, Values!$B$5))=0,"",IF(ISBLANK(Values!E6),"",IF(Values!J6, Values!$B$4, Values!$B$5)))</f>
        <v/>
      </c>
      <c r="L7" s="27">
        <f>IF(ISBLANK(Values!E6),"",IF($CO7="DEFAULT", Values!$B$18, ""))</f>
        <v>5</v>
      </c>
      <c r="M7" s="27" t="str">
        <f>IF(ISBLANK(Values!E6),"",Values!$M6)</f>
        <v>https://raw.githubusercontent.com/PatrickVibild/TellusAmazonPictures/master/pictures/Lenovo/T510%20/RG/IT/1.jpg</v>
      </c>
      <c r="N7" s="27" t="str">
        <f>IF(ISBLANK(Values!$F6),"",Values!N6)</f>
        <v>https://raw.githubusercontent.com/PatrickVibild/TellusAmazonPictures/master/pictures/Lenovo/T510%20/RG/IT/2.jpg</v>
      </c>
      <c r="O7" s="27" t="str">
        <f>IF(ISBLANK(Values!$F6),"",Values!O6)</f>
        <v>https://raw.githubusercontent.com/PatrickVibild/TellusAmazonPictures/master/pictures/Lenovo/T510%20/RG/IT/3.jpg</v>
      </c>
      <c r="P7" s="27" t="str">
        <f>IF(ISBLANK(Values!$F6),"",Values!P6)</f>
        <v>https://raw.githubusercontent.com/PatrickVibild/TellusAmazonPictures/master/pictures/Lenovo/T510%20/RG/IT/4.jpg</v>
      </c>
      <c r="Q7" s="27" t="str">
        <f>IF(ISBLANK(Values!$F6),"",Values!Q6)</f>
        <v>https://raw.githubusercontent.com/PatrickVibild/TellusAmazonPictures/master/pictures/Lenovo/T510%20/RG/IT/5.jpg</v>
      </c>
      <c r="R7" s="27" t="str">
        <f>IF(ISBLANK(Values!$F6),"",Values!R6)</f>
        <v>https://raw.githubusercontent.com/PatrickVibild/TellusAmazonPictures/master/pictures/Lenovo/T510%20/RG/IT/6.jpg</v>
      </c>
      <c r="S7" s="27" t="str">
        <f>IF(ISBLANK(Values!$F6),"",Values!S6)</f>
        <v>https://raw.githubusercontent.com/PatrickVibild/TellusAmazonPictures/master/pictures/Lenovo/T510%20/RG/IT/7.jpg</v>
      </c>
      <c r="T7" s="27" t="str">
        <f>IF(ISBLANK(Values!$F6),"",Values!T6)</f>
        <v>https://raw.githubusercontent.com/PatrickVibild/TellusAmazonPictures/master/pictures/Lenovo/T510%20/RG/IT/8.jpg</v>
      </c>
      <c r="U7" s="27" t="str">
        <f>IF(ISBLANK(Values!$F6),"",Values!U6)</f>
        <v>https://raw.githubusercontent.com/PatrickVibild/TellusAmazonPictures/master/pictures/Lenovo/T510%20/RG/IT/9.jpg</v>
      </c>
      <c r="W7" s="29" t="str">
        <f>IF(ISBLANK(Values!E6),"","Child")</f>
        <v>Child</v>
      </c>
      <c r="X7" s="29" t="str">
        <f>IF(ISBLANK(Values!E6),"",Values!$B$13)</f>
        <v>Lenovo T510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48" x14ac:dyDescent="0.2">
      <c r="A8" s="1" t="str">
        <f>IF(ISBLANK(Values!E7),"",IF(Values!$B$37="EU","computercomponent","computer"))</f>
        <v>computer</v>
      </c>
      <c r="B8" s="33" t="str">
        <f>IF(ISBLANK(Values!E7),"",Values!F7)</f>
        <v>Lenovo T510 - ES</v>
      </c>
      <c r="C8" s="29" t="str">
        <f>IF(ISBLANK(Values!E7),"","TellusRem")</f>
        <v>TellusRem</v>
      </c>
      <c r="D8" s="28">
        <f>IF(ISBLANK(Values!E7),"",Values!E7)</f>
        <v>5714401510048</v>
      </c>
      <c r="E8" s="1" t="str">
        <f>IF(ISBLANK(Values!E7),"","EAN")</f>
        <v>EAN</v>
      </c>
      <c r="F8" s="27"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29" t="str">
        <f>IF(ISBLANK(Values!E7),"",IF(Values!$B$20="PartialUpdate","","TellusRem"))</f>
        <v/>
      </c>
      <c r="H8" s="1" t="str">
        <f>IF(ISBLANK(Values!E7),"",Values!$B$16)</f>
        <v>computer-keyboards</v>
      </c>
      <c r="I8" s="1" t="str">
        <f>IF(ISBLANK(Values!E7),"","4730574031")</f>
        <v>4730574031</v>
      </c>
      <c r="J8" s="31" t="str">
        <f>IF(ISBLANK(Values!E7),"",Values!F7 )</f>
        <v>Lenovo T510 - ES</v>
      </c>
      <c r="K8" s="27" t="str">
        <f>IF(IF(ISBLANK(Values!E7),"",IF(Values!J7, Values!$B$4, Values!$B$5))=0,"",IF(ISBLANK(Values!E7),"",IF(Values!J7, Values!$B$4, Values!$B$5)))</f>
        <v/>
      </c>
      <c r="L8" s="27">
        <f>IF(ISBLANK(Values!E7),"",IF($CO8="DEFAULT", Values!$B$18, ""))</f>
        <v>5</v>
      </c>
      <c r="M8" s="27" t="str">
        <f>IF(ISBLANK(Values!E7),"",Values!$M7)</f>
        <v>https://raw.githubusercontent.com/PatrickVibild/TellusAmazonPictures/master/pictures/Lenovo/T510%20/RG/ES/1.jpg</v>
      </c>
      <c r="N8" s="27" t="str">
        <f>IF(ISBLANK(Values!$F7),"",Values!N7)</f>
        <v>https://raw.githubusercontent.com/PatrickVibild/TellusAmazonPictures/master/pictures/Lenovo/T510%20/RG/ES/2.jpg</v>
      </c>
      <c r="O8" s="27" t="str">
        <f>IF(ISBLANK(Values!$F7),"",Values!O7)</f>
        <v>https://raw.githubusercontent.com/PatrickVibild/TellusAmazonPictures/master/pictures/Lenovo/T510%20/RG/ES/3.jpg</v>
      </c>
      <c r="P8" s="27" t="str">
        <f>IF(ISBLANK(Values!$F7),"",Values!P7)</f>
        <v>https://raw.githubusercontent.com/PatrickVibild/TellusAmazonPictures/master/pictures/Lenovo/T510%20/RG/ES/4.jpg</v>
      </c>
      <c r="Q8" s="27" t="str">
        <f>IF(ISBLANK(Values!$F7),"",Values!Q7)</f>
        <v>https://raw.githubusercontent.com/PatrickVibild/TellusAmazonPictures/master/pictures/Lenovo/T510%20/RG/ES/5.jpg</v>
      </c>
      <c r="R8" s="27" t="str">
        <f>IF(ISBLANK(Values!$F7),"",Values!R7)</f>
        <v>https://raw.githubusercontent.com/PatrickVibild/TellusAmazonPictures/master/pictures/Lenovo/T510%20/RG/ES/6.jpg</v>
      </c>
      <c r="S8" s="27" t="str">
        <f>IF(ISBLANK(Values!$F7),"",Values!S7)</f>
        <v>https://raw.githubusercontent.com/PatrickVibild/TellusAmazonPictures/master/pictures/Lenovo/T510%20/RG/ES/7.jpg</v>
      </c>
      <c r="T8" s="27" t="str">
        <f>IF(ISBLANK(Values!$F7),"",Values!T7)</f>
        <v>https://raw.githubusercontent.com/PatrickVibild/TellusAmazonPictures/master/pictures/Lenovo/T510%20/RG/ES/8.jpg</v>
      </c>
      <c r="U8" s="27" t="str">
        <f>IF(ISBLANK(Values!$F7),"",Values!U7)</f>
        <v>https://raw.githubusercontent.com/PatrickVibild/TellusAmazonPictures/master/pictures/Lenovo/T510%20/RG/ES/9.jpg</v>
      </c>
      <c r="W8" s="29" t="str">
        <f>IF(ISBLANK(Values!E7),"","Child")</f>
        <v>Child</v>
      </c>
      <c r="X8" s="29" t="str">
        <f>IF(ISBLANK(Values!E7),"",Values!$B$13)</f>
        <v>Lenovo T510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48" x14ac:dyDescent="0.2">
      <c r="A9" s="1" t="str">
        <f>IF(ISBLANK(Values!E8),"",IF(Values!$B$37="EU","computercomponent","computer"))</f>
        <v>computer</v>
      </c>
      <c r="B9" s="33" t="str">
        <f>IF(ISBLANK(Values!E8),"",Values!F8)</f>
        <v>Lenovo T510 - UK FBA</v>
      </c>
      <c r="C9" s="29" t="str">
        <f>IF(ISBLANK(Values!E8),"","TellusRem")</f>
        <v>TellusRem</v>
      </c>
      <c r="D9" s="28">
        <f>IF(ISBLANK(Values!E8),"",Values!E8)</f>
        <v>5714401510055</v>
      </c>
      <c r="E9" s="1" t="str">
        <f>IF(ISBLANK(Values!E8),"","EAN")</f>
        <v>EAN</v>
      </c>
      <c r="F9" s="27"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29" t="str">
        <f>IF(ISBLANK(Values!E8),"",IF(Values!$B$20="PartialUpdate","","TellusRem"))</f>
        <v/>
      </c>
      <c r="H9" s="1" t="str">
        <f>IF(ISBLANK(Values!E8),"",Values!$B$16)</f>
        <v>computer-keyboards</v>
      </c>
      <c r="I9" s="1" t="str">
        <f>IF(ISBLANK(Values!E8),"","4730574031")</f>
        <v>4730574031</v>
      </c>
      <c r="J9" s="31" t="str">
        <f>IF(ISBLANK(Values!E8),"",Values!F8 )</f>
        <v>Lenovo T510 - UK FBA</v>
      </c>
      <c r="K9" s="27" t="str">
        <f>IF(IF(ISBLANK(Values!E8),"",IF(Values!J8, Values!$B$4, Values!$B$5))=0,"",IF(ISBLANK(Values!E8),"",IF(Values!J8, Values!$B$4, Values!$B$5)))</f>
        <v/>
      </c>
      <c r="L9" s="27">
        <f>IF(ISBLANK(Values!E8),"",IF($CO9="DEFAULT", Values!$B$18, ""))</f>
        <v>5</v>
      </c>
      <c r="M9" s="27" t="str">
        <f>IF(ISBLANK(Values!E8),"",Values!$M8)</f>
        <v>https://raw.githubusercontent.com/PatrickVibild/TellusAmazonPictures/master/pictures/Lenovo/T510%20/RG/UK/1.jpg</v>
      </c>
      <c r="N9" s="27" t="str">
        <f>IF(ISBLANK(Values!$F8),"",Values!N8)</f>
        <v>https://raw.githubusercontent.com/PatrickVibild/TellusAmazonPictures/master/pictures/Lenovo/T510%20/RG/UK/2.jpg</v>
      </c>
      <c r="O9" s="27" t="str">
        <f>IF(ISBLANK(Values!$F8),"",Values!O8)</f>
        <v>https://raw.githubusercontent.com/PatrickVibild/TellusAmazonPictures/master/pictures/Lenovo/T510%20/RG/UK/3.jpg</v>
      </c>
      <c r="P9" s="27" t="str">
        <f>IF(ISBLANK(Values!$F8),"",Values!P8)</f>
        <v>https://raw.githubusercontent.com/PatrickVibild/TellusAmazonPictures/master/pictures/Lenovo/T510%20/RG/UK/4.jpg</v>
      </c>
      <c r="Q9" s="27" t="str">
        <f>IF(ISBLANK(Values!$F8),"",Values!Q8)</f>
        <v>https://raw.githubusercontent.com/PatrickVibild/TellusAmazonPictures/master/pictures/Lenovo/T510%20/RG/UK/5.jpg</v>
      </c>
      <c r="R9" s="27" t="str">
        <f>IF(ISBLANK(Values!$F8),"",Values!R8)</f>
        <v>https://raw.githubusercontent.com/PatrickVibild/TellusAmazonPictures/master/pictures/Lenovo/T510%20/RG/UK/6.jpg</v>
      </c>
      <c r="S9" s="27" t="str">
        <f>IF(ISBLANK(Values!$F8),"",Values!S8)</f>
        <v>https://raw.githubusercontent.com/PatrickVibild/TellusAmazonPictures/master/pictures/Lenovo/T510%20/RG/UK/7.jpg</v>
      </c>
      <c r="T9" s="27" t="str">
        <f>IF(ISBLANK(Values!$F8),"",Values!T8)</f>
        <v>https://raw.githubusercontent.com/PatrickVibild/TellusAmazonPictures/master/pictures/Lenovo/T510%20/RG/UK/8.jpg</v>
      </c>
      <c r="U9" s="27" t="str">
        <f>IF(ISBLANK(Values!$F8),"",Values!U8)</f>
        <v>https://raw.githubusercontent.com/PatrickVibild/TellusAmazonPictures/master/pictures/Lenovo/T510%20/RG/UK/9.jpg</v>
      </c>
      <c r="W9" s="29" t="str">
        <f>IF(ISBLANK(Values!E8),"","Child")</f>
        <v>Child</v>
      </c>
      <c r="X9" s="29" t="str">
        <f>IF(ISBLANK(Values!E8),"",Values!$B$13)</f>
        <v>Lenovo T510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48" x14ac:dyDescent="0.2">
      <c r="A10" s="1" t="str">
        <f>IF(ISBLANK(Values!E9),"",IF(Values!$B$37="EU","computercomponent","computer"))</f>
        <v>computer</v>
      </c>
      <c r="B10" s="33" t="str">
        <f>IF(ISBLANK(Values!E9),"",Values!F9)</f>
        <v>Lenovo T510 - NOR</v>
      </c>
      <c r="C10" s="29" t="str">
        <f>IF(ISBLANK(Values!E9),"","TellusRem")</f>
        <v>TellusRem</v>
      </c>
      <c r="D10" s="28">
        <f>IF(ISBLANK(Values!E9),"",Values!E9)</f>
        <v>5714401510062</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29" t="str">
        <f>IF(ISBLANK(Values!E9),"",IF(Values!$B$20="PartialUpdate","","TellusRem"))</f>
        <v/>
      </c>
      <c r="H10" s="1" t="str">
        <f>IF(ISBLANK(Values!E9),"",Values!$B$16)</f>
        <v>computer-keyboards</v>
      </c>
      <c r="I10" s="1" t="str">
        <f>IF(ISBLANK(Values!E9),"","4730574031")</f>
        <v>4730574031</v>
      </c>
      <c r="J10" s="31" t="str">
        <f>IF(ISBLANK(Values!E9),"",Values!F9 )</f>
        <v>Lenovo T510 -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https://raw.githubusercontent.com/PatrickVibild/TellusAmazonPictures/master/pictures/Lenovo/T510%20/RG/NOR/1.jpg</v>
      </c>
      <c r="N10" s="27" t="str">
        <f>IF(ISBLANK(Values!$F9),"",Values!N9)</f>
        <v>https://raw.githubusercontent.com/PatrickVibild/TellusAmazonPictures/master/pictures/Lenovo/T510%20/RG/NOR/2.jpg</v>
      </c>
      <c r="O10" s="27" t="str">
        <f>IF(ISBLANK(Values!$F9),"",Values!O9)</f>
        <v>https://raw.githubusercontent.com/PatrickVibild/TellusAmazonPictures/master/pictures/Lenovo/T510%20/RG/NOR/3.jpg</v>
      </c>
      <c r="P10" s="27" t="str">
        <f>IF(ISBLANK(Values!$F9),"",Values!P9)</f>
        <v>https://raw.githubusercontent.com/PatrickVibild/TellusAmazonPictures/master/pictures/Lenovo/T510%20/RG/NOR/4.jpg</v>
      </c>
      <c r="Q10" s="27" t="str">
        <f>IF(ISBLANK(Values!$F9),"",Values!Q9)</f>
        <v>https://raw.githubusercontent.com/PatrickVibild/TellusAmazonPictures/master/pictures/Lenovo/T510%20/RG/NOR/5.jpg</v>
      </c>
      <c r="R10" s="27" t="str">
        <f>IF(ISBLANK(Values!$F9),"",Values!R9)</f>
        <v>https://raw.githubusercontent.com/PatrickVibild/TellusAmazonPictures/master/pictures/Lenovo/T510%20/RG/NOR/6.jpg</v>
      </c>
      <c r="S10" s="27" t="str">
        <f>IF(ISBLANK(Values!$F9),"",Values!S9)</f>
        <v>https://raw.githubusercontent.com/PatrickVibild/TellusAmazonPictures/master/pictures/Lenovo/T510%20/RG/NOR/7.jpg</v>
      </c>
      <c r="T10" s="27" t="str">
        <f>IF(ISBLANK(Values!$F9),"",Values!T9)</f>
        <v>https://raw.githubusercontent.com/PatrickVibild/TellusAmazonPictures/master/pictures/Lenovo/T510%20/RG/NOR/8.jpg</v>
      </c>
      <c r="U10" s="27" t="str">
        <f>IF(ISBLANK(Values!$F9),"",Values!U9)</f>
        <v>https://raw.githubusercontent.com/PatrickVibild/TellusAmazonPictures/master/pictures/Lenovo/T510%20/RG/NOR/9.jpg</v>
      </c>
      <c r="W10" s="29" t="str">
        <f>IF(ISBLANK(Values!E9),"","Child")</f>
        <v>Child</v>
      </c>
      <c r="X10" s="29" t="str">
        <f>IF(ISBLANK(Values!E9),"",Values!$B$13)</f>
        <v>Lenovo T510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48" x14ac:dyDescent="0.2">
      <c r="A11" s="1" t="str">
        <f>IF(ISBLANK(Values!E10),"",IF(Values!$B$37="EU","computercomponent","computer"))</f>
        <v>computer</v>
      </c>
      <c r="B11" s="33" t="str">
        <f>IF(ISBLANK(Values!E10),"",Values!F10)</f>
        <v>Lenovo T510 - BE</v>
      </c>
      <c r="C11" s="29" t="str">
        <f>IF(ISBLANK(Values!E10),"","TellusRem")</f>
        <v>TellusRem</v>
      </c>
      <c r="D11" s="28">
        <f>IF(ISBLANK(Values!E10),"",Values!E10)</f>
        <v>5714401510079</v>
      </c>
      <c r="E11" s="1" t="str">
        <f>IF(ISBLANK(Values!E10),"","EAN")</f>
        <v>EAN</v>
      </c>
      <c r="F11" s="27"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29" t="str">
        <f>IF(ISBLANK(Values!E10),"",IF(Values!$B$20="PartialUpdate","","TellusRem"))</f>
        <v/>
      </c>
      <c r="H11" s="1" t="str">
        <f>IF(ISBLANK(Values!E10),"",Values!$B$16)</f>
        <v>computer-keyboards</v>
      </c>
      <c r="I11" s="1" t="str">
        <f>IF(ISBLANK(Values!E10),"","4730574031")</f>
        <v>4730574031</v>
      </c>
      <c r="J11" s="31" t="str">
        <f>IF(ISBLANK(Values!E10),"",Values!F10 )</f>
        <v>Lenovo T510 - BE</v>
      </c>
      <c r="K11" s="27" t="str">
        <f>IF(IF(ISBLANK(Values!E10),"",IF(Values!J10, Values!$B$4, Values!$B$5))=0,"",IF(ISBLANK(Values!E10),"",IF(Values!J10, Values!$B$4, Values!$B$5)))</f>
        <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T510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48" x14ac:dyDescent="0.2">
      <c r="A12" s="1" t="str">
        <f>IF(ISBLANK(Values!E11),"",IF(Values!$B$37="EU","computercomponent","computer"))</f>
        <v>computer</v>
      </c>
      <c r="B12" s="33" t="str">
        <f>IF(ISBLANK(Values!E11),"",Values!F11)</f>
        <v>Lenovo T510 - BG</v>
      </c>
      <c r="C12" s="29" t="str">
        <f>IF(ISBLANK(Values!E11),"","TellusRem")</f>
        <v>TellusRem</v>
      </c>
      <c r="D12" s="28">
        <f>IF(ISBLANK(Values!E11),"",Values!E11)</f>
        <v>5714401510086</v>
      </c>
      <c r="E12" s="1" t="str">
        <f>IF(ISBLANK(Values!E11),"","EAN")</f>
        <v>EAN</v>
      </c>
      <c r="F12" s="27"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29" t="str">
        <f>IF(ISBLANK(Values!E11),"",IF(Values!$B$20="PartialUpdate","","TellusRem"))</f>
        <v/>
      </c>
      <c r="H12" s="1" t="str">
        <f>IF(ISBLANK(Values!E11),"",Values!$B$16)</f>
        <v>computer-keyboards</v>
      </c>
      <c r="I12" s="1" t="str">
        <f>IF(ISBLANK(Values!E11),"","4730574031")</f>
        <v>4730574031</v>
      </c>
      <c r="J12" s="31" t="str">
        <f>IF(ISBLANK(Values!E11),"",Values!F11 )</f>
        <v>Lenovo T510 - BG</v>
      </c>
      <c r="K12" s="27" t="str">
        <f>IF(IF(ISBLANK(Values!E11),"",IF(Values!J11, Values!$B$4, Values!$B$5))=0,"",IF(ISBLANK(Values!E11),"",IF(Values!J11, Values!$B$4, Values!$B$5)))</f>
        <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T510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48" x14ac:dyDescent="0.2">
      <c r="A13" s="1" t="str">
        <f>IF(ISBLANK(Values!E12),"",IF(Values!$B$37="EU","computercomponent","computer"))</f>
        <v>computer</v>
      </c>
      <c r="B13" s="33" t="str">
        <f>IF(ISBLANK(Values!E12),"",Values!F12)</f>
        <v>Lenovo T510 - CZ</v>
      </c>
      <c r="C13" s="29" t="str">
        <f>IF(ISBLANK(Values!E12),"","TellusRem")</f>
        <v>TellusRem</v>
      </c>
      <c r="D13" s="28">
        <f>IF(ISBLANK(Values!E12),"",Values!E12)</f>
        <v>5714401510093</v>
      </c>
      <c r="E13" s="1" t="str">
        <f>IF(ISBLANK(Values!E12),"","EAN")</f>
        <v>EAN</v>
      </c>
      <c r="F13" s="27"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29" t="str">
        <f>IF(ISBLANK(Values!E12),"",IF(Values!$B$20="PartialUpdate","","TellusRem"))</f>
        <v/>
      </c>
      <c r="H13" s="1" t="str">
        <f>IF(ISBLANK(Values!E12),"",Values!$B$16)</f>
        <v>computer-keyboards</v>
      </c>
      <c r="I13" s="1" t="str">
        <f>IF(ISBLANK(Values!E12),"","4730574031")</f>
        <v>4730574031</v>
      </c>
      <c r="J13" s="31" t="str">
        <f>IF(ISBLANK(Values!E12),"",Values!F12 )</f>
        <v>Lenovo T510 - CZ</v>
      </c>
      <c r="K13" s="27" t="str">
        <f>IF(IF(ISBLANK(Values!E12),"",IF(Values!J12, Values!$B$4, Values!$B$5))=0,"",IF(ISBLANK(Values!E12),"",IF(Values!J12, Values!$B$4, Values!$B$5)))</f>
        <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T510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48" x14ac:dyDescent="0.2">
      <c r="A14" s="1" t="str">
        <f>IF(ISBLANK(Values!E13),"",IF(Values!$B$37="EU","computercomponent","computer"))</f>
        <v>computer</v>
      </c>
      <c r="B14" s="33" t="str">
        <f>IF(ISBLANK(Values!E13),"",Values!F13)</f>
        <v>Lenovo T510 - DK</v>
      </c>
      <c r="C14" s="29" t="str">
        <f>IF(ISBLANK(Values!E13),"","TellusRem")</f>
        <v>TellusRem</v>
      </c>
      <c r="D14" s="28">
        <f>IF(ISBLANK(Values!E13),"",Values!E13)</f>
        <v>5714401510109</v>
      </c>
      <c r="E14" s="1" t="str">
        <f>IF(ISBLANK(Values!E13),"","EAN")</f>
        <v>EAN</v>
      </c>
      <c r="F14" s="27"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29" t="str">
        <f>IF(ISBLANK(Values!E13),"",IF(Values!$B$20="PartialUpdate","","TellusRem"))</f>
        <v/>
      </c>
      <c r="H14" s="1" t="str">
        <f>IF(ISBLANK(Values!E13),"",Values!$B$16)</f>
        <v>computer-keyboards</v>
      </c>
      <c r="I14" s="1" t="str">
        <f>IF(ISBLANK(Values!E13),"","4730574031")</f>
        <v>4730574031</v>
      </c>
      <c r="J14" s="31" t="str">
        <f>IF(ISBLANK(Values!E13),"",Values!F13 )</f>
        <v>Lenovo T510 - DK</v>
      </c>
      <c r="K14" s="27" t="str">
        <f>IF(IF(ISBLANK(Values!E13),"",IF(Values!J13, Values!$B$4, Values!$B$5))=0,"",IF(ISBLANK(Values!E13),"",IF(Values!J13, Values!$B$4, Values!$B$5)))</f>
        <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T510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48" x14ac:dyDescent="0.2">
      <c r="A15" s="1" t="str">
        <f>IF(ISBLANK(Values!E14),"",IF(Values!$B$37="EU","computercomponent","computer"))</f>
        <v>computer</v>
      </c>
      <c r="B15" s="33" t="str">
        <f>IF(ISBLANK(Values!E14),"",Values!F14)</f>
        <v>Lenovo T510 - HU</v>
      </c>
      <c r="C15" s="29" t="str">
        <f>IF(ISBLANK(Values!E14),"","TellusRem")</f>
        <v>TellusRem</v>
      </c>
      <c r="D15" s="28">
        <f>IF(ISBLANK(Values!E14),"",Values!E14)</f>
        <v>5714401510116</v>
      </c>
      <c r="E15" s="1" t="str">
        <f>IF(ISBLANK(Values!E14),"","EAN")</f>
        <v>EAN</v>
      </c>
      <c r="F15" s="27"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29" t="str">
        <f>IF(ISBLANK(Values!E14),"",IF(Values!$B$20="PartialUpdate","","TellusRem"))</f>
        <v/>
      </c>
      <c r="H15" s="1" t="str">
        <f>IF(ISBLANK(Values!E14),"",Values!$B$16)</f>
        <v>computer-keyboards</v>
      </c>
      <c r="I15" s="1" t="str">
        <f>IF(ISBLANK(Values!E14),"","4730574031")</f>
        <v>4730574031</v>
      </c>
      <c r="J15" s="31" t="str">
        <f>IF(ISBLANK(Values!E14),"",Values!F14 )</f>
        <v>Lenovo T510 - HU</v>
      </c>
      <c r="K15" s="27" t="str">
        <f>IF(IF(ISBLANK(Values!E14),"",IF(Values!J14, Values!$B$4, Values!$B$5))=0,"",IF(ISBLANK(Values!E14),"",IF(Values!J14, Values!$B$4, Values!$B$5)))</f>
        <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T510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48" x14ac:dyDescent="0.2">
      <c r="A16" s="1" t="str">
        <f>IF(ISBLANK(Values!E15),"",IF(Values!$B$37="EU","computercomponent","computer"))</f>
        <v>computer</v>
      </c>
      <c r="B16" s="33" t="str">
        <f>IF(ISBLANK(Values!E15),"",Values!F15)</f>
        <v>Lenovo T510 - NL</v>
      </c>
      <c r="C16" s="29" t="str">
        <f>IF(ISBLANK(Values!E15),"","TellusRem")</f>
        <v>TellusRem</v>
      </c>
      <c r="D16" s="28">
        <f>IF(ISBLANK(Values!E15),"",Values!E15)</f>
        <v>5714401510123</v>
      </c>
      <c r="E16" s="1" t="str">
        <f>IF(ISBLANK(Values!E15),"","EAN")</f>
        <v>EAN</v>
      </c>
      <c r="F16" s="27"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29" t="str">
        <f>IF(ISBLANK(Values!E15),"",IF(Values!$B$20="PartialUpdate","","TellusRem"))</f>
        <v/>
      </c>
      <c r="H16" s="1" t="str">
        <f>IF(ISBLANK(Values!E15),"",Values!$B$16)</f>
        <v>computer-keyboards</v>
      </c>
      <c r="I16" s="1" t="str">
        <f>IF(ISBLANK(Values!E15),"","4730574031")</f>
        <v>4730574031</v>
      </c>
      <c r="J16" s="31" t="str">
        <f>IF(ISBLANK(Values!E15),"",Values!F15 )</f>
        <v>Lenovo T510 -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T510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48" x14ac:dyDescent="0.2">
      <c r="A17" s="1" t="str">
        <f>IF(ISBLANK(Values!E16),"",IF(Values!$B$37="EU","computercomponent","computer"))</f>
        <v>computer</v>
      </c>
      <c r="B17" s="33" t="str">
        <f>IF(ISBLANK(Values!E16),"",Values!F16)</f>
        <v>Lenovo T510 - NO</v>
      </c>
      <c r="C17" s="29" t="str">
        <f>IF(ISBLANK(Values!E16),"","TellusRem")</f>
        <v>TellusRem</v>
      </c>
      <c r="D17" s="28">
        <f>IF(ISBLANK(Values!E16),"",Values!E16)</f>
        <v>5714401510130</v>
      </c>
      <c r="E17" s="1" t="str">
        <f>IF(ISBLANK(Values!E16),"","EAN")</f>
        <v>EAN</v>
      </c>
      <c r="F17" s="27"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29" t="str">
        <f>IF(ISBLANK(Values!E16),"",IF(Values!$B$20="PartialUpdate","","TellusRem"))</f>
        <v/>
      </c>
      <c r="H17" s="1" t="str">
        <f>IF(ISBLANK(Values!E16),"",Values!$B$16)</f>
        <v>computer-keyboards</v>
      </c>
      <c r="I17" s="1" t="str">
        <f>IF(ISBLANK(Values!E16),"","4730574031")</f>
        <v>4730574031</v>
      </c>
      <c r="J17" s="31" t="str">
        <f>IF(ISBLANK(Values!E16),"",Values!F16 )</f>
        <v>Lenovo T510 - NO</v>
      </c>
      <c r="K17" s="27" t="str">
        <f>IF(IF(ISBLANK(Values!E16),"",IF(Values!J16, Values!$B$4, Values!$B$5))=0,"",IF(ISBLANK(Values!E16),"",IF(Values!J16, Values!$B$4, Values!$B$5)))</f>
        <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T510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48" x14ac:dyDescent="0.2">
      <c r="A18" s="1" t="str">
        <f>IF(ISBLANK(Values!E17),"",IF(Values!$B$37="EU","computercomponent","computer"))</f>
        <v>computer</v>
      </c>
      <c r="B18" s="33" t="str">
        <f>IF(ISBLANK(Values!E17),"",Values!F17)</f>
        <v>Lenovo T510 - PL</v>
      </c>
      <c r="C18" s="29" t="str">
        <f>IF(ISBLANK(Values!E17),"","TellusRem")</f>
        <v>TellusRem</v>
      </c>
      <c r="D18" s="28">
        <f>IF(ISBLANK(Values!E17),"",Values!E17)</f>
        <v>5714401510147</v>
      </c>
      <c r="E18" s="1" t="str">
        <f>IF(ISBLANK(Values!E17),"","EAN")</f>
        <v>EAN</v>
      </c>
      <c r="F18" s="27"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29" t="str">
        <f>IF(ISBLANK(Values!E17),"",IF(Values!$B$20="PartialUpdate","","TellusRem"))</f>
        <v/>
      </c>
      <c r="H18" s="1" t="str">
        <f>IF(ISBLANK(Values!E17),"",Values!$B$16)</f>
        <v>computer-keyboards</v>
      </c>
      <c r="I18" s="1" t="str">
        <f>IF(ISBLANK(Values!E17),"","4730574031")</f>
        <v>4730574031</v>
      </c>
      <c r="J18" s="31" t="str">
        <f>IF(ISBLANK(Values!E17),"",Values!F17 )</f>
        <v>Lenovo T510 -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T510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48" x14ac:dyDescent="0.2">
      <c r="A19" s="1" t="str">
        <f>IF(ISBLANK(Values!E18),"",IF(Values!$B$37="EU","computercomponent","computer"))</f>
        <v>computer</v>
      </c>
      <c r="B19" s="33" t="str">
        <f>IF(ISBLANK(Values!E18),"",Values!F18)</f>
        <v>Lenovo T510 - PT</v>
      </c>
      <c r="C19" s="29" t="str">
        <f>IF(ISBLANK(Values!E18),"","TellusRem")</f>
        <v>TellusRem</v>
      </c>
      <c r="D19" s="28">
        <f>IF(ISBLANK(Values!E18),"",Values!E18)</f>
        <v>5714401510154</v>
      </c>
      <c r="E19" s="1" t="str">
        <f>IF(ISBLANK(Values!E18),"","EAN")</f>
        <v>EAN</v>
      </c>
      <c r="F19" s="27"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29" t="str">
        <f>IF(ISBLANK(Values!E18),"",IF(Values!$B$20="PartialUpdate","","TellusRem"))</f>
        <v/>
      </c>
      <c r="H19" s="1" t="str">
        <f>IF(ISBLANK(Values!E18),"",Values!$B$16)</f>
        <v>computer-keyboards</v>
      </c>
      <c r="I19" s="1" t="str">
        <f>IF(ISBLANK(Values!E18),"","4730574031")</f>
        <v>4730574031</v>
      </c>
      <c r="J19" s="31" t="str">
        <f>IF(ISBLANK(Values!E18),"",Values!F18 )</f>
        <v>Lenovo T510 - PT</v>
      </c>
      <c r="K19" s="27" t="str">
        <f>IF(IF(ISBLANK(Values!E18),"",IF(Values!J18, Values!$B$4, Values!$B$5))=0,"",IF(ISBLANK(Values!E18),"",IF(Values!J18, Values!$B$4, Values!$B$5)))</f>
        <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T510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48" x14ac:dyDescent="0.2">
      <c r="A20" s="1" t="str">
        <f>IF(ISBLANK(Values!E19),"",IF(Values!$B$37="EU","computercomponent","computer"))</f>
        <v>computer</v>
      </c>
      <c r="B20" s="33" t="str">
        <f>IF(ISBLANK(Values!E19),"",Values!F19)</f>
        <v>Lenovo T510 - SE/FI</v>
      </c>
      <c r="C20" s="29" t="str">
        <f>IF(ISBLANK(Values!E19),"","TellusRem")</f>
        <v>TellusRem</v>
      </c>
      <c r="D20" s="28">
        <f>IF(ISBLANK(Values!E19),"",Values!E19)</f>
        <v>5714401510161</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29" t="str">
        <f>IF(ISBLANK(Values!E19),"",IF(Values!$B$20="PartialUpdate","","TellusRem"))</f>
        <v/>
      </c>
      <c r="H20" s="1" t="str">
        <f>IF(ISBLANK(Values!E19),"",Values!$B$16)</f>
        <v>computer-keyboards</v>
      </c>
      <c r="I20" s="1" t="str">
        <f>IF(ISBLANK(Values!E19),"","4730574031")</f>
        <v>4730574031</v>
      </c>
      <c r="J20" s="31" t="str">
        <f>IF(ISBLANK(Values!E19),"",Values!F19 )</f>
        <v>Lenovo T510 - SE/FI</v>
      </c>
      <c r="K20" s="27" t="str">
        <f>IF(IF(ISBLANK(Values!E19),"",IF(Values!J19, Values!$B$4, Values!$B$5))=0,"",IF(ISBLANK(Values!E19),"",IF(Values!J19, Values!$B$4, Values!$B$5)))</f>
        <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T510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48" x14ac:dyDescent="0.2">
      <c r="A21" s="1" t="str">
        <f>IF(ISBLANK(Values!E20),"",IF(Values!$B$37="EU","computercomponent","computer"))</f>
        <v>computer</v>
      </c>
      <c r="B21" s="33" t="str">
        <f>IF(ISBLANK(Values!E20),"",Values!F20)</f>
        <v>Lenovo T510 - CH</v>
      </c>
      <c r="C21" s="29" t="str">
        <f>IF(ISBLANK(Values!E20),"","TellusRem")</f>
        <v>TellusRem</v>
      </c>
      <c r="D21" s="28">
        <f>IF(ISBLANK(Values!E20),"",Values!E20)</f>
        <v>5714401510178</v>
      </c>
      <c r="E21" s="1" t="str">
        <f>IF(ISBLANK(Values!E20),"","EAN")</f>
        <v>EAN</v>
      </c>
      <c r="F21" s="27"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29" t="str">
        <f>IF(ISBLANK(Values!E20),"",IF(Values!$B$20="PartialUpdate","","TellusRem"))</f>
        <v/>
      </c>
      <c r="H21" s="1" t="str">
        <f>IF(ISBLANK(Values!E20),"",Values!$B$16)</f>
        <v>computer-keyboards</v>
      </c>
      <c r="I21" s="1" t="str">
        <f>IF(ISBLANK(Values!E20),"","4730574031")</f>
        <v>4730574031</v>
      </c>
      <c r="J21" s="31" t="str">
        <f>IF(ISBLANK(Values!E20),"",Values!F20 )</f>
        <v>Lenovo T510 - CH</v>
      </c>
      <c r="K21" s="27" t="str">
        <f>IF(IF(ISBLANK(Values!E20),"",IF(Values!J20, Values!$B$4, Values!$B$5))=0,"",IF(ISBLANK(Values!E20),"",IF(Values!J20, Values!$B$4, Values!$B$5)))</f>
        <v/>
      </c>
      <c r="L21" s="27">
        <f>IF(ISBLANK(Values!E20),"",IF($CO21="DEFAULT", Values!$B$18, ""))</f>
        <v>5</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T510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48" x14ac:dyDescent="0.2">
      <c r="A22" s="1" t="str">
        <f>IF(ISBLANK(Values!E21),"",IF(Values!$B$37="EU","computercomponent","computer"))</f>
        <v>computer</v>
      </c>
      <c r="B22" s="33" t="str">
        <f>IF(ISBLANK(Values!E21),"",Values!F21)</f>
        <v>Lenovo - US int</v>
      </c>
      <c r="C22" s="29" t="str">
        <f>IF(ISBLANK(Values!E21),"","TellusRem")</f>
        <v>TellusRem</v>
      </c>
      <c r="D22" s="28">
        <f>IF(ISBLANK(Values!E21),"",Values!E21)</f>
        <v>5714401510185</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29" t="str">
        <f>IF(ISBLANK(Values!E21),"",IF(Values!$B$20="PartialUpdate","","TellusRem"))</f>
        <v/>
      </c>
      <c r="H22" s="1" t="str">
        <f>IF(ISBLANK(Values!E21),"",Values!$B$16)</f>
        <v>computer-keyboards</v>
      </c>
      <c r="I22" s="1" t="str">
        <f>IF(ISBLANK(Values!E21),"","4730574031")</f>
        <v>4730574031</v>
      </c>
      <c r="J22" s="31" t="str">
        <f>IF(ISBLANK(Values!E21),"",Values!F21 )</f>
        <v>Lenovo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https://raw.githubusercontent.com/PatrickVibild/TellusAmazonPictures/master/pictures/Lenovo/T510%20/RG/USI/1.jpg</v>
      </c>
      <c r="N22" s="27" t="str">
        <f>IF(ISBLANK(Values!$F21),"",Values!N21)</f>
        <v>https://raw.githubusercontent.com/PatrickVibild/TellusAmazonPictures/master/pictures/Lenovo/T510%20/RG/USI/2.jpg</v>
      </c>
      <c r="O22" s="27" t="str">
        <f>IF(ISBLANK(Values!$F21),"",Values!O21)</f>
        <v>https://raw.githubusercontent.com/PatrickVibild/TellusAmazonPictures/master/pictures/Lenovo/T510%20/RG/USI/3.jpg</v>
      </c>
      <c r="P22" s="27" t="str">
        <f>IF(ISBLANK(Values!$F21),"",Values!P21)</f>
        <v>https://raw.githubusercontent.com/PatrickVibild/TellusAmazonPictures/master/pictures/Lenovo/T510%20/RG/USI/4.jpg</v>
      </c>
      <c r="Q22" s="27" t="str">
        <f>IF(ISBLANK(Values!$F21),"",Values!Q21)</f>
        <v>https://raw.githubusercontent.com/PatrickVibild/TellusAmazonPictures/master/pictures/Lenovo/T510%20/RG/USI/5.jpg</v>
      </c>
      <c r="R22" s="27" t="str">
        <f>IF(ISBLANK(Values!$F21),"",Values!R21)</f>
        <v>https://raw.githubusercontent.com/PatrickVibild/TellusAmazonPictures/master/pictures/Lenovo/T510%20/RG/USI/6.jpg</v>
      </c>
      <c r="S22" s="27" t="str">
        <f>IF(ISBLANK(Values!$F21),"",Values!S21)</f>
        <v>https://raw.githubusercontent.com/PatrickVibild/TellusAmazonPictures/master/pictures/Lenovo/T510%20/RG/USI/7.jpg</v>
      </c>
      <c r="T22" s="27" t="str">
        <f>IF(ISBLANK(Values!$F21),"",Values!T21)</f>
        <v>https://raw.githubusercontent.com/PatrickVibild/TellusAmazonPictures/master/pictures/Lenovo/T510%20/RG/USI/8.jpg</v>
      </c>
      <c r="U22" s="27" t="str">
        <f>IF(ISBLANK(Values!$F21),"",Values!U21)</f>
        <v>https://raw.githubusercontent.com/PatrickVibild/TellusAmazonPictures/master/pictures/Lenovo/T510%20/RG/USI/9.jpg</v>
      </c>
      <c r="W22" s="29" t="str">
        <f>IF(ISBLANK(Values!E21),"","Child")</f>
        <v>Child</v>
      </c>
      <c r="X22" s="29" t="str">
        <f>IF(ISBLANK(Values!E21),"",Values!$B$13)</f>
        <v>Lenovo T510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48" x14ac:dyDescent="0.2">
      <c r="A23" s="1" t="str">
        <f>IF(ISBLANK(Values!E22),"",IF(Values!$B$37="EU","computercomponent","computer"))</f>
        <v>computer</v>
      </c>
      <c r="B23" s="33" t="str">
        <f>IF(ISBLANK(Values!E22),"",Values!F22)</f>
        <v>Lenovo T510 - RUS</v>
      </c>
      <c r="C23" s="29" t="str">
        <f>IF(ISBLANK(Values!E22),"","TellusRem")</f>
        <v>TellusRem</v>
      </c>
      <c r="D23" s="28">
        <f>IF(ISBLANK(Values!E22),"",Values!E22)</f>
        <v>5714401510192</v>
      </c>
      <c r="E23" s="1" t="str">
        <f>IF(ISBLANK(Values!E22),"","EAN")</f>
        <v>EAN</v>
      </c>
      <c r="F23" s="27"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29" t="str">
        <f>IF(ISBLANK(Values!E22),"",IF(Values!$B$20="PartialUpdate","","TellusRem"))</f>
        <v/>
      </c>
      <c r="H23" s="1" t="str">
        <f>IF(ISBLANK(Values!E22),"",Values!$B$16)</f>
        <v>computer-keyboards</v>
      </c>
      <c r="I23" s="1" t="str">
        <f>IF(ISBLANK(Values!E22),"","4730574031")</f>
        <v>4730574031</v>
      </c>
      <c r="J23" s="31" t="str">
        <f>IF(ISBLANK(Values!E22),"",Values!F22 )</f>
        <v>Lenovo T510 - RUS</v>
      </c>
      <c r="K23" s="27" t="str">
        <f>IF(IF(ISBLANK(Values!E22),"",IF(Values!J22, Values!$B$4, Values!$B$5))=0,"",IF(ISBLANK(Values!E22),"",IF(Values!J22, Values!$B$4, Values!$B$5)))</f>
        <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T510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48" x14ac:dyDescent="0.2">
      <c r="A24" s="1" t="str">
        <f>IF(ISBLANK(Values!E23),"",IF(Values!$B$37="EU","computercomponent","computer"))</f>
        <v>computer</v>
      </c>
      <c r="B24" s="33" t="str">
        <f>IF(ISBLANK(Values!E23),"",Values!F23)</f>
        <v>Lenovo T510 - US FBA</v>
      </c>
      <c r="C24" s="60"/>
      <c r="D24" s="28">
        <f>IF(ISBLANK(Values!E23),"",Values!E23)</f>
        <v>5714401510208</v>
      </c>
      <c r="E24" s="1" t="str">
        <f>IF(ISBLANK(Values!E23),"","EAN")</f>
        <v>EAN</v>
      </c>
      <c r="F24" s="27"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60" t="s">
        <v>700</v>
      </c>
      <c r="H24" s="1" t="str">
        <f>IF(ISBLANK(Values!E23),"",Values!$B$16)</f>
        <v>computer-keyboards</v>
      </c>
      <c r="I24" s="1" t="str">
        <f>IF(ISBLANK(Values!E23),"","4730574031")</f>
        <v>4730574031</v>
      </c>
      <c r="J24" s="31" t="str">
        <f>IF(ISBLANK(Values!E23),"",Values!F23 )</f>
        <v>Lenovo T510 - US FBA</v>
      </c>
      <c r="K24" s="27" t="str">
        <f>IF(IF(ISBLANK(Values!E23),"",IF(Values!J23, Values!$B$4, Values!$B$5))=0,"",IF(ISBLANK(Values!E23),"",IF(Values!J23, Values!$B$4, Values!$B$5)))</f>
        <v/>
      </c>
      <c r="L24" s="27" t="str">
        <f>IF(ISBLANK(Values!E23),"",IF($CO24="DEFAULT", Values!$B$18, ""))</f>
        <v/>
      </c>
      <c r="M24" s="27" t="str">
        <f>IF(ISBLANK(Values!E23),"",Values!$M23)</f>
        <v>https://raw.githubusercontent.com/PatrickVibild/TellusAmazonPictures/master/pictures/Lenovo/T510%20/RG/US/1.jpg</v>
      </c>
      <c r="N24" s="27" t="str">
        <f>IF(ISBLANK(Values!$F23),"",Values!N23)</f>
        <v>https://raw.githubusercontent.com/PatrickVibild/TellusAmazonPictures/master/pictures/Lenovo/T510%20/RG/US/2.jpg</v>
      </c>
      <c r="O24" s="27" t="str">
        <f>IF(ISBLANK(Values!$F23),"",Values!O23)</f>
        <v>https://raw.githubusercontent.com/PatrickVibild/TellusAmazonPictures/master/pictures/Lenovo/T510%20/RG/US/3.jpg</v>
      </c>
      <c r="P24" s="27" t="str">
        <f>IF(ISBLANK(Values!$F23),"",Values!P23)</f>
        <v>https://raw.githubusercontent.com/PatrickVibild/TellusAmazonPictures/master/pictures/Lenovo/T510%20/RG/US/4.jpg</v>
      </c>
      <c r="Q24" s="27" t="str">
        <f>IF(ISBLANK(Values!$F23),"",Values!Q23)</f>
        <v>https://raw.githubusercontent.com/PatrickVibild/TellusAmazonPictures/master/pictures/Lenovo/T510%20/RG/US/5.jpg</v>
      </c>
      <c r="R24" s="27" t="str">
        <f>IF(ISBLANK(Values!$F23),"",Values!R23)</f>
        <v>https://raw.githubusercontent.com/PatrickVibild/TellusAmazonPictures/master/pictures/Lenovo/T510%20/RG/US/6.jpg</v>
      </c>
      <c r="S24" s="27" t="str">
        <f>IF(ISBLANK(Values!$F23),"",Values!S23)</f>
        <v>https://raw.githubusercontent.com/PatrickVibild/TellusAmazonPictures/master/pictures/Lenovo/T510%20/RG/US/7.jpg</v>
      </c>
      <c r="T24" s="27" t="str">
        <f>IF(ISBLANK(Values!$F23),"",Values!T23)</f>
        <v>https://raw.githubusercontent.com/PatrickVibild/TellusAmazonPictures/master/pictures/Lenovo/T510%20/RG/US/8.jpg</v>
      </c>
      <c r="U24" s="27" t="str">
        <f>IF(ISBLANK(Values!$F23),"",Values!U23)</f>
        <v>https://raw.githubusercontent.com/PatrickVibild/TellusAmazonPictures/master/pictures/Lenovo/T510%20/RG/US/9.jpg</v>
      </c>
      <c r="V24" s="1"/>
      <c r="W24" s="29" t="str">
        <f>IF(ISBLANK(Values!E23),"","Child")</f>
        <v>Child</v>
      </c>
      <c r="X24" s="29" t="str">
        <f>IF(ISBLANK(Values!E23),"",Values!$B$13)</f>
        <v>Lenovo T510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42" priority="8">
      <formula>IF(LEN(A4)&gt;0,1,0)</formula>
    </cfRule>
    <cfRule type="expression" dxfId="541" priority="9">
      <formula>IF(VLOOKUP($A$3,#NAME?,MATCH($A4,#NAME?,0)+1,0)&gt;0,1,0)</formula>
    </cfRule>
    <cfRule type="expression" dxfId="540" priority="12">
      <formula>AND(IF(IFERROR(VLOOKUP($A$3,#NAME?,MATCH($A4,#NAME?,0)+1,0),0)&gt;0,0,1),IF(IFERROR(VLOOKUP($A$3,#NAME?,MATCH($A4,#NAME?,0)+1,0),0)&gt;0,0,1),IF(IFERROR(VLOOKUP($A$3,#NAME?,MATCH($A4,#NAME?,0)+1,0),0)&gt;0,0,1),IF(IFERROR(MATCH($A4,#NAME?,0),0)&gt;0,1,0))</formula>
    </cfRule>
  </conditionalFormatting>
  <conditionalFormatting sqref="B4">
    <cfRule type="expression" dxfId="539" priority="991">
      <formula>IF(VLOOKUP($B$3,#NAME?,MATCH($A4,#NAME?,0)+1,0)&gt;0,1,0)</formula>
    </cfRule>
    <cfRule type="expression" dxfId="538" priority="994">
      <formula>AND(IF(IFERROR(VLOOKUP($B$3,#NAME?,MATCH($A4,#NAME?,0)+1,0),0)&gt;0,0,1),IF(IFERROR(VLOOKUP($B$3,#NAME?,MATCH($A4,#NAME?,0)+1,0),0)&gt;0,0,1),IF(IFERROR(VLOOKUP($B$3,#NAME?,MATCH($A4,#NAME?,0)+1,0),0)&gt;0,0,1),IF(IFERROR(MATCH($A4,#NAME?,0),0)&gt;0,1,0))</formula>
    </cfRule>
    <cfRule type="expression" dxfId="537" priority="990">
      <formula>IF(LEN(B4)&gt;0,1,0)</formula>
    </cfRule>
  </conditionalFormatting>
  <conditionalFormatting sqref="B5:B1048576">
    <cfRule type="expression" dxfId="536" priority="17">
      <formula>AND(IF(IFERROR(VLOOKUP($B$3,#NAME?,MATCH($A4,#NAME?,0)+1,0),0)&gt;0,0,1),IF(IFERROR(VLOOKUP($B$3,#NAME?,MATCH($A4,#NAME?,0)+1,0),0)&gt;0,0,1),IF(IFERROR(VLOOKUP($B$3,#NAME?,MATCH($A4,#NAME?,0)+1,0),0)&gt;0,0,1),IF(IFERROR(MATCH($A4,#NAME?,0),0)&gt;0,1,0))</formula>
    </cfRule>
    <cfRule type="expression" dxfId="535" priority="13">
      <formula>IF(LEN(B4)&gt;0,1,0)</formula>
    </cfRule>
    <cfRule type="expression" dxfId="534" priority="14">
      <formula>IF(VLOOKUP($B$3,#NAME?,MATCH($A4,#NAME?,0)+1,0)&gt;0,1,0)</formula>
    </cfRule>
  </conditionalFormatting>
  <conditionalFormatting sqref="C4:C23">
    <cfRule type="expression" dxfId="533" priority="995">
      <formula>IF(LEN(C4)&gt;0,1,0)</formula>
    </cfRule>
    <cfRule type="expression" dxfId="532" priority="996">
      <formula>IF(VLOOKUP($C$3,#NAME?,MATCH($A4,#NAME?,0)+1,0)&gt;0,1,0)</formula>
    </cfRule>
    <cfRule type="expression" dxfId="531" priority="999">
      <formula>AND(IF(IFERROR(VLOOKUP($C$3,#NAME?,MATCH($A4,#NAME?,0)+1,0),0)&gt;0,0,1),IF(IFERROR(VLOOKUP($C$3,#NAME?,MATCH($A4,#NAME?,0)+1,0),0)&gt;0,0,1),IF(IFERROR(VLOOKUP($C$3,#NAME?,MATCH($A4,#NAME?,0)+1,0),0)&gt;0,0,1),IF(IFERROR(MATCH($A4,#NAME?,0),0)&gt;0,1,0))</formula>
    </cfRule>
  </conditionalFormatting>
  <conditionalFormatting sqref="C5:C23 C25:C1048576">
    <cfRule type="expression" dxfId="530" priority="22">
      <formula>AND(IF(IFERROR(VLOOKUP($C$3,#NAME?,MATCH($A5,#NAME?,0)+1,0),0)&gt;0,0,1),IF(IFERROR(VLOOKUP($C$3,#NAME?,MATCH($A5,#NAME?,0)+1,0),0)&gt;0,0,1),IF(IFERROR(VLOOKUP($C$3,#NAME?,MATCH($A5,#NAME?,0)+1,0),0)&gt;0,0,1),IF(IFERROR(MATCH($A5,#NAME?,0),0)&gt;0,1,0))</formula>
    </cfRule>
    <cfRule type="expression" dxfId="529" priority="19">
      <formula>IF(VLOOKUP($C$3,#NAME?,MATCH($A5,#NAME?,0)+1,0)&gt;0,1,0)</formula>
    </cfRule>
    <cfRule type="expression" dxfId="528" priority="18">
      <formula>IF(LEN(C5)&gt;0,1,0)</formula>
    </cfRule>
  </conditionalFormatting>
  <conditionalFormatting sqref="C25:C204">
    <cfRule type="expression" dxfId="527" priority="1004">
      <formula>AND(IF(IFERROR(VLOOKUP($C$3,#NAME?,MATCH($A25,#NAME?,0)+1,0),0)&gt;0,0,1),IF(IFERROR(VLOOKUP($C$3,#NAME?,MATCH($A25,#NAME?,0)+1,0),0)&gt;0,0,1),IF(IFERROR(VLOOKUP($C$3,#NAME?,MATCH($A25,#NAME?,0)+1,0),0)&gt;0,0,1),IF(IFERROR(MATCH($A25,#NAME?,0),0)&gt;0,1,0))</formula>
    </cfRule>
    <cfRule type="expression" dxfId="526" priority="1000">
      <formula>IF(LEN(C25)&gt;0,1,0)</formula>
    </cfRule>
    <cfRule type="expression" dxfId="525" priority="1001">
      <formula>IF(VLOOKUP($C$3,#NAME?,MATCH($A25,#NAME?,0)+1,0)&gt;0,1,0)</formula>
    </cfRule>
  </conditionalFormatting>
  <conditionalFormatting sqref="D4:D1048576">
    <cfRule type="expression" dxfId="524" priority="24">
      <formula>IF(VLOOKUP($D$3,#NAME?,MATCH($A4,#NAME?,0)+1,0)&gt;0,1,0)</formula>
    </cfRule>
    <cfRule type="expression" dxfId="523" priority="27">
      <formula>AND(IF(IFERROR(VLOOKUP($D$3,#NAME?,MATCH($A4,#NAME?,0)+1,0),0)&gt;0,0,1),IF(IFERROR(VLOOKUP($D$3,#NAME?,MATCH($A4,#NAME?,0)+1,0),0)&gt;0,0,1),IF(IFERROR(VLOOKUP($D$3,#NAME?,MATCH($A4,#NAME?,0)+1,0),0)&gt;0,0,1),IF(IFERROR(MATCH($A4,#NAME?,0),0)&gt;0,1,0))</formula>
    </cfRule>
  </conditionalFormatting>
  <conditionalFormatting sqref="D4:E1048576">
    <cfRule type="expression" dxfId="522" priority="23">
      <formula>IF(LEN(D4)&gt;0,1,0)</formula>
    </cfRule>
  </conditionalFormatting>
  <conditionalFormatting sqref="E4:E1048576">
    <cfRule type="expression" dxfId="521" priority="29">
      <formula>IF(VLOOKUP($E$3,#NAME?,MATCH($A4,#NAME?,0)+1,0)&gt;0,1,0)</formula>
    </cfRule>
    <cfRule type="expression" dxfId="520" priority="32">
      <formula>AND(IF(IFERROR(VLOOKUP($E$3,#NAME?,MATCH($A4,#NAME?,0)+1,0),0)&gt;0,0,1),IF(IFERROR(VLOOKUP($E$3,#NAME?,MATCH($A4,#NAME?,0)+1,0),0)&gt;0,0,1),IF(IFERROR(VLOOKUP($E$3,#NAME?,MATCH($A4,#NAME?,0)+1,0),0)&gt;0,0,1),IF(IFERROR(MATCH($A4,#NAME?,0),0)&gt;0,1,0))</formula>
    </cfRule>
  </conditionalFormatting>
  <conditionalFormatting sqref="F4:F243">
    <cfRule type="expression" dxfId="519" priority="1010">
      <formula>IF(LEN(F4)&gt;0,1,0)</formula>
    </cfRule>
    <cfRule type="expression" dxfId="518" priority="1011">
      <formula>IF(VLOOKUP($F$3,#NAME?,MATCH($A4,#NAME?,0)+1,0)&gt;0,1,0)</formula>
    </cfRule>
    <cfRule type="expression" dxfId="517"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6" priority="37">
      <formula>AND(IF(IFERROR(VLOOKUP($F$3,#NAME?,MATCH($A5,#NAME?,0)+1,0),0)&gt;0,0,1),IF(IFERROR(VLOOKUP($F$3,#NAME?,MATCH($A5,#NAME?,0)+1,0),0)&gt;0,0,1),IF(IFERROR(VLOOKUP($F$3,#NAME?,MATCH($A5,#NAME?,0)+1,0),0)&gt;0,0,1),IF(IFERROR(MATCH($A5,#NAME?,0),0)&gt;0,1,0))</formula>
    </cfRule>
    <cfRule type="expression" dxfId="515" priority="33">
      <formula>IF(LEN(F5)&gt;0,1,0)</formula>
    </cfRule>
    <cfRule type="expression" dxfId="514" priority="34">
      <formula>IF(VLOOKUP($F$3,#NAME?,MATCH($A5,#NAME?,0)+1,0)&gt;0,1,0)</formula>
    </cfRule>
  </conditionalFormatting>
  <conditionalFormatting sqref="G4:G23">
    <cfRule type="expression" dxfId="513" priority="1015">
      <formula>IF(LEN(G4)&gt;0,1,0)</formula>
    </cfRule>
    <cfRule type="expression" dxfId="512" priority="1016">
      <formula>IF(VLOOKUP($G$3,#NAME?,MATCH($A4,#NAME?,0)+1,0)&gt;0,1,0)</formula>
    </cfRule>
    <cfRule type="expression" dxfId="511"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10" priority="42">
      <formula>AND(IF(IFERROR(VLOOKUP($G$3,#NAME?,MATCH($A5,#NAME?,0)+1,0),0)&gt;0,0,1),IF(IFERROR(VLOOKUP($G$3,#NAME?,MATCH($A5,#NAME?,0)+1,0),0)&gt;0,0,1),IF(IFERROR(VLOOKUP($G$3,#NAME?,MATCH($A5,#NAME?,0)+1,0),0)&gt;0,0,1),IF(IFERROR(MATCH($A5,#NAME?,0),0)&gt;0,1,0))</formula>
    </cfRule>
    <cfRule type="expression" dxfId="509" priority="39">
      <formula>IF(VLOOKUP($G$3,#NAME?,MATCH($A5,#NAME?,0)+1,0)&gt;0,1,0)</formula>
    </cfRule>
    <cfRule type="expression" dxfId="508" priority="38">
      <formula>IF(LEN(G5)&gt;0,1,0)</formula>
    </cfRule>
  </conditionalFormatting>
  <conditionalFormatting sqref="G25:G204">
    <cfRule type="expression" dxfId="507" priority="1021">
      <formula>IF(VLOOKUP($G$3,#NAME?,MATCH($A25,#NAME?,0)+1,0)&gt;0,1,0)</formula>
    </cfRule>
    <cfRule type="expression" dxfId="506" priority="1020">
      <formula>IF(LEN(G25)&gt;0,1,0)</formula>
    </cfRule>
    <cfRule type="expression" dxfId="50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5">
      <formula>IF(VLOOKUP($AC$3,#NAME?,MATCH(#REF!,#NAME?,0)+1,0)&gt;0,1,0)</formula>
    </cfRule>
    <cfRule type="expression" dxfId="437" priority="146">
      <formula>IF(VLOOKUP($AC$3,#NAME?,MATCH(#REF!,#NAME?,0)+1,0)&gt;0,1,0)</formula>
    </cfRule>
    <cfRule type="expression" dxfId="436" priority="143">
      <formula>IF(LEN(#REF!)&gt;0,1,0)</formula>
    </cfRule>
    <cfRule type="expression" dxfId="435" priority="144">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8">
      <formula>IF(LEN(AJ4)&gt;0,1,0)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9">
      <formula>IF(VLOOKUP($AJ$3,#NAME?,MATCH($A4,#NAME?,0)+1,0)&gt;0,1,0)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28">
      <formula>IF(VLOOKUP($DB$3,#NAME?,MATCH($A4,#NAME?,0)+1,0)&gt;0,1,0)</formula>
    </cfRule>
    <cfRule type="expression" dxfId="259"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4">
      <formula>IF(VLOOKUP($EC$3,#NAME?,MATCH($A4,#NAME?,0)+1,0)&gt;0,1,0)</formula>
    </cfRule>
    <cfRule type="expression" dxfId="162" priority="682">
      <formula>AND(AND(OR(AND(OR(OR(NOT(CO4&lt;&gt;"DEFAULT"),CO4="")))),A4&lt;&gt;""))</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3">
      <formula>IF(LEN(EC4)&gt;0,1,0)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0">
      <formula>IF(VLOOKUP($EK$3,#NAME?,MATCH($A4,#NAME?,0)+1,0)&gt;0,1,0)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G25:G1041 AB5:AB1041 AI5:AI1041 AK5:AS221 DP5:DP1041 K5:V1041 AT167:AT1041 B205:B1041 D205:D1041 AC205:AC1041 AV205:AV1041 FK205:FO1041 AJ222:AS1041 FE1042:FE1043 J205:J1041 FJ5:FO204 F4:F1041 G4:G23 C5:C23 C2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388</v>
      </c>
    </row>
    <row r="3" spans="1:2" x14ac:dyDescent="0.15">
      <c r="B3" s="40" t="s">
        <v>586</v>
      </c>
    </row>
    <row r="4" spans="1:2" x14ac:dyDescent="0.15">
      <c r="B4" s="40" t="s">
        <v>587</v>
      </c>
    </row>
    <row r="5" spans="1:2" x14ac:dyDescent="0.15">
      <c r="B5" s="40" t="s">
        <v>588</v>
      </c>
    </row>
    <row r="6" spans="1:2" x14ac:dyDescent="0.15">
      <c r="A6" t="s">
        <v>435</v>
      </c>
      <c r="B6" s="40" t="s">
        <v>589</v>
      </c>
    </row>
    <row r="7" spans="1:2" x14ac:dyDescent="0.15">
      <c r="B7" s="40" t="s">
        <v>590</v>
      </c>
    </row>
    <row r="8" spans="1:2" x14ac:dyDescent="0.15">
      <c r="A8" t="s">
        <v>40</v>
      </c>
      <c r="B8" s="40" t="s">
        <v>591</v>
      </c>
    </row>
    <row r="9" spans="1:2" x14ac:dyDescent="0.15">
      <c r="A9" t="s">
        <v>439</v>
      </c>
      <c r="B9" s="40" t="s">
        <v>592</v>
      </c>
    </row>
    <row r="10" spans="1:2" x14ac:dyDescent="0.15">
      <c r="B10" t="s">
        <v>593</v>
      </c>
    </row>
    <row r="11" spans="1:2" x14ac:dyDescent="0.15">
      <c r="B11" t="s">
        <v>594</v>
      </c>
    </row>
    <row r="14" spans="1:2" x14ac:dyDescent="0.15">
      <c r="B14" s="40" t="s">
        <v>595</v>
      </c>
    </row>
    <row r="20" spans="2:2" x14ac:dyDescent="0.15">
      <c r="B20" s="43" t="s">
        <v>596</v>
      </c>
    </row>
    <row r="21" spans="2:2" x14ac:dyDescent="0.15">
      <c r="B21" s="43" t="s">
        <v>597</v>
      </c>
    </row>
    <row r="22" spans="2:2" x14ac:dyDescent="0.15">
      <c r="B22" s="43" t="s">
        <v>598</v>
      </c>
    </row>
    <row r="23" spans="2:2" x14ac:dyDescent="0.15">
      <c r="B23" s="43" t="s">
        <v>603</v>
      </c>
    </row>
    <row r="24" spans="2:2" x14ac:dyDescent="0.15">
      <c r="B24" s="43" t="s">
        <v>599</v>
      </c>
    </row>
    <row r="25" spans="2:2" x14ac:dyDescent="0.15">
      <c r="B25" s="43" t="s">
        <v>604</v>
      </c>
    </row>
    <row r="26" spans="2:2" x14ac:dyDescent="0.15">
      <c r="B26" s="43" t="s">
        <v>605</v>
      </c>
    </row>
    <row r="27" spans="2:2" x14ac:dyDescent="0.15">
      <c r="B27" s="43" t="s">
        <v>606</v>
      </c>
    </row>
    <row r="28" spans="2:2" x14ac:dyDescent="0.15">
      <c r="B28" s="43" t="s">
        <v>607</v>
      </c>
    </row>
    <row r="29" spans="2:2" x14ac:dyDescent="0.15">
      <c r="B29" s="43" t="s">
        <v>600</v>
      </c>
    </row>
    <row r="30" spans="2:2" x14ac:dyDescent="0.15">
      <c r="B30" s="43" t="s">
        <v>608</v>
      </c>
    </row>
    <row r="31" spans="2:2" x14ac:dyDescent="0.15">
      <c r="B31" s="43" t="s">
        <v>601</v>
      </c>
    </row>
    <row r="32" spans="2:2" x14ac:dyDescent="0.15">
      <c r="B32" s="43" t="s">
        <v>609</v>
      </c>
    </row>
    <row r="33" spans="2:4" x14ac:dyDescent="0.15">
      <c r="B33" s="43" t="s">
        <v>610</v>
      </c>
    </row>
    <row r="34" spans="2:4" x14ac:dyDescent="0.15">
      <c r="B34" s="43" t="s">
        <v>611</v>
      </c>
      <c r="D34" s="40"/>
    </row>
    <row r="35" spans="2:4" x14ac:dyDescent="0.15">
      <c r="B35" s="43" t="s">
        <v>527</v>
      </c>
      <c r="D35" s="40"/>
    </row>
    <row r="36" spans="2:4" x14ac:dyDescent="0.15">
      <c r="B36" s="43" t="s">
        <v>602</v>
      </c>
      <c r="D36" s="40"/>
    </row>
    <row r="37" spans="2:4" x14ac:dyDescent="0.15">
      <c r="B37" s="43" t="s">
        <v>398</v>
      </c>
      <c r="D37" s="40"/>
    </row>
    <row r="38" spans="2:4" x14ac:dyDescent="0.15">
      <c r="B38" s="43" t="s">
        <v>612</v>
      </c>
      <c r="D38" s="40"/>
    </row>
    <row r="39" spans="2:4" x14ac:dyDescent="0.15">
      <c r="B39" s="43" t="s">
        <v>380</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584</v>
      </c>
    </row>
    <row r="3" spans="1:2" x14ac:dyDescent="0.15">
      <c r="B3" s="40" t="s">
        <v>632</v>
      </c>
    </row>
    <row r="4" spans="1:2" x14ac:dyDescent="0.15">
      <c r="B4" s="40" t="s">
        <v>633</v>
      </c>
    </row>
    <row r="5" spans="1:2" x14ac:dyDescent="0.15">
      <c r="B5" s="40" t="s">
        <v>634</v>
      </c>
    </row>
    <row r="6" spans="1:2" x14ac:dyDescent="0.15">
      <c r="A6" t="s">
        <v>435</v>
      </c>
      <c r="B6" s="40" t="s">
        <v>635</v>
      </c>
    </row>
    <row r="7" spans="1:2" x14ac:dyDescent="0.15">
      <c r="B7" s="40" t="s">
        <v>636</v>
      </c>
    </row>
    <row r="8" spans="1:2" x14ac:dyDescent="0.15">
      <c r="A8" t="s">
        <v>40</v>
      </c>
      <c r="B8" s="40" t="s">
        <v>637</v>
      </c>
    </row>
    <row r="9" spans="1:2" x14ac:dyDescent="0.15">
      <c r="A9" t="s">
        <v>439</v>
      </c>
      <c r="B9" s="40" t="s">
        <v>638</v>
      </c>
    </row>
    <row r="10" spans="1:2" x14ac:dyDescent="0.15">
      <c r="B10" t="s">
        <v>639</v>
      </c>
    </row>
    <row r="11" spans="1:2" x14ac:dyDescent="0.15">
      <c r="B11" t="s">
        <v>640</v>
      </c>
    </row>
    <row r="14" spans="1:2" x14ac:dyDescent="0.15">
      <c r="B14" s="40" t="s">
        <v>641</v>
      </c>
    </row>
    <row r="20" spans="2:2" x14ac:dyDescent="0.15">
      <c r="B20" s="59" t="s">
        <v>617</v>
      </c>
    </row>
    <row r="21" spans="2:2" x14ac:dyDescent="0.15">
      <c r="B21" s="59" t="s">
        <v>618</v>
      </c>
    </row>
    <row r="22" spans="2:2" x14ac:dyDescent="0.15">
      <c r="B22" s="59" t="s">
        <v>619</v>
      </c>
    </row>
    <row r="23" spans="2:2" x14ac:dyDescent="0.15">
      <c r="B23" s="59" t="s">
        <v>620</v>
      </c>
    </row>
    <row r="24" spans="2:2" x14ac:dyDescent="0.15">
      <c r="B24" s="59" t="s">
        <v>613</v>
      </c>
    </row>
    <row r="25" spans="2:2" x14ac:dyDescent="0.15">
      <c r="B25" s="59" t="s">
        <v>614</v>
      </c>
    </row>
    <row r="26" spans="2:2" x14ac:dyDescent="0.15">
      <c r="B26" s="59" t="s">
        <v>621</v>
      </c>
    </row>
    <row r="27" spans="2:2" x14ac:dyDescent="0.15">
      <c r="B27" s="59" t="s">
        <v>622</v>
      </c>
    </row>
    <row r="28" spans="2:2" x14ac:dyDescent="0.15">
      <c r="B28" s="59" t="s">
        <v>623</v>
      </c>
    </row>
    <row r="29" spans="2:2" x14ac:dyDescent="0.15">
      <c r="B29" s="59" t="s">
        <v>624</v>
      </c>
    </row>
    <row r="30" spans="2:2" x14ac:dyDescent="0.15">
      <c r="B30" s="59" t="s">
        <v>625</v>
      </c>
    </row>
    <row r="31" spans="2:2" x14ac:dyDescent="0.15">
      <c r="B31" s="59" t="s">
        <v>626</v>
      </c>
    </row>
    <row r="32" spans="2:2" x14ac:dyDescent="0.15">
      <c r="B32" s="59" t="s">
        <v>627</v>
      </c>
    </row>
    <row r="33" spans="2:4" x14ac:dyDescent="0.15">
      <c r="B33" s="59" t="s">
        <v>615</v>
      </c>
    </row>
    <row r="34" spans="2:4" x14ac:dyDescent="0.15">
      <c r="B34" s="59" t="s">
        <v>628</v>
      </c>
      <c r="D34" s="40"/>
    </row>
    <row r="35" spans="2:4" x14ac:dyDescent="0.15">
      <c r="B35" s="59" t="s">
        <v>395</v>
      </c>
      <c r="D35" s="40"/>
    </row>
    <row r="36" spans="2:4" x14ac:dyDescent="0.15">
      <c r="B36" s="59" t="s">
        <v>629</v>
      </c>
      <c r="D36" s="40"/>
    </row>
    <row r="37" spans="2:4" x14ac:dyDescent="0.15">
      <c r="B37" s="59" t="s">
        <v>616</v>
      </c>
      <c r="D37" s="40"/>
    </row>
    <row r="38" spans="2:4" x14ac:dyDescent="0.15">
      <c r="B38" s="59" t="s">
        <v>630</v>
      </c>
      <c r="D38" s="40"/>
    </row>
    <row r="39" spans="2:4" x14ac:dyDescent="0.15">
      <c r="B39" s="59" t="s">
        <v>631</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585</v>
      </c>
    </row>
    <row r="3" spans="1:2" x14ac:dyDescent="0.15">
      <c r="B3" s="40" t="s">
        <v>660</v>
      </c>
    </row>
    <row r="4" spans="1:2" x14ac:dyDescent="0.15">
      <c r="B4" s="40" t="s">
        <v>661</v>
      </c>
    </row>
    <row r="5" spans="1:2" x14ac:dyDescent="0.15">
      <c r="B5" s="40" t="s">
        <v>662</v>
      </c>
    </row>
    <row r="6" spans="1:2" x14ac:dyDescent="0.15">
      <c r="A6" t="s">
        <v>435</v>
      </c>
      <c r="B6" s="40" t="s">
        <v>663</v>
      </c>
    </row>
    <row r="7" spans="1:2" x14ac:dyDescent="0.15">
      <c r="B7" s="40" t="s">
        <v>664</v>
      </c>
    </row>
    <row r="8" spans="1:2" x14ac:dyDescent="0.15">
      <c r="A8" t="s">
        <v>40</v>
      </c>
      <c r="B8" s="40" t="s">
        <v>665</v>
      </c>
    </row>
    <row r="9" spans="1:2" x14ac:dyDescent="0.15">
      <c r="A9" t="s">
        <v>439</v>
      </c>
      <c r="B9" s="40" t="s">
        <v>666</v>
      </c>
    </row>
    <row r="10" spans="1:2" x14ac:dyDescent="0.15">
      <c r="B10" t="s">
        <v>667</v>
      </c>
    </row>
    <row r="11" spans="1:2" x14ac:dyDescent="0.15">
      <c r="B11" t="s">
        <v>668</v>
      </c>
    </row>
    <row r="14" spans="1:2" x14ac:dyDescent="0.15">
      <c r="B14" s="40" t="s">
        <v>669</v>
      </c>
    </row>
    <row r="20" spans="2:2" x14ac:dyDescent="0.15">
      <c r="B20" s="43" t="s">
        <v>642</v>
      </c>
    </row>
    <row r="21" spans="2:2" x14ac:dyDescent="0.15">
      <c r="B21" s="43" t="s">
        <v>643</v>
      </c>
    </row>
    <row r="22" spans="2:2" x14ac:dyDescent="0.15">
      <c r="B22" s="43" t="s">
        <v>644</v>
      </c>
    </row>
    <row r="23" spans="2:2" x14ac:dyDescent="0.15">
      <c r="B23" s="43" t="s">
        <v>645</v>
      </c>
    </row>
    <row r="24" spans="2:2" x14ac:dyDescent="0.15">
      <c r="B24" s="43" t="s">
        <v>646</v>
      </c>
    </row>
    <row r="25" spans="2:2" x14ac:dyDescent="0.15">
      <c r="B25" s="43" t="s">
        <v>647</v>
      </c>
    </row>
    <row r="26" spans="2:2" x14ac:dyDescent="0.15">
      <c r="B26" s="43" t="s">
        <v>648</v>
      </c>
    </row>
    <row r="27" spans="2:2" x14ac:dyDescent="0.15">
      <c r="B27" s="43" t="s">
        <v>649</v>
      </c>
    </row>
    <row r="28" spans="2:2" x14ac:dyDescent="0.15">
      <c r="B28" s="43" t="s">
        <v>650</v>
      </c>
    </row>
    <row r="29" spans="2:2" x14ac:dyDescent="0.15">
      <c r="B29" s="43" t="s">
        <v>651</v>
      </c>
    </row>
    <row r="30" spans="2:2" x14ac:dyDescent="0.15">
      <c r="B30" s="43" t="s">
        <v>652</v>
      </c>
    </row>
    <row r="31" spans="2:2" x14ac:dyDescent="0.15">
      <c r="B31" s="43" t="s">
        <v>653</v>
      </c>
    </row>
    <row r="32" spans="2:2" x14ac:dyDescent="0.15">
      <c r="B32" s="43" t="s">
        <v>654</v>
      </c>
    </row>
    <row r="33" spans="2:4" x14ac:dyDescent="0.15">
      <c r="B33" s="43" t="s">
        <v>655</v>
      </c>
    </row>
    <row r="34" spans="2:4" x14ac:dyDescent="0.15">
      <c r="B34" s="43" t="s">
        <v>656</v>
      </c>
      <c r="D34" s="40"/>
    </row>
    <row r="35" spans="2:4" x14ac:dyDescent="0.15">
      <c r="B35" s="43" t="s">
        <v>527</v>
      </c>
      <c r="D35" s="40"/>
    </row>
    <row r="36" spans="2:4" x14ac:dyDescent="0.15">
      <c r="B36" s="43" t="s">
        <v>657</v>
      </c>
      <c r="D36" s="40"/>
    </row>
    <row r="37" spans="2:4" x14ac:dyDescent="0.15">
      <c r="B37" s="43" t="s">
        <v>398</v>
      </c>
      <c r="D37" s="40"/>
    </row>
    <row r="38" spans="2:4" x14ac:dyDescent="0.15">
      <c r="B38" s="43" t="s">
        <v>658</v>
      </c>
      <c r="D38" s="40"/>
    </row>
    <row r="39" spans="2:4" x14ac:dyDescent="0.15">
      <c r="B39" s="43" t="s">
        <v>659</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345</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346</v>
      </c>
      <c r="F1" s="61"/>
      <c r="G1" s="61"/>
      <c r="H1" s="39"/>
      <c r="I1" s="39"/>
    </row>
    <row r="2" spans="1:22" ht="14" x14ac:dyDescent="0.15">
      <c r="A2" s="37" t="s">
        <v>347</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37" t="s">
        <v>348</v>
      </c>
      <c r="B3" s="38" t="s">
        <v>690</v>
      </c>
      <c r="C3" s="37" t="s">
        <v>349</v>
      </c>
      <c r="D3" s="37" t="s">
        <v>350</v>
      </c>
      <c r="E3" s="37" t="s">
        <v>351</v>
      </c>
      <c r="F3" s="37" t="s">
        <v>352</v>
      </c>
      <c r="G3" s="37" t="s">
        <v>353</v>
      </c>
      <c r="H3" s="37" t="s">
        <v>354</v>
      </c>
      <c r="I3" s="37" t="s">
        <v>355</v>
      </c>
      <c r="J3" s="37" t="s">
        <v>356</v>
      </c>
      <c r="K3" s="37" t="s">
        <v>357</v>
      </c>
      <c r="L3" s="37" t="s">
        <v>358</v>
      </c>
      <c r="M3" s="37" t="s">
        <v>359</v>
      </c>
      <c r="N3" s="37" t="s">
        <v>360</v>
      </c>
      <c r="O3" s="37" t="s">
        <v>361</v>
      </c>
      <c r="V3" t="s">
        <v>362</v>
      </c>
    </row>
    <row r="4" spans="1:22" ht="28" x14ac:dyDescent="0.15">
      <c r="A4" s="37" t="s">
        <v>363</v>
      </c>
      <c r="B4" s="41"/>
      <c r="C4" s="42" t="b">
        <f>FALSE()</f>
        <v>0</v>
      </c>
      <c r="D4" t="b">
        <f>TRUE()</f>
        <v>1</v>
      </c>
      <c r="E4" s="36">
        <v>5714401510017</v>
      </c>
      <c r="F4" s="36" t="s">
        <v>670</v>
      </c>
      <c r="G4" s="43" t="s">
        <v>364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692</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43">
        <f>MATCH(G4,options!$D$1:$D$20,0)</f>
        <v>1</v>
      </c>
    </row>
    <row r="5" spans="1:22" ht="28" x14ac:dyDescent="0.15">
      <c r="A5" s="37" t="s">
        <v>365</v>
      </c>
      <c r="B5" s="41"/>
      <c r="C5" s="42" t="b">
        <f>FALSE()</f>
        <v>0</v>
      </c>
      <c r="D5" s="42" t="b">
        <f>TRUE()</f>
        <v>1</v>
      </c>
      <c r="E5" s="36">
        <v>5714401510024</v>
      </c>
      <c r="F5" s="36" t="s">
        <v>671</v>
      </c>
      <c r="G5" s="43" t="s">
        <v>366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693</v>
      </c>
      <c r="L5" s="46" t="b">
        <f>TRUE()</f>
        <v>1</v>
      </c>
      <c r="M5" s="47" t="str">
        <f t="shared" si="0"/>
        <v>https://raw.githubusercontent.com/PatrickVibild/TellusAmazonPictures/master/pictures/Lenovo/T510%20/RG/FR/1.jpg</v>
      </c>
      <c r="N5" s="47" t="str">
        <f t="shared" si="1"/>
        <v>https://raw.githubusercontent.com/PatrickVibild/TellusAmazonPictures/master/pictures/Lenovo/T510%20/RG/FR/2.jpg</v>
      </c>
      <c r="O5" s="48"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43">
        <f>MATCH(G5,options!$D$1:$D$20,0)</f>
        <v>2</v>
      </c>
    </row>
    <row r="6" spans="1:22" ht="28" x14ac:dyDescent="0.15">
      <c r="A6" s="37" t="s">
        <v>367</v>
      </c>
      <c r="B6" s="49" t="s">
        <v>408</v>
      </c>
      <c r="C6" s="42" t="b">
        <f>FALSE()</f>
        <v>0</v>
      </c>
      <c r="D6" s="42" t="b">
        <f>TRUE()</f>
        <v>1</v>
      </c>
      <c r="E6" s="36">
        <v>5714401510031</v>
      </c>
      <c r="F6" s="36" t="s">
        <v>672</v>
      </c>
      <c r="G6" s="43" t="s">
        <v>369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694</v>
      </c>
      <c r="L6" s="46" t="b">
        <f>TRUE()</f>
        <v>1</v>
      </c>
      <c r="M6" s="47" t="str">
        <f t="shared" si="0"/>
        <v>https://raw.githubusercontent.com/PatrickVibild/TellusAmazonPictures/master/pictures/Lenovo/T510%20/RG/IT/1.jpg</v>
      </c>
      <c r="N6" s="47" t="str">
        <f t="shared" si="1"/>
        <v>https://raw.githubusercontent.com/PatrickVibild/TellusAmazonPictures/master/pictures/Lenovo/T510%20/RG/IT/2.jpg</v>
      </c>
      <c r="O6" s="48"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43">
        <f>MATCH(G6,options!$D$1:$D$20,0)</f>
        <v>3</v>
      </c>
    </row>
    <row r="7" spans="1:22" ht="28" x14ac:dyDescent="0.15">
      <c r="A7" s="37" t="s">
        <v>370</v>
      </c>
      <c r="B7" s="50" t="str">
        <f>IF(B6=options!C1,"32","41")</f>
        <v>32</v>
      </c>
      <c r="C7" s="42" t="b">
        <f>FALSE()</f>
        <v>0</v>
      </c>
      <c r="D7" s="42" t="b">
        <f>TRUE()</f>
        <v>1</v>
      </c>
      <c r="E7" s="36">
        <v>5714401510048</v>
      </c>
      <c r="F7" s="36" t="s">
        <v>673</v>
      </c>
      <c r="G7" s="43" t="s">
        <v>371</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695</v>
      </c>
      <c r="L7" s="46" t="b">
        <f>TRUE()</f>
        <v>1</v>
      </c>
      <c r="M7" s="47" t="str">
        <f t="shared" si="0"/>
        <v>https://raw.githubusercontent.com/PatrickVibild/TellusAmazonPictures/master/pictures/Lenovo/T510%20/RG/ES/1.jpg</v>
      </c>
      <c r="N7" s="47" t="str">
        <f t="shared" si="1"/>
        <v>https://raw.githubusercontent.com/PatrickVibild/TellusAmazonPictures/master/pictures/Lenovo/T510%20/RG/ES/2.jpg</v>
      </c>
      <c r="O7" s="48"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43">
        <f>MATCH(G7,options!$D$1:$D$20,0)</f>
        <v>4</v>
      </c>
    </row>
    <row r="8" spans="1:22" ht="28" x14ac:dyDescent="0.15">
      <c r="A8" s="37" t="s">
        <v>372</v>
      </c>
      <c r="B8" s="50" t="str">
        <f>IF(B6=options!C1,"18","17")</f>
        <v>18</v>
      </c>
      <c r="C8" s="42" t="b">
        <f>FALSE()</f>
        <v>0</v>
      </c>
      <c r="D8" s="42" t="b">
        <f>TRUE()</f>
        <v>1</v>
      </c>
      <c r="E8" s="36">
        <v>5714401510055</v>
      </c>
      <c r="F8" s="36" t="s">
        <v>674</v>
      </c>
      <c r="G8" s="43" t="s">
        <v>373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696</v>
      </c>
      <c r="L8" s="46" t="b">
        <f>TRUE()</f>
        <v>1</v>
      </c>
      <c r="M8" s="47" t="str">
        <f t="shared" si="0"/>
        <v>https://raw.githubusercontent.com/PatrickVibild/TellusAmazonPictures/master/pictures/Lenovo/T510%20/RG/UK/1.jpg</v>
      </c>
      <c r="N8" s="47" t="str">
        <f t="shared" si="1"/>
        <v>https://raw.githubusercontent.com/PatrickVibild/TellusAmazonPictures/master/pictures/Lenovo/T510%20/RG/UK/2.jpg</v>
      </c>
      <c r="O8" s="48"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43">
        <f>MATCH(G8,options!$D$1:$D$20,0)</f>
        <v>5</v>
      </c>
    </row>
    <row r="9" spans="1:22" ht="28" x14ac:dyDescent="0.15">
      <c r="A9" s="37" t="s">
        <v>374</v>
      </c>
      <c r="B9" s="50" t="str">
        <f>IF(B6=options!C1,"2","5")</f>
        <v>2</v>
      </c>
      <c r="C9" t="b">
        <f>FALSE()</f>
        <v>0</v>
      </c>
      <c r="D9" t="b">
        <f>FALSE()</f>
        <v>0</v>
      </c>
      <c r="E9" s="36">
        <v>5714401510062</v>
      </c>
      <c r="F9" s="36" t="s">
        <v>675</v>
      </c>
      <c r="G9" s="43" t="s">
        <v>375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697</v>
      </c>
      <c r="L9" s="46" t="b">
        <f>TRUE()</f>
        <v>1</v>
      </c>
      <c r="M9" s="47" t="str">
        <f t="shared" si="0"/>
        <v>https://raw.githubusercontent.com/PatrickVibild/TellusAmazonPictures/master/pictures/Lenovo/T510%20/RG/NOR/1.jpg</v>
      </c>
      <c r="N9" s="47" t="str">
        <f t="shared" si="1"/>
        <v>https://raw.githubusercontent.com/PatrickVibild/TellusAmazonPictures/master/pictures/Lenovo/T510%20/RG/NOR/2.jpg</v>
      </c>
      <c r="O9" s="48"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43">
        <f>MATCH(G9,options!$D$1:$D$20,0)</f>
        <v>6</v>
      </c>
    </row>
    <row r="10" spans="1:22" ht="14" x14ac:dyDescent="0.15">
      <c r="A10" t="s">
        <v>376</v>
      </c>
      <c r="B10" s="51"/>
      <c r="C10" s="42" t="b">
        <f>FALSE()</f>
        <v>0</v>
      </c>
      <c r="D10" s="42" t="b">
        <f>FALSE()</f>
        <v>0</v>
      </c>
      <c r="E10" s="36">
        <v>5714401510079</v>
      </c>
      <c r="F10" s="36" t="s">
        <v>676</v>
      </c>
      <c r="G10" s="43" t="s">
        <v>377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c r="L10" s="46" t="b">
        <f>TRUE()</f>
        <v>1</v>
      </c>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378</v>
      </c>
      <c r="B11" s="52">
        <v>150</v>
      </c>
      <c r="C11" s="42" t="b">
        <f>FALSE()</f>
        <v>0</v>
      </c>
      <c r="D11" s="42" t="b">
        <f>FALSE()</f>
        <v>0</v>
      </c>
      <c r="E11" s="36">
        <v>5714401510086</v>
      </c>
      <c r="F11" s="36" t="s">
        <v>677</v>
      </c>
      <c r="G11" s="43" t="s">
        <v>379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t="b">
        <f>TRUE()</f>
        <v>1</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5714401510093</v>
      </c>
      <c r="F12" s="36" t="s">
        <v>678</v>
      </c>
      <c r="G12" s="43" t="s">
        <v>380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c r="L12" s="46" t="b">
        <f>TRUE()</f>
        <v>1</v>
      </c>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381</v>
      </c>
      <c r="B13" s="36" t="s">
        <v>691</v>
      </c>
      <c r="C13" s="42" t="b">
        <f>FALSE()</f>
        <v>0</v>
      </c>
      <c r="D13" s="42" t="b">
        <f>FALSE()</f>
        <v>0</v>
      </c>
      <c r="E13" s="36">
        <v>5714401510109</v>
      </c>
      <c r="F13" s="36" t="s">
        <v>679</v>
      </c>
      <c r="G13" s="43" t="s">
        <v>382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c r="L13" s="46" t="b">
        <f>TRUE()</f>
        <v>1</v>
      </c>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383</v>
      </c>
      <c r="B14" s="36">
        <v>5714401510222</v>
      </c>
      <c r="C14" s="42" t="b">
        <f>FALSE()</f>
        <v>0</v>
      </c>
      <c r="D14" s="42" t="b">
        <f>FALSE()</f>
        <v>0</v>
      </c>
      <c r="E14" s="36">
        <v>5714401510116</v>
      </c>
      <c r="F14" s="36" t="s">
        <v>680</v>
      </c>
      <c r="G14" s="43" t="s">
        <v>384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t="b">
        <f>TRUE()</f>
        <v>1</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5714401510123</v>
      </c>
      <c r="F15" s="36" t="s">
        <v>681</v>
      </c>
      <c r="G15" s="43" t="s">
        <v>385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t="b">
        <f>TRUE()</f>
        <v>1</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386</v>
      </c>
      <c r="B16" s="38" t="s">
        <v>583</v>
      </c>
      <c r="C16" s="42" t="b">
        <f>FALSE()</f>
        <v>0</v>
      </c>
      <c r="D16" s="42" t="b">
        <f>FALSE()</f>
        <v>0</v>
      </c>
      <c r="E16" s="36">
        <v>5714401510130</v>
      </c>
      <c r="F16" s="36" t="s">
        <v>682</v>
      </c>
      <c r="G16" s="43" t="s">
        <v>387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t="b">
        <f>TRUE()</f>
        <v>1</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5714401510147</v>
      </c>
      <c r="F17" s="36" t="s">
        <v>683</v>
      </c>
      <c r="G17" s="43" t="s">
        <v>388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TRUE()</f>
        <v>1</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389</v>
      </c>
      <c r="B18" s="52">
        <v>5</v>
      </c>
      <c r="C18" s="42" t="b">
        <f>FALSE()</f>
        <v>0</v>
      </c>
      <c r="D18" s="42" t="b">
        <f>FALSE()</f>
        <v>0</v>
      </c>
      <c r="E18" s="36">
        <v>5714401510154</v>
      </c>
      <c r="F18" s="36" t="s">
        <v>684</v>
      </c>
      <c r="G18" s="43"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t="b">
        <f>TRUE()</f>
        <v>1</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5714401510161</v>
      </c>
      <c r="F19" s="36" t="s">
        <v>685</v>
      </c>
      <c r="G19" s="43" t="s">
        <v>391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t="b">
        <f>TRUE()</f>
        <v>1</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392</v>
      </c>
      <c r="B20" s="53" t="s">
        <v>411</v>
      </c>
      <c r="C20" s="42" t="b">
        <f>FALSE()</f>
        <v>0</v>
      </c>
      <c r="D20" s="42" t="b">
        <f>FALSE()</f>
        <v>0</v>
      </c>
      <c r="E20" s="36">
        <v>5714401510178</v>
      </c>
      <c r="F20" s="36" t="s">
        <v>686</v>
      </c>
      <c r="G20" s="43"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t="b">
        <f>TRUE()</f>
        <v>1</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5714401510185</v>
      </c>
      <c r="F21" s="36" t="s">
        <v>687</v>
      </c>
      <c r="G21" s="43"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698</v>
      </c>
      <c r="L21" s="46" t="b">
        <f>TRUE()</f>
        <v>1</v>
      </c>
      <c r="M21" s="47" t="str">
        <f t="shared" si="0"/>
        <v>https://raw.githubusercontent.com/PatrickVibild/TellusAmazonPictures/master/pictures/Lenovo/T510%20/RG/USI/1.jpg</v>
      </c>
      <c r="N21" s="47" t="str">
        <f t="shared" si="1"/>
        <v>https://raw.githubusercontent.com/PatrickVibild/TellusAmazonPictures/master/pictures/Lenovo/T510%20/RG/USI/2.jpg</v>
      </c>
      <c r="O21" s="48"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43">
        <f>MATCH(G21,options!$D$1:$D$20,0)</f>
        <v>16</v>
      </c>
    </row>
    <row r="22" spans="1:22" ht="14" x14ac:dyDescent="0.15">
      <c r="B22" s="51"/>
      <c r="C22" s="42" t="b">
        <f>FALSE()</f>
        <v>0</v>
      </c>
      <c r="D22" s="42" t="b">
        <f>FALSE()</f>
        <v>0</v>
      </c>
      <c r="E22" s="36">
        <v>5714401510192</v>
      </c>
      <c r="F22" s="36" t="s">
        <v>688</v>
      </c>
      <c r="G22" s="43"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397</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36">
        <v>5714401510208</v>
      </c>
      <c r="F23" s="36" t="s">
        <v>689</v>
      </c>
      <c r="G23" s="43"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699</v>
      </c>
      <c r="L23" s="46" t="b">
        <f>TRUE()</f>
        <v>1</v>
      </c>
      <c r="M23" s="47" t="str">
        <f t="shared" si="0"/>
        <v>https://raw.githubusercontent.com/PatrickVibild/TellusAmazonPictures/master/pictures/Lenovo/T510%20/RG/US/1.jpg</v>
      </c>
      <c r="N23" s="47" t="str">
        <f t="shared" si="1"/>
        <v>https://raw.githubusercontent.com/PatrickVibild/TellusAmazonPictures/master/pictures/Lenovo/T510%20/RG/US/2.jpg</v>
      </c>
      <c r="O23" s="48"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43">
        <f>MATCH(G23,options!$D$1:$D$20,0)</f>
        <v>18</v>
      </c>
    </row>
    <row r="24" spans="1:22" ht="42" x14ac:dyDescent="0.15">
      <c r="A24" s="37" t="s">
        <v>399</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364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400</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366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401</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369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400</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371</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373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402</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375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377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403</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379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404</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382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384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385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405</v>
      </c>
      <c r="B36" s="53" t="s">
        <v>406</v>
      </c>
      <c r="C36" s="42" t="b">
        <f>FALSE()</f>
        <v>0</v>
      </c>
      <c r="D36" s="42" t="b">
        <f>FALSE()</f>
        <v>0</v>
      </c>
      <c r="E36" s="36"/>
      <c r="F36" s="36"/>
      <c r="G36" s="43" t="s">
        <v>387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407</v>
      </c>
      <c r="B37" s="53" t="s">
        <v>398</v>
      </c>
      <c r="C37" s="42" t="b">
        <f>FALSE()</f>
        <v>0</v>
      </c>
      <c r="D37" s="42" t="b">
        <f>FALSE()</f>
        <v>0</v>
      </c>
      <c r="E37" s="36"/>
      <c r="F37" s="36"/>
      <c r="G37" s="43" t="s">
        <v>388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391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396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393</v>
      </c>
      <c r="B1" s="42" t="b">
        <f>TRUE()</f>
        <v>1</v>
      </c>
      <c r="C1" t="s">
        <v>408</v>
      </c>
      <c r="D1" s="43" t="s">
        <v>364</v>
      </c>
      <c r="E1" t="s">
        <v>409</v>
      </c>
      <c r="F1" t="s">
        <v>406</v>
      </c>
      <c r="G1" t="s">
        <v>410</v>
      </c>
    </row>
    <row r="2" spans="1:7" x14ac:dyDescent="0.15">
      <c r="A2" t="s">
        <v>411</v>
      </c>
      <c r="B2" s="42" t="b">
        <f>FALSE()</f>
        <v>0</v>
      </c>
      <c r="C2" t="s">
        <v>368</v>
      </c>
      <c r="D2" s="43" t="s">
        <v>366</v>
      </c>
      <c r="E2" t="s">
        <v>412</v>
      </c>
      <c r="F2" t="s">
        <v>366</v>
      </c>
      <c r="G2" t="s">
        <v>398</v>
      </c>
    </row>
    <row r="3" spans="1:7" x14ac:dyDescent="0.15">
      <c r="A3" t="s">
        <v>413</v>
      </c>
      <c r="D3" s="43" t="s">
        <v>369</v>
      </c>
      <c r="E3" t="s">
        <v>414</v>
      </c>
      <c r="F3" t="s">
        <v>364</v>
      </c>
    </row>
    <row r="4" spans="1:7" x14ac:dyDescent="0.15">
      <c r="D4" s="43" t="s">
        <v>371</v>
      </c>
      <c r="E4" t="s">
        <v>415</v>
      </c>
      <c r="F4" t="s">
        <v>369</v>
      </c>
    </row>
    <row r="5" spans="1:7" x14ac:dyDescent="0.15">
      <c r="D5" s="43" t="s">
        <v>373</v>
      </c>
      <c r="E5" t="s">
        <v>416</v>
      </c>
      <c r="F5" t="s">
        <v>371</v>
      </c>
    </row>
    <row r="6" spans="1:7" x14ac:dyDescent="0.15">
      <c r="D6" s="43" t="s">
        <v>375</v>
      </c>
      <c r="E6" t="s">
        <v>417</v>
      </c>
      <c r="F6" t="s">
        <v>385</v>
      </c>
    </row>
    <row r="7" spans="1:7" x14ac:dyDescent="0.15">
      <c r="D7" s="43" t="s">
        <v>377</v>
      </c>
      <c r="E7" t="s">
        <v>418</v>
      </c>
      <c r="F7" t="s">
        <v>388</v>
      </c>
    </row>
    <row r="8" spans="1:7" x14ac:dyDescent="0.15">
      <c r="D8" s="43" t="s">
        <v>379</v>
      </c>
      <c r="E8" t="s">
        <v>419</v>
      </c>
      <c r="F8" t="s">
        <v>584</v>
      </c>
    </row>
    <row r="9" spans="1:7" x14ac:dyDescent="0.15">
      <c r="D9" s="43" t="s">
        <v>382</v>
      </c>
      <c r="E9" t="s">
        <v>420</v>
      </c>
      <c r="F9" t="s">
        <v>585</v>
      </c>
    </row>
    <row r="10" spans="1:7" x14ac:dyDescent="0.15">
      <c r="D10" s="43" t="s">
        <v>385</v>
      </c>
      <c r="E10" t="s">
        <v>421</v>
      </c>
    </row>
    <row r="11" spans="1:7" x14ac:dyDescent="0.15">
      <c r="D11" s="43" t="s">
        <v>387</v>
      </c>
      <c r="E11" t="s">
        <v>422</v>
      </c>
    </row>
    <row r="12" spans="1:7" x14ac:dyDescent="0.15">
      <c r="D12" s="43" t="s">
        <v>388</v>
      </c>
      <c r="E12" t="s">
        <v>423</v>
      </c>
    </row>
    <row r="13" spans="1:7" x14ac:dyDescent="0.15">
      <c r="D13" s="43" t="s">
        <v>390</v>
      </c>
      <c r="E13" t="s">
        <v>424</v>
      </c>
    </row>
    <row r="14" spans="1:7" x14ac:dyDescent="0.15">
      <c r="D14" s="43" t="s">
        <v>391</v>
      </c>
      <c r="E14" t="s">
        <v>425</v>
      </c>
    </row>
    <row r="15" spans="1:7" x14ac:dyDescent="0.15">
      <c r="D15" s="43" t="s">
        <v>394</v>
      </c>
      <c r="E15" t="s">
        <v>426</v>
      </c>
    </row>
    <row r="16" spans="1:7" x14ac:dyDescent="0.15">
      <c r="D16" s="43" t="s">
        <v>395</v>
      </c>
      <c r="E16" s="57" t="s">
        <v>427</v>
      </c>
    </row>
    <row r="17" spans="4:5" x14ac:dyDescent="0.15">
      <c r="D17" s="43" t="s">
        <v>396</v>
      </c>
      <c r="E17" t="s">
        <v>428</v>
      </c>
    </row>
    <row r="18" spans="4:5" x14ac:dyDescent="0.15">
      <c r="D18" s="43" t="s">
        <v>398</v>
      </c>
      <c r="E18" t="s">
        <v>429</v>
      </c>
    </row>
    <row r="19" spans="4:5" x14ac:dyDescent="0.15">
      <c r="D19" s="43" t="s">
        <v>384</v>
      </c>
      <c r="E19" t="s">
        <v>430</v>
      </c>
    </row>
    <row r="20" spans="4:5" x14ac:dyDescent="0.15">
      <c r="D20" s="43" t="s">
        <v>380</v>
      </c>
      <c r="E20" t="s">
        <v>431</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406</v>
      </c>
    </row>
    <row r="3" spans="1:2" x14ac:dyDescent="0.15">
      <c r="B3" s="40" t="s">
        <v>432</v>
      </c>
    </row>
    <row r="4" spans="1:2" x14ac:dyDescent="0.15">
      <c r="B4" s="40" t="s">
        <v>433</v>
      </c>
    </row>
    <row r="5" spans="1:2" x14ac:dyDescent="0.15">
      <c r="B5" s="40" t="s">
        <v>434</v>
      </c>
    </row>
    <row r="6" spans="1:2" x14ac:dyDescent="0.15">
      <c r="A6" t="s">
        <v>435</v>
      </c>
      <c r="B6" s="40" t="s">
        <v>436</v>
      </c>
    </row>
    <row r="7" spans="1:2" x14ac:dyDescent="0.15">
      <c r="B7" s="40" t="s">
        <v>437</v>
      </c>
    </row>
    <row r="8" spans="1:2" x14ac:dyDescent="0.15">
      <c r="A8" t="s">
        <v>40</v>
      </c>
      <c r="B8" s="40" t="s">
        <v>438</v>
      </c>
    </row>
    <row r="9" spans="1:2" x14ac:dyDescent="0.15">
      <c r="A9" t="s">
        <v>439</v>
      </c>
      <c r="B9" s="40" t="s">
        <v>440</v>
      </c>
    </row>
    <row r="10" spans="1:2" x14ac:dyDescent="0.15">
      <c r="B10" t="s">
        <v>441</v>
      </c>
    </row>
    <row r="11" spans="1:2" x14ac:dyDescent="0.15">
      <c r="B11" t="s">
        <v>442</v>
      </c>
    </row>
    <row r="14" spans="1:2" x14ac:dyDescent="0.15">
      <c r="B14" s="40" t="s">
        <v>443</v>
      </c>
    </row>
    <row r="20" spans="2:2" x14ac:dyDescent="0.15">
      <c r="B20" s="43" t="s">
        <v>364</v>
      </c>
    </row>
    <row r="21" spans="2:2" x14ac:dyDescent="0.15">
      <c r="B21" s="43" t="s">
        <v>366</v>
      </c>
    </row>
    <row r="22" spans="2:2" x14ac:dyDescent="0.15">
      <c r="B22" s="43" t="s">
        <v>369</v>
      </c>
    </row>
    <row r="23" spans="2:2" x14ac:dyDescent="0.15">
      <c r="B23" s="43" t="s">
        <v>371</v>
      </c>
    </row>
    <row r="24" spans="2:2" x14ac:dyDescent="0.15">
      <c r="B24" s="43" t="s">
        <v>373</v>
      </c>
    </row>
    <row r="25" spans="2:2" x14ac:dyDescent="0.15">
      <c r="B25" s="43" t="s">
        <v>375</v>
      </c>
    </row>
    <row r="26" spans="2:2" x14ac:dyDescent="0.15">
      <c r="B26" s="43" t="s">
        <v>377</v>
      </c>
    </row>
    <row r="27" spans="2:2" x14ac:dyDescent="0.15">
      <c r="B27" s="43" t="s">
        <v>379</v>
      </c>
    </row>
    <row r="28" spans="2:2" x14ac:dyDescent="0.15">
      <c r="B28" s="43" t="s">
        <v>382</v>
      </c>
    </row>
    <row r="29" spans="2:2" x14ac:dyDescent="0.15">
      <c r="B29" s="43" t="s">
        <v>385</v>
      </c>
    </row>
    <row r="30" spans="2:2" x14ac:dyDescent="0.15">
      <c r="B30" s="43" t="s">
        <v>387</v>
      </c>
    </row>
    <row r="31" spans="2:2" x14ac:dyDescent="0.15">
      <c r="B31" s="43" t="s">
        <v>388</v>
      </c>
    </row>
    <row r="32" spans="2:2" x14ac:dyDescent="0.15">
      <c r="B32" s="43" t="s">
        <v>390</v>
      </c>
    </row>
    <row r="33" spans="2:4" x14ac:dyDescent="0.15">
      <c r="B33" s="43" t="s">
        <v>391</v>
      </c>
    </row>
    <row r="34" spans="2:4" x14ac:dyDescent="0.15">
      <c r="B34" s="43" t="s">
        <v>394</v>
      </c>
      <c r="D34" s="40"/>
    </row>
    <row r="35" spans="2:4" x14ac:dyDescent="0.15">
      <c r="B35" s="43" t="s">
        <v>395</v>
      </c>
      <c r="D35" s="40"/>
    </row>
    <row r="36" spans="2:4" x14ac:dyDescent="0.15">
      <c r="B36" s="43" t="s">
        <v>396</v>
      </c>
      <c r="D36" s="40"/>
    </row>
    <row r="37" spans="2:4" x14ac:dyDescent="0.15">
      <c r="B37" s="43" t="s">
        <v>398</v>
      </c>
      <c r="D37" s="40"/>
    </row>
    <row r="38" spans="2:4" x14ac:dyDescent="0.15">
      <c r="B38" s="43" t="s">
        <v>384</v>
      </c>
      <c r="D38" s="40"/>
    </row>
    <row r="39" spans="2:4" x14ac:dyDescent="0.15">
      <c r="B39" s="43" t="s">
        <v>380</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364</v>
      </c>
    </row>
    <row r="3" spans="1:2" ht="16" x14ac:dyDescent="0.2">
      <c r="B3" s="58" t="s">
        <v>444</v>
      </c>
    </row>
    <row r="4" spans="1:2" ht="16" x14ac:dyDescent="0.2">
      <c r="B4" s="58" t="s">
        <v>445</v>
      </c>
    </row>
    <row r="5" spans="1:2" ht="16" x14ac:dyDescent="0.2">
      <c r="B5" s="58" t="s">
        <v>446</v>
      </c>
    </row>
    <row r="6" spans="1:2" ht="16" x14ac:dyDescent="0.2">
      <c r="B6" s="58" t="s">
        <v>447</v>
      </c>
    </row>
    <row r="7" spans="1:2" ht="16" x14ac:dyDescent="0.2">
      <c r="B7" s="58" t="s">
        <v>448</v>
      </c>
    </row>
    <row r="8" spans="1:2" x14ac:dyDescent="0.15">
      <c r="A8" t="s">
        <v>449</v>
      </c>
      <c r="B8" t="s">
        <v>450</v>
      </c>
    </row>
    <row r="9" spans="1:2" x14ac:dyDescent="0.15">
      <c r="A9" t="s">
        <v>451</v>
      </c>
      <c r="B9" t="s">
        <v>452</v>
      </c>
    </row>
    <row r="10" spans="1:2" x14ac:dyDescent="0.15">
      <c r="B10" t="s">
        <v>453</v>
      </c>
    </row>
    <row r="11" spans="1:2" x14ac:dyDescent="0.15">
      <c r="B11" t="s">
        <v>454</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373</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395</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371</v>
      </c>
    </row>
    <row r="3" spans="1:2" x14ac:dyDescent="0.15">
      <c r="B3" s="40" t="s">
        <v>474</v>
      </c>
    </row>
    <row r="4" spans="1:2" x14ac:dyDescent="0.15">
      <c r="B4" s="40" t="s">
        <v>475</v>
      </c>
    </row>
    <row r="5" spans="1:2" x14ac:dyDescent="0.15">
      <c r="B5" s="40" t="s">
        <v>476</v>
      </c>
    </row>
    <row r="6" spans="1:2" x14ac:dyDescent="0.15">
      <c r="B6" s="40" t="s">
        <v>477</v>
      </c>
    </row>
    <row r="7" spans="1:2" x14ac:dyDescent="0.15">
      <c r="B7" s="40" t="s">
        <v>478</v>
      </c>
    </row>
    <row r="8" spans="1:2" x14ac:dyDescent="0.15">
      <c r="A8" t="s">
        <v>449</v>
      </c>
      <c r="B8" s="40" t="s">
        <v>479</v>
      </c>
    </row>
    <row r="9" spans="1:2" x14ac:dyDescent="0.15">
      <c r="A9" t="s">
        <v>451</v>
      </c>
      <c r="B9" s="40" t="s">
        <v>480</v>
      </c>
    </row>
    <row r="10" spans="1:2" x14ac:dyDescent="0.15">
      <c r="B10" s="40" t="s">
        <v>481</v>
      </c>
    </row>
    <row r="11" spans="1:2" x14ac:dyDescent="0.15">
      <c r="B11" s="40" t="s">
        <v>482</v>
      </c>
    </row>
    <row r="12" spans="1:2" x14ac:dyDescent="0.15">
      <c r="B12" s="40"/>
    </row>
    <row r="13" spans="1:2" x14ac:dyDescent="0.15">
      <c r="B13" s="40"/>
    </row>
    <row r="14" spans="1:2" x14ac:dyDescent="0.15">
      <c r="B14" s="40" t="s">
        <v>483</v>
      </c>
    </row>
    <row r="15" spans="1:2" x14ac:dyDescent="0.15">
      <c r="B15" s="40"/>
    </row>
    <row r="20" spans="2:2" x14ac:dyDescent="0.15">
      <c r="B20" t="s">
        <v>484</v>
      </c>
    </row>
    <row r="21" spans="2:2" x14ac:dyDescent="0.15">
      <c r="B21" t="s">
        <v>485</v>
      </c>
    </row>
    <row r="22" spans="2:2" x14ac:dyDescent="0.15">
      <c r="B22" t="s">
        <v>486</v>
      </c>
    </row>
    <row r="23" spans="2:2" x14ac:dyDescent="0.15">
      <c r="B23" t="s">
        <v>487</v>
      </c>
    </row>
    <row r="24" spans="2:2" x14ac:dyDescent="0.15">
      <c r="B24" t="s">
        <v>488</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499</v>
      </c>
    </row>
    <row r="36" spans="2:2" x14ac:dyDescent="0.15">
      <c r="B36" t="s">
        <v>500</v>
      </c>
    </row>
    <row r="37" spans="2:2" x14ac:dyDescent="0.15">
      <c r="B37" t="s">
        <v>398</v>
      </c>
    </row>
    <row r="38" spans="2:2" x14ac:dyDescent="0.15">
      <c r="B38" t="s">
        <v>501</v>
      </c>
    </row>
    <row r="39" spans="2:2" x14ac:dyDescent="0.15">
      <c r="B39" t="s">
        <v>502</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366</v>
      </c>
    </row>
    <row r="3" spans="2:2" x14ac:dyDescent="0.15">
      <c r="B3" t="s">
        <v>503</v>
      </c>
    </row>
    <row r="4" spans="2:2" x14ac:dyDescent="0.15">
      <c r="B4" t="s">
        <v>504</v>
      </c>
    </row>
    <row r="5" spans="2:2" x14ac:dyDescent="0.15">
      <c r="B5" t="s">
        <v>505</v>
      </c>
    </row>
    <row r="6" spans="2:2" x14ac:dyDescent="0.15">
      <c r="B6" t="s">
        <v>506</v>
      </c>
    </row>
    <row r="7" spans="2:2" x14ac:dyDescent="0.15">
      <c r="B7" t="s">
        <v>507</v>
      </c>
    </row>
    <row r="8" spans="2:2" ht="16" x14ac:dyDescent="0.2">
      <c r="B8" s="58" t="s">
        <v>508</v>
      </c>
    </row>
    <row r="9" spans="2:2" x14ac:dyDescent="0.15">
      <c r="B9" t="s">
        <v>509</v>
      </c>
    </row>
    <row r="10" spans="2:2" x14ac:dyDescent="0.15">
      <c r="B10" s="40" t="s">
        <v>510</v>
      </c>
    </row>
    <row r="11" spans="2:2" x14ac:dyDescent="0.15">
      <c r="B11" s="40" t="s">
        <v>511</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373</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398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369</v>
      </c>
    </row>
    <row r="3" spans="2:2" ht="16" x14ac:dyDescent="0.2">
      <c r="B3" s="58" t="s">
        <v>531</v>
      </c>
    </row>
    <row r="4" spans="2:2" ht="16" x14ac:dyDescent="0.2">
      <c r="B4" s="58" t="s">
        <v>532</v>
      </c>
    </row>
    <row r="5" spans="2:2" x14ac:dyDescent="0.15">
      <c r="B5" t="s">
        <v>533</v>
      </c>
    </row>
    <row r="6" spans="2:2" ht="16" x14ac:dyDescent="0.2">
      <c r="B6" s="58" t="s">
        <v>534</v>
      </c>
    </row>
    <row r="7" spans="2:2" ht="16" x14ac:dyDescent="0.2">
      <c r="B7" s="58" t="s">
        <v>535</v>
      </c>
    </row>
    <row r="8" spans="2:2" x14ac:dyDescent="0.15">
      <c r="B8" t="s">
        <v>536</v>
      </c>
    </row>
    <row r="9" spans="2:2" x14ac:dyDescent="0.15">
      <c r="B9" t="s">
        <v>537</v>
      </c>
    </row>
    <row r="10" spans="2:2" x14ac:dyDescent="0.15">
      <c r="B10" t="s">
        <v>538</v>
      </c>
    </row>
    <row r="11" spans="2:2" x14ac:dyDescent="0.15">
      <c r="B11" t="s">
        <v>539</v>
      </c>
    </row>
    <row r="14" spans="2:2" ht="16" x14ac:dyDescent="0.2">
      <c r="B14" s="58" t="s">
        <v>540</v>
      </c>
    </row>
    <row r="20" spans="2:2" x14ac:dyDescent="0.15">
      <c r="B20" t="s">
        <v>541</v>
      </c>
    </row>
    <row r="21" spans="2:2" x14ac:dyDescent="0.15">
      <c r="B21" t="s">
        <v>542</v>
      </c>
    </row>
    <row r="22" spans="2:2" x14ac:dyDescent="0.15">
      <c r="B22" t="s">
        <v>486</v>
      </c>
    </row>
    <row r="23" spans="2:2" x14ac:dyDescent="0.15">
      <c r="B23" t="s">
        <v>543</v>
      </c>
    </row>
    <row r="24" spans="2:2" x14ac:dyDescent="0.15">
      <c r="B24" t="s">
        <v>373</v>
      </c>
    </row>
    <row r="25" spans="2:2" x14ac:dyDescent="0.15">
      <c r="B25" t="s">
        <v>544</v>
      </c>
    </row>
    <row r="26" spans="2:2" x14ac:dyDescent="0.15">
      <c r="B26" t="s">
        <v>490</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527</v>
      </c>
    </row>
    <row r="36" spans="2:2" x14ac:dyDescent="0.15">
      <c r="B36" t="s">
        <v>553</v>
      </c>
    </row>
    <row r="37" spans="2:2" x14ac:dyDescent="0.15">
      <c r="B37" t="s">
        <v>471</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385</v>
      </c>
    </row>
    <row r="3" spans="2:2" x14ac:dyDescent="0.15">
      <c r="B3" t="s">
        <v>556</v>
      </c>
    </row>
    <row r="4" spans="2:2" x14ac:dyDescent="0.15">
      <c r="B4" t="s">
        <v>557</v>
      </c>
    </row>
    <row r="5" spans="2:2" x14ac:dyDescent="0.15">
      <c r="B5" t="s">
        <v>558</v>
      </c>
    </row>
    <row r="6" spans="2:2" x14ac:dyDescent="0.15">
      <c r="B6" t="s">
        <v>559</v>
      </c>
    </row>
    <row r="7" spans="2:2" x14ac:dyDescent="0.15">
      <c r="B7" t="s">
        <v>560</v>
      </c>
    </row>
    <row r="8" spans="2:2" x14ac:dyDescent="0.15">
      <c r="B8" t="s">
        <v>561</v>
      </c>
    </row>
    <row r="9" spans="2:2" x14ac:dyDescent="0.15">
      <c r="B9" t="s">
        <v>562</v>
      </c>
    </row>
    <row r="10" spans="2:2" x14ac:dyDescent="0.15">
      <c r="B10" t="s">
        <v>563</v>
      </c>
    </row>
    <row r="11" spans="2:2" x14ac:dyDescent="0.15">
      <c r="B11" t="s">
        <v>564</v>
      </c>
    </row>
    <row r="14" spans="2:2" x14ac:dyDescent="0.15">
      <c r="B14" t="s">
        <v>565</v>
      </c>
    </row>
    <row r="20" spans="2:2" x14ac:dyDescent="0.15">
      <c r="B20" t="s">
        <v>566</v>
      </c>
    </row>
    <row r="21" spans="2:2" x14ac:dyDescent="0.15">
      <c r="B21" t="s">
        <v>567</v>
      </c>
    </row>
    <row r="22" spans="2:2" x14ac:dyDescent="0.15">
      <c r="B22" t="s">
        <v>568</v>
      </c>
    </row>
    <row r="23" spans="2:2" x14ac:dyDescent="0.15">
      <c r="B23" t="s">
        <v>569</v>
      </c>
    </row>
    <row r="24" spans="2:2" x14ac:dyDescent="0.15">
      <c r="B24" t="s">
        <v>373</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470</v>
      </c>
    </row>
    <row r="37" spans="2:2" x14ac:dyDescent="0.15">
      <c r="B37" t="s">
        <v>398</v>
      </c>
    </row>
    <row r="38" spans="2:2" x14ac:dyDescent="0.15">
      <c r="B38" t="s">
        <v>581</v>
      </c>
    </row>
    <row r="39" spans="2:2" x14ac:dyDescent="0.15">
      <c r="B39" t="s">
        <v>582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2024-07-24T21:21:50Z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