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40/"/>
    </mc:Choice>
  </mc:AlternateContent>
  <xr:revisionPtr revIDLastSave="0" documentId="13_ncr:1_{BE1662AF-5746-1E46-B4DF-AED121677E0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H26" i="2"/>
  <c r="AT27" i="1" s="1"/>
  <c r="H27" i="2"/>
  <c r="AT28" i="1" s="1"/>
  <c r="H28" i="2"/>
  <c r="H29" i="2"/>
  <c r="AT30" i="1" s="1"/>
  <c r="H30" i="2"/>
  <c r="AT31" i="1" s="1"/>
  <c r="H31" i="2"/>
  <c r="AT32" i="1" s="1"/>
  <c r="H32" i="2"/>
  <c r="H33" i="2"/>
  <c r="H34" i="2"/>
  <c r="AT35" i="1" s="1"/>
  <c r="H35" i="2"/>
  <c r="H36" i="2"/>
  <c r="H37" i="2"/>
  <c r="H38" i="2"/>
  <c r="H39" i="2"/>
  <c r="AT40" i="1" s="1"/>
  <c r="H40" i="2"/>
  <c r="AT41" i="1" s="1"/>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L40" i="1" l="1"/>
  <c r="AL30" i="1"/>
  <c r="AK31" i="1"/>
  <c r="AL41" i="1"/>
  <c r="AK29" i="1"/>
  <c r="AL31" i="1"/>
  <c r="AK33" i="1"/>
  <c r="AK34" i="1"/>
  <c r="AK43" i="1"/>
  <c r="AK41" i="1"/>
  <c r="AK27" i="1"/>
  <c r="AM29" i="1"/>
  <c r="AK32" i="1"/>
  <c r="AK35" i="1"/>
  <c r="AK26" i="1"/>
  <c r="AM35" i="1"/>
  <c r="AK36" i="1"/>
  <c r="AK25" i="1"/>
  <c r="AK28" i="1"/>
  <c r="AK37" i="1"/>
  <c r="AK44" i="1"/>
  <c r="AK38" i="1"/>
  <c r="AK30" i="1"/>
  <c r="AL42"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<sst xmlns="http://schemas.openxmlformats.org/spreadsheetml/2006/main" count="909" uniqueCount="728">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</sst>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727</v>
      </c>
    </row>
    <row r="4" spans="1:193" ht="17" x14ac:dyDescent="0.2">
      <c r="A4" s="1" t="str">
        <f>IF(ISBLANK(Values!E3),"",IF(Values!$B$37="EU","computercomponent","computer"))</f>
        <v>computercomponent</v>
      </c>
      <c r="B4" s="27" t="str">
        <f>Values!B13</f>
        <v>Lenovo T540 parent</v>
      </c>
      <c r="C4" s="27" t="s">
        <v>345</v>
      </c>
      <c r="D4" s="28">
        <f>Values!B14</f>
        <v>5714401540991</v>
      </c>
      <c r="E4" s="1" t="s">
        <v>346</v>
      </c>
      <c r="F4" s="27" t="str">
        <f>SUBSTITUTE(Values!B1, "{language}", "") &amp; " " &amp; Values!B3</f>
        <v>vervangend  toetsenbord met achtergrondverlichting voor Lenovo Thinkpad E531 T540 T540P T550 L540 W540 W550S W550 W541</v>
      </c>
      <c r="G4" s="27" t="s">
        <v>345</v>
      </c>
      <c r="H4" s="1" t="str">
        <f>Values!B16</f>
        <v>computer-keyboards</v>
      </c>
      <c r="I4" s="1" t="str">
        <f>IF(ISBLANK(Values!E3),"","4730574031")</f>
        <v>4730574031</v>
      </c>
      <c r="J4" s="29" t="str">
        <f>Values!B13</f>
        <v>Lenovo T540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Lenovo T540 - DE</v>
      </c>
      <c r="C5" s="29" t="str">
        <f>IF(ISBLANK(Values!E4),"","TellusRem")</f>
        <v>TellusRem</v>
      </c>
      <c r="D5" s="28">
        <f>IF(ISBLANK(Values!E4),"",Values!E4)</f>
        <v>5714401540014</v>
      </c>
      <c r="E5" s="1" t="str">
        <f>IF(ISBLANK(Values!E4),"","EAN")</f>
        <v>EAN</v>
      </c>
      <c r="F5" s="27" t="str">
        <f>IF(ISBLANK(Values!E4),"",IF(Values!J4, SUBSTITUTE(Values!$B$1, "{language}", Values!H4) &amp; " " &amp;Values!$B$3, SUBSTITUTE(Values!$B$2, "{language}", Values!$H4) &amp; " " &amp;Values!$B$3))</f>
        <v>vervangend Duitse toetsenbord met achtergrondverlichting voor Lenovo Thinkpad E531 T540 T540P T550 L540 W540 W550S W550 W541</v>
      </c>
      <c r="G5" s="29" t="str">
        <f>IF(ISBLANK(Values!E4),"",IF(Values!$B$20="PartialUpdate","","TellusRem"))</f>
        <v/>
      </c>
      <c r="H5" s="1" t="str">
        <f>IF(ISBLANK(Values!E4),"",Values!$B$16)</f>
        <v>computer-keyboards</v>
      </c>
      <c r="I5" s="1" t="str">
        <f>IF(ISBLANK(Values!E4),"","4730574031")</f>
        <v>4730574031</v>
      </c>
      <c r="J5" s="31" t="str">
        <f>IF(ISBLANK(Values!E4),"",Values!F4 )</f>
        <v>Lenovo T540 - DE</v>
      </c>
      <c r="K5" s="27">
        <f>IF(IF(ISBLANK(Values!E4),"",IF(Values!J4, Values!$B$4, Values!$B$5))=0,"",IF(ISBLANK(Values!E4),"",IF(Values!J4, Values!$B$4, Values!$B$5)))</f>
        <v>61.99</v>
      </c>
      <c r="L5" s="27" t="str">
        <f>IF(ISBLANK(Values!E4),"",IF($CO5="DEFAULT", Values!$B$18, ""))</f>
        <v/>
      </c>
      <c r="M5" s="27" t="str">
        <f>IF(ISBLANK(Values!E4),"",Values!$M4)</f>
        <v>https://raw.githubusercontent.com/PatrickVibild/TellusAmazonPictures/master/pictures/Lenovo/T540/BL/DE/1.jpg</v>
      </c>
      <c r="N5" s="27" t="str">
        <f>IF(ISBLANK(Values!$F4),"",Values!N4)</f>
        <v>https://raw.githubusercontent.com/PatrickVibild/TellusAmazonPictures/master/pictures/Lenovo/T540/BL/DE/2.jpg</v>
      </c>
      <c r="O5" s="27" t="str">
        <f>IF(ISBLANK(Values!$F4),"",Values!O4)</f>
        <v>https://raw.githubusercontent.com/PatrickVibild/TellusAmazonPictures/master/pictures/Lenovo/T540/BL/DE/3.jpg</v>
      </c>
      <c r="P5" s="27" t="str">
        <f>IF(ISBLANK(Values!$F4),"",Values!P4)</f>
        <v>https://raw.githubusercontent.com/PatrickVibild/TellusAmazonPictures/master/pictures/Lenovo/T540/BL/DE/4.jpg</v>
      </c>
      <c r="Q5" s="27" t="str">
        <f>IF(ISBLANK(Values!$F4),"",Values!Q4)</f>
        <v>https://raw.githubusercontent.com/PatrickVibild/TellusAmazonPictures/master/pictures/Lenovo/T540/BL/DE/5.jpg</v>
      </c>
      <c r="R5" s="27" t="str">
        <f>IF(ISBLANK(Values!$F4),"",Values!R4)</f>
        <v>https://raw.githubusercontent.com/PatrickVibild/TellusAmazonPictures/master/pictures/Lenovo/T540/BL/DE/6.jpg</v>
      </c>
      <c r="S5" s="27" t="str">
        <f>IF(ISBLANK(Values!$F4),"",Values!S4)</f>
        <v>https://raw.githubusercontent.com/PatrickVibild/TellusAmazonPictures/master/pictures/Lenovo/T540/BL/DE/7.jpg</v>
      </c>
      <c r="T5" s="27" t="str">
        <f>IF(ISBLANK(Values!$F4),"",Values!T4)</f>
        <v>https://raw.githubusercontent.com/PatrickVibild/TellusAmazonPictures/master/pictures/Lenovo/T540/BL/DE/8.jpg</v>
      </c>
      <c r="U5" s="27" t="str">
        <f>IF(ISBLANK(Values!$F4),"",Values!U4)</f>
        <v>https://raw.githubusercontent.com/PatrickVibild/TellusAmazonPictures/master/pictures/Lenovo/T540/BL/DE/9.jpg</v>
      </c>
      <c r="W5" s="29" t="str">
        <f>IF(ISBLANK(Values!E4),"","Child")</f>
        <v>Child</v>
      </c>
      <c r="X5" s="29" t="str">
        <f>IF(ISBLANK(Values!E4),"",Values!$B$13)</f>
        <v>Lenovo T540 parent</v>
      </c>
      <c r="Y5" s="31" t="str">
        <f>IF(ISBLANK(Values!E4),"","Size-Color")</f>
        <v>Size-Color</v>
      </c>
      <c r="Z5" s="29" t="str">
        <f>IF(ISBLANK(Values!E4),"","variation")</f>
        <v>variation</v>
      </c>
      <c r="AA5" s="1" t="str">
        <f>IF(ISBLANK(Values!E4),"",Values!$B$20)</f>
        <v>PartialUpdate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61.99</v>
      </c>
    </row>
    <row r="6" spans="1:193" ht="64" x14ac:dyDescent="0.2">
      <c r="A6" s="1" t="str">
        <f>IF(ISBLANK(Values!E5),"",IF(Values!$B$37="EU","computercomponent","computer"))</f>
        <v>computercomponent</v>
      </c>
      <c r="B6" s="33" t="str">
        <f>IF(ISBLANK(Values!E5),"",Values!F5)</f>
        <v>Lenovo T540 BL - FR V2</v>
      </c>
      <c r="C6" s="29" t="str">
        <f>IF(ISBLANK(Values!E5),"","TellusRem")</f>
        <v>TellusRem</v>
      </c>
      <c r="D6" s="28">
        <f>IF(ISBLANK(Values!E5),"",Values!E5)</f>
        <v>5714401540304</v>
      </c>
      <c r="E6" s="1" t="str">
        <f>IF(ISBLANK(Values!E5),"","EAN")</f>
        <v>EAN</v>
      </c>
      <c r="F6" s="27" t="str">
        <f>IF(ISBLANK(Values!E5),"",IF(Values!J5, SUBSTITUTE(Values!$B$1, "{language}", Values!H5) &amp; " " &amp;Values!$B$3, SUBSTITUTE(Values!$B$2, "{language}", Values!$H5) &amp; " " &amp;Values!$B$3))</f>
        <v>vervangend Frans toetsenbord met achtergrondverlichting voor Lenovo Thinkpad E531 T540 T540P T550 L540 W540 W550S W550 W541</v>
      </c>
      <c r="G6" s="29" t="str">
        <f>IF(ISBLANK(Values!E5),"",IF(Values!$B$20="PartialUpdate","","TellusRem"))</f>
        <v/>
      </c>
      <c r="H6" s="1" t="str">
        <f>IF(ISBLANK(Values!E5),"",Values!$B$16)</f>
        <v>computer-keyboards</v>
      </c>
      <c r="I6" s="1" t="str">
        <f>IF(ISBLANK(Values!E5),"","4730574031")</f>
        <v>4730574031</v>
      </c>
      <c r="J6" s="31" t="str">
        <f>IF(ISBLANK(Values!E5),"",Values!F5 )</f>
        <v>Lenovo T540 BL - FR V2</v>
      </c>
      <c r="K6" s="27">
        <f>IF(IF(ISBLANK(Values!E5),"",IF(Values!J5, Values!$B$4, Values!$B$5))=0,"",IF(ISBLANK(Values!E5),"",IF(Values!J5, Values!$B$4, Values!$B$5)))</f>
        <v>61.99</v>
      </c>
      <c r="L6" s="27" t="str">
        <f>IF(ISBLANK(Values!E5),"",IF($CO6="DEFAULT", Values!$B$18, ""))</f>
        <v/>
      </c>
      <c r="M6" s="27" t="str">
        <f>IF(ISBLANK(Values!E5),"",Values!$M5)</f>
        <v>https://raw.githubusercontent.com/PatrickVibild/TellusAmazonPictures/master/pictures/Lenovo/T540/BL/FR/1.jpg</v>
      </c>
      <c r="N6" s="27" t="str">
        <f>IF(ISBLANK(Values!$F5),"",Values!N5)</f>
        <v>https://raw.githubusercontent.com/PatrickVibild/TellusAmazonPictures/master/pictures/Lenovo/T540/BL/FR/2.jpg</v>
      </c>
      <c r="O6" s="27" t="str">
        <f>IF(ISBLANK(Values!$F5),"",Values!O5)</f>
        <v>https://raw.githubusercontent.com/PatrickVibild/TellusAmazonPictures/master/pictures/Lenovo/T540/BL/FR/3.jpg</v>
      </c>
      <c r="P6" s="27" t="str">
        <f>IF(ISBLANK(Values!$F5),"",Values!P5)</f>
        <v>https://raw.githubusercontent.com/PatrickVibild/TellusAmazonPictures/master/pictures/Lenovo/T540/BL/FR/4.jpg</v>
      </c>
      <c r="Q6" s="27" t="str">
        <f>IF(ISBLANK(Values!$F5),"",Values!Q5)</f>
        <v>https://raw.githubusercontent.com/PatrickVibild/TellusAmazonPictures/master/pictures/Lenovo/T540/BL/FR/5.jpg</v>
      </c>
      <c r="R6" s="27" t="str">
        <f>IF(ISBLANK(Values!$F5),"",Values!R5)</f>
        <v>https://raw.githubusercontent.com/PatrickVibild/TellusAmazonPictures/master/pictures/Lenovo/T540/BL/FR/6.jpg</v>
      </c>
      <c r="S6" s="27" t="str">
        <f>IF(ISBLANK(Values!$F5),"",Values!S5)</f>
        <v>https://raw.githubusercontent.com/PatrickVibild/TellusAmazonPictures/master/pictures/Lenovo/T540/BL/FR/7.jpg</v>
      </c>
      <c r="T6" s="27" t="str">
        <f>IF(ISBLANK(Values!$F5),"",Values!T5)</f>
        <v>https://raw.githubusercontent.com/PatrickVibild/TellusAmazonPictures/master/pictures/Lenovo/T540/BL/FR/8.jpg</v>
      </c>
      <c r="U6" s="27" t="str">
        <f>IF(ISBLANK(Values!$F5),"",Values!U5)</f>
        <v>https://raw.githubusercontent.com/PatrickVibild/TellusAmazonPictures/master/pictures/Lenovo/T540/BL/FR/9.jpg</v>
      </c>
      <c r="W6" s="29" t="str">
        <f>IF(ISBLANK(Values!E5),"","Child")</f>
        <v>Child</v>
      </c>
      <c r="X6" s="29" t="str">
        <f>IF(ISBLANK(Values!E5),"",Values!$B$13)</f>
        <v>Lenovo T540 parent</v>
      </c>
      <c r="Y6" s="31" t="str">
        <f>IF(ISBLANK(Values!E5),"","Size-Color")</f>
        <v>Size-Color</v>
      </c>
      <c r="Z6" s="29" t="str">
        <f>IF(ISBLANK(Values!E5),"","variation")</f>
        <v>variation</v>
      </c>
      <c r="AA6" s="1" t="str">
        <f>IF(ISBLANK(Values!E5),"",Values!$B$20)</f>
        <v>PartialUpdate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xml:space="preserve">👉 LAYOUT - 🇫🇷 Frans GEEN achtergrondverlichting. </v>
      </c>
      <c r="AM6" s="1" t="str">
        <f>SUBSTITUTE(IF(ISBLANK(Values!E5),"",Values!$B$27),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61.99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61.99</v>
      </c>
    </row>
    <row r="7" spans="1:193" ht="64" x14ac:dyDescent="0.2">
      <c r="A7" s="1" t="str">
        <f>IF(ISBLANK(Values!E6),"",IF(Values!$B$37="EU","computercomponent","computer"))</f>
        <v>computercomponent</v>
      </c>
      <c r="B7" s="33" t="str">
        <f>IF(ISBLANK(Values!E6),"",Values!F6)</f>
        <v>Lenovo T540 - IT FBA</v>
      </c>
      <c r="C7" s="29" t="str">
        <f>IF(ISBLANK(Values!E6),"","TellusRem")</f>
        <v>TellusRem</v>
      </c>
      <c r="D7" s="28">
        <f>IF(ISBLANK(Values!E6),"",Values!E6)</f>
        <v>5714401540038</v>
      </c>
      <c r="E7" s="1" t="str">
        <f>IF(ISBLANK(Values!E6),"","EAN")</f>
        <v>EAN</v>
      </c>
      <c r="F7" s="27" t="str">
        <f>IF(ISBLANK(Values!E6),"",IF(Values!J6, SUBSTITUTE(Values!$B$1, "{language}", Values!H6) &amp; " " &amp;Values!$B$3, SUBSTITUTE(Values!$B$2, "{language}", Values!$H6) &amp; " " &amp;Values!$B$3))</f>
        <v>vervangend Italiaans toetsenbord met achtergrondverlichting voor Lenovo Thinkpad E531 T540 T540P T550 L540 W540 W550S W550 W541</v>
      </c>
      <c r="G7" s="29" t="str">
        <f>IF(ISBLANK(Values!E6),"",IF(Values!$B$20="PartialUpdate","","TellusRem"))</f>
        <v/>
      </c>
      <c r="H7" s="1" t="str">
        <f>IF(ISBLANK(Values!E6),"",Values!$B$16)</f>
        <v>computer-keyboards</v>
      </c>
      <c r="I7" s="1" t="str">
        <f>IF(ISBLANK(Values!E6),"","4730574031")</f>
        <v>4730574031</v>
      </c>
      <c r="J7" s="31" t="str">
        <f>IF(ISBLANK(Values!E6),"",Values!F6 )</f>
        <v>Lenovo T540 - IT FBA</v>
      </c>
      <c r="K7" s="27">
        <f>IF(IF(ISBLANK(Values!E6),"",IF(Values!J6, Values!$B$4, Values!$B$5))=0,"",IF(ISBLANK(Values!E6),"",IF(Values!J6, Values!$B$4, Values!$B$5)))</f>
        <v>61.99</v>
      </c>
      <c r="L7" s="27" t="str">
        <f>IF(ISBLANK(Values!E6),"",IF($CO7="DEFAULT", Values!$B$18, ""))</f>
        <v/>
      </c>
      <c r="M7" s="27" t="str">
        <f>IF(ISBLANK(Values!E6),"",Values!$M6)</f>
        <v>https://raw.githubusercontent.com/PatrickVibild/TellusAmazonPictures/master/pictures/Lenovo/T540/BL/IT/1.jpg</v>
      </c>
      <c r="N7" s="27" t="str">
        <f>IF(ISBLANK(Values!$F6),"",Values!N6)</f>
        <v>https://raw.githubusercontent.com/PatrickVibild/TellusAmazonPictures/master/pictures/Lenovo/T540/BL/IT/2.jpg</v>
      </c>
      <c r="O7" s="27" t="str">
        <f>IF(ISBLANK(Values!$F6),"",Values!O6)</f>
        <v>https://raw.githubusercontent.com/PatrickVibild/TellusAmazonPictures/master/pictures/Lenovo/T540/BL/IT/3.jpg</v>
      </c>
      <c r="P7" s="27" t="str">
        <f>IF(ISBLANK(Values!$F6),"",Values!P6)</f>
        <v>https://raw.githubusercontent.com/PatrickVibild/TellusAmazonPictures/master/pictures/Lenovo/T540/BL/IT/4.jpg</v>
      </c>
      <c r="Q7" s="27" t="str">
        <f>IF(ISBLANK(Values!$F6),"",Values!Q6)</f>
        <v>https://raw.githubusercontent.com/PatrickVibild/TellusAmazonPictures/master/pictures/Lenovo/T540/BL/IT/5.jpg</v>
      </c>
      <c r="R7" s="27" t="str">
        <f>IF(ISBLANK(Values!$F6),"",Values!R6)</f>
        <v>https://raw.githubusercontent.com/PatrickVibild/TellusAmazonPictures/master/pictures/Lenovo/T540/BL/IT/6.jpg</v>
      </c>
      <c r="S7" s="27" t="str">
        <f>IF(ISBLANK(Values!$F6),"",Values!S6)</f>
        <v>https://raw.githubusercontent.com/PatrickVibild/TellusAmazonPictures/master/pictures/Lenovo/T540/BL/IT/7.jpg</v>
      </c>
      <c r="T7" s="27" t="str">
        <f>IF(ISBLANK(Values!$F6),"",Values!T6)</f>
        <v>https://raw.githubusercontent.com/PatrickVibild/TellusAmazonPictures/master/pictures/Lenovo/T540/BL/IT/8.jpg</v>
      </c>
      <c r="U7" s="27" t="str">
        <f>IF(ISBLANK(Values!$F6),"",Values!U6)</f>
        <v>https://raw.githubusercontent.com/PatrickVibild/TellusAmazonPictures/master/pictures/Lenovo/T540/BL/IT/9.jpg</v>
      </c>
      <c r="W7" s="29" t="str">
        <f>IF(ISBLANK(Values!E6),"","Child")</f>
        <v>Child</v>
      </c>
      <c r="X7" s="29" t="str">
        <f>IF(ISBLANK(Values!E6),"",Values!$B$13)</f>
        <v>Lenovo T540 parent</v>
      </c>
      <c r="Y7" s="31" t="str">
        <f>IF(ISBLANK(Values!E6),"","Size-Color")</f>
        <v>Size-Color</v>
      </c>
      <c r="Z7" s="29" t="str">
        <f>IF(ISBLANK(Values!E6),"","variation")</f>
        <v>variation</v>
      </c>
      <c r="AA7" s="1" t="str">
        <f>IF(ISBLANK(Values!E6),"",Values!$B$20)</f>
        <v>PartialUpdate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xml:space="preserve">👉 LAYOUT - 🇮🇹 Italiaans GEEN achtergrondverlichting. </v>
      </c>
      <c r="AM7" s="1" t="str">
        <f>SUBSTITUTE(IF(ISBLANK(Values!E6),"",Values!$B$27),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61.99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61.99</v>
      </c>
    </row>
    <row r="8" spans="1:193" ht="64" x14ac:dyDescent="0.2">
      <c r="A8" s="1" t="str">
        <f>IF(ISBLANK(Values!E7),"",IF(Values!$B$37="EU","computercomponent","computer"))</f>
        <v>computercomponent</v>
      </c>
      <c r="B8" s="33" t="str">
        <f>IF(ISBLANK(Values!E7),"",Values!F7)</f>
        <v>Lenovo T540 - ES FBA</v>
      </c>
      <c r="C8" s="29" t="str">
        <f>IF(ISBLANK(Values!E7),"","TellusRem")</f>
        <v>TellusRem</v>
      </c>
      <c r="D8" s="28">
        <f>IF(ISBLANK(Values!E7),"",Values!E7)</f>
        <v>5714401540045</v>
      </c>
      <c r="E8" s="1" t="str">
        <f>IF(ISBLANK(Values!E7),"","EAN")</f>
        <v>EAN</v>
      </c>
      <c r="F8" s="27" t="str">
        <f>IF(ISBLANK(Values!E7),"",IF(Values!J7, SUBSTITUTE(Values!$B$1, "{language}", Values!H7) &amp; " " &amp;Values!$B$3, SUBSTITUTE(Values!$B$2, "{language}", Values!$H7) &amp; " " &amp;Values!$B$3))</f>
        <v>vervangend Spaans toetsenbord met achtergrondverlichting voor Lenovo Thinkpad E531 T540 T540P T550 L540 W540 W550S W550 W541</v>
      </c>
      <c r="G8" s="29" t="str">
        <f>IF(ISBLANK(Values!E7),"",IF(Values!$B$20="PartialUpdate","","TellusRem"))</f>
        <v/>
      </c>
      <c r="H8" s="1" t="str">
        <f>IF(ISBLANK(Values!E7),"",Values!$B$16)</f>
        <v>computer-keyboards</v>
      </c>
      <c r="I8" s="1" t="str">
        <f>IF(ISBLANK(Values!E7),"","4730574031")</f>
        <v>4730574031</v>
      </c>
      <c r="J8" s="31" t="str">
        <f>IF(ISBLANK(Values!E7),"",Values!F7 )</f>
        <v>Lenovo T540 - ES FBA</v>
      </c>
      <c r="K8" s="27">
        <f>IF(IF(ISBLANK(Values!E7),"",IF(Values!J7, Values!$B$4, Values!$B$5))=0,"",IF(ISBLANK(Values!E7),"",IF(Values!J7, Values!$B$4, Values!$B$5)))</f>
        <v>61.99</v>
      </c>
      <c r="L8" s="27" t="str">
        <f>IF(ISBLANK(Values!E7),"",IF($CO8="DEFAULT", Values!$B$18, ""))</f>
        <v/>
      </c>
      <c r="M8" s="27" t="str">
        <f>IF(ISBLANK(Values!E7),"",Values!$M7)</f>
        <v>https://raw.githubusercontent.com/PatrickVibild/TellusAmazonPictures/master/pictures/Lenovo/T540/BL/ES/1.jpg</v>
      </c>
      <c r="N8" s="27" t="str">
        <f>IF(ISBLANK(Values!$F7),"",Values!N7)</f>
        <v>https://raw.githubusercontent.com/PatrickVibild/TellusAmazonPictures/master/pictures/Lenovo/T540/BL/ES/2.jpg</v>
      </c>
      <c r="O8" s="27" t="str">
        <f>IF(ISBLANK(Values!$F7),"",Values!O7)</f>
        <v>https://raw.githubusercontent.com/PatrickVibild/TellusAmazonPictures/master/pictures/Lenovo/T540/BL/ES/3.jpg</v>
      </c>
      <c r="P8" s="27" t="str">
        <f>IF(ISBLANK(Values!$F7),"",Values!P7)</f>
        <v>https://raw.githubusercontent.com/PatrickVibild/TellusAmazonPictures/master/pictures/Lenovo/T540/BL/ES/4.jpg</v>
      </c>
      <c r="Q8" s="27" t="str">
        <f>IF(ISBLANK(Values!$F7),"",Values!Q7)</f>
        <v>https://raw.githubusercontent.com/PatrickVibild/TellusAmazonPictures/master/pictures/Lenovo/T540/BL/ES/5.jpg</v>
      </c>
      <c r="R8" s="27" t="str">
        <f>IF(ISBLANK(Values!$F7),"",Values!R7)</f>
        <v>https://raw.githubusercontent.com/PatrickVibild/TellusAmazonPictures/master/pictures/Lenovo/T540/BL/ES/6.jpg</v>
      </c>
      <c r="S8" s="27" t="str">
        <f>IF(ISBLANK(Values!$F7),"",Values!S7)</f>
        <v>https://raw.githubusercontent.com/PatrickVibild/TellusAmazonPictures/master/pictures/Lenovo/T540/BL/ES/7.jpg</v>
      </c>
      <c r="T8" s="27" t="str">
        <f>IF(ISBLANK(Values!$F7),"",Values!T7)</f>
        <v>https://raw.githubusercontent.com/PatrickVibild/TellusAmazonPictures/master/pictures/Lenovo/T540/BL/ES/8.jpg</v>
      </c>
      <c r="U8" s="27" t="str">
        <f>IF(ISBLANK(Values!$F7),"",Values!U7)</f>
        <v>https://raw.githubusercontent.com/PatrickVibild/TellusAmazonPictures/master/pictures/Lenovo/T540/BL/ES/9.jpg</v>
      </c>
      <c r="W8" s="29" t="str">
        <f>IF(ISBLANK(Values!E7),"","Child")</f>
        <v>Child</v>
      </c>
      <c r="X8" s="29" t="str">
        <f>IF(ISBLANK(Values!E7),"",Values!$B$13)</f>
        <v>Lenovo T540 parent</v>
      </c>
      <c r="Y8" s="31" t="str">
        <f>IF(ISBLANK(Values!E7),"","Size-Color")</f>
        <v>Size-Color</v>
      </c>
      <c r="Z8" s="29" t="str">
        <f>IF(ISBLANK(Values!E7),"","variation")</f>
        <v>variation</v>
      </c>
      <c r="AA8" s="1" t="str">
        <f>IF(ISBLANK(Values!E7),"",Values!$B$20)</f>
        <v>PartialUpdate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xml:space="preserve">👉 LAYOUT - 🇪🇸 Spaans GEEN achtergrondverlichting. </v>
      </c>
      <c r="AM8" s="1" t="str">
        <f>SUBSTITUTE(IF(ISBLANK(Values!E7),"",Values!$B$27),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61.99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61.99</v>
      </c>
    </row>
    <row r="9" spans="1:193" ht="64" x14ac:dyDescent="0.2">
      <c r="A9" s="1" t="str">
        <f>IF(ISBLANK(Values!E8),"",IF(Values!$B$37="EU","computercomponent","computer"))</f>
        <v>computercomponent</v>
      </c>
      <c r="B9" s="33" t="str">
        <f>IF(ISBLANK(Values!E8),"",Values!F8)</f>
        <v>Lenovo T540 - UK FBA</v>
      </c>
      <c r="C9" s="29" t="str">
        <f>IF(ISBLANK(Values!E8),"","TellusRem")</f>
        <v>TellusRem</v>
      </c>
      <c r="D9" s="28">
        <f>IF(ISBLANK(Values!E8),"",Values!E8)</f>
        <v>5714401540052</v>
      </c>
      <c r="E9" s="1" t="str">
        <f>IF(ISBLANK(Values!E8),"","EAN")</f>
        <v>EAN</v>
      </c>
      <c r="F9" s="27" t="str">
        <f>IF(ISBLANK(Values!E8),"",IF(Values!J8, SUBSTITUTE(Values!$B$1, "{language}", Values!H8) &amp; " " &amp;Values!$B$3, SUBSTITUTE(Values!$B$2, "{language}", Values!$H8) &amp; " " &amp;Values!$B$3))</f>
        <v>vervangend UK toetsenbord met achtergrondverlichting voor Lenovo Thinkpad E531 T540 T540P T550 L540 W540 W550S W550 W541</v>
      </c>
      <c r="G9" s="29" t="str">
        <f>IF(ISBLANK(Values!E8),"",IF(Values!$B$20="PartialUpdate","","TellusRem"))</f>
        <v/>
      </c>
      <c r="H9" s="1" t="str">
        <f>IF(ISBLANK(Values!E8),"",Values!$B$16)</f>
        <v>computer-keyboards</v>
      </c>
      <c r="I9" s="1" t="str">
        <f>IF(ISBLANK(Values!E8),"","4730574031")</f>
        <v>4730574031</v>
      </c>
      <c r="J9" s="31" t="str">
        <f>IF(ISBLANK(Values!E8),"",Values!F8 )</f>
        <v>Lenovo T540 - UK FBA</v>
      </c>
      <c r="K9" s="27">
        <f>IF(IF(ISBLANK(Values!E8),"",IF(Values!J8, Values!$B$4, Values!$B$5))=0,"",IF(ISBLANK(Values!E8),"",IF(Values!J8, Values!$B$4, Values!$B$5)))</f>
        <v>61.99</v>
      </c>
      <c r="L9" s="27" t="str">
        <f>IF(ISBLANK(Values!E8),"",IF($CO9="DEFAULT", Values!$B$18, ""))</f>
        <v/>
      </c>
      <c r="M9" s="27" t="str">
        <f>IF(ISBLANK(Values!E8),"",Values!$M8)</f>
        <v>https://raw.githubusercontent.com/PatrickVibild/TellusAmazonPictures/master/pictures/Lenovo/T540/BL/UK/1.jpg</v>
      </c>
      <c r="N9" s="27" t="str">
        <f>IF(ISBLANK(Values!$F8),"",Values!N8)</f>
        <v>https://raw.githubusercontent.com/PatrickVibild/TellusAmazonPictures/master/pictures/Lenovo/T540/BL/UK/2.jpg</v>
      </c>
      <c r="O9" s="27" t="str">
        <f>IF(ISBLANK(Values!$F8),"",Values!O8)</f>
        <v>https://raw.githubusercontent.com/PatrickVibild/TellusAmazonPictures/master/pictures/Lenovo/T540/BL/UK/3.jpg</v>
      </c>
      <c r="P9" s="27" t="str">
        <f>IF(ISBLANK(Values!$F8),"",Values!P8)</f>
        <v>https://raw.githubusercontent.com/PatrickVibild/TellusAmazonPictures/master/pictures/Lenovo/T540/BL/UK/4.jpg</v>
      </c>
      <c r="Q9" s="27" t="str">
        <f>IF(ISBLANK(Values!$F8),"",Values!Q8)</f>
        <v>https://raw.githubusercontent.com/PatrickVibild/TellusAmazonPictures/master/pictures/Lenovo/T540/BL/UK/5.jpg</v>
      </c>
      <c r="R9" s="27" t="str">
        <f>IF(ISBLANK(Values!$F8),"",Values!R8)</f>
        <v>https://raw.githubusercontent.com/PatrickVibild/TellusAmazonPictures/master/pictures/Lenovo/T540/BL/UK/6.jpg</v>
      </c>
      <c r="S9" s="27" t="str">
        <f>IF(ISBLANK(Values!$F8),"",Values!S8)</f>
        <v>https://raw.githubusercontent.com/PatrickVibild/TellusAmazonPictures/master/pictures/Lenovo/T540/BL/UK/7.jpg</v>
      </c>
      <c r="T9" s="27" t="str">
        <f>IF(ISBLANK(Values!$F8),"",Values!T8)</f>
        <v>https://raw.githubusercontent.com/PatrickVibild/TellusAmazonPictures/master/pictures/Lenovo/T540/BL/UK/8.jpg</v>
      </c>
      <c r="U9" s="27" t="str">
        <f>IF(ISBLANK(Values!$F8),"",Values!U8)</f>
        <v>https://raw.githubusercontent.com/PatrickVibild/TellusAmazonPictures/master/pictures/Lenovo/T540/BL/UK/9.jpg</v>
      </c>
      <c r="W9" s="29" t="str">
        <f>IF(ISBLANK(Values!E8),"","Child")</f>
        <v>Child</v>
      </c>
      <c r="X9" s="29" t="str">
        <f>IF(ISBLANK(Values!E8),"",Values!$B$13)</f>
        <v>Lenovo T540 parent</v>
      </c>
      <c r="Y9" s="31" t="str">
        <f>IF(ISBLANK(Values!E8),"","Size-Color")</f>
        <v>Size-Color</v>
      </c>
      <c r="Z9" s="29" t="str">
        <f>IF(ISBLANK(Values!E8),"","variation")</f>
        <v>variation</v>
      </c>
      <c r="AA9" s="1" t="str">
        <f>IF(ISBLANK(Values!E8),"",Values!$B$20)</f>
        <v>PartialUpdate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xml:space="preserve">👉 LAYOUT - 🇬🇧 UK GEEN achtergrondverlichting. </v>
      </c>
      <c r="AM9" s="1" t="str">
        <f>SUBSTITUTE(IF(ISBLANK(Values!E8),"",Values!$B$27),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61.99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61.99</v>
      </c>
    </row>
    <row r="10" spans="1:193" ht="64" x14ac:dyDescent="0.2">
      <c r="A10" s="1" t="str">
        <f>IF(ISBLANK(Values!E9),"",IF(Values!$B$37="EU","computercomponent","computer"))</f>
        <v>computercomponent</v>
      </c>
      <c r="B10" s="33" t="str">
        <f>IF(ISBLANK(Values!E9),"",Values!F9)</f>
        <v>Lenovo T540 BL - NOR</v>
      </c>
      <c r="C10" s="29" t="str">
        <f>IF(ISBLANK(Values!E9),"","TellusRem")</f>
        <v>TellusRem</v>
      </c>
      <c r="D10" s="28">
        <f>IF(ISBLANK(Values!E9),"",Values!E9)</f>
        <v>5714401540069</v>
      </c>
      <c r="E10" s="1" t="str">
        <f>IF(ISBLANK(Values!E9),"","EAN")</f>
        <v>EAN</v>
      </c>
      <c r="F10" s="27" t="str">
        <f>IF(ISBLANK(Values!E9),"",IF(Values!J9, SUBSTITUTE(Values!$B$1, "{language}", Values!H9) &amp; " " &amp;Values!$B$3, SUBSTITUTE(Values!$B$2, "{language}", Values!$H9) &amp; " " &amp;Values!$B$3))</f>
        <v>vervangend Scandinavisch - Scandinavisch toetsenbord met achtergrondverlichting voor Lenovo Thinkpad E531 T540 T540P T550 L540 W540 W550S W550 W541</v>
      </c>
      <c r="G10" s="29" t="str">
        <f>IF(ISBLANK(Values!E9),"",IF(Values!$B$20="PartialUpdate","","TellusRem"))</f>
        <v/>
      </c>
      <c r="H10" s="1" t="str">
        <f>IF(ISBLANK(Values!E9),"",Values!$B$16)</f>
        <v>computer-keyboards</v>
      </c>
      <c r="I10" s="1" t="str">
        <f>IF(ISBLANK(Values!E9),"","4730574031")</f>
        <v>4730574031</v>
      </c>
      <c r="J10" s="31" t="str">
        <f>IF(ISBLANK(Values!E9),"",Values!F9 )</f>
        <v>Lenovo T540 BL - NOR</v>
      </c>
      <c r="K10" s="27">
        <f>IF(IF(ISBLANK(Values!E9),"",IF(Values!J9, Values!$B$4, Values!$B$5))=0,"",IF(ISBLANK(Values!E9),"",IF(Values!J9, Values!$B$4, Values!$B$5)))</f>
        <v>61.99</v>
      </c>
      <c r="L10" s="27">
        <f>IF(ISBLANK(Values!E9),"",IF($CO10="DEFAULT", Values!$B$18, ""))</f>
        <v>5</v>
      </c>
      <c r="M10" s="27" t="str">
        <f>IF(ISBLANK(Values!E9),"",Values!$M9)</f>
        <v>https://raw.githubusercontent.com/PatrickVibild/TellusAmazonPictures/master/pictures/Lenovo/T540/BL/NOR/1.jpg</v>
      </c>
      <c r="N10" s="27" t="str">
        <f>IF(ISBLANK(Values!$F9),"",Values!N9)</f>
        <v>https://raw.githubusercontent.com/PatrickVibild/TellusAmazonPictures/master/pictures/Lenovo/T540/BL/NOR/2.jpg</v>
      </c>
      <c r="O10" s="27" t="str">
        <f>IF(ISBLANK(Values!$F9),"",Values!O9)</f>
        <v>https://raw.githubusercontent.com/PatrickVibild/TellusAmazonPictures/master/pictures/Lenovo/T540/BL/NOR/3.jpg</v>
      </c>
      <c r="P10" s="27" t="str">
        <f>IF(ISBLANK(Values!$F9),"",Values!P9)</f>
        <v>https://raw.githubusercontent.com/PatrickVibild/TellusAmazonPictures/master/pictures/Lenovo/T540/BL/NOR/4.jpg</v>
      </c>
      <c r="Q10" s="27" t="str">
        <f>IF(ISBLANK(Values!$F9),"",Values!Q9)</f>
        <v>https://raw.githubusercontent.com/PatrickVibild/TellusAmazonPictures/master/pictures/Lenovo/T540/BL/NOR/5.jpg</v>
      </c>
      <c r="R10" s="27" t="str">
        <f>IF(ISBLANK(Values!$F9),"",Values!R9)</f>
        <v>https://raw.githubusercontent.com/PatrickVibild/TellusAmazonPictures/master/pictures/Lenovo/T540/BL/NOR/6.jpg</v>
      </c>
      <c r="S10" s="27" t="str">
        <f>IF(ISBLANK(Values!$F9),"",Values!S9)</f>
        <v>https://raw.githubusercontent.com/PatrickVibild/TellusAmazonPictures/master/pictures/Lenovo/T540/BL/NOR/7.jpg</v>
      </c>
      <c r="T10" s="27" t="str">
        <f>IF(ISBLANK(Values!$F9),"",Values!T9)</f>
        <v>https://raw.githubusercontent.com/PatrickVibild/TellusAmazonPictures/master/pictures/Lenovo/T540/BL/NOR/8.jpg</v>
      </c>
      <c r="U10" s="27" t="str">
        <f>IF(ISBLANK(Values!$F9),"",Values!U9)</f>
        <v>https://raw.githubusercontent.com/PatrickVibild/TellusAmazonPictures/master/pictures/Lenovo/T540/BL/NOR/9.jpg</v>
      </c>
      <c r="W10" s="29" t="str">
        <f>IF(ISBLANK(Values!E9),"","Child")</f>
        <v>Child</v>
      </c>
      <c r="X10" s="29" t="str">
        <f>IF(ISBLANK(Values!E9),"",Values!$B$13)</f>
        <v>Lenovo T540 parent</v>
      </c>
      <c r="Y10" s="31" t="str">
        <f>IF(ISBLANK(Values!E9),"","Size-Color")</f>
        <v>Size-Color</v>
      </c>
      <c r="Z10" s="29" t="str">
        <f>IF(ISBLANK(Values!E9),"","variation")</f>
        <v>variation</v>
      </c>
      <c r="AA10" s="1" t="str">
        <f>IF(ISBLANK(Values!E9),"",Values!$B$20)</f>
        <v>PartialUpdate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xml:space="preserve">👉 LAYOUT - 🇸🇪 🇫🇮 🇳🇴 🇩🇰 Scandinavisch - Scandinavisch GEEN achtergrondverlichting. </v>
      </c>
      <c r="AM10" s="1" t="str">
        <f>SUBSTITUTE(IF(ISBLANK(Values!E9),"",Values!$B$27),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61.99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61.99</v>
      </c>
    </row>
    <row r="11" spans="1:193" ht="64" x14ac:dyDescent="0.2">
      <c r="A11" s="1" t="str">
        <f>IF(ISBLANK(Values!E10),"",IF(Values!$B$37="EU","computercomponent","computer"))</f>
        <v>computercomponent</v>
      </c>
      <c r="B11" s="33" t="str">
        <f>IF(ISBLANK(Values!E10),"",Values!F10)</f>
        <v>Lenovo T540 - BE</v>
      </c>
      <c r="C11" s="29" t="str">
        <f>IF(ISBLANK(Values!E10),"","TellusRem")</f>
        <v>TellusRem</v>
      </c>
      <c r="D11" s="28">
        <f>IF(ISBLANK(Values!E10),"",Values!E10)</f>
        <v>5714401540076</v>
      </c>
      <c r="E11" s="1" t="str">
        <f>IF(ISBLANK(Values!E10),"","EAN")</f>
        <v>EAN</v>
      </c>
      <c r="F11" s="27" t="str">
        <f>IF(ISBLANK(Values!E10),"",IF(Values!J10, SUBSTITUTE(Values!$B$1, "{language}", Values!H10) &amp; " " &amp;Values!$B$3, SUBSTITUTE(Values!$B$2, "{language}", Values!$H10) &amp; " " &amp;Values!$B$3))</f>
        <v>vervangend Belgisch toetsenbord met achtergrondverlichting voor Lenovo Thinkpad E531 T540 T540P T550 L540 W540 W550S W550 W541</v>
      </c>
      <c r="G11" s="29" t="str">
        <f>IF(ISBLANK(Values!E10),"",IF(Values!$B$20="PartialUpdate","","TellusRem"))</f>
        <v/>
      </c>
      <c r="H11" s="1" t="str">
        <f>IF(ISBLANK(Values!E10),"",Values!$B$16)</f>
        <v>computer-keyboards</v>
      </c>
      <c r="I11" s="1" t="str">
        <f>IF(ISBLANK(Values!E10),"","4730574031")</f>
        <v>4730574031</v>
      </c>
      <c r="J11" s="31" t="str">
        <f>IF(ISBLANK(Values!E10),"",Values!F10 )</f>
        <v>Lenovo T540 - BE</v>
      </c>
      <c r="K11" s="27">
        <f>IF(IF(ISBLANK(Values!E10),"",IF(Values!J10, Values!$B$4, Values!$B$5))=0,"",IF(ISBLANK(Values!E10),"",IF(Values!J10, Values!$B$4, Values!$B$5)))</f>
        <v>61.99</v>
      </c>
      <c r="L11" s="27" t="str">
        <f>IF(ISBLANK(Values!E10),"",IF($CO11="DEFAULT", Values!$B$18, ""))</f>
        <v/>
      </c>
      <c r="M11" s="27" t="str">
        <f>IF(ISBLANK(Values!E10),"",Values!$M10)</f>
        <v>https://download.lenovo.com/Images/Parts/04Y2471/04Y2471_A.jpg</v>
      </c>
      <c r="N11" s="27" t="str">
        <f>IF(ISBLANK(Values!$F10),"",Values!N10)</f>
        <v>https://download.lenovo.com/Images/Parts/04Y2471/04Y2471_B.jpg</v>
      </c>
      <c r="O11" s="27" t="str">
        <f>IF(ISBLANK(Values!$F10),"",Values!O10)</f>
        <v>https://download.lenovo.com/Images/Parts/04Y2471/04Y2471_details.jpg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T540 parent</v>
      </c>
      <c r="Y11" s="31" t="str">
        <f>IF(ISBLANK(Values!E10),"","Size-Color")</f>
        <v>Size-Color</v>
      </c>
      <c r="Z11" s="29" t="str">
        <f>IF(ISBLANK(Values!E10),"","variation")</f>
        <v>variation</v>
      </c>
      <c r="AA11" s="1" t="str">
        <f>IF(ISBLANK(Values!E10),"",Values!$B$20)</f>
        <v>PartialUpdate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4"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xml:space="preserve">👉 LAYOUT - 🇧🇪 Belgisch GEEN achtergrondverlichting. </v>
      </c>
      <c r="AM11" s="1" t="str">
        <f>SUBSTITUTE(IF(ISBLANK(Values!E10),"",Values!$B$27),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1" s="27" t="str">
        <f>IF(ISBLANK(Values!E10),"",Values!H10)</f>
        <v>Belgisch</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1" s="1" t="str">
        <f>IF(ISBLANK(Values!E10),"","No")</f>
        <v>No</v>
      </c>
      <c r="DA11" s="1" t="str">
        <f>IF(ISBLANK(Values!E10),"","No")</f>
        <v>No</v>
      </c>
      <c r="DO11" s="1" t="str">
        <f>IF(ISBLANK(Values!E10),"","Parts")</f>
        <v>Parts</v>
      </c>
      <c r="DP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Y11" t="str">
        <f>IF(ISBLANK(Values!$E10), "", "not_applicable")</f>
        <v>not_applicable</v>
      </c>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61.99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61.99</v>
      </c>
    </row>
    <row r="12" spans="1:193" ht="64" x14ac:dyDescent="0.2">
      <c r="A12" s="1" t="str">
        <f>IF(ISBLANK(Values!E11),"",IF(Values!$B$37="EU","computercomponent","computer"))</f>
        <v>computercomponent</v>
      </c>
      <c r="B12" s="33" t="str">
        <f>IF(ISBLANK(Values!E11),"",Values!F11)</f>
        <v>Lenovo T540 BL - BG</v>
      </c>
      <c r="C12" s="29" t="str">
        <f>IF(ISBLANK(Values!E11),"","TellusRem")</f>
        <v>TellusRem</v>
      </c>
      <c r="D12" s="28">
        <f>IF(ISBLANK(Values!E11),"",Values!E11)</f>
        <v>5714401540083</v>
      </c>
      <c r="E12" s="1" t="str">
        <f>IF(ISBLANK(Values!E11),"","EAN")</f>
        <v>EAN</v>
      </c>
      <c r="F12" s="27" t="str">
        <f>IF(ISBLANK(Values!E11),"",IF(Values!J11, SUBSTITUTE(Values!$B$1, "{language}", Values!H11) &amp; " " &amp;Values!$B$3, SUBSTITUTE(Values!$B$2, "{language}", Values!$H11) &amp; " " &amp;Values!$B$3))</f>
        <v>vervangend Bulgaars toetsenbord met achtergrondverlichting voor Lenovo Thinkpad E531 T540 T540P T550 L540 W540 W550S W550 W541</v>
      </c>
      <c r="G12" s="29" t="str">
        <f>IF(ISBLANK(Values!E11),"",IF(Values!$B$20="PartialUpdate","","TellusRem"))</f>
        <v/>
      </c>
      <c r="H12" s="1" t="str">
        <f>IF(ISBLANK(Values!E11),"",Values!$B$16)</f>
        <v>computer-keyboards</v>
      </c>
      <c r="I12" s="1" t="str">
        <f>IF(ISBLANK(Values!E11),"","4730574031")</f>
        <v>4730574031</v>
      </c>
      <c r="J12" s="31" t="str">
        <f>IF(ISBLANK(Values!E11),"",Values!F11 )</f>
        <v>Lenovo T540 BL - BG</v>
      </c>
      <c r="K12" s="27">
        <f>IF(IF(ISBLANK(Values!E11),"",IF(Values!J11, Values!$B$4, Values!$B$5))=0,"",IF(ISBLANK(Values!E11),"",IF(Values!J11, Values!$B$4, Values!$B$5)))</f>
        <v>61.99</v>
      </c>
      <c r="L12" s="27">
        <f>IF(ISBLANK(Values!E11),"",IF($CO12="DEFAULT", Values!$B$18, ""))</f>
        <v>5</v>
      </c>
      <c r="M12" s="27" t="str">
        <f>IF(ISBLANK(Values!E11),"",Values!$M11)</f>
        <v>https://download.lenovo.com/Images/Parts/04Y2394/04Y2394_A.jpg</v>
      </c>
      <c r="N12" s="27" t="str">
        <f>IF(ISBLANK(Values!$F11),"",Values!N11)</f>
        <v>https://download.lenovo.com/Images/Parts/04Y2394/04Y2394_B.jpg</v>
      </c>
      <c r="O12" s="27" t="str">
        <f>IF(ISBLANK(Values!$F11),"",Values!O11)</f>
        <v>https://download.lenovo.com/Images/Parts/04Y2394/04Y2394_details.jpg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T540 parent</v>
      </c>
      <c r="Y12" s="31" t="str">
        <f>IF(ISBLANK(Values!E11),"","Size-Color")</f>
        <v>Size-Color</v>
      </c>
      <c r="Z12" s="29" t="str">
        <f>IF(ISBLANK(Values!E11),"","variation")</f>
        <v>variation</v>
      </c>
      <c r="AA12" s="1" t="str">
        <f>IF(ISBLANK(Values!E11),"",Values!$B$20)</f>
        <v>PartialUpdate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4"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xml:space="preserve">👉 LAYOUT - 🇧🇬 Bulgaars GEEN achtergrondverlichting. </v>
      </c>
      <c r="AM12" s="1" t="str">
        <f>SUBSTITUTE(IF(ISBLANK(Values!E11),"",Values!$B$27),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2" s="27" t="str">
        <f>IF(ISBLANK(Values!E11),"",Values!H11)</f>
        <v>Bulgaars</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2" s="1" t="str">
        <f>IF(ISBLANK(Values!E11),"","No")</f>
        <v>No</v>
      </c>
      <c r="DA12" s="1" t="str">
        <f>IF(ISBLANK(Values!E11),"","No")</f>
        <v>No</v>
      </c>
      <c r="DO12" s="1" t="str">
        <f>IF(ISBLANK(Values!E11),"","Parts")</f>
        <v>Parts</v>
      </c>
      <c r="DP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Y12" t="str">
        <f>IF(ISBLANK(Values!$E11), "", "not_applicable")</f>
        <v>not_applicable</v>
      </c>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61.99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61.99</v>
      </c>
    </row>
    <row r="13" spans="1:193" ht="64" x14ac:dyDescent="0.2">
      <c r="A13" s="1" t="str">
        <f>IF(ISBLANK(Values!E12),"",IF(Values!$B$37="EU","computercomponent","computer"))</f>
        <v>computercomponent</v>
      </c>
      <c r="B13" s="33" t="str">
        <f>IF(ISBLANK(Values!E12),"",Values!F12)</f>
        <v>Lenovo T540 BL - CZ</v>
      </c>
      <c r="C13" s="29" t="str">
        <f>IF(ISBLANK(Values!E12),"","TellusRem")</f>
        <v>TellusRem</v>
      </c>
      <c r="D13" s="28">
        <f>IF(ISBLANK(Values!E12),"",Values!E12)</f>
        <v>5714401540090</v>
      </c>
      <c r="E13" s="1" t="str">
        <f>IF(ISBLANK(Values!E12),"","EAN")</f>
        <v>EAN</v>
      </c>
      <c r="F13" s="27" t="str">
        <f>IF(ISBLANK(Values!E12),"",IF(Values!J12, SUBSTITUTE(Values!$B$1, "{language}", Values!H12) &amp; " " &amp;Values!$B$3, SUBSTITUTE(Values!$B$2, "{language}", Values!$H12) &amp; " " &amp;Values!$B$3))</f>
        <v>vervangend Tsjechisch toetsenbord met achtergrondverlichting voor Lenovo Thinkpad E531 T540 T540P T550 L540 W540 W550S W550 W541</v>
      </c>
      <c r="G13" s="29" t="str">
        <f>IF(ISBLANK(Values!E12),"",IF(Values!$B$20="PartialUpdate","","TellusRem"))</f>
        <v/>
      </c>
      <c r="H13" s="1" t="str">
        <f>IF(ISBLANK(Values!E12),"",Values!$B$16)</f>
        <v>computer-keyboards</v>
      </c>
      <c r="I13" s="1" t="str">
        <f>IF(ISBLANK(Values!E12),"","4730574031")</f>
        <v>4730574031</v>
      </c>
      <c r="J13" s="31" t="str">
        <f>IF(ISBLANK(Values!E12),"",Values!F12 )</f>
        <v>Lenovo T540 BL - CZ</v>
      </c>
      <c r="K13" s="27">
        <f>IF(IF(ISBLANK(Values!E12),"",IF(Values!J12, Values!$B$4, Values!$B$5))=0,"",IF(ISBLANK(Values!E12),"",IF(Values!J12, Values!$B$4, Values!$B$5)))</f>
        <v>61.99</v>
      </c>
      <c r="L13" s="27">
        <f>IF(ISBLANK(Values!E12),"",IF($CO13="DEFAULT", Values!$B$18, ""))</f>
        <v>5</v>
      </c>
      <c r="M13" s="27" t="str">
        <f>IF(ISBLANK(Values!E12),"",Values!$M12)</f>
        <v>https://download.lenovo.com/Images/Parts/04Y2395/04Y2395_A.jpg</v>
      </c>
      <c r="N13" s="27" t="str">
        <f>IF(ISBLANK(Values!$F12),"",Values!N12)</f>
        <v>https://download.lenovo.com/Images/Parts/04Y2395/04Y2395_B.jpg</v>
      </c>
      <c r="O13" s="27" t="str">
        <f>IF(ISBLANK(Values!$F12),"",Values!O12)</f>
        <v>https://download.lenovo.com/Images/Parts/04Y2395/04Y2395_details.jpg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T540 parent</v>
      </c>
      <c r="Y13" s="31" t="str">
        <f>IF(ISBLANK(Values!E12),"","Size-Color")</f>
        <v>Size-Color</v>
      </c>
      <c r="Z13" s="29" t="str">
        <f>IF(ISBLANK(Values!E12),"","variation")</f>
        <v>variation</v>
      </c>
      <c r="AA13" s="1" t="str">
        <f>IF(ISBLANK(Values!E12),"",Values!$B$20)</f>
        <v>PartialUpdate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xml:space="preserve">👉 LAYOUT - 🇨🇿 Tsjechisch GEEN achtergrondverlichting. </v>
      </c>
      <c r="AM13" s="1" t="str">
        <f>SUBSTITUTE(IF(ISBLANK(Values!E12),"",Values!$B$27),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3" s="27" t="str">
        <f>IF(ISBLANK(Values!E12),"",Values!H12)</f>
        <v>Tsjechisch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61.99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61.99</v>
      </c>
    </row>
    <row r="14" spans="1:193" ht="64" x14ac:dyDescent="0.2">
      <c r="A14" s="1" t="str">
        <f>IF(ISBLANK(Values!E13),"",IF(Values!$B$37="EU","computercomponent","computer"))</f>
        <v>computercomponent</v>
      </c>
      <c r="B14" s="33" t="str">
        <f>IF(ISBLANK(Values!E13),"",Values!F13)</f>
        <v>Lenovo T540 BL - DK</v>
      </c>
      <c r="C14" s="29" t="str">
        <f>IF(ISBLANK(Values!E13),"","TellusRem")</f>
        <v>TellusRem</v>
      </c>
      <c r="D14" s="28">
        <f>IF(ISBLANK(Values!E13),"",Values!E13)</f>
        <v>5714401540106</v>
      </c>
      <c r="E14" s="1" t="str">
        <f>IF(ISBLANK(Values!E13),"","EAN")</f>
        <v>EAN</v>
      </c>
      <c r="F14" s="27" t="str">
        <f>IF(ISBLANK(Values!E13),"",IF(Values!J13, SUBSTITUTE(Values!$B$1, "{language}", Values!H13) &amp; " " &amp;Values!$B$3, SUBSTITUTE(Values!$B$2, "{language}", Values!$H13) &amp; " " &amp;Values!$B$3))</f>
        <v>vervangend Deens toetsenbord met achtergrondverlichting voor Lenovo Thinkpad E531 T540 T540P T550 L540 W540 W550S W550 W541</v>
      </c>
      <c r="G14" s="29" t="str">
        <f>IF(ISBLANK(Values!E13),"",IF(Values!$B$20="PartialUpdate","","TellusRem"))</f>
        <v/>
      </c>
      <c r="H14" s="1" t="str">
        <f>IF(ISBLANK(Values!E13),"",Values!$B$16)</f>
        <v>computer-keyboards</v>
      </c>
      <c r="I14" s="1" t="str">
        <f>IF(ISBLANK(Values!E13),"","4730574031")</f>
        <v>4730574031</v>
      </c>
      <c r="J14" s="31" t="str">
        <f>IF(ISBLANK(Values!E13),"",Values!F13 )</f>
        <v>Lenovo T540 BL - DK</v>
      </c>
      <c r="K14" s="27">
        <f>IF(IF(ISBLANK(Values!E13),"",IF(Values!J13, Values!$B$4, Values!$B$5))=0,"",IF(ISBLANK(Values!E13),"",IF(Values!J13, Values!$B$4, Values!$B$5)))</f>
        <v>61.99</v>
      </c>
      <c r="L14" s="27">
        <f>IF(ISBLANK(Values!E13),"",IF($CO14="DEFAULT", Values!$B$18, ""))</f>
        <v>5</v>
      </c>
      <c r="M14" s="27" t="str">
        <f>IF(ISBLANK(Values!E13),"",Values!$M13)</f>
        <v>https://download.lenovo.com/Images/Parts/04Y2396/04Y2396_A.jpg</v>
      </c>
      <c r="N14" s="27" t="str">
        <f>IF(ISBLANK(Values!$F13),"",Values!N13)</f>
        <v>https://download.lenovo.com/Images/Parts/04Y2396/04Y2396_B.jpg</v>
      </c>
      <c r="O14" s="27" t="str">
        <f>IF(ISBLANK(Values!$F13),"",Values!O13)</f>
        <v>https://download.lenovo.com/Images/Parts/04Y2396/04Y2396_details.jpg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T540 parent</v>
      </c>
      <c r="Y14" s="31" t="str">
        <f>IF(ISBLANK(Values!E13),"","Size-Color")</f>
        <v>Size-Color</v>
      </c>
      <c r="Z14" s="29" t="str">
        <f>IF(ISBLANK(Values!E13),"","variation")</f>
        <v>variation</v>
      </c>
      <c r="AA14" s="1" t="str">
        <f>IF(ISBLANK(Values!E13),"",Values!$B$20)</f>
        <v>PartialUpdate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xml:space="preserve">👉 LAYOUT - 🇩🇰 Deens GEEN achtergrondverlichting. </v>
      </c>
      <c r="AM14" s="1" t="str">
        <f>SUBSTITUTE(IF(ISBLANK(Values!E13),"",Values!$B$27),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4" s="27" t="str">
        <f>IF(ISBLANK(Values!E13),"",Values!H13)</f>
        <v>Deens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61.99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61.99</v>
      </c>
    </row>
    <row r="15" spans="1:193" ht="64" x14ac:dyDescent="0.2">
      <c r="A15" s="1" t="str">
        <f>IF(ISBLANK(Values!E14),"",IF(Values!$B$37="EU","computercomponent","computer"))</f>
        <v>computercomponent</v>
      </c>
      <c r="B15" s="33" t="str">
        <f>IF(ISBLANK(Values!E14),"",Values!F14)</f>
        <v>Lenovo T540 BL - HU</v>
      </c>
      <c r="C15" s="29" t="str">
        <f>IF(ISBLANK(Values!E14),"","TellusRem")</f>
        <v>TellusRem</v>
      </c>
      <c r="D15" s="28">
        <f>IF(ISBLANK(Values!E14),"",Values!E14)</f>
        <v>5714401540113</v>
      </c>
      <c r="E15" s="1" t="str">
        <f>IF(ISBLANK(Values!E14),"","EAN")</f>
        <v>EAN</v>
      </c>
      <c r="F15" s="27" t="str">
        <f>IF(ISBLANK(Values!E14),"",IF(Values!J14, SUBSTITUTE(Values!$B$1, "{language}", Values!H14) &amp; " " &amp;Values!$B$3, SUBSTITUTE(Values!$B$2, "{language}", Values!$H14) &amp; " " &amp;Values!$B$3))</f>
        <v>vervangend Hongaars toetsenbord met achtergrondverlichting voor Lenovo Thinkpad E531 T540 T540P T550 L540 W540 W550S W550 W541</v>
      </c>
      <c r="G15" s="29" t="str">
        <f>IF(ISBLANK(Values!E14),"",IF(Values!$B$20="PartialUpdate","","TellusRem"))</f>
        <v/>
      </c>
      <c r="H15" s="1" t="str">
        <f>IF(ISBLANK(Values!E14),"",Values!$B$16)</f>
        <v>computer-keyboards</v>
      </c>
      <c r="I15" s="1" t="str">
        <f>IF(ISBLANK(Values!E14),"","4730574031")</f>
        <v>4730574031</v>
      </c>
      <c r="J15" s="31" t="str">
        <f>IF(ISBLANK(Values!E14),"",Values!F14 )</f>
        <v>Lenovo T540 BL - HU</v>
      </c>
      <c r="K15" s="27">
        <f>IF(IF(ISBLANK(Values!E14),"",IF(Values!J14, Values!$B$4, Values!$B$5))=0,"",IF(ISBLANK(Values!E14),"",IF(Values!J14, Values!$B$4, Values!$B$5)))</f>
        <v>61.99</v>
      </c>
      <c r="L15" s="27">
        <f>IF(ISBLANK(Values!E14),"",IF($CO15="DEFAULT", Values!$B$18, ""))</f>
        <v>5</v>
      </c>
      <c r="M15" s="27" t="str">
        <f>IF(ISBLANK(Values!E14),"",Values!$M14)</f>
        <v>https://download.lenovo.com/Images/Parts/04Y2480/04Y2480_A.jpg</v>
      </c>
      <c r="N15" s="27" t="str">
        <f>IF(ISBLANK(Values!$F14),"",Values!N14)</f>
        <v>https://download.lenovo.com/Images/Parts/04Y2480/04Y2480_B.jpg</v>
      </c>
      <c r="O15" s="27" t="str">
        <f>IF(ISBLANK(Values!$F14),"",Values!O14)</f>
        <v>https://download.lenovo.com/Images/Parts/04Y2480/04Y2480_details.jpg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T540 parent</v>
      </c>
      <c r="Y15" s="31" t="str">
        <f>IF(ISBLANK(Values!E14),"","Size-Color")</f>
        <v>Size-Color</v>
      </c>
      <c r="Z15" s="29" t="str">
        <f>IF(ISBLANK(Values!E14),"","variation")</f>
        <v>variation</v>
      </c>
      <c r="AA15" s="1" t="str">
        <f>IF(ISBLANK(Values!E14),"",Values!$B$20)</f>
        <v>PartialUpdate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4"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xml:space="preserve">👉 LAYOUT - 🇭🇺 Hongaars GEEN achtergrondverlichting. </v>
      </c>
      <c r="AM15" s="1" t="str">
        <f>SUBSTITUTE(IF(ISBLANK(Values!E14),"",Values!$B$27),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5" s="27" t="str">
        <f>IF(ISBLANK(Values!E14),"",Values!H14)</f>
        <v>Hongaars</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5" s="1" t="str">
        <f>IF(ISBLANK(Values!E14),"","No")</f>
        <v>No</v>
      </c>
      <c r="DA15" s="1" t="str">
        <f>IF(ISBLANK(Values!E14),"","No")</f>
        <v>No</v>
      </c>
      <c r="DO15" s="1" t="str">
        <f>IF(ISBLANK(Values!E14),"","Parts")</f>
        <v>Parts</v>
      </c>
      <c r="DP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Y15" t="str">
        <f>IF(ISBLANK(Values!$E14), "", "not_applicable")</f>
        <v>not_applicable</v>
      </c>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61.99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61.99</v>
      </c>
    </row>
    <row r="16" spans="1:193" ht="64" x14ac:dyDescent="0.2">
      <c r="A16" s="1" t="str">
        <f>IF(ISBLANK(Values!E15),"",IF(Values!$B$37="EU","computercomponent","computer"))</f>
        <v>computercomponent</v>
      </c>
      <c r="B16" s="33" t="str">
        <f>IF(ISBLANK(Values!E15),"",Values!F15)</f>
        <v>Lenovo T540 BL - NL</v>
      </c>
      <c r="C16" s="29" t="str">
        <f>IF(ISBLANK(Values!E15),"","TellusRem")</f>
        <v>TellusRem</v>
      </c>
      <c r="D16" s="28">
        <f>IF(ISBLANK(Values!E15),"",Values!E15)</f>
        <v>5714401540120</v>
      </c>
      <c r="E16" s="1" t="str">
        <f>IF(ISBLANK(Values!E15),"","EAN")</f>
        <v>EAN</v>
      </c>
      <c r="F16" s="27" t="str">
        <f>IF(ISBLANK(Values!E15),"",IF(Values!J15, SUBSTITUTE(Values!$B$1, "{language}", Values!H15) &amp; " " &amp;Values!$B$3, SUBSTITUTE(Values!$B$2, "{language}", Values!$H15) &amp; " " &amp;Values!$B$3))</f>
        <v>vervangend Nederlands toetsenbord met achtergrondverlichting voor Lenovo Thinkpad E531 T540 T540P T550 L540 W540 W550S W550 W541</v>
      </c>
      <c r="G16" s="29" t="str">
        <f>IF(ISBLANK(Values!E15),"",IF(Values!$B$20="PartialUpdate","","TellusRem"))</f>
        <v/>
      </c>
      <c r="H16" s="1" t="str">
        <f>IF(ISBLANK(Values!E15),"",Values!$B$16)</f>
        <v>computer-keyboards</v>
      </c>
      <c r="I16" s="1" t="str">
        <f>IF(ISBLANK(Values!E15),"","4730574031")</f>
        <v>4730574031</v>
      </c>
      <c r="J16" s="31" t="str">
        <f>IF(ISBLANK(Values!E15),"",Values!F15 )</f>
        <v>Lenovo T540 BL - NL</v>
      </c>
      <c r="K16" s="27">
        <f>IF(IF(ISBLANK(Values!E15),"",IF(Values!J15, Values!$B$4, Values!$B$5))=0,"",IF(ISBLANK(Values!E15),"",IF(Values!J15, Values!$B$4, Values!$B$5)))</f>
        <v>61.99</v>
      </c>
      <c r="L16" s="27">
        <f>IF(ISBLANK(Values!E15),"",IF($CO16="DEFAULT", Values!$B$18, ""))</f>
        <v>5</v>
      </c>
      <c r="M16" s="27" t="str">
        <f>IF(ISBLANK(Values!E15),"",Values!$M15)</f>
        <v>https://download.lenovo.com/Images/Parts/04Y2484/04Y2484_A.jpg</v>
      </c>
      <c r="N16" s="27" t="str">
        <f>IF(ISBLANK(Values!$F15),"",Values!N15)</f>
        <v>https://download.lenovo.com/Images/Parts/04Y2484/04Y2484_B.jpg</v>
      </c>
      <c r="O16" s="27" t="str">
        <f>IF(ISBLANK(Values!$F15),"",Values!O15)</f>
        <v>https://download.lenovo.com/Images/Parts/04Y2484/04Y2484_details.jpg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T540 parent</v>
      </c>
      <c r="Y16" s="31" t="str">
        <f>IF(ISBLANK(Values!E15),"","Size-Color")</f>
        <v>Size-Color</v>
      </c>
      <c r="Z16" s="29" t="str">
        <f>IF(ISBLANK(Values!E15),"","variation")</f>
        <v>variation</v>
      </c>
      <c r="AA16" s="1" t="str">
        <f>IF(ISBLANK(Values!E15),"",Values!$B$20)</f>
        <v>PartialUpdate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4"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xml:space="preserve">👉 LAYOUT - 🇳🇱 Nederlands GEEN achtergrondverlichting. </v>
      </c>
      <c r="AM16" s="1" t="str">
        <f>SUBSTITUTE(IF(ISBLANK(Values!E15),"",Values!$B$27),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6" s="27" t="str">
        <f>IF(ISBLANK(Values!E15),"",Values!H15)</f>
        <v>Nederlands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6" s="1" t="str">
        <f>IF(ISBLANK(Values!E15),"","No")</f>
        <v>No</v>
      </c>
      <c r="DA16" s="1" t="str">
        <f>IF(ISBLANK(Values!E15),"","No")</f>
        <v>No</v>
      </c>
      <c r="DO16" s="1" t="str">
        <f>IF(ISBLANK(Values!E15),"","Parts")</f>
        <v>Parts</v>
      </c>
      <c r="DP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Y16" t="str">
        <f>IF(ISBLANK(Values!$E15), "", "not_applicable")</f>
        <v>not_applicable</v>
      </c>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61.99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61.99</v>
      </c>
    </row>
    <row r="17" spans="1:193" ht="64" x14ac:dyDescent="0.2">
      <c r="A17" s="1" t="str">
        <f>IF(ISBLANK(Values!E16),"",IF(Values!$B$37="EU","computercomponent","computer"))</f>
        <v>computercomponent</v>
      </c>
      <c r="B17" s="33" t="str">
        <f>IF(ISBLANK(Values!E16),"",Values!F16)</f>
        <v>Lenovo T540 BL - NO</v>
      </c>
      <c r="C17" s="29" t="str">
        <f>IF(ISBLANK(Values!E16),"","TellusRem")</f>
        <v>TellusRem</v>
      </c>
      <c r="D17" s="28">
        <f>IF(ISBLANK(Values!E16),"",Values!E16)</f>
        <v>5714401540137</v>
      </c>
      <c r="E17" s="1" t="str">
        <f>IF(ISBLANK(Values!E16),"","EAN")</f>
        <v>EAN</v>
      </c>
      <c r="F17" s="27" t="str">
        <f>IF(ISBLANK(Values!E16),"",IF(Values!J16, SUBSTITUTE(Values!$B$1, "{language}", Values!H16) &amp; " " &amp;Values!$B$3, SUBSTITUTE(Values!$B$2, "{language}", Values!$H16) &amp; " " &amp;Values!$B$3))</f>
        <v>vervangend Noors toetsenbord met achtergrondverlichting voor Lenovo Thinkpad E531 T540 T540P T550 L540 W540 W550S W550 W541</v>
      </c>
      <c r="G17" s="29" t="str">
        <f>IF(ISBLANK(Values!E16),"",IF(Values!$B$20="PartialUpdate","","TellusRem"))</f>
        <v/>
      </c>
      <c r="H17" s="1" t="str">
        <f>IF(ISBLANK(Values!E16),"",Values!$B$16)</f>
        <v>computer-keyboards</v>
      </c>
      <c r="I17" s="1" t="str">
        <f>IF(ISBLANK(Values!E16),"","4730574031")</f>
        <v>4730574031</v>
      </c>
      <c r="J17" s="31" t="str">
        <f>IF(ISBLANK(Values!E16),"",Values!F16 )</f>
        <v>Lenovo T540 BL - NO</v>
      </c>
      <c r="K17" s="27">
        <f>IF(IF(ISBLANK(Values!E16),"",IF(Values!J16, Values!$B$4, Values!$B$5))=0,"",IF(ISBLANK(Values!E16),"",IF(Values!J16, Values!$B$4, Values!$B$5)))</f>
        <v>61.99</v>
      </c>
      <c r="L17" s="27">
        <f>IF(ISBLANK(Values!E16),"",IF($CO17="DEFAULT", Values!$B$18, ""))</f>
        <v>5</v>
      </c>
      <c r="M17" s="27" t="str">
        <f>IF(ISBLANK(Values!E16),"",Values!$M16)</f>
        <v>https://download.lenovo.com/Images/Parts/04Y2407/04Y2407_A.jpg</v>
      </c>
      <c r="N17" s="27" t="str">
        <f>IF(ISBLANK(Values!$F16),"",Values!N16)</f>
        <v>https://download.lenovo.com/Images/Parts/04Y2407/04Y2407_B.jpg</v>
      </c>
      <c r="O17" s="27" t="str">
        <f>IF(ISBLANK(Values!$F16),"",Values!O16)</f>
        <v>https://download.lenovo.com/Images/Parts/04Y2407/04Y2407_details.jpg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T540 parent</v>
      </c>
      <c r="Y17" s="31" t="str">
        <f>IF(ISBLANK(Values!E16),"","Size-Color")</f>
        <v>Size-Color</v>
      </c>
      <c r="Z17" s="29" t="str">
        <f>IF(ISBLANK(Values!E16),"","variation")</f>
        <v>variation</v>
      </c>
      <c r="AA17" s="1" t="str">
        <f>IF(ISBLANK(Values!E16),"",Values!$B$20)</f>
        <v>PartialUpdate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4"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xml:space="preserve">👉 LAYOUT - 🇳🇴 Noors GEEN achtergrondverlichting. </v>
      </c>
      <c r="AM17" s="1" t="str">
        <f>SUBSTITUTE(IF(ISBLANK(Values!E16),"",Values!$B$27),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7" s="27" t="str">
        <f>IF(ISBLANK(Values!E16),"",Values!H16)</f>
        <v>Noors</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7" s="1" t="str">
        <f>IF(ISBLANK(Values!E16),"","No")</f>
        <v>No</v>
      </c>
      <c r="DA17" s="1" t="str">
        <f>IF(ISBLANK(Values!E16),"","No")</f>
        <v>No</v>
      </c>
      <c r="DO17" s="1" t="str">
        <f>IF(ISBLANK(Values!E16),"","Parts")</f>
        <v>Parts</v>
      </c>
      <c r="DP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Y17" t="str">
        <f>IF(ISBLANK(Values!$E16), "", "not_applicable")</f>
        <v>not_applicable</v>
      </c>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61.99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61.99</v>
      </c>
    </row>
    <row r="18" spans="1:193" ht="64" x14ac:dyDescent="0.2">
      <c r="A18" s="1" t="str">
        <f>IF(ISBLANK(Values!E17),"",IF(Values!$B$37="EU","computercomponent","computer"))</f>
        <v>computercomponent</v>
      </c>
      <c r="B18" s="33" t="str">
        <f>IF(ISBLANK(Values!E17),"",Values!F17)</f>
        <v>Lenovo T540 BL - PL</v>
      </c>
      <c r="C18" s="29" t="str">
        <f>IF(ISBLANK(Values!E17),"","TellusRem")</f>
        <v>TellusRem</v>
      </c>
      <c r="D18" s="28">
        <f>IF(ISBLANK(Values!E17),"",Values!E17)</f>
        <v>5714401540144</v>
      </c>
      <c r="E18" s="1" t="str">
        <f>IF(ISBLANK(Values!E17),"","EAN")</f>
        <v>EAN</v>
      </c>
      <c r="F18" s="27" t="str">
        <f>IF(ISBLANK(Values!E17),"",IF(Values!J17, SUBSTITUTE(Values!$B$1, "{language}", Values!H17) &amp; " " &amp;Values!$B$3, SUBSTITUTE(Values!$B$2, "{language}", Values!$H17) &amp; " " &amp;Values!$B$3))</f>
        <v>vervangend Pools toetsenbord met achtergrondverlichting voor Lenovo Thinkpad E531 T540 T540P T550 L540 W540 W550S W550 W541</v>
      </c>
      <c r="G18" s="29" t="str">
        <f>IF(ISBLANK(Values!E17),"",IF(Values!$B$20="PartialUpdate","","TellusRem"))</f>
        <v/>
      </c>
      <c r="H18" s="1" t="str">
        <f>IF(ISBLANK(Values!E17),"",Values!$B$16)</f>
        <v>computer-keyboards</v>
      </c>
      <c r="I18" s="1" t="str">
        <f>IF(ISBLANK(Values!E17),"","4730574031")</f>
        <v>4730574031</v>
      </c>
      <c r="J18" s="31" t="str">
        <f>IF(ISBLANK(Values!E17),"",Values!F17 )</f>
        <v>Lenovo T540 BL - PL</v>
      </c>
      <c r="K18" s="27">
        <f>IF(IF(ISBLANK(Values!E17),"",IF(Values!J17, Values!$B$4, Values!$B$5))=0,"",IF(ISBLANK(Values!E17),"",IF(Values!J17, Values!$B$4, Values!$B$5)))</f>
        <v>61.99</v>
      </c>
      <c r="L18" s="27">
        <f>IF(ISBLANK(Values!E17),"",IF($CO18="DEFAULT", Values!$B$18, ""))</f>
        <v>5</v>
      </c>
      <c r="M18" s="27" t="str">
        <f>IF(ISBLANK(Values!E17),"",Values!$M17)</f>
        <v>https://download.lenovo.com/Images/Parts/04Y2408/04Y2408_A.jpg</v>
      </c>
      <c r="N18" s="27" t="str">
        <f>IF(ISBLANK(Values!$F17),"",Values!N17)</f>
        <v>https://download.lenovo.com/Images/Parts/04Y2408/04Y2408_B.jpg</v>
      </c>
      <c r="O18" s="27" t="str">
        <f>IF(ISBLANK(Values!$F17),"",Values!O17)</f>
        <v>https://download.lenovo.com/Images/Parts/04Y2408/04Y2408_details.jpg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T540 parent</v>
      </c>
      <c r="Y18" s="31" t="str">
        <f>IF(ISBLANK(Values!E17),"","Size-Color")</f>
        <v>Size-Color</v>
      </c>
      <c r="Z18" s="29" t="str">
        <f>IF(ISBLANK(Values!E17),"","variation")</f>
        <v>variation</v>
      </c>
      <c r="AA18" s="1" t="str">
        <f>IF(ISBLANK(Values!E17),"",Values!$B$20)</f>
        <v>PartialUpdate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4"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xml:space="preserve">👉 LAYOUT - 🇵🇱 Pools GEEN achtergrondverlichting. </v>
      </c>
      <c r="AM18" s="1" t="str">
        <f>SUBSTITUTE(IF(ISBLANK(Values!E17),"",Values!$B$27),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8" s="27" t="str">
        <f>IF(ISBLANK(Values!E17),"",Values!H17)</f>
        <v>Pools</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8" s="1" t="str">
        <f>IF(ISBLANK(Values!E17),"","No")</f>
        <v>No</v>
      </c>
      <c r="DA18" s="1" t="str">
        <f>IF(ISBLANK(Values!E17),"","No")</f>
        <v>No</v>
      </c>
      <c r="DO18" s="1" t="str">
        <f>IF(ISBLANK(Values!E17),"","Parts")</f>
        <v>Parts</v>
      </c>
      <c r="DP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Y18" t="str">
        <f>IF(ISBLANK(Values!$E17), "", "not_applicable")</f>
        <v>not_applicable</v>
      </c>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61.99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61.99</v>
      </c>
    </row>
    <row r="19" spans="1:193" ht="64" x14ac:dyDescent="0.2">
      <c r="A19" s="1" t="str">
        <f>IF(ISBLANK(Values!E18),"",IF(Values!$B$37="EU","computercomponent","computer"))</f>
        <v>computercomponent</v>
      </c>
      <c r="B19" s="33" t="str">
        <f>IF(ISBLANK(Values!E18),"",Values!F18)</f>
        <v>Lenovo T540 BL - PT</v>
      </c>
      <c r="C19" s="29" t="str">
        <f>IF(ISBLANK(Values!E18),"","TellusRem")</f>
        <v>TellusRem</v>
      </c>
      <c r="D19" s="28">
        <f>IF(ISBLANK(Values!E18),"",Values!E18)</f>
        <v>5714401540151</v>
      </c>
      <c r="E19" s="1" t="str">
        <f>IF(ISBLANK(Values!E18),"","EAN")</f>
        <v>EAN</v>
      </c>
      <c r="F19" s="27" t="str">
        <f>IF(ISBLANK(Values!E18),"",IF(Values!J18, SUBSTITUTE(Values!$B$1, "{language}", Values!H18) &amp; " " &amp;Values!$B$3, SUBSTITUTE(Values!$B$2, "{language}", Values!$H18) &amp; " " &amp;Values!$B$3))</f>
        <v>vervangend Portugees toetsenbord met achtergrondverlichting voor Lenovo Thinkpad E531 T540 T540P T550 L540 W540 W550S W550 W541</v>
      </c>
      <c r="G19" s="29" t="str">
        <f>IF(ISBLANK(Values!E18),"",IF(Values!$B$20="PartialUpdate","","TellusRem"))</f>
        <v/>
      </c>
      <c r="H19" s="1" t="str">
        <f>IF(ISBLANK(Values!E18),"",Values!$B$16)</f>
        <v>computer-keyboards</v>
      </c>
      <c r="I19" s="1" t="str">
        <f>IF(ISBLANK(Values!E18),"","4730574031")</f>
        <v>4730574031</v>
      </c>
      <c r="J19" s="31" t="str">
        <f>IF(ISBLANK(Values!E18),"",Values!F18 )</f>
        <v>Lenovo T540 BL - PT</v>
      </c>
      <c r="K19" s="27">
        <f>IF(IF(ISBLANK(Values!E18),"",IF(Values!J18, Values!$B$4, Values!$B$5))=0,"",IF(ISBLANK(Values!E18),"",IF(Values!J18, Values!$B$4, Values!$B$5)))</f>
        <v>61.99</v>
      </c>
      <c r="L19" s="27">
        <f>IF(ISBLANK(Values!E18),"",IF($CO19="DEFAULT", Values!$B$18, ""))</f>
        <v>5</v>
      </c>
      <c r="M19" s="27" t="str">
        <f>IF(ISBLANK(Values!E18),"",Values!$M18)</f>
        <v>https://download.lenovo.com/Images/Parts/04Y2409/04Y2409_A.jpg</v>
      </c>
      <c r="N19" s="27" t="str">
        <f>IF(ISBLANK(Values!$F18),"",Values!N18)</f>
        <v>https://download.lenovo.com/Images/Parts/04Y2409/04Y2409_B.jpg</v>
      </c>
      <c r="O19" s="27" t="str">
        <f>IF(ISBLANK(Values!$F18),"",Values!O18)</f>
        <v>https://download.lenovo.com/Images/Parts/04Y2409/04Y2409_details.jpg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T540 parent</v>
      </c>
      <c r="Y19" s="31" t="str">
        <f>IF(ISBLANK(Values!E18),"","Size-Color")</f>
        <v>Size-Color</v>
      </c>
      <c r="Z19" s="29" t="str">
        <f>IF(ISBLANK(Values!E18),"","variation")</f>
        <v>variation</v>
      </c>
      <c r="AA19" s="1" t="str">
        <f>IF(ISBLANK(Values!E18),"",Values!$B$20)</f>
        <v>PartialUpdate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4"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xml:space="preserve">👉 LAYOUT - 🇵🇹 Portugees GEEN achtergrondverlichting. </v>
      </c>
      <c r="AM19" s="1" t="str">
        <f>SUBSTITUTE(IF(ISBLANK(Values!E18),"",Values!$B$27),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19" s="27" t="str">
        <f>IF(ISBLANK(Values!E18),"",Values!H18)</f>
        <v>Portugees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19" s="1" t="str">
        <f>IF(ISBLANK(Values!E18),"","No")</f>
        <v>No</v>
      </c>
      <c r="DA19" s="1" t="str">
        <f>IF(ISBLANK(Values!E18),"","No")</f>
        <v>No</v>
      </c>
      <c r="DO19" s="1" t="str">
        <f>IF(ISBLANK(Values!E18),"","Parts")</f>
        <v>Parts</v>
      </c>
      <c r="DP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Y19" t="str">
        <f>IF(ISBLANK(Values!$E18), "", "not_applicable")</f>
        <v>not_applicable</v>
      </c>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61.99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61.99</v>
      </c>
    </row>
    <row r="20" spans="1:193" ht="64" x14ac:dyDescent="0.2">
      <c r="A20" s="1" t="str">
        <f>IF(ISBLANK(Values!E19),"",IF(Values!$B$37="EU","computercomponent","computer"))</f>
        <v>computercomponent</v>
      </c>
      <c r="B20" s="33" t="str">
        <f>IF(ISBLANK(Values!E19),"",Values!F19)</f>
        <v>Lenovo T540 BL - SE/FI</v>
      </c>
      <c r="C20" s="29" t="str">
        <f>IF(ISBLANK(Values!E19),"","TellusRem")</f>
        <v>TellusRem</v>
      </c>
      <c r="D20" s="28">
        <f>IF(ISBLANK(Values!E19),"",Values!E19)</f>
        <v>5714401540168</v>
      </c>
      <c r="E20" s="1" t="str">
        <f>IF(ISBLANK(Values!E19),"","EAN")</f>
        <v>EAN</v>
      </c>
      <c r="F20" s="27" t="str">
        <f>IF(ISBLANK(Values!E19),"",IF(Values!J19, SUBSTITUTE(Values!$B$1, "{language}", Values!H19) &amp; " " &amp;Values!$B$3, SUBSTITUTE(Values!$B$2, "{language}", Values!$H19) &amp; " " &amp;Values!$B$3))</f>
        <v>vervangend Zweeds – Finsh toetsenbord met achtergrondverlichting voor Lenovo Thinkpad E531 T540 T540P T550 L540 W540 W550S W550 W541</v>
      </c>
      <c r="G20" s="29" t="str">
        <f>IF(ISBLANK(Values!E19),"",IF(Values!$B$20="PartialUpdate","","TellusRem"))</f>
        <v/>
      </c>
      <c r="H20" s="1" t="str">
        <f>IF(ISBLANK(Values!E19),"",Values!$B$16)</f>
        <v>computer-keyboards</v>
      </c>
      <c r="I20" s="1" t="str">
        <f>IF(ISBLANK(Values!E19),"","4730574031")</f>
        <v>4730574031</v>
      </c>
      <c r="J20" s="31" t="str">
        <f>IF(ISBLANK(Values!E19),"",Values!F19 )</f>
        <v>Lenovo T540 BL - SE/FI</v>
      </c>
      <c r="K20" s="27">
        <f>IF(IF(ISBLANK(Values!E19),"",IF(Values!J19, Values!$B$4, Values!$B$5))=0,"",IF(ISBLANK(Values!E19),"",IF(Values!J19, Values!$B$4, Values!$B$5)))</f>
        <v>61.99</v>
      </c>
      <c r="L20" s="27">
        <f>IF(ISBLANK(Values!E19),"",IF($CO20="DEFAULT", Values!$B$18, ""))</f>
        <v>5</v>
      </c>
      <c r="M20" s="27" t="str">
        <f>IF(ISBLANK(Values!E19),"",Values!$M19)</f>
        <v>https://download.lenovo.com/Images/Parts/04Y2491/04Y2491_A.jpg</v>
      </c>
      <c r="N20" s="27" t="str">
        <f>IF(ISBLANK(Values!$F19),"",Values!N19)</f>
        <v>https://download.lenovo.com/Images/Parts/04Y2491/04Y2491_B.jpg</v>
      </c>
      <c r="O20" s="27" t="str">
        <f>IF(ISBLANK(Values!$F19),"",Values!O19)</f>
        <v>https://download.lenovo.com/Images/Parts/04Y2491/04Y2491_details.jpg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T540 parent</v>
      </c>
      <c r="Y20" s="31" t="str">
        <f>IF(ISBLANK(Values!E19),"","Size-Color")</f>
        <v>Size-Color</v>
      </c>
      <c r="Z20" s="29" t="str">
        <f>IF(ISBLANK(Values!E19),"","variation")</f>
        <v>variation</v>
      </c>
      <c r="AA20" s="1" t="str">
        <f>IF(ISBLANK(Values!E19),"",Values!$B$20)</f>
        <v>PartialUpdate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4"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xml:space="preserve">👉 LAYOUT - 🇸🇪 🇫🇮 Zweeds – Finsh GEEN achtergrondverlichting. </v>
      </c>
      <c r="AM20" s="1" t="str">
        <f>SUBSTITUTE(IF(ISBLANK(Values!E19),"",Values!$B$27),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20" s="27" t="str">
        <f>IF(ISBLANK(Values!E19),"",Values!H19)</f>
        <v>Zweeds – Finsh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0" s="1" t="str">
        <f>IF(ISBLANK(Values!E19),"","No")</f>
        <v>No</v>
      </c>
      <c r="DA20" s="1" t="str">
        <f>IF(ISBLANK(Values!E19),"","No")</f>
        <v>No</v>
      </c>
      <c r="DO20" s="1" t="str">
        <f>IF(ISBLANK(Values!E19),"","Parts")</f>
        <v>Parts</v>
      </c>
      <c r="DP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Y20" t="str">
        <f>IF(ISBLANK(Values!$E19), "", "not_applicable")</f>
        <v>not_applicable</v>
      </c>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61.99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61.99</v>
      </c>
    </row>
    <row r="21" spans="1:193" ht="64" x14ac:dyDescent="0.2">
      <c r="A21" s="1" t="str">
        <f>IF(ISBLANK(Values!E20),"",IF(Values!$B$37="EU","computercomponent","computer"))</f>
        <v>computercomponent</v>
      </c>
      <c r="B21" s="33" t="str">
        <f>IF(ISBLANK(Values!E20),"",Values!F20)</f>
        <v>Lenovo T540 BL - CH</v>
      </c>
      <c r="C21" s="29" t="str">
        <f>IF(ISBLANK(Values!E20),"","TellusRem")</f>
        <v>TellusRem</v>
      </c>
      <c r="D21" s="28">
        <f>IF(ISBLANK(Values!E20),"",Values!E20)</f>
        <v>5714401540175</v>
      </c>
      <c r="E21" s="1" t="str">
        <f>IF(ISBLANK(Values!E20),"","EAN")</f>
        <v>EAN</v>
      </c>
      <c r="F21" s="27" t="str">
        <f>IF(ISBLANK(Values!E20),"",IF(Values!J20, SUBSTITUTE(Values!$B$1, "{language}", Values!H20) &amp; " " &amp;Values!$B$3, SUBSTITUTE(Values!$B$2, "{language}", Values!$H20) &amp; " " &amp;Values!$B$3))</f>
        <v>vervangend Zwitsers toetsenbord met achtergrondverlichting voor Lenovo Thinkpad E531 T540 T540P T550 L540 W540 W550S W550 W541</v>
      </c>
      <c r="G21" s="29" t="str">
        <f>IF(ISBLANK(Values!E20),"",IF(Values!$B$20="PartialUpdate","","TellusRem"))</f>
        <v/>
      </c>
      <c r="H21" s="1" t="str">
        <f>IF(ISBLANK(Values!E20),"",Values!$B$16)</f>
        <v>computer-keyboards</v>
      </c>
      <c r="I21" s="1" t="str">
        <f>IF(ISBLANK(Values!E20),"","4730574031")</f>
        <v>4730574031</v>
      </c>
      <c r="J21" s="31" t="str">
        <f>IF(ISBLANK(Values!E20),"",Values!F20 )</f>
        <v>Lenovo T540 BL - CH</v>
      </c>
      <c r="K21" s="27">
        <f>IF(IF(ISBLANK(Values!E20),"",IF(Values!J20, Values!$B$4, Values!$B$5))=0,"",IF(ISBLANK(Values!E20),"",IF(Values!J20, Values!$B$4, Values!$B$5)))</f>
        <v>61.99</v>
      </c>
      <c r="L21" s="27" t="str">
        <f>IF(ISBLANK(Values!E20),"",IF($CO21="DEFAULT", Values!$B$18, ""))</f>
        <v/>
      </c>
      <c r="M21" s="27" t="str">
        <f>IF(ISBLANK(Values!E20),"",Values!$M20)</f>
        <v>https://download.lenovo.com/Images/Parts/04Y2414/04Y2414_A.jpg</v>
      </c>
      <c r="N21" s="27" t="str">
        <f>IF(ISBLANK(Values!$F20),"",Values!N20)</f>
        <v>https://download.lenovo.com/Images/Parts/04Y2414/04Y2414_B.jpg</v>
      </c>
      <c r="O21" s="27" t="str">
        <f>IF(ISBLANK(Values!$F20),"",Values!O20)</f>
        <v>https://download.lenovo.com/Images/Parts/04Y2414/04Y2414_details.jpg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T540 parent</v>
      </c>
      <c r="Y21" s="31" t="str">
        <f>IF(ISBLANK(Values!E20),"","Size-Color")</f>
        <v>Size-Color</v>
      </c>
      <c r="Z21" s="29" t="str">
        <f>IF(ISBLANK(Values!E20),"","variation")</f>
        <v>variation</v>
      </c>
      <c r="AA21" s="1" t="str">
        <f>IF(ISBLANK(Values!E20),"",Values!$B$20)</f>
        <v>PartialUpdate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4"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xml:space="preserve">👉 LAYOUT - 🇨🇭 Zwitsers GEEN achtergrondverlichting. </v>
      </c>
      <c r="AM21" s="1" t="str">
        <f>SUBSTITUTE(IF(ISBLANK(Values!E20),"",Values!$B$27),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21" s="27" t="str">
        <f>IF(ISBLANK(Values!E20),"",Values!H20)</f>
        <v>Zwitsers</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1" s="1" t="str">
        <f>IF(ISBLANK(Values!E20),"","No")</f>
        <v>No</v>
      </c>
      <c r="DA21" s="1" t="str">
        <f>IF(ISBLANK(Values!E20),"","No")</f>
        <v>No</v>
      </c>
      <c r="DO21" s="1" t="str">
        <f>IF(ISBLANK(Values!E20),"","Parts")</f>
        <v>Parts</v>
      </c>
      <c r="DP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Y21" t="str">
        <f>IF(ISBLANK(Values!$E20), "", "not_applicable")</f>
        <v>not_applicable</v>
      </c>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61.99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61.99</v>
      </c>
    </row>
    <row r="22" spans="1:193" ht="64" x14ac:dyDescent="0.2">
      <c r="A22" s="1" t="str">
        <f>IF(ISBLANK(Values!E21),"",IF(Values!$B$37="EU","computercomponent","computer"))</f>
        <v>computercomponent</v>
      </c>
      <c r="B22" s="33" t="str">
        <f>IF(ISBLANK(Values!E21),"",Values!F21)</f>
        <v>Lenovo T540 BL - US INT</v>
      </c>
      <c r="C22" s="29" t="str">
        <f>IF(ISBLANK(Values!E21),"","TellusRem")</f>
        <v>TellusRem</v>
      </c>
      <c r="D22" s="28">
        <f>IF(ISBLANK(Values!E21),"",Values!E21)</f>
        <v>5714401540182</v>
      </c>
      <c r="E22" s="1" t="str">
        <f>IF(ISBLANK(Values!E21),"","EAN")</f>
        <v>EAN</v>
      </c>
      <c r="F22" s="27" t="str">
        <f>IF(ISBLANK(Values!E21),"",IF(Values!J21, SUBSTITUTE(Values!$B$1, "{language}", Values!H21) &amp; " " &amp;Values!$B$3, SUBSTITUTE(Values!$B$2, "{language}", Values!$H21) &amp; " " &amp;Values!$B$3))</f>
        <v>vervangend US Internationaal toetsenbord met achtergrondverlichting voor Lenovo Thinkpad E531 T540 T540P T550 L540 W540 W550S W550 W541</v>
      </c>
      <c r="G22" s="29" t="str">
        <f>IF(ISBLANK(Values!E21),"",IF(Values!$B$20="PartialUpdate","","TellusRem"))</f>
        <v/>
      </c>
      <c r="H22" s="1" t="str">
        <f>IF(ISBLANK(Values!E21),"",Values!$B$16)</f>
        <v>computer-keyboards</v>
      </c>
      <c r="I22" s="1" t="str">
        <f>IF(ISBLANK(Values!E21),"","4730574031")</f>
        <v>4730574031</v>
      </c>
      <c r="J22" s="31" t="str">
        <f>IF(ISBLANK(Values!E21),"",Values!F21 )</f>
        <v>Lenovo T540 BL - US INT</v>
      </c>
      <c r="K22" s="27">
        <f>IF(IF(ISBLANK(Values!E21),"",IF(Values!J21, Values!$B$4, Values!$B$5))=0,"",IF(ISBLANK(Values!E21),"",IF(Values!J21, Values!$B$4, Values!$B$5)))</f>
        <v>61.99</v>
      </c>
      <c r="L22" s="27">
        <f>IF(ISBLANK(Values!E21),"",IF($CO22="DEFAULT", Values!$B$18, ""))</f>
        <v>5</v>
      </c>
      <c r="M22" s="27" t="str">
        <f>IF(ISBLANK(Values!E21),"",Values!$M21)</f>
        <v>https://raw.githubusercontent.com/PatrickVibild/TellusAmazonPictures/master/pictures/Lenovo/T540/BL/USI/1.jpg</v>
      </c>
      <c r="N22" s="27" t="str">
        <f>IF(ISBLANK(Values!$F21),"",Values!N21)</f>
        <v>https://raw.githubusercontent.com/PatrickVibild/TellusAmazonPictures/master/pictures/Lenovo/T540/BL/USI/2.jpg</v>
      </c>
      <c r="O22" s="27" t="str">
        <f>IF(ISBLANK(Values!$F21),"",Values!O21)</f>
        <v>https://raw.githubusercontent.com/PatrickVibild/TellusAmazonPictures/master/pictures/Lenovo/T540/BL/USI/3.jpg</v>
      </c>
      <c r="P22" s="27" t="str">
        <f>IF(ISBLANK(Values!$F21),"",Values!P21)</f>
        <v>https://raw.githubusercontent.com/PatrickVibild/TellusAmazonPictures/master/pictures/Lenovo/T540/BL/USI/4.jpg</v>
      </c>
      <c r="Q22" s="27" t="str">
        <f>IF(ISBLANK(Values!$F21),"",Values!Q21)</f>
        <v>https://raw.githubusercontent.com/PatrickVibild/TellusAmazonPictures/master/pictures/Lenovo/T540/BL/USI/5.jpg</v>
      </c>
      <c r="R22" s="27" t="str">
        <f>IF(ISBLANK(Values!$F21),"",Values!R21)</f>
        <v>https://raw.githubusercontent.com/PatrickVibild/TellusAmazonPictures/master/pictures/Lenovo/T540/BL/USI/6.jpg</v>
      </c>
      <c r="S22" s="27" t="str">
        <f>IF(ISBLANK(Values!$F21),"",Values!S21)</f>
        <v>https://raw.githubusercontent.com/PatrickVibild/TellusAmazonPictures/master/pictures/Lenovo/T540/BL/USI/7.jpg</v>
      </c>
      <c r="T22" s="27" t="str">
        <f>IF(ISBLANK(Values!$F21),"",Values!T21)</f>
        <v>https://raw.githubusercontent.com/PatrickVibild/TellusAmazonPictures/master/pictures/Lenovo/T540/BL/USI/8.jpg</v>
      </c>
      <c r="U22" s="27" t="str">
        <f>IF(ISBLANK(Values!$F21),"",Values!U21)</f>
        <v>https://raw.githubusercontent.com/PatrickVibild/TellusAmazonPictures/master/pictures/Lenovo/T540/BL/USI/9.jpg</v>
      </c>
      <c r="W22" s="29" t="str">
        <f>IF(ISBLANK(Values!E21),"","Child")</f>
        <v>Child</v>
      </c>
      <c r="X22" s="29" t="str">
        <f>IF(ISBLANK(Values!E21),"",Values!$B$13)</f>
        <v>Lenovo T540 parent</v>
      </c>
      <c r="Y22" s="31" t="str">
        <f>IF(ISBLANK(Values!E21),"","Size-Color")</f>
        <v>Size-Color</v>
      </c>
      <c r="Z22" s="29" t="str">
        <f>IF(ISBLANK(Values!E21),"","variation")</f>
        <v>variation</v>
      </c>
      <c r="AA22" s="1" t="str">
        <f>IF(ISBLANK(Values!E21),"",Values!$B$20)</f>
        <v>PartialUpdate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4"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xml:space="preserve">👉 LAYOUT - 🇺🇸 with € symbol US Internationaal GEEN achtergrondverlichting. </v>
      </c>
      <c r="AM22" s="1" t="str">
        <f>SUBSTITUTE(IF(ISBLANK(Values!E21),"",Values!$B$27),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T22" s="27" t="str">
        <f>IF(ISBLANK(Values!E21),"",Values!H21)</f>
        <v>US Internationaal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22" s="1" t="str">
        <f>IF(ISBLANK(Values!E21),"","No")</f>
        <v>No</v>
      </c>
      <c r="DA22" s="1" t="str">
        <f>IF(ISBLANK(Values!E21),"","No")</f>
        <v>No</v>
      </c>
      <c r="DO22" s="1" t="str">
        <f>IF(ISBLANK(Values!E21),"","Parts")</f>
        <v>Parts</v>
      </c>
      <c r="DP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t="str">
        <f>IF(ISBLANK(Values!$E21), "", "not_applicable")</f>
        <v>not_applicable</v>
      </c>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61.99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61.99</v>
      </c>
    </row>
    <row r="23" spans="1:193" s="35" customFormat="1" ht="64" x14ac:dyDescent="0.2">
      <c r="A23" s="1" t="str">
        <f>IF(ISBLANK(Values!E22),"",IF(Values!$B$37="EU","computercomponent","computer"))</f>
        <v>computercomponent</v>
      </c>
      <c r="B23" s="33" t="str">
        <f>IF(ISBLANK(Values!E22),"",Values!F22)</f>
        <v>Lenovo T540 BL - RUS</v>
      </c>
      <c r="C23" s="29" t="str">
        <f>IF(ISBLANK(Values!E22),"","TellusRem")</f>
        <v>TellusRem</v>
      </c>
      <c r="D23" s="28">
        <f>IF(ISBLANK(Values!E22),"",Values!E22)</f>
        <v>5714401540199</v>
      </c>
      <c r="E23" s="1" t="str">
        <f>IF(ISBLANK(Values!E22),"","EAN")</f>
        <v>EAN</v>
      </c>
      <c r="F23" s="27" t="str">
        <f>IF(ISBLANK(Values!E22),"",IF(Values!J22, SUBSTITUTE(Values!$B$1, "{language}", Values!H22) &amp; " " &amp;Values!$B$3, SUBSTITUTE(Values!$B$2, "{language}", Values!$H22) &amp; " " &amp;Values!$B$3))</f>
        <v>vervangend Russisch toetsenbord met achtergrondverlichting voor Lenovo Thinkpad E531 T540 T540P T550 L540 W540 W550S W550 W541</v>
      </c>
      <c r="G23" s="29" t="str">
        <f>IF(ISBLANK(Values!E22),"",IF(Values!$B$20="PartialUpdate","","TellusRem"))</f>
        <v/>
      </c>
      <c r="H23" s="1" t="str">
        <f>IF(ISBLANK(Values!E22),"",Values!$B$16)</f>
        <v>computer-keyboards</v>
      </c>
      <c r="I23" s="1" t="str">
        <f>IF(ISBLANK(Values!E22),"","4730574031")</f>
        <v>4730574031</v>
      </c>
      <c r="J23" s="31" t="str">
        <f>IF(ISBLANK(Values!E22),"",Values!F22 )</f>
        <v>Lenovo T540 BL - RUS</v>
      </c>
      <c r="K23" s="27">
        <f>IF(IF(ISBLANK(Values!E22),"",IF(Values!J22, Values!$B$4, Values!$B$5))=0,"",IF(ISBLANK(Values!E22),"",IF(Values!J22, Values!$B$4, Values!$B$5)))</f>
        <v>61.99</v>
      </c>
      <c r="L23" s="27">
        <f>IF(ISBLANK(Values!E22),"",IF($CO23="DEFAULT", Values!$B$18, ""))</f>
        <v>5</v>
      </c>
      <c r="M23" s="27" t="str">
        <f>IF(ISBLANK(Values!E22),"",Values!$M22)</f>
        <v>https://download.lenovo.com/Images/Parts/04Y2488/04Y2488_A.jpg</v>
      </c>
      <c r="N23" s="27" t="str">
        <f>IF(ISBLANK(Values!$F22),"",Values!N22)</f>
        <v>https://download.lenovo.com/Images/Parts/04Y2488/04Y2488_B.jpg</v>
      </c>
      <c r="O23" s="27" t="str">
        <f>IF(ISBLANK(Values!$F22),"",Values!O22)</f>
        <v>https://download.lenovo.com/Images/Parts/04Y2488/04Y2488_details.jpg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T540 parent</v>
      </c>
      <c r="Y23" s="31" t="str">
        <f>IF(ISBLANK(Values!E22),"","Size-Color")</f>
        <v>Size-Color</v>
      </c>
      <c r="Z23" s="29" t="str">
        <f>IF(ISBLANK(Values!E22),"","variation")</f>
        <v>variation</v>
      </c>
      <c r="AA23" s="1" t="str">
        <f>IF(ISBLANK(Values!E22),"",Values!$B$20)</f>
        <v>PartialUpdate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34"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xml:space="preserve">👉 LAYOUT - 🇷🇺 Russisch GEEN achtergrondverlichting. </v>
      </c>
      <c r="AM23" s="1" t="str">
        <f>SUBSTITUTE(IF(ISBLANK(Values!E22),"",Values!$B$27),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23" s="1"/>
      <c r="AO23" s="1"/>
      <c r="AP23" s="1"/>
      <c r="AQ23" s="1"/>
      <c r="AR23" s="1"/>
      <c r="AS23" s="1"/>
      <c r="AT23" s="27" t="str">
        <f>IF(ISBLANK(Values!E22),"",Values!H22)</f>
        <v>Russisch</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61.99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61.99</v>
      </c>
    </row>
    <row r="24" spans="1:193" s="35" customFormat="1" ht="64" x14ac:dyDescent="0.2">
      <c r="A24" s="1" t="str">
        <f>IF(ISBLANK(Values!E23),"",IF(Values!$B$37="EU","computercomponent","computer"))</f>
        <v>computercomponent</v>
      </c>
      <c r="B24" s="33" t="str">
        <f>IF(ISBLANK(Values!E23),"",Values!F23)</f>
        <v>Lenovo T540 BL - US V2</v>
      </c>
      <c r="C24" s="29" t="str">
        <f>IF(ISBLANK(Values!E23),"","TellusRem")</f>
        <v>TellusRem</v>
      </c>
      <c r="D24" s="28">
        <f>IF(ISBLANK(Values!E23),"",Values!E23)</f>
        <v>5714401540311</v>
      </c>
      <c r="E24" s="1" t="str">
        <f>IF(ISBLANK(Values!E23),"","EAN")</f>
        <v>EAN</v>
      </c>
      <c r="F24" s="27" t="str">
        <f>IF(ISBLANK(Values!E23),"",IF(Values!J23, SUBSTITUTE(Values!$B$1, "{language}", Values!H23) &amp; " " &amp;Values!$B$3, SUBSTITUTE(Values!$B$2, "{language}", Values!$H23) &amp; " " &amp;Values!$B$3))</f>
        <v>vervangend US toetsenbord met achtergrondverlichting voor Lenovo Thinkpad E531 T540 T540P T550 L540 W540 W550S W550 W541</v>
      </c>
      <c r="G24" s="29" t="str">
        <f>IF(ISBLANK(Values!E23),"",IF(Values!$B$20="PartialUpdate","","TellusRem"))</f>
        <v/>
      </c>
      <c r="H24" s="1" t="str">
        <f>IF(ISBLANK(Values!E23),"",Values!$B$16)</f>
        <v>computer-keyboards</v>
      </c>
      <c r="I24" s="1" t="str">
        <f>IF(ISBLANK(Values!E23),"","4730574031")</f>
        <v>4730574031</v>
      </c>
      <c r="J24" s="31" t="str">
        <f>IF(ISBLANK(Values!E23),"",Values!F23 )</f>
        <v>Lenovo T540 BL - US V2</v>
      </c>
      <c r="K24" s="27">
        <f>IF(IF(ISBLANK(Values!E23),"",IF(Values!J23, Values!$B$4, Values!$B$5))=0,"",IF(ISBLANK(Values!E23),"",IF(Values!J23, Values!$B$4, Values!$B$5)))</f>
        <v>61.99</v>
      </c>
      <c r="L24" s="27">
        <f>IF(ISBLANK(Values!E23),"",IF($CO24="DEFAULT", Values!$B$18, ""))</f>
        <v>5</v>
      </c>
      <c r="M24" s="27" t="str">
        <f>IF(ISBLANK(Values!E23),"",Values!$M23)</f>
        <v>https://raw.githubusercontent.com/PatrickVibild/TellusAmazonPictures/master/pictures/Lenovo/T540/BL/US/1.jpg</v>
      </c>
      <c r="N24" s="27" t="str">
        <f>IF(ISBLANK(Values!$F23),"",Values!N23)</f>
        <v>https://raw.githubusercontent.com/PatrickVibild/TellusAmazonPictures/master/pictures/Lenovo/T540/BL/US/2.jpg</v>
      </c>
      <c r="O24" s="27" t="str">
        <f>IF(ISBLANK(Values!$F23),"",Values!O23)</f>
        <v>https://raw.githubusercontent.com/PatrickVibild/TellusAmazonPictures/master/pictures/Lenovo/T540/BL/US/3.jpg</v>
      </c>
      <c r="P24" s="27" t="str">
        <f>IF(ISBLANK(Values!$F23),"",Values!P23)</f>
        <v>https://raw.githubusercontent.com/PatrickVibild/TellusAmazonPictures/master/pictures/Lenovo/T540/BL/US/4.jpg</v>
      </c>
      <c r="Q24" s="27" t="str">
        <f>IF(ISBLANK(Values!$F23),"",Values!Q23)</f>
        <v>https://raw.githubusercontent.com/PatrickVibild/TellusAmazonPictures/master/pictures/Lenovo/T540/BL/US/5.jpg</v>
      </c>
      <c r="R24" s="27" t="str">
        <f>IF(ISBLANK(Values!$F23),"",Values!R23)</f>
        <v>https://raw.githubusercontent.com/PatrickVibild/TellusAmazonPictures/master/pictures/Lenovo/T540/BL/US/6.jpg</v>
      </c>
      <c r="S24" s="27" t="str">
        <f>IF(ISBLANK(Values!$F23),"",Values!S23)</f>
        <v>https://raw.githubusercontent.com/PatrickVibild/TellusAmazonPictures/master/pictures/Lenovo/T540/BL/US/7.jpg</v>
      </c>
      <c r="T24" s="27" t="str">
        <f>IF(ISBLANK(Values!$F23),"",Values!T23)</f>
        <v>https://raw.githubusercontent.com/PatrickVibild/TellusAmazonPictures/master/pictures/Lenovo/T540/BL/US/8.jpg</v>
      </c>
      <c r="U24" s="27" t="str">
        <f>IF(ISBLANK(Values!$F23),"",Values!U23)</f>
        <v>https://raw.githubusercontent.com/PatrickVibild/TellusAmazonPictures/master/pictures/Lenovo/T540/BL/US/9.jpg</v>
      </c>
      <c r="V24" s="1"/>
      <c r="W24" s="29" t="str">
        <f>IF(ISBLANK(Values!E23),"","Child")</f>
        <v>Child</v>
      </c>
      <c r="X24" s="29" t="str">
        <f>IF(ISBLANK(Values!E23),"",Values!$B$13)</f>
        <v>Lenovo T540 parent</v>
      </c>
      <c r="Y24" s="31" t="str">
        <f>IF(ISBLANK(Values!E23),"","Size-Color")</f>
        <v>Size-Color</v>
      </c>
      <c r="Z24" s="29" t="str">
        <f>IF(ISBLANK(Values!E23),"","variation")</f>
        <v>variation</v>
      </c>
      <c r="AA24" s="1" t="str">
        <f>IF(ISBLANK(Values!E23),"",Values!$B$20)</f>
        <v>PartialUpdate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34"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E531 T540 T540P T550 L540 W540 W550S W550 W541</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xml:space="preserve">👉 LAYOUT - 🇺🇸 US GEEN achtergrondverlichting. </v>
      </c>
      <c r="AM24" s="1" t="str">
        <f>SUBSTITUTE(IF(ISBLANK(Values!E23),"",Values!$B$27), "{model}", Values!$B$3)</f>
        <v xml:space="preserve">👉 COMPATIBEL MET - Lenovo E531 T540 T540P T550 L540 W540 W550S W550 W541. Controleer de afbeelding en beschrijving zorgvuldig voordat u een toetsenbord koopt. Dit zorgt ervoor dat u het juiste laptoptoetsenbord voor uw computer krijgt. Super eenvoudige installatie. </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61.99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2">
        <f>K24</f>
        <v>61.99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v>61.99</v>
      </c>
      <c r="C4" s="41" t="b">
        <f>FALSE()</f>
        <v>0</v>
      </c>
      <c r="D4" s="41" t="b">
        <f>TRUE()</f>
        <v>1</v>
      </c>
      <c r="E4" s="36">
        <v>5714401540014</v>
      </c>
      <c r="F4" s="36" t="s">
        <v>677</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3" t="b">
        <f>TRUE()</f>
        <v>1</v>
      </c>
      <c r="J4" s="44" t="b">
        <v>1</v>
      </c>
      <c r="K4" s="36" t="s">
        <v>715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v>44.99</v>
      </c>
      <c r="C5" s="41" t="b">
        <f>FALSE()</f>
        <v>0</v>
      </c>
      <c r="D5" s="41" t="b">
        <f>TRUE()</f>
        <v>1</v>
      </c>
      <c r="E5" s="36">
        <v>5714401540304</v>
      </c>
      <c r="F5" s="36" t="s">
        <v>678</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t="b">
        <f>FALSE()</f>
        <v>0</v>
      </c>
      <c r="D6" s="41" t="b">
        <f>TRUE()</f>
        <v>1</v>
      </c>
      <c r="E6" s="36">
        <v>5714401540038</v>
      </c>
      <c r="F6" s="36" t="s">
        <v>679</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3" t="b">
        <f>TRUE()</f>
        <v>1</v>
      </c>
      <c r="J6" s="44" t="b">
        <v>1</v>
      </c>
      <c r="K6" s="36" t="s">
        <v>716</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t="b">
        <f>FALSE()</f>
        <v>0</v>
      </c>
      <c r="D7" s="41" t="b">
        <f>TRUE()</f>
        <v>1</v>
      </c>
      <c r="E7" s="36">
        <v>5714401540045</v>
      </c>
      <c r="F7" s="36" t="s">
        <v>680</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t="b">
        <f>FALSE()</f>
        <v>0</v>
      </c>
      <c r="D8" s="41" t="b">
        <f>TRUE()</f>
        <v>1</v>
      </c>
      <c r="E8" s="36">
        <v>5714401540052</v>
      </c>
      <c r="F8" s="36" t="s">
        <v>681</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t="b">
        <f>FALSE()</f>
        <v>0</v>
      </c>
      <c r="D9" s="41" t="b">
        <f>FALSE()</f>
        <v>0</v>
      </c>
      <c r="E9" s="36">
        <v>5714401540069</v>
      </c>
      <c r="F9" s="36" t="s">
        <v>682</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3" t="b">
        <f>TRUE()</f>
        <v>1</v>
      </c>
      <c r="J9" s="44" t="b">
        <v>1</v>
      </c>
      <c r="K9" s="36" t="s">
        <v>717</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t="b">
        <f>FALSE()</f>
        <v>0</v>
      </c>
      <c r="D10" s="41" t="b">
        <f>TRUE()</f>
        <v>1</v>
      </c>
      <c r="E10" s="36">
        <v>5714401540076</v>
      </c>
      <c r="F10" s="36" t="s">
        <v>683</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5714401540083</v>
      </c>
      <c r="F11" s="36" t="s">
        <v>684</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5714401540090</v>
      </c>
      <c r="F12" s="36" t="s">
        <v>685</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Tsjechisch</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714</v>
      </c>
      <c r="C13" s="41" t="b">
        <f>FALSE()</f>
        <v>0</v>
      </c>
      <c r="D13" s="41" t="b">
        <f>FALSE()</f>
        <v>0</v>
      </c>
      <c r="E13" s="36">
        <v>5714401540106</v>
      </c>
      <c r="F13" s="36" t="s">
        <v>686</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Deens</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5714401540991</v>
      </c>
      <c r="C14" s="41" t="b">
        <f>FALSE()</f>
        <v>0</v>
      </c>
      <c r="D14" s="41" t="b">
        <f>FALSE()</f>
        <v>0</v>
      </c>
      <c r="E14" s="36">
        <v>5714401540113</v>
      </c>
      <c r="F14" s="36" t="s">
        <v>687</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5714401540120</v>
      </c>
      <c r="F15" s="36" t="s">
        <v>688</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5714401540137</v>
      </c>
      <c r="F16" s="36" t="s">
        <v>689</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5714401540144</v>
      </c>
      <c r="F17" s="36" t="s">
        <v>690</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5714401540151</v>
      </c>
      <c r="F18" s="36" t="s">
        <v>691</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5714401540168</v>
      </c>
      <c r="F19" s="36" t="s">
        <v>692</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TRUE()</f>
        <v>1</v>
      </c>
      <c r="E20" s="36">
        <v>5714401540175</v>
      </c>
      <c r="F20" s="36" t="s">
        <v>693</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36">
        <v>5714401540182</v>
      </c>
      <c r="F21" s="36" t="s">
        <v>694</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t="b">
        <f>FALSE()</f>
        <v>0</v>
      </c>
      <c r="D22" s="41" t="b">
        <f>FALSE()</f>
        <v>0</v>
      </c>
      <c r="E22" s="36">
        <v>5714401540199</v>
      </c>
      <c r="F22" s="36" t="s">
        <v>695</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1" t="b">
        <f>TRUE()</f>
        <v>1</v>
      </c>
      <c r="D23" s="41" t="b">
        <f>FALSE()</f>
        <v>0</v>
      </c>
      <c r="E23" s="36">
        <v>5714401540311</v>
      </c>
      <c r="F23" s="36" t="s">
        <v>696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3" t="b">
        <f>TRUE()</f>
        <v>1</v>
      </c>
      <c r="J24" s="44" t="b">
        <v>0</v>
      </c>
      <c r="K24" s="36" t="s">
        <v>718</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3" t="b">
        <f>TRUE()</f>
        <v>1</v>
      </c>
      <c r="J25" s="44" t="b">
        <v>0</v>
      </c>
      <c r="K25" s="36" t="s">
        <v>719</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3" t="b">
        <f>TRUE()</f>
        <v>1</v>
      </c>
      <c r="J26" s="44" t="b">
        <v>0</v>
      </c>
      <c r="K26" s="36" t="s">
        <v>720</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3" t="b">
        <f>TRUE()</f>
        <v>1</v>
      </c>
      <c r="J27" s="44" t="b">
        <v>0</v>
      </c>
      <c r="K27" s="36" t="s">
        <v>721</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t="b">
        <f>TRUE()</f>
        <v>1</v>
      </c>
      <c r="J28" s="44" t="b">
        <v>0</v>
      </c>
      <c r="K28" s="36" t="s">
        <v>722</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3" t="b">
        <f>TRUE()</f>
        <v>1</v>
      </c>
      <c r="J29" s="44" t="b">
        <v>0</v>
      </c>
      <c r="K29" s="36" t="s">
        <v>723</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391</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3" t="b">
        <f>TRUE()</f>
        <v>1</v>
      </c>
      <c r="J41" s="44" t="b">
        <v>0</v>
      </c>
      <c r="K41" s="36" t="s">
        <v>724</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725</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2024-07-24T18:17:49Z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