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40/Regular/"/>
    </mc:Choice>
  </mc:AlternateContent>
  <xr:revisionPtr revIDLastSave="0" documentId="13_ncr:1_{AE370078-BEAC-9741-8124-69BA3FADFC6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24" i="2"/>
  <c r="C25" i="2"/>
  <c r="C26" i="2"/>
  <c r="C27" i="2"/>
  <c r="C28" i="2"/>
  <c r="C29" i="2"/>
  <c r="D29" i="2"/>
  <c r="C30" i="2"/>
  <c r="C31" i="2"/>
  <c r="D31" i="2"/>
  <c r="C32" i="2"/>
  <c r="D32" i="2"/>
  <c r="C33" i="2"/>
  <c r="D33" i="2"/>
  <c r="C34" i="2"/>
  <c r="D34" i="2"/>
  <c r="C35" i="2"/>
  <c r="D35" i="2"/>
  <c r="C36" i="2"/>
  <c r="D36" i="2"/>
  <c r="C37" i="2"/>
  <c r="D37" i="2"/>
  <c r="C38" i="2"/>
  <c r="D38" i="2"/>
  <c r="C39" i="2"/>
  <c r="D39" i="2"/>
  <c r="C40" i="2"/>
  <c r="C41" i="2"/>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FE35" i="1" l="1"/>
  <c r="AB12" i="1"/>
  <c r="AB28" i="1"/>
  <c r="AB11" i="1"/>
  <c r="AB15" i="1"/>
  <c r="AB26" i="1"/>
  <c r="AB38" i="1"/>
  <c r="AB5" i="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<sst xmlns="http://schemas.openxmlformats.org/spreadsheetml/2006/main" count="906" uniqueCount="733">
  <si>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</si>
  <si>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</si>
  <si>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</si>
  <si>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</si>
  <si>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</si>
  <si>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</si>
  <si>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</si>
  <si>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</si>
  <si>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</si>
  <si>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</si>
  <si>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</si>
  <si>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</si>
  <si>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</si>
  <si>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</si>
  <si>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</si>
  <si>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</si>
  <si>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</si>
  <si>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</si>
  <si>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</si>
  <si>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</si>
  <si>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</si>
  <si>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</si>
  <si>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</si>
  <si>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</si>
  <si>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</si>
  <si>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</si>
  <si>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</si>
  <si>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</si>
  <si>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</si>
  <si>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</si>
  <si>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</si>
  <si>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</si>
  <si>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</si>
  <si>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</si>
  <si>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</si>
  <si>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</si>
  <si>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</si>
  <si>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</si>
  <si>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</si>
  <si>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</si>
  <si>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</si>
  <si>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</si>
  <si>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</si>
  <si>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</si>
  <si>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</si>
  <si>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</si>
  <si>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</si>
  <si>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</si>
  <si>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</si>
  <si>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</si>
  <si>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</si>
  <si>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</si>
  <si>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</si>
  <si>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</si>
  <si>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</si>
  <si>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</si>
  <si>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</si>
  <si>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</si>
  <si>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</si>
  <si>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</si>
  <si>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</si>
  <si>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</si>
  <si>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</si>
  <si>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</si>
  <si>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</si>
  <si>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</si>
  <si>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</si>
  <si>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</si>
  <si>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</si>
  <si>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</si>
  <si>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</si>
  <si>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</si>
  <si>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</si>
  <si>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</si>
  <si>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</si>
  <si>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</si>
  <si>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</si>
  <si>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</si>
  <si>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</si>
  <si>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</si>
  <si>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</si>
  <si>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</si>
  <si>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</si>
  <si>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</si>
  <si>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</si>
  <si>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</si>
  <si>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</si>
  <si>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</si>
  <si>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</si>
  <si>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</si>
  <si>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</si>
  <si>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</si>
  <si>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</si>
  <si>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</si>
  <si>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</si>
  <si>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</si>
  <si>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</si>
  <si>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</si>
  <si>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</si>
  <si>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</si>
  <si>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</si>
  <si>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</si>
  <si>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</si>
  <si>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</si>
  <si>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</si>
  <si>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</si>
  <si>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</si>
  <si>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</si>
  <si>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</si>
  <si>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</si>
  <si>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</si>
  <si>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</si>
  <si>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</si>
  <si>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</si>
  <si>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</si>
  <si>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</si>
  <si>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</si>
  <si>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</si>
  <si>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</si>
  <si>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</si>
  <si>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</si>
  <si>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</si>
  <si>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</si>
  <si>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</si>
  <si>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</si>
  <si>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</si>
  <si>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</si>
  <si>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</si>
  <si>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</si>
  <si>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</si>
  <si>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</si>
  <si>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</si>
  <si>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</si>
  <si>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</si>
  <si>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</si>
  <si>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</si>
  <si>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</si>
  <si>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</si>
  <si>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</si>
  <si>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</si>
  <si>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</si>
  <si>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</si>
  <si>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</si>
  <si>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</si>
  <si>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</si>
  <si>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</si>
  <si>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</si>
  <si>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</si>
  <si>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</si>
  <si>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</si>
  <si>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</si>
  <si>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</si>
  <si>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</si>
  <si>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</si>
  <si>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</si>
  <si>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</si>
  <si>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</si>
  <si>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</si>
  <si>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</si>
  <si>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</si>
  <si>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</si>
  <si>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</si>
  <si>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</si>
  <si>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</si>
  <si>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</si>
  <si>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</si>
  <si>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</si>
  <si>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</si>
  <si>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</si>
  <si>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</si>
  <si>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</si>
  <si>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</si>
  <si>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</si>
  <si>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</si>
  <si>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</si>
  <si>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</si>
  <si>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</si>
  <si>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</si>
  <si>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</si>
  <si>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</si>
  <si>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</si>
  <si>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</si>
  <si>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</si>
  <si>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</si>
  <si>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</si>
  <si>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</si>
  <si>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</si>
  <si>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</si>
  <si>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</si>
  <si>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</si>
  <si>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</si>
  <si>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</si>
  <si>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</si>
  <si>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</si>
  <si>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</si>
  <si>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</si>
  <si>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</si>
  <si>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</si>
  <si>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</si>
  <si>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</si>
  <si>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</si>
  <si>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</si>
  <si>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</si>
  <si>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</si>
  <si>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</si>
  <si>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</si>
  <si>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</si>
  <si>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</si>
  <si>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</si>
  <si>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</si>
  <si>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</si>
  <si>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</si>
  <si>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</si>
  <si>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</si>
  <si>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</si>
  <si>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</si>
  <si>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</si>
  <si>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</si>
  <si>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</si>
  <si>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</si>
  <si>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</si>
  <si>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</si>
  <si>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</si>
  <si>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</si>
  <si>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</si>
  <si>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</si>
  <si>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</si>
  <si>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</si>
  <si>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</si>
  <si>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</si>
  <si>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</si>
  <si>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</si>
  <si>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</si>
  <si>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</si>
  <si>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</si>
  <si>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</si>
  <si>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</si>
  <si>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</si>
  <si>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</si>
  <si>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</si>
  <si>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</si>
  <si>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</si>
  <si>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</si>
  <si>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</si>
  <si>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</si>
  <si>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</si>
  <si>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</si>
  <si>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</si>
  <si>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</si>
  <si>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</si>
  <si>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</si>
  <si>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</si>
  <si>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</si>
  <si>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</si>
  <si>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</si>
  <si>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</si>
  <si>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</si>
  <si>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</si>
  <si>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</si>
  <si>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</si>
  <si>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</si>
  <si>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</si>
  <si>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</si>
  <si>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</si>
  <si>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</si>
  <si>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</si>
  <si>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</si>
  <si>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</si>
  <si>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</si>
  <si>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</si>
  <si>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</si>
  <si>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</si>
  <si>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</si>
  <si>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</si>
  <si>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</si>
  <si>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</si>
  <si>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</si>
  <si>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</si>
  <si>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</si>
  <si>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</si>
  <si>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</si>
  <si>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</si>
  <si>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</si>
  <si>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</si>
  <si>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</si>
  <si>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</si>
  <si>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</si>
  <si>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</si>
  <si>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</si>
  <si>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</si>
  <si>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</si>
  <si>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</si>
  <si>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</si>
  <si>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</si>
  <si>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</si>
  <si>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</si>
  <si>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</si>
  <si>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</si>
  <si>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</si>
  <si>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</si>
  <si>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</si>
  <si>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</si>
  <si>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</si>
  <si>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</si>
  <si>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</si>
  <si>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</si>
  <si>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</si>
  <si>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</si>
  <si>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</si>
  <si>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</si>
  <si>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</si>
  <si>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</si>
  <si>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</si>
  <si>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</si>
  <si>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</si>
  <si>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</si>
  <si>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</si>
  <si>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</si>
  <si>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</si>
  <si>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</si>
  <si>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</si>
  <si>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</si>
  <si>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</si>
  <si>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</si>
  <si>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</si>
  <si>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</si>
  <si>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</si>
  <si>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</si>
  <si>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</si>
  <si>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</si>
  <si>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</si>
  <si>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</si>
  <si>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</si>
  <si>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</si>
  <si>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</si>
  <si>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</si>
  <si>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</si>
  <si>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</si>
  <si>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</si>
  <si>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</si>
  <si>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</si>
  <si>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</si>
  <si>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</si>
  <si>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</si>
  <si>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</si>
  <si>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</si>
  <si>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</si>
  <si>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</si>
  <si>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</si>
  <si>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</si>
  <si>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</si>
  <si>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</si>
  <si>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</si>
  <si>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</si>
  <si>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</si>
  <si>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</si>
  <si>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</si>
  <si>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</si>
  <si>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</si>
  <si>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</si>
  <si>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</si>
  <si>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</si>
  <si>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</si>
  <si>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</si>
  <si>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</si>
  <si>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</si>
  <si>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</si>
  <si>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</si>
  <si>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</si>
  <si>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</si>
  <si>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</si>
  <si>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</si>
  <si>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</si>
  <si>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</si>
  <si>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</si>
  <si>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</si>
  <si>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</si>
  <si>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</si>
  <si>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</si>
  <si>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</si>
  <si>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</si>
  <si>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</si>
  <si>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</si>
  <si>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</si>
  <si>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</si>
  <si>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</si>
  <si>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</si>
  <si>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</si>
  <si>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</si>
  <si>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</si>
  <si>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</si>
  <si>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</si>
  <si>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</si>
  <si>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</si>
  <si>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</si>
  <si>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</si>
  <si>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</si>
  <si>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</si>
  <si>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</si>
  <si>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</si>
  <si>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</si>
  <si>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</si>
  <si>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</si>
  <si>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</si>
  <si>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</si>
  <si>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</si>
  <si>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</si>
  <si>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</si>
  <si>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</si>
  <si>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</si>
  <si>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</si>
  <si>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</si>
  <si>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</si>
  <si>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</si>
  <si>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</si>
  <si>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</si>
  <si>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</si>
  <si>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</si>
  <si>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</si>
  <si>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</si>
  <si>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</si>
  <si>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</si>
  <si>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</si>
  <si>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</si>
  <si>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</si>
  <si>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</si>
  <si>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</si>
  <si>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</si>
  <si>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</si>
  <si>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</si>
  <si>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</si>
  <si>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</si>
  <si>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</si>
  <si>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</si>
  <si>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</si>
  <si>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</si>
  <si>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</si>
  <si>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</si>
  <si>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</si>
  <si>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</si>
  <si>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</si>
  <si>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</si>
  <si>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</si>
  <si>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</si>
  <si>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</si>
  <si>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</si>
  <si>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</si>
  <si>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</si>
  <si>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</si>
  <si>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</si>
  <si>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</si>
  <si>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</si>
  <si>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</si>
  <si>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</si>
  <si>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</si>
  <si>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</si>
  <si>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</si>
  <si>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</si>
  <si>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</si>
  <si>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</si>
  <si>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</si>
  <si>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</si>
  <si>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</si>
  <si>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</si>
  <si>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</si>
  <si>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</si>
  <si>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</si>
  <si>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</si>
  <si>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</si>
  <si>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</si>
  <si>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</si>
  <si>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</si>
  <si>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</si>
  <si>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</si>
  <si>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</si>
  <si>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</si>
  <si>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</si>
  <si>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</si>
  <si>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</si>
  <si>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</si>
  <si>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</si>
  <si>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</si>
  <si>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</si>
  <si>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</si>
  <si>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</si>
  <si>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</si>
  <si>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</si>
  <si>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</si>
  <si>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</si>
  <si>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</si>
  <si>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</si>
  <si>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</si>
  <si>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</si>
  <si>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</si>
  <si>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</si>
  <si>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</si>
  <si>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</si>
  <si>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</si>
  <si>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</si>
  <si>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</si>
  <si>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</si>
  <si>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</si>
  <si>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</si>
  <si>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</si>
  <si>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</si>
  <si>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</si>
  <si>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</si>
  <si>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</si>
  <si>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</si>
  <si>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</si>
  <si>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</si>
  <si>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</si>
  <si>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</si>
  <si>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</si>
  <si>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</si>
  <si>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</si>
  <si>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</si>
  <si>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</si>
  <si>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</si>
  <si>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</si>
  <si>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</si>
  <si>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</si>
  <si>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</si>
  <si>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</si>
  <si>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</si>
  <si>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</si>
  <si>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</si>
  <si>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</si>
  <si>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</si>
  <si>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</si>
  <si>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</si>
  <si>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</si>
  <si>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</si>
  <si>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</si>
  <si>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</si>
  <si>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</si>
  <si>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</si>
  <si>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</si>
  <si>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</si>
  <si>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</si>
  <si>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</si>
  <si>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</si>
  <si>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</si>
  <si>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</si>
  <si>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</si>
  <si>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</si>
  <si>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</si>
  <si>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</si>
  <si>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</si>
  <si>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</si>
  <si>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</si>
  <si>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</si>
  <si>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</si>
  <si>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</si>
  <si>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</si>
  <si>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</si>
  <si>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</si>
  <si>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</si>
  <si>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</si>
  <si>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</si>
  <si>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</si>
  <si>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</si>
  <si>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</si>
  <si>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</si>
  <si>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</si>
  <si>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</si>
  <si>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</si>
  <si>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</si>
  <si>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</si>
  <si>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</si>
  <si>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</si>
  <si>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</si>
  <si>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</si>
  <si>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</si>
  <si>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</si>
  <si>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</si>
  <si>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</si>
  <si>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</si>
  <si>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</si>
  <si>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</si>
  <si>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</si>
  <si>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</si>
  <si>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</si>
  <si>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</si>
  <si>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</si>
  <si>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</si>
  <si>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</si>
  <si>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</si>
  <si>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</si>
  <si>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</si>
  <si>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</si>
  <si>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</si>
  <si>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</si>
  <si>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</si>
  <si>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</si>
  <si>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</si>
  <si>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</si>
  <si>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</si>
  <si>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</si>
  <si>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</si>
  <si>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</si>
  <si>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</si>
  <si>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</si>
  <si>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</si>
  <si>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</si>
  <si>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</si>
  <si>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</si>
  <si>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</si>
  <si>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</si>
  <si>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</si>
  <si>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</si>
  <si>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</si>
  <si>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</si>
  <si>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</si>
  <si>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</si>
  <si>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</si>
  <si>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</si>
  <si>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</si>
  <si>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</si>
  <si>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</si>
  <si>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</si>
  <si>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</si>
  <si>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</si>
  <si>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</si>
  <si>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</si>
  <si>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</si>
  <si>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</si>
  <si>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</si>
  <si>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</si>
  <si>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</si>
  <si>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</si>
  <si>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</si>
  <si>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</si>
  <si>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</si>
  <si>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</si>
  <si>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</si>
  <si>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</si>
  <si>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</si>
  <si>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</si>
  <si>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</si>
  <si>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</si>
  <si>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</si>
  <si>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</si>
  <si>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</si>
  <si>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</si>
  <si>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</si>
  <si>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</si>
  <si>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</si>
  <si>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</si>
  <si>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</si>
  <si>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</si>
  <si>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</si>
  <si>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</si>
  <si>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</si>
  <si>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</si>
  <si>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</si>
  <si>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</si>
  <si>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</si>
  <si>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</si>
  <si>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</si>
  <si>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</si>
  <si>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</si>
  <si>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</si>
  <si>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</si>
  <si>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</si>
  <si>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</si>
  <si>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</si>
  <si>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</si>
  <si>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</si>
  <si>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</si>
  <si>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</si>
  <si>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</si>
  <si>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</si>
  <si>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</si>
  <si>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</si>
  <si>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</si>
  <si>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</si>
  <si>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</si>
  <si>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</si>
  <si>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</si>
  <si>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</si>
  <si>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</si>
  <si>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</si>
  <si>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</si>
  <si>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</si>
  <si>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</si>
  <si>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</si>
  <si>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</si>
  <si>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</si>
  <si>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</si>
  <si>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</si>
  <si>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</si>
  <si>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</si>
  <si>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</si>
  <si>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</si>
  <si>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</si>
  <si>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</si>
  <si>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</si>
  <si>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</si>
  <si>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</si>
  <si>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</si>
  <si>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</si>
  <si>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</si>
  <si>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</si>
  <si>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</si>
  <si>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</si>
  <si>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</si>
  <si>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</si>
  <si>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</si>
  <si>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</si>
  <si>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</si>
  <si>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</si>
  <si>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</si>
  <si>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</si>
  <si>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</si>
  <si>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</si>
  <si>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</si>
  <si>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</si>
  <si>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</si>
  <si>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</si>
  <si>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</si>
  <si>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Lenovo/X240/BL/NOR</t>
  </si>
  <si>
    <t>Lenovo/X240/RG/DE</t>
  </si>
  <si>
    <t>Lenovo/X240/RG/FR</t>
  </si>
  <si>
    <t>Lenovo/X240/RG/IT</t>
  </si>
  <si>
    <t>Lenovo/X240/RG/ES</t>
  </si>
  <si>
    <t>Lenovo/X240/RG/UK</t>
  </si>
  <si>
    <t>Lenovo/X240/RG/NOR</t>
  </si>
  <si>
    <t>Lenovo/X240/RG/USI</t>
  </si>
  <si>
    <t>Lenovo/X240/RG/US</t>
  </si>
  <si>
    <t>Lenovo X240 parent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</si>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</sst>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732</v>
      </c>
    </row>
    <row r="4" spans="1:193" ht="17" x14ac:dyDescent="0.2">
      <c r="A4" s="1" t="str">
        <f>IF(ISBLANK(Values!E3),"",IF(Values!$B$37="EU","computercomponent","computer"))</f>
        <v>computercomponent</v>
      </c>
      <c r="B4" s="27" t="str">
        <f>Values!B13</f>
        <v>Lenovo X240 parent regular</v>
      </c>
      <c r="C4" s="27" t="s">
        <v>345</v>
      </c>
      <c r="D4" s="28">
        <f>Values!B14</f>
        <v>5714401242994</v>
      </c>
      <c r="E4" s="1" t="s">
        <v>346</v>
      </c>
      <c r="F4" s="27" t="str">
        <f>SUBSTITUTE(Values!B1, "{language}", "") &amp; " " &amp; Values!B3</f>
        <v>vervangend  toetsenbord met achtergrondverlichting voor Lenovo Thinkpad X230s X240 X240S X240I X250 X260 X270</v>
      </c>
      <c r="G4" s="27" t="s">
        <v>345</v>
      </c>
      <c r="H4" s="1" t="str">
        <f>Values!B16</f>
        <v>computer-keyboards</v>
      </c>
      <c r="I4" s="1" t="str">
        <f>IF(ISBLANK(Values!E3),"","4730574031")</f>
        <v>4730574031</v>
      </c>
      <c r="J4" s="29" t="str">
        <f>Values!B13</f>
        <v>Lenovo X240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64" x14ac:dyDescent="0.2">
      <c r="A24" s="1" t="str">
        <f>IF(ISBLANK(Values!E23),"",IF(Values!$B$37="EU","computercomponent","computer"))</f>
        <v>computercomponent</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vervangend Duitse toetsenbord zonder achtergrondverlichting voor Lenovo Thinkpad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t="str">
        <f>IF(IF(ISBLANK(Values!E23),"",IF(Values!J23, Values!$B$4, Values!$B$5))=0,"",IF(ISBLANK(Values!E23),"",IF(Values!J23, Values!$B$4, Values!$B$5)))</f>
        <v/>
      </c>
      <c r="L24" s="27" t="str">
        <f>IF(ISBLANK(Values!E23),"",IF($CO24="DEFAULT", Values!$B$18, ""))</f>
        <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 regular</v>
      </c>
      <c r="Y24" s="31" t="str">
        <f>IF(ISBLANK(Values!E23),"","Size-Color")</f>
        <v>Size-Color</v>
      </c>
      <c r="Z24" s="29" t="str">
        <f>IF(ISBLANK(Values!E23),"","variation")</f>
        <v>variation</v>
      </c>
      <c r="AA24" s="1" t="str">
        <f>IF(ISBLANK(Values!E23),"",Values!$B$20)</f>
        <v>PartialUpdate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34"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3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LAYOUT - 🇩🇪 Duitse zonder achtergrondverlichting.</v>
      </c>
      <c r="AM24" s="1" t="str">
        <f>SUBSTITUTE(IF(ISBLANK(Values!E23),"",Values!$B$27),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4" s="1"/>
      <c r="AO24" s="1"/>
      <c r="AP24" s="1"/>
      <c r="AQ24" s="1"/>
      <c r="AR24" s="1"/>
      <c r="AS24" s="1"/>
      <c r="AT24" s="27" t="str">
        <f>IF(ISBLANK(Values!E23),"",Values!H23)</f>
        <v>Duitse</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3" t="str">
        <f>K24</f>
        <v/>
      </c>
    </row>
    <row r="25" spans="1:193" s="35" customFormat="1" ht="16" x14ac:dyDescent="0.2">
      <c r="A25" s="1" t="str">
        <f>IF(ISBLANK(Values!E24),"",IF(Values!$B$37="EU","computercomponent","computer"))</f>
        <v>computercomponent</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vervangend Frans toetsenbord zonder achtergrondverlichting voor Lenovo Thinkpad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 regular</v>
      </c>
      <c r="Y25" s="31" t="str">
        <f>IF(ISBLANK(Values!E24),"","Size-Color")</f>
        <v>Size-Color</v>
      </c>
      <c r="Z25" s="29" t="str">
        <f>IF(ISBLANK(Values!E24),"","variation")</f>
        <v>variation</v>
      </c>
      <c r="AA25" s="1" t="str">
        <f>IF(ISBLANK(Values!E24),"",Values!$B$20)</f>
        <v>PartialUpdate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34" t="str">
        <f>IF(ISBLANK(Values!E24),"",IF(Values!I24,Values!$B$23,Values!$B$33))</f>
        <v>👉 LAYOUT - {flag} {language} zonder achtergrondverlichting.</v>
      </c>
      <c r="AJ25" s="3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LAYOUT - 🇫🇷 Frans zonder achtergrondverlichting.</v>
      </c>
      <c r="AM25" s="1" t="str">
        <f>SUBSTITUTE(IF(ISBLANK(Values!E24),"",Values!$B$27),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5" s="1"/>
      <c r="AO25" s="1"/>
      <c r="AP25" s="1"/>
      <c r="AQ25" s="1"/>
      <c r="AR25" s="1"/>
      <c r="AS25" s="1"/>
      <c r="AT25" s="27" t="str">
        <f>IF(ISBLANK(Values!E24),"",Values!H24)</f>
        <v>Frans</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16" x14ac:dyDescent="0.2">
      <c r="A26" s="1" t="str">
        <f>IF(ISBLANK(Values!E25),"",IF(Values!$B$37="EU","computercomponent","computer"))</f>
        <v>computercomponent</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vervangend Italiaans toetsenbord zonder achtergrondverlichting voor Lenovo Thinkpad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 regular</v>
      </c>
      <c r="Y26" s="31" t="str">
        <f>IF(ISBLANK(Values!E25),"","Size-Color")</f>
        <v>Size-Color</v>
      </c>
      <c r="Z26" s="29" t="str">
        <f>IF(ISBLANK(Values!E25),"","variation")</f>
        <v>variation</v>
      </c>
      <c r="AA26" s="1" t="str">
        <f>IF(ISBLANK(Values!E25),"",Values!$B$20)</f>
        <v>PartialUpdate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34" t="str">
        <f>IF(ISBLANK(Values!E25),"",IF(Values!I25,Values!$B$23,Values!$B$33))</f>
        <v>👉 LAYOUT - {flag} {language} zonder achtergrondverlichting.</v>
      </c>
      <c r="AJ26" s="3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LAYOUT - 🇮🇹 Italiaans zonder achtergrondverlichting.</v>
      </c>
      <c r="AM26" s="1" t="str">
        <f>SUBSTITUTE(IF(ISBLANK(Values!E25),"",Values!$B$27),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6" s="1"/>
      <c r="AO26" s="1"/>
      <c r="AP26" s="1"/>
      <c r="AQ26" s="1"/>
      <c r="AR26" s="1"/>
      <c r="AS26" s="1"/>
      <c r="AT26" s="27" t="str">
        <f>IF(ISBLANK(Values!E25),"",Values!H25)</f>
        <v>Italiaans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16" x14ac:dyDescent="0.2">
      <c r="A27" s="1" t="str">
        <f>IF(ISBLANK(Values!E26),"",IF(Values!$B$37="EU","computercomponent","computer"))</f>
        <v>computercomponent</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vervangend Spaans toetsenbord zonder achtergrondverlichting voor Lenovo Thinkpad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 regular</v>
      </c>
      <c r="Y27" s="31" t="str">
        <f>IF(ISBLANK(Values!E26),"","Size-Color")</f>
        <v>Size-Color</v>
      </c>
      <c r="Z27" s="29" t="str">
        <f>IF(ISBLANK(Values!E26),"","variation")</f>
        <v>variation</v>
      </c>
      <c r="AA27" s="1" t="str">
        <f>IF(ISBLANK(Values!E26),"",Values!$B$20)</f>
        <v>PartialUpdate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34" t="str">
        <f>IF(ISBLANK(Values!E26),"",IF(Values!I26,Values!$B$23,Values!$B$33))</f>
        <v>👉 LAYOUT - {flag} {language} zonder achtergrondverlichting.</v>
      </c>
      <c r="AJ27" s="3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LAYOUT - 🇪🇸 Spaans zonder achtergrondverlichting.</v>
      </c>
      <c r="AM27" s="1" t="str">
        <f>SUBSTITUTE(IF(ISBLANK(Values!E26),"",Values!$B$27),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7" s="1"/>
      <c r="AO27" s="1"/>
      <c r="AP27" s="1"/>
      <c r="AQ27" s="1"/>
      <c r="AR27" s="1"/>
      <c r="AS27" s="1"/>
      <c r="AT27" s="27" t="str">
        <f>IF(ISBLANK(Values!E26),"",Values!H26)</f>
        <v>Spaans</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16" x14ac:dyDescent="0.2">
      <c r="A28" s="1" t="str">
        <f>IF(ISBLANK(Values!E27),"",IF(Values!$B$37="EU","computercomponent","computer"))</f>
        <v>computercomponent</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vervangend UK toetsenbord zonder achtergrondverlichting voor Lenovo Thinkpad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 regular</v>
      </c>
      <c r="Y28" s="31" t="str">
        <f>IF(ISBLANK(Values!E27),"","Size-Color")</f>
        <v>Size-Color</v>
      </c>
      <c r="Z28" s="29" t="str">
        <f>IF(ISBLANK(Values!E27),"","variation")</f>
        <v>variation</v>
      </c>
      <c r="AA28" s="1" t="str">
        <f>IF(ISBLANK(Values!E27),"",Values!$B$20)</f>
        <v>PartialUpdate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34" t="str">
        <f>IF(ISBLANK(Values!E27),"",IF(Values!I27,Values!$B$23,Values!$B$33))</f>
        <v>👉 LAYOUT - {flag} {language} zonder achtergrondverlichting.</v>
      </c>
      <c r="AJ28" s="3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LAYOUT - 🇬🇧 UK zonder achtergrondverlichting.</v>
      </c>
      <c r="AM28" s="1" t="str">
        <f>SUBSTITUTE(IF(ISBLANK(Values!E27),"",Values!$B$27),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8" s="1"/>
      <c r="AO28" s="1"/>
      <c r="AP28" s="1"/>
      <c r="AQ28" s="1"/>
      <c r="AR28" s="1"/>
      <c r="AS28" s="1"/>
      <c r="AT28" s="27" t="str">
        <f>IF(ISBLANK(Values!E27),"",Values!H27)</f>
        <v>UK</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16" x14ac:dyDescent="0.2">
      <c r="A29" s="1" t="str">
        <f>IF(ISBLANK(Values!E28),"",IF(Values!$B$37="EU","computercomponent","computer"))</f>
        <v>computercomponent</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vervangend Scandinavisch - Scandinavisch toetsenbord zonder achtergrondverlichting voor Lenovo Thinkpad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 regular</v>
      </c>
      <c r="Y29" s="31" t="str">
        <f>IF(ISBLANK(Values!E28),"","Size-Color")</f>
        <v>Size-Color</v>
      </c>
      <c r="Z29" s="29" t="str">
        <f>IF(ISBLANK(Values!E28),"","variation")</f>
        <v>variation</v>
      </c>
      <c r="AA29" s="1" t="str">
        <f>IF(ISBLANK(Values!E28),"",Values!$B$20)</f>
        <v>PartialUpdate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34" t="str">
        <f>IF(ISBLANK(Values!E28),"",IF(Values!I28,Values!$B$23,Values!$B$33))</f>
        <v>👉 LAYOUT - {flag} {language} zonder achtergrondverlichting.</v>
      </c>
      <c r="AJ29" s="3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LAYOUT - 🇸🇪 🇫🇮 🇳🇴 🇩🇰 Scandinavisch - Scandinavisch zonder achtergrondverlichting.</v>
      </c>
      <c r="AM29" s="1" t="str">
        <f>SUBSTITUTE(IF(ISBLANK(Values!E28),"",Values!$B$27),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9" s="1"/>
      <c r="AO29" s="1"/>
      <c r="AP29" s="1"/>
      <c r="AQ29" s="1"/>
      <c r="AR29" s="1"/>
      <c r="AS29" s="1"/>
      <c r="AT29" s="27" t="str">
        <f>IF(ISBLANK(Values!E28),"",Values!H28)</f>
        <v>Scandinavisch - Scandinavisch</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16" x14ac:dyDescent="0.2">
      <c r="A30" s="1" t="str">
        <f>IF(ISBLANK(Values!E29),"",IF(Values!$B$37="EU","computercomponent","computer"))</f>
        <v>computercomponent</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vervangend Belgisch toetsenbord zonder achtergrondverlichting voor Lenovo Thinkpad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t="str">
        <f>IF(IF(ISBLANK(Values!E29),"",IF(Values!J29, Values!$B$4, Values!$B$5))=0,"",IF(ISBLANK(Values!E29),"",IF(Values!J29, Values!$B$4, Values!$B$5)))</f>
        <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 regular</v>
      </c>
      <c r="Y30" s="31" t="str">
        <f>IF(ISBLANK(Values!E29),"","Size-Color")</f>
        <v>Size-Color</v>
      </c>
      <c r="Z30" s="29" t="str">
        <f>IF(ISBLANK(Values!E29),"","variation")</f>
        <v>variation</v>
      </c>
      <c r="AA30" s="1" t="str">
        <f>IF(ISBLANK(Values!E29),"",Values!$B$20)</f>
        <v>PartialUpdate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34" t="str">
        <f>IF(ISBLANK(Values!E29),"",IF(Values!I29,Values!$B$23,Values!$B$33))</f>
        <v>👉 LAYOUT - {flag} {language} zonder achtergrondverlichting.</v>
      </c>
      <c r="AJ30" s="3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LAYOUT - 🇧🇪 Belgisch zonder achtergrondverlichting.</v>
      </c>
      <c r="AM30" s="1" t="str">
        <f>SUBSTITUTE(IF(ISBLANK(Values!E29),"",Values!$B$27),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0" s="1"/>
      <c r="AO30" s="1"/>
      <c r="AP30" s="1"/>
      <c r="AQ30" s="1"/>
      <c r="AR30" s="1"/>
      <c r="AS30" s="1"/>
      <c r="AT30" s="27" t="str">
        <f>IF(ISBLANK(Values!E29),"",Values!H29)</f>
        <v>Belgisch</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16" x14ac:dyDescent="0.2">
      <c r="A31" s="1" t="str">
        <f>IF(ISBLANK(Values!E30),"",IF(Values!$B$37="EU","computercomponent","computer"))</f>
        <v>computercomponent</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vervangend Bulgaars toetsenbord zonder achtergrondverlichting voor Lenovo Thinkpad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t="str">
        <f>IF(IF(ISBLANK(Values!E30),"",IF(Values!J30, Values!$B$4, Values!$B$5))=0,"",IF(ISBLANK(Values!E30),"",IF(Values!J30, Values!$B$4, Values!$B$5)))</f>
        <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 regular</v>
      </c>
      <c r="Y31" s="31" t="str">
        <f>IF(ISBLANK(Values!E30),"","Size-Color")</f>
        <v>Size-Color</v>
      </c>
      <c r="Z31" s="29" t="str">
        <f>IF(ISBLANK(Values!E30),"","variation")</f>
        <v>variation</v>
      </c>
      <c r="AA31" s="1" t="str">
        <f>IF(ISBLANK(Values!E30),"",Values!$B$20)</f>
        <v>PartialUpdate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34" t="str">
        <f>IF(ISBLANK(Values!E30),"",IF(Values!I30,Values!$B$23,Values!$B$33))</f>
        <v>👉 LAYOUT - {flag} {language} zonder achtergrondverlichting.</v>
      </c>
      <c r="AJ31" s="3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LAYOUT - 🇧🇬 Bulgaars zonder achtergrondverlichting.</v>
      </c>
      <c r="AM31" s="1" t="str">
        <f>SUBSTITUTE(IF(ISBLANK(Values!E30),"",Values!$B$27),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1" s="1"/>
      <c r="AO31" s="1"/>
      <c r="AP31" s="1"/>
      <c r="AQ31" s="1"/>
      <c r="AR31" s="1"/>
      <c r="AS31" s="1"/>
      <c r="AT31" s="27" t="str">
        <f>IF(ISBLANK(Values!E30),"",Values!H30)</f>
        <v>Bulgaars</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16" x14ac:dyDescent="0.2">
      <c r="A32" s="1" t="str">
        <f>IF(ISBLANK(Values!E31),"",IF(Values!$B$37="EU","computercomponent","computer"))</f>
        <v>computercomponent</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vervangend Tsjechisch toetsenbord zonder achtergrondverlichting voor Lenovo Thinkpad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t="str">
        <f>IF(IF(ISBLANK(Values!E31),"",IF(Values!J31, Values!$B$4, Values!$B$5))=0,"",IF(ISBLANK(Values!E31),"",IF(Values!J31, Values!$B$4, Values!$B$5)))</f>
        <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 regular</v>
      </c>
      <c r="Y32" s="31" t="str">
        <f>IF(ISBLANK(Values!E31),"","Size-Color")</f>
        <v>Size-Color</v>
      </c>
      <c r="Z32" s="29" t="str">
        <f>IF(ISBLANK(Values!E31),"","variation")</f>
        <v>variation</v>
      </c>
      <c r="AA32" s="1" t="str">
        <f>IF(ISBLANK(Values!E31),"",Values!$B$20)</f>
        <v>PartialUpdate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34" t="str">
        <f>IF(ISBLANK(Values!E31),"",IF(Values!I31,Values!$B$23,Values!$B$33))</f>
        <v>👉 LAYOUT - {flag} {language} zonder achtergrondverlichting.</v>
      </c>
      <c r="AJ32" s="3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LAYOUT - 🇨🇿 Tsjechisch zonder achtergrondverlichting.</v>
      </c>
      <c r="AM32" s="1" t="str">
        <f>SUBSTITUTE(IF(ISBLANK(Values!E31),"",Values!$B$27),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2" s="1"/>
      <c r="AO32" s="1"/>
      <c r="AP32" s="1"/>
      <c r="AQ32" s="1"/>
      <c r="AR32" s="1"/>
      <c r="AS32" s="1"/>
      <c r="AT32" s="27" t="str">
        <f>IF(ISBLANK(Values!E31),"",Values!H31)</f>
        <v>Tsjechisch</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16" x14ac:dyDescent="0.2">
      <c r="A33" s="1" t="str">
        <f>IF(ISBLANK(Values!E32),"",IF(Values!$B$37="EU","computercomponent","computer"))</f>
        <v>computercomponent</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vervangend Deens toetsenbord zonder achtergrondverlichting voor Lenovo Thinkpad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t="str">
        <f>IF(IF(ISBLANK(Values!E32),"",IF(Values!J32, Values!$B$4, Values!$B$5))=0,"",IF(ISBLANK(Values!E32),"",IF(Values!J32, Values!$B$4, Values!$B$5)))</f>
        <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 regular</v>
      </c>
      <c r="Y33" s="31" t="str">
        <f>IF(ISBLANK(Values!E32),"","Size-Color")</f>
        <v>Size-Color</v>
      </c>
      <c r="Z33" s="29" t="str">
        <f>IF(ISBLANK(Values!E32),"","variation")</f>
        <v>variation</v>
      </c>
      <c r="AA33" s="1" t="str">
        <f>IF(ISBLANK(Values!E32),"",Values!$B$20)</f>
        <v>PartialUpdate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34" t="str">
        <f>IF(ISBLANK(Values!E32),"",IF(Values!I32,Values!$B$23,Values!$B$33))</f>
        <v>👉 LAYOUT - {flag} {language} zonder achtergrondverlichting.</v>
      </c>
      <c r="AJ33" s="3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LAYOUT - 🇩🇰 Deens zonder achtergrondverlichting.</v>
      </c>
      <c r="AM33" s="1" t="str">
        <f>SUBSTITUTE(IF(ISBLANK(Values!E32),"",Values!$B$27),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3" s="1"/>
      <c r="AO33" s="1"/>
      <c r="AP33" s="1"/>
      <c r="AQ33" s="1"/>
      <c r="AR33" s="1"/>
      <c r="AS33" s="1"/>
      <c r="AT33" s="27" t="str">
        <f>IF(ISBLANK(Values!E32),"",Values!H32)</f>
        <v>Deens</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16" x14ac:dyDescent="0.2">
      <c r="A34" s="1" t="str">
        <f>IF(ISBLANK(Values!E33),"",IF(Values!$B$37="EU","computercomponent","computer"))</f>
        <v>computercomponent</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vervangend Hongaars toetsenbord zonder achtergrondverlichting voor Lenovo Thinkpad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t="str">
        <f>IF(IF(ISBLANK(Values!E33),"",IF(Values!J33, Values!$B$4, Values!$B$5))=0,"",IF(ISBLANK(Values!E33),"",IF(Values!J33, Values!$B$4, Values!$B$5)))</f>
        <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 regular</v>
      </c>
      <c r="Y34" s="31" t="str">
        <f>IF(ISBLANK(Values!E33),"","Size-Color")</f>
        <v>Size-Color</v>
      </c>
      <c r="Z34" s="29" t="str">
        <f>IF(ISBLANK(Values!E33),"","variation")</f>
        <v>variation</v>
      </c>
      <c r="AA34" s="1" t="str">
        <f>IF(ISBLANK(Values!E33),"",Values!$B$20)</f>
        <v>PartialUpdate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34" t="str">
        <f>IF(ISBLANK(Values!E33),"",IF(Values!I33,Values!$B$23,Values!$B$33))</f>
        <v>👉 LAYOUT - {flag} {language} zonder achtergrondverlichting.</v>
      </c>
      <c r="AJ34" s="3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LAYOUT - 🇭🇺 Hongaars zonder achtergrondverlichting.</v>
      </c>
      <c r="AM34" s="1" t="str">
        <f>SUBSTITUTE(IF(ISBLANK(Values!E33),"",Values!$B$27),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4" s="1"/>
      <c r="AO34" s="1"/>
      <c r="AP34" s="1"/>
      <c r="AQ34" s="1"/>
      <c r="AR34" s="1"/>
      <c r="AS34" s="1"/>
      <c r="AT34" s="27" t="str">
        <f>IF(ISBLANK(Values!E33),"",Values!H33)</f>
        <v>Hongaars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16" x14ac:dyDescent="0.2">
      <c r="A35" s="1" t="str">
        <f>IF(ISBLANK(Values!E34),"",IF(Values!$B$37="EU","computercomponent","computer"))</f>
        <v>computercomponent</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vervangend Nederlands toetsenbord zonder achtergrondverlichting voor Lenovo Thinkpad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t="str">
        <f>IF(IF(ISBLANK(Values!E34),"",IF(Values!J34, Values!$B$4, Values!$B$5))=0,"",IF(ISBLANK(Values!E34),"",IF(Values!J34, Values!$B$4, Values!$B$5)))</f>
        <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 regular</v>
      </c>
      <c r="Y35" s="31" t="str">
        <f>IF(ISBLANK(Values!E34),"","Size-Color")</f>
        <v>Size-Color</v>
      </c>
      <c r="Z35" s="29" t="str">
        <f>IF(ISBLANK(Values!E34),"","variation")</f>
        <v>variation</v>
      </c>
      <c r="AA35" s="1" t="str">
        <f>IF(ISBLANK(Values!E34),"",Values!$B$20)</f>
        <v>PartialUpdate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34" t="str">
        <f>IF(ISBLANK(Values!E34),"",IF(Values!I34,Values!$B$23,Values!$B$33))</f>
        <v>👉 LAYOUT - {flag} {language} zonder achtergrondverlichting.</v>
      </c>
      <c r="AJ35" s="3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LAYOUT - 🇳🇱 Nederlands zonder achtergrondverlichting.</v>
      </c>
      <c r="AM35" s="1" t="str">
        <f>SUBSTITUTE(IF(ISBLANK(Values!E34),"",Values!$B$27),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5" s="1"/>
      <c r="AO35" s="1"/>
      <c r="AP35" s="1"/>
      <c r="AQ35" s="1"/>
      <c r="AR35" s="1"/>
      <c r="AS35" s="1"/>
      <c r="AT35" s="27" t="str">
        <f>IF(ISBLANK(Values!E34),"",Values!H34)</f>
        <v>Nederlands</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16" x14ac:dyDescent="0.2">
      <c r="A36" s="1" t="str">
        <f>IF(ISBLANK(Values!E35),"",IF(Values!$B$37="EU","computercomponent","computer"))</f>
        <v>computercomponent</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vervangend Noors toetsenbord zonder achtergrondverlichting voor Lenovo Thinkpad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t="str">
        <f>IF(IF(ISBLANK(Values!E35),"",IF(Values!J35, Values!$B$4, Values!$B$5))=0,"",IF(ISBLANK(Values!E35),"",IF(Values!J35, Values!$B$4, Values!$B$5)))</f>
        <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 regular</v>
      </c>
      <c r="Y36" s="31" t="str">
        <f>IF(ISBLANK(Values!E35),"","Size-Color")</f>
        <v>Size-Color</v>
      </c>
      <c r="Z36" s="29" t="str">
        <f>IF(ISBLANK(Values!E35),"","variation")</f>
        <v>variation</v>
      </c>
      <c r="AA36" s="1" t="str">
        <f>IF(ISBLANK(Values!E35),"",Values!$B$20)</f>
        <v>PartialUpdate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34" t="str">
        <f>IF(ISBLANK(Values!E35),"",IF(Values!I35,Values!$B$23,Values!$B$33))</f>
        <v>👉 LAYOUT - {flag} {language} zonder achtergrondverlichting.</v>
      </c>
      <c r="AJ36" s="3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LAYOUT - 🇳🇴 Noors zonder achtergrondverlichting.</v>
      </c>
      <c r="AM36" s="1" t="str">
        <f>SUBSTITUTE(IF(ISBLANK(Values!E35),"",Values!$B$27),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6" s="1"/>
      <c r="AO36" s="1"/>
      <c r="AP36" s="1"/>
      <c r="AQ36" s="1"/>
      <c r="AR36" s="1"/>
      <c r="AS36" s="1"/>
      <c r="AT36" s="27" t="str">
        <f>IF(ISBLANK(Values!E35),"",Values!H35)</f>
        <v>Noors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16" x14ac:dyDescent="0.2">
      <c r="A37" s="1" t="str">
        <f>IF(ISBLANK(Values!E36),"",IF(Values!$B$37="EU","computercomponent","computer"))</f>
        <v>computercomponent</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vervangend Pools toetsenbord zonder achtergrondverlichting voor Lenovo Thinkpad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t="str">
        <f>IF(IF(ISBLANK(Values!E36),"",IF(Values!J36, Values!$B$4, Values!$B$5))=0,"",IF(ISBLANK(Values!E36),"",IF(Values!J36, Values!$B$4, Values!$B$5)))</f>
        <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 regular</v>
      </c>
      <c r="Y37" s="31" t="str">
        <f>IF(ISBLANK(Values!E36),"","Size-Color")</f>
        <v>Size-Color</v>
      </c>
      <c r="Z37" s="29" t="str">
        <f>IF(ISBLANK(Values!E36),"","variation")</f>
        <v>variation</v>
      </c>
      <c r="AA37" s="1" t="str">
        <f>IF(ISBLANK(Values!E36),"",Values!$B$20)</f>
        <v>PartialUpdate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34" t="str">
        <f>IF(ISBLANK(Values!E36),"",IF(Values!I36,Values!$B$23,Values!$B$33))</f>
        <v>👉 LAYOUT - {flag} {language} zonder achtergrondverlichting.</v>
      </c>
      <c r="AJ37" s="3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LAYOUT - 🇵🇱 Pools zonder achtergrondverlichting.</v>
      </c>
      <c r="AM37" s="1" t="str">
        <f>SUBSTITUTE(IF(ISBLANK(Values!E36),"",Values!$B$27),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7" s="1"/>
      <c r="AO37" s="1"/>
      <c r="AP37" s="1"/>
      <c r="AQ37" s="1"/>
      <c r="AR37" s="1"/>
      <c r="AS37" s="1"/>
      <c r="AT37" s="27" t="str">
        <f>IF(ISBLANK(Values!E36),"",Values!H36)</f>
        <v>Pools</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16" x14ac:dyDescent="0.2">
      <c r="A38" s="1" t="str">
        <f>IF(ISBLANK(Values!E37),"",IF(Values!$B$37="EU","computercomponent","computer"))</f>
        <v>computercomponent</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vervangend Portugees toetsenbord zonder achtergrondverlichting voor Lenovo Thinkpad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t="str">
        <f>IF(IF(ISBLANK(Values!E37),"",IF(Values!J37, Values!$B$4, Values!$B$5))=0,"",IF(ISBLANK(Values!E37),"",IF(Values!J37, Values!$B$4, Values!$B$5)))</f>
        <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 regular</v>
      </c>
      <c r="Y38" s="31" t="str">
        <f>IF(ISBLANK(Values!E37),"","Size-Color")</f>
        <v>Size-Color</v>
      </c>
      <c r="Z38" s="29" t="str">
        <f>IF(ISBLANK(Values!E37),"","variation")</f>
        <v>variation</v>
      </c>
      <c r="AA38" s="1" t="str">
        <f>IF(ISBLANK(Values!E37),"",Values!$B$20)</f>
        <v>PartialUpdate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34" t="str">
        <f>IF(ISBLANK(Values!E37),"",IF(Values!I37,Values!$B$23,Values!$B$33))</f>
        <v>👉 LAYOUT - {flag} {language} zonder achtergrondverlichting.</v>
      </c>
      <c r="AJ38" s="3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LAYOUT - 🇵🇹 Portugees zonder achtergrondverlichting.</v>
      </c>
      <c r="AM38" s="1" t="str">
        <f>SUBSTITUTE(IF(ISBLANK(Values!E37),"",Values!$B$27),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8" s="1"/>
      <c r="AO38" s="1"/>
      <c r="AP38" s="1"/>
      <c r="AQ38" s="1"/>
      <c r="AR38" s="1"/>
      <c r="AS38" s="1"/>
      <c r="AT38" s="27" t="str">
        <f>IF(ISBLANK(Values!E37),"",Values!H37)</f>
        <v>Portugees</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16" x14ac:dyDescent="0.2">
      <c r="A39" s="1" t="str">
        <f>IF(ISBLANK(Values!E38),"",IF(Values!$B$37="EU","computercomponent","computer"))</f>
        <v>computercomponent</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vervangend Zweeds – Finsh toetsenbord zonder achtergrondverlichting voor Lenovo Thinkpad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t="str">
        <f>IF(IF(ISBLANK(Values!E38),"",IF(Values!J38, Values!$B$4, Values!$B$5))=0,"",IF(ISBLANK(Values!E38),"",IF(Values!J38, Values!$B$4, Values!$B$5)))</f>
        <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 regular</v>
      </c>
      <c r="Y39" s="31" t="str">
        <f>IF(ISBLANK(Values!E38),"","Size-Color")</f>
        <v>Size-Color</v>
      </c>
      <c r="Z39" s="29" t="str">
        <f>IF(ISBLANK(Values!E38),"","variation")</f>
        <v>variation</v>
      </c>
      <c r="AA39" s="1" t="str">
        <f>IF(ISBLANK(Values!E38),"",Values!$B$20)</f>
        <v>PartialUpdate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34" t="str">
        <f>IF(ISBLANK(Values!E38),"",IF(Values!I38,Values!$B$23,Values!$B$33))</f>
        <v>👉 LAYOUT - {flag} {language} zonder achtergrondverlichting.</v>
      </c>
      <c r="AJ39" s="3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LAYOUT - 🇸🇪 🇫🇮 Zweeds – Finsh zonder achtergrondverlichting.</v>
      </c>
      <c r="AM39" s="1" t="str">
        <f>SUBSTITUTE(IF(ISBLANK(Values!E38),"",Values!$B$27),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9" s="1"/>
      <c r="AO39" s="1"/>
      <c r="AP39" s="1"/>
      <c r="AQ39" s="1"/>
      <c r="AR39" s="1"/>
      <c r="AS39" s="1"/>
      <c r="AT39" s="27" t="str">
        <f>IF(ISBLANK(Values!E38),"",Values!H38)</f>
        <v>Zweeds – Finsh</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16" x14ac:dyDescent="0.2">
      <c r="A40" s="1" t="str">
        <f>IF(ISBLANK(Values!E39),"",IF(Values!$B$37="EU","computercomponent","computer"))</f>
        <v>computercomponent</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vervangend Zwitsers toetsenbord zonder achtergrondverlichting voor Lenovo Thinkpad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t="str">
        <f>IF(IF(ISBLANK(Values!E39),"",IF(Values!J39, Values!$B$4, Values!$B$5))=0,"",IF(ISBLANK(Values!E39),"",IF(Values!J39, Values!$B$4, Values!$B$5)))</f>
        <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 regular</v>
      </c>
      <c r="Y40" s="31" t="str">
        <f>IF(ISBLANK(Values!E39),"","Size-Color")</f>
        <v>Size-Color</v>
      </c>
      <c r="Z40" s="29" t="str">
        <f>IF(ISBLANK(Values!E39),"","variation")</f>
        <v>variation</v>
      </c>
      <c r="AA40" s="1" t="str">
        <f>IF(ISBLANK(Values!E39),"",Values!$B$20)</f>
        <v>PartialUpdate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34" t="str">
        <f>IF(ISBLANK(Values!E39),"",IF(Values!I39,Values!$B$23,Values!$B$33))</f>
        <v>👉 LAYOUT - {flag} {language} zonder achtergrondverlichting.</v>
      </c>
      <c r="AJ40" s="3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LAYOUT - 🇨🇭 Zwitsers zonder achtergrondverlichting.</v>
      </c>
      <c r="AM40" s="1" t="str">
        <f>SUBSTITUTE(IF(ISBLANK(Values!E39),"",Values!$B$27),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40" s="1"/>
      <c r="AO40" s="1"/>
      <c r="AP40" s="1"/>
      <c r="AQ40" s="1"/>
      <c r="AR40" s="1"/>
      <c r="AS40" s="1"/>
      <c r="AT40" s="27" t="str">
        <f>IF(ISBLANK(Values!E39),"",Values!H39)</f>
        <v>Zwitsers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16" x14ac:dyDescent="0.2">
      <c r="A41" s="1" t="str">
        <f>IF(ISBLANK(Values!E40),"",IF(Values!$B$37="EU","computercomponent","computer"))</f>
        <v>computercomponent</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vervangend US Internationaal toetsenbord zonder achtergrondverlichting voor Lenovo Thinkpad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t="str">
        <f>IF(IF(ISBLANK(Values!E40),"",IF(Values!J40, Values!$B$4, Values!$B$5))=0,"",IF(ISBLANK(Values!E40),"",IF(Values!J40, Values!$B$4, Values!$B$5)))</f>
        <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 regular</v>
      </c>
      <c r="Y41" s="31" t="str">
        <f>IF(ISBLANK(Values!E40),"","Size-Color")</f>
        <v>Size-Color</v>
      </c>
      <c r="Z41" s="29" t="str">
        <f>IF(ISBLANK(Values!E40),"","variation")</f>
        <v>variation</v>
      </c>
      <c r="AA41" s="1" t="str">
        <f>IF(ISBLANK(Values!E40),"",Values!$B$20)</f>
        <v>PartialUpdate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34" t="str">
        <f>IF(ISBLANK(Values!E40),"",IF(Values!I40,Values!$B$23,Values!$B$33))</f>
        <v>👉 LAYOUT - {flag} {language} zonder achtergrondverlichting.</v>
      </c>
      <c r="AJ41" s="3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LAYOUT - 🇺🇸 with € symbol US Internationaal zonder achtergrondverlichting.</v>
      </c>
      <c r="AM41" s="1" t="str">
        <f>SUBSTITUTE(IF(ISBLANK(Values!E40),"",Values!$B$27),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41" s="1"/>
      <c r="AO41" s="1"/>
      <c r="AP41" s="1"/>
      <c r="AQ41" s="1"/>
      <c r="AR41" s="1"/>
      <c r="AS41" s="1"/>
      <c r="AT41" s="27" t="str">
        <f>IF(ISBLANK(Values!E40),"",Values!H40)</f>
        <v>US Internationaal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16" x14ac:dyDescent="0.2">
      <c r="A42" s="1" t="str">
        <f>IF(ISBLANK(Values!E41),"",IF(Values!$B$37="EU","computercomponent","computer"))</f>
        <v>computercomponent</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vervangend US toetsenbord zonder achtergrondverlichting voor Lenovo Thinkpad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 regular</v>
      </c>
      <c r="Y42" s="31" t="str">
        <f>IF(ISBLANK(Values!E41),"","Size-Color")</f>
        <v>Size-Color</v>
      </c>
      <c r="Z42" s="29" t="str">
        <f>IF(ISBLANK(Values!E41),"","variation")</f>
        <v>variation</v>
      </c>
      <c r="AA42" s="1" t="str">
        <f>IF(ISBLANK(Values!E41),"",Values!$B$20)</f>
        <v>PartialUpdate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34" t="str">
        <f>IF(ISBLANK(Values!E41),"",IF(Values!I41,Values!$B$23,Values!$B$33))</f>
        <v>👉 LAYOUT - {flag} {language} zonder achtergrondverlichting.</v>
      </c>
      <c r="AJ42" s="3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LAYOUT - 🇺🇸 US zonder achtergrondverlichting.</v>
      </c>
      <c r="AM42" s="1" t="str">
        <f>SUBSTITUTE(IF(ISBLANK(Values!E41),"",Values!$B$27),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42" s="27" t="str">
        <f>IF(ISBLANK(Values!E41),"",Values!H41)</f>
        <v>US</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2" s="1" t="str">
        <f>IF(ISBLANK(Values!E41),"","No")</f>
        <v>No</v>
      </c>
      <c r="DA42" s="1" t="str">
        <f>IF(ISBLANK(Values!E41),"","No")</f>
        <v>No</v>
      </c>
      <c r="DO42" s="1" t="str">
        <f>IF(ISBLANK(Values!E41),"","Parts")</f>
        <v>Parts</v>
      </c>
      <c r="DP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Y42" t="str">
        <f>IF(ISBLANK(Values!$E41), "", "not_applicable")</f>
        <v>not_applicable</v>
      </c>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3" t="b">
        <f>TRUE()</f>
        <v>1</v>
      </c>
      <c r="J9" s="44" t="b">
        <f>TRUE()</f>
        <v>1</v>
      </c>
      <c r="K9" s="36" t="s">
        <v>721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730</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5714401242994</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D22" s="41"/>
      <c r="E22" s="59"/>
      <c r="F22" s="36"/>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1" t="b">
        <v>0</v>
      </c>
      <c r="D23" s="41" t="b">
        <v>1</v>
      </c>
      <c r="E23" s="59">
        <v>5714401242017</v>
      </c>
      <c r="F23" s="36" t="s">
        <v>676</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Duitse</v>
      </c>
      <c r="I23" s="43" t="b">
        <f>TRUE()</f>
        <v>1</v>
      </c>
      <c r="J23" s="44" t="b">
        <v>0</v>
      </c>
      <c r="K23" s="36" t="s">
        <v>722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1" t="b">
        <f>FALSE()</f>
        <v>0</v>
      </c>
      <c r="D24" s="41" t="b">
        <v>1</v>
      </c>
      <c r="E24" s="59">
        <v>5714401242024</v>
      </c>
      <c r="F24" s="36" t="s">
        <v>677</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Frans</v>
      </c>
      <c r="I24" s="43"/>
      <c r="J24" s="44" t="b">
        <f>FALSE()</f>
        <v>0</v>
      </c>
      <c r="K24" s="36" t="s">
        <v>723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1" t="b">
        <f>FALSE()</f>
        <v>0</v>
      </c>
      <c r="D25" s="41" t="b">
        <v>1</v>
      </c>
      <c r="E25" s="59">
        <v>5714401242031</v>
      </c>
      <c r="F25" s="36" t="s">
        <v>678</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Italiaans</v>
      </c>
      <c r="I25" s="43"/>
      <c r="J25" s="44" t="b">
        <f>FALSE()</f>
        <v>0</v>
      </c>
      <c r="K25" s="36" t="s">
        <v>724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1" t="b">
        <f>FALSE()</f>
        <v>0</v>
      </c>
      <c r="D26" s="41" t="b">
        <v>1</v>
      </c>
      <c r="E26" s="59">
        <v>5714401242048</v>
      </c>
      <c r="F26" s="36" t="s">
        <v>679</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Spaans</v>
      </c>
      <c r="I26" s="43"/>
      <c r="J26" s="44" t="b">
        <f>FALSE()</f>
        <v>0</v>
      </c>
      <c r="K26" s="36" t="s">
        <v>725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1" t="b">
        <f>FALSE()</f>
        <v>0</v>
      </c>
      <c r="D27" s="41" t="b">
        <v>1</v>
      </c>
      <c r="E27" s="59">
        <v>5714401242055</v>
      </c>
      <c r="F27" s="36" t="s">
        <v>680</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681</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Scandinavisch - Scandinavisch</v>
      </c>
      <c r="I28" s="43"/>
      <c r="J28" s="44" t="b">
        <f>FALSE()</f>
        <v>0</v>
      </c>
      <c r="K28" s="36" t="s">
        <v>727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1" t="b">
        <f>FALSE()</f>
        <v>0</v>
      </c>
      <c r="D29" s="41" t="b">
        <f>FALSE()</f>
        <v>0</v>
      </c>
      <c r="E29" s="59">
        <v>5714401242079</v>
      </c>
      <c r="F29" s="36" t="s">
        <v>682</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Belgisch</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683</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Bulgaars</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1" t="b">
        <f>FALSE()</f>
        <v>0</v>
      </c>
      <c r="D31" s="41" t="b">
        <f>FALSE()</f>
        <v>0</v>
      </c>
      <c r="E31" s="59">
        <v>5714401242093</v>
      </c>
      <c r="F31" s="36" t="s">
        <v>684</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Tsjechisch</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685</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Deens</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1" t="b">
        <f>FALSE()</f>
        <v>0</v>
      </c>
      <c r="D33" s="41" t="b">
        <f>FALSE()</f>
        <v>0</v>
      </c>
      <c r="E33" s="59">
        <v>5714401242116</v>
      </c>
      <c r="F33" s="36" t="s">
        <v>686</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Hongaars</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687</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Nederlands</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688</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Noors</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391</v>
      </c>
      <c r="C36" s="41" t="b">
        <f>FALSE()</f>
        <v>0</v>
      </c>
      <c r="D36" s="41" t="b">
        <f>FALSE()</f>
        <v>0</v>
      </c>
      <c r="E36" s="59">
        <v>5714401242147</v>
      </c>
      <c r="F36" s="36" t="s">
        <v>689</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Pools</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t="b">
        <f>FALSE()</f>
        <v>0</v>
      </c>
      <c r="D37" s="41" t="b">
        <f>FALSE()</f>
        <v>0</v>
      </c>
      <c r="E37" s="59">
        <v>5714401242154</v>
      </c>
      <c r="F37" s="36" t="s">
        <v>690</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Portugees</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691</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Zweeds – Finsh</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692</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Zwitsers</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693</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Internationaal</v>
      </c>
      <c r="I40" s="43"/>
      <c r="J40" s="44" t="b">
        <f>FALSE()</f>
        <v>0</v>
      </c>
      <c r="K40" s="36" t="s">
        <v>728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694</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729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2024-07-24T19:59:11Z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