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30/regular/"/>
    </mc:Choice>
  </mc:AlternateContent>
  <xr:revisionPtr revIDLastSave="0" documentId="13_ncr:1_{AA2F21CC-385F-E84A-8EB8-A032D5591114}" xr6:coauthVersionLast="47" xr6:coauthVersionMax="47" xr10:uidLastSave="{00000000-0000-0000-0000-000000000000}"/>
  <bookViews>
    <workbookView xWindow="0" yWindow="760" windowWidth="34560" windowHeight="2008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43" i="2"/>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AT32" i="1" s="1"/>
  <c r="H32" i="2"/>
  <c r="H33" i="2"/>
  <c r="H34" i="2"/>
  <c r="AT35" i="1" s="1"/>
  <c r="H35" i="2"/>
  <c r="AL36" i="1" s="1"/>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L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A33" i="1"/>
  <c r="Z33" i="1"/>
  <c r="Y33" i="1"/>
  <c r="X33" i="1"/>
  <c r="W33" i="1"/>
  <c r="U33" i="1"/>
  <c r="T33" i="1"/>
  <c r="S33" i="1"/>
  <c r="R33" i="1"/>
  <c r="Q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M32" i="1"/>
  <c r="L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J41" i="1" l="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<sst xmlns="http://schemas.openxmlformats.org/spreadsheetml/2006/main" count="917" uniqueCount="722">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</sst>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G21" zoomScale="130" zoomScaleNormal="130" workbookViewId="0">
      <selection activeCell="H28" sqref="H2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720</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721</v>
      </c>
    </row>
    <row r="4" spans="1:193" ht="17" x14ac:dyDescent="0.2">
      <c r="A4" s="1" t="str">
        <f>IF(ISBLANK(Values!E3),"",IF(Values!$B$37="EU","computercomponent","computer"))</f>
        <v>computer</v>
      </c>
      <c r="B4" s="27" t="str">
        <f>Values!B13</f>
        <v>Lenovo T530 Parent regular</v>
      </c>
      <c r="C4" s="27" t="s">
        <v>345</v>
      </c>
      <c r="D4" s="28">
        <f>Values!B14</f>
        <v>5714401431992</v>
      </c>
      <c r="E4" s="1" t="s">
        <v>346</v>
      </c>
      <c r="F4" s="27" t="str">
        <f>SUBSTITUTE(Values!B1, "{language}", "") &amp; " " &amp; Values!B3</f>
        <v>replacement  backlit keyboard for Lenovo Thinkpad  T430 T430i T430s T430si T430U T530 T530i T530S W530 X13X X230 X230i X230it X230T</v>
      </c>
      <c r="G4" s="27" t="s">
        <v>345</v>
      </c>
      <c r="H4" s="1" t="str">
        <f>Values!B16</f>
        <v>computer-keyboards</v>
      </c>
      <c r="I4" s="1" t="str">
        <f>IF(ISBLANK(Values!E3),"","4730574031")</f>
        <v>4730574031</v>
      </c>
      <c r="J4" s="29" t="str">
        <f>Values!B13</f>
        <v>Lenovo T530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T530 Reg - DE</v>
      </c>
      <c r="C5" s="29" t="str">
        <f>IF(ISBLANK(Values!E4),"","TellusRem")</f>
        <v>TellusRem</v>
      </c>
      <c r="D5" s="28">
        <f>IF(ISBLANK(Values!E4),"",Values!E4)</f>
        <v>5714401431015</v>
      </c>
      <c r="E5" s="1" t="str">
        <f>IF(ISBLANK(Values!E4),"","EAN")</f>
        <v>EAN</v>
      </c>
      <c r="F5" s="27" t="str">
        <f>IF(ISBLANK(Values!E4),"",IF(Values!J4, SUBSTITUTE(Values!$B$1, "{language}", Values!H4) &amp; " " &amp;Values!$B$3, SUBSTITUTE(Values!$B$2, "{language}", Values!$H4) &amp; " " &amp;Values!$B$3))</f>
        <v>replacement German non-backlit keyboard for Lenovo Thinkpad  T430 T430i T430s T430si T430U T530 T530i T530S W530 X13X X230 X230i X230it X230T</v>
      </c>
      <c r="G5" s="27" t="s">
        <v>345</v>
      </c>
      <c r="H5" s="1" t="str">
        <f>IF(ISBLANK(Values!E4),"",Values!$B$16)</f>
        <v>computer-keyboards</v>
      </c>
      <c r="I5" s="1" t="str">
        <f>IF(ISBLANK(Values!E4),"","4730574031")</f>
        <v>4730574031</v>
      </c>
      <c r="J5" s="31" t="str">
        <f>IF(ISBLANK(Values!E4),"",Values!F4 )</f>
        <v>Lenovo T530 Reg - DE</v>
      </c>
      <c r="K5" s="27">
        <f>IF(IF(ISBLANK(Values!E4),"",IF(Values!J4, Values!$B$4, Values!$B$5))=0,"",IF(ISBLANK(Values!E4),"",IF(Values!J4, Values!$B$4, Values!$B$5)))</f>
        <v>42.95</v>
      </c>
      <c r="L5" s="27">
        <f>IF(ISBLANK(Values!E4),"",IF($CO5="DEFAULT", Values!$B$18, ""))</f>
        <v>5</v>
      </c>
      <c r="M5" s="27" t="str">
        <f>IF(ISBLANK(Values!E4),"",Values!$M4)</f>
        <v>https://raw.githubusercontent.com/PatrickVibild/TellusAmazonPictures/master/pictures/Lenovo/T530/RG/DE/1.jpg</v>
      </c>
      <c r="N5" s="27" t="str">
        <f>IF(ISBLANK(Values!$F4),"",Values!N4)</f>
        <v>https://raw.githubusercontent.com/PatrickVibild/TellusAmazonPictures/master/pictures/Lenovo/T530/RG/DE/2.jpg</v>
      </c>
      <c r="O5" s="27" t="str">
        <f>IF(ISBLANK(Values!$F4),"",Values!O4)</f>
        <v>https://raw.githubusercontent.com/PatrickVibild/TellusAmazonPictures/master/pictures/Lenovo/T530/RG/DE/3.jpg</v>
      </c>
      <c r="P5" s="27" t="str">
        <f>IF(ISBLANK(Values!$F4),"",Values!P4)</f>
        <v>https://raw.githubusercontent.com/PatrickVibild/TellusAmazonPictures/master/pictures/Lenovo/T530/RG/DE/4.jpg</v>
      </c>
      <c r="Q5" s="27" t="str">
        <f>IF(ISBLANK(Values!$F4),"",Values!Q4)</f>
        <v>https://raw.githubusercontent.com/PatrickVibild/TellusAmazonPictures/master/pictures/Lenovo/T530/RG/DE/5.jpg</v>
      </c>
      <c r="R5" s="27" t="str">
        <f>IF(ISBLANK(Values!$F4),"",Values!R4)</f>
        <v>https://raw.githubusercontent.com/PatrickVibild/TellusAmazonPictures/master/pictures/Lenovo/T530/RG/DE/6.jpg</v>
      </c>
      <c r="S5" s="27" t="str">
        <f>IF(ISBLANK(Values!$F4),"",Values!S4)</f>
        <v>https://raw.githubusercontent.com/PatrickVibild/TellusAmazonPictures/master/pictures/Lenovo/T530/RG/DE/7.jpg</v>
      </c>
      <c r="T5" s="27" t="str">
        <f>IF(ISBLANK(Values!$F4),"",Values!T4)</f>
        <v>https://raw.githubusercontent.com/PatrickVibild/TellusAmazonPictures/master/pictures/Lenovo/T530/RG/DE/8.jpg</v>
      </c>
      <c r="U5" s="27" t="str">
        <f>IF(ISBLANK(Values!$F4),"",Values!U4)</f>
        <v>https://raw.githubusercontent.com/PatrickVibild/TellusAmazonPictures/master/pictures/Lenovo/T530/RG/DE/9.jpg</v>
      </c>
      <c r="W5" s="29" t="str">
        <f>IF(ISBLANK(Values!E4),"","Child")</f>
        <v>Child</v>
      </c>
      <c r="X5" s="29" t="str">
        <f>IF(ISBLANK(Values!E4),"",Values!$B$13)</f>
        <v>Lenovo T530 Parent regular</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42.95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2">
        <f>K5</f>
        <v>42.95</v>
      </c>
    </row>
    <row r="6" spans="1:193" ht="48" x14ac:dyDescent="0.2">
      <c r="A6" s="1" t="str">
        <f>IF(ISBLANK(Values!E5),"",IF(Values!$B$37="EU","computercomponent","computer"))</f>
        <v>computer</v>
      </c>
      <c r="B6" s="33" t="str">
        <f>IF(ISBLANK(Values!E5),"",Values!F5)</f>
        <v>Lenovo T530 Reg - FR</v>
      </c>
      <c r="C6" s="29" t="str">
        <f>IF(ISBLANK(Values!E5),"","TellusRem")</f>
        <v>TellusRem</v>
      </c>
      <c r="D6" s="28">
        <f>IF(ISBLANK(Values!E5),"",Values!E5)</f>
        <v>5714401431022</v>
      </c>
      <c r="E6" s="1" t="str">
        <f>IF(ISBLANK(Values!E5),"","EAN")</f>
        <v>EAN</v>
      </c>
      <c r="F6" s="27" t="str">
        <f>IF(ISBLANK(Values!E5),"",IF(Values!J5, SUBSTITUTE(Values!$B$1, "{language}", Values!H5) &amp; " " &amp;Values!$B$3, SUBSTITUTE(Values!$B$2, "{language}", Values!$H5) &amp; " " &amp;Values!$B$3))</f>
        <v>replacement French non-backlit keyboard for Lenovo Thinkpad  T430 T430i T430s T430si T430U T530 T530i T530S W530 X13X X230 X230i X230it X230T</v>
      </c>
      <c r="G6" s="27" t="s">
        <v>345</v>
      </c>
      <c r="H6" s="1" t="str">
        <f>IF(ISBLANK(Values!E5),"",Values!$B$16)</f>
        <v>computer-keyboards</v>
      </c>
      <c r="I6" s="1" t="str">
        <f>IF(ISBLANK(Values!E5),"","4730574031")</f>
        <v>4730574031</v>
      </c>
      <c r="J6" s="31" t="str">
        <f>IF(ISBLANK(Values!E5),"",Values!F5 )</f>
        <v>Lenovo T530 Reg - FR</v>
      </c>
      <c r="K6" s="27">
        <f>IF(IF(ISBLANK(Values!E5),"",IF(Values!J5, Values!$B$4, Values!$B$5))=0,"",IF(ISBLANK(Values!E5),"",IF(Values!J5, Values!$B$4, Values!$B$5)))</f>
        <v>42.95</v>
      </c>
      <c r="L6" s="27">
        <f>IF(ISBLANK(Values!E5),"",IF($CO6="DEFAULT", Values!$B$18, ""))</f>
        <v>5</v>
      </c>
      <c r="M6" s="27" t="str">
        <f>IF(ISBLANK(Values!E5),"",Values!$M5)</f>
        <v>https://raw.githubusercontent.com/PatrickVibild/TellusAmazonPictures/master/pictures/Lenovo/T530/RG/FR/1.jpg</v>
      </c>
      <c r="N6" s="27" t="str">
        <f>IF(ISBLANK(Values!$F5),"",Values!N5)</f>
        <v>https://raw.githubusercontent.com/PatrickVibild/TellusAmazonPictures/master/pictures/Lenovo/T530/RG/FR/2.jpg</v>
      </c>
      <c r="O6" s="27" t="str">
        <f>IF(ISBLANK(Values!$F5),"",Values!O5)</f>
        <v>https://raw.githubusercontent.com/PatrickVibild/TellusAmazonPictures/master/pictures/Lenovo/T530/RG/FR/3.jpg</v>
      </c>
      <c r="P6" s="27" t="str">
        <f>IF(ISBLANK(Values!$F5),"",Values!P5)</f>
        <v>https://raw.githubusercontent.com/PatrickVibild/TellusAmazonPictures/master/pictures/Lenovo/T530/RG/FR/4.jpg</v>
      </c>
      <c r="Q6" s="27" t="str">
        <f>IF(ISBLANK(Values!$F5),"",Values!Q5)</f>
        <v>https://raw.githubusercontent.com/PatrickVibild/TellusAmazonPictures/master/pictures/Lenovo/T530/RG/FR/5.jpg</v>
      </c>
      <c r="R6" s="27" t="str">
        <f>IF(ISBLANK(Values!$F5),"",Values!R5)</f>
        <v>https://raw.githubusercontent.com/PatrickVibild/TellusAmazonPictures/master/pictures/Lenovo/T530/RG/FR/6.jpg</v>
      </c>
      <c r="S6" s="27" t="str">
        <f>IF(ISBLANK(Values!$F5),"",Values!S5)</f>
        <v>https://raw.githubusercontent.com/PatrickVibild/TellusAmazonPictures/master/pictures/Lenovo/T530/RG/FR/7.jpg</v>
      </c>
      <c r="T6" s="27" t="str">
        <f>IF(ISBLANK(Values!$F5),"",Values!T5)</f>
        <v>https://raw.githubusercontent.com/PatrickVibild/TellusAmazonPictures/master/pictures/Lenovo/T530/RG/FR/8.jpg</v>
      </c>
      <c r="U6" s="27" t="str">
        <f>IF(ISBLANK(Values!$F5),"",Values!U5)</f>
        <v>https://raw.githubusercontent.com/PatrickVibild/TellusAmazonPictures/master/pictures/Lenovo/T530/RG/FR/9.jpg</v>
      </c>
      <c r="W6" s="29" t="str">
        <f>IF(ISBLANK(Values!E5),"","Child")</f>
        <v>Child</v>
      </c>
      <c r="X6" s="29" t="str">
        <f>IF(ISBLANK(Values!E5),"",Values!$B$13)</f>
        <v>Lenovo T530 Parent regular</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42.95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2">
        <f>K6</f>
        <v>42.95</v>
      </c>
    </row>
    <row r="7" spans="1:193" ht="48" x14ac:dyDescent="0.2">
      <c r="A7" s="1" t="str">
        <f>IF(ISBLANK(Values!E6),"",IF(Values!$B$37="EU","computercomponent","computer"))</f>
        <v>computer</v>
      </c>
      <c r="B7" s="33" t="str">
        <f>IF(ISBLANK(Values!E6),"",Values!F6)</f>
        <v>Lenovo T530 Reg - IT</v>
      </c>
      <c r="C7" s="29" t="str">
        <f>IF(ISBLANK(Values!E6),"","TellusRem")</f>
        <v>TellusRem</v>
      </c>
      <c r="D7" s="28">
        <f>IF(ISBLANK(Values!E6),"",Values!E6)</f>
        <v>5714401431039</v>
      </c>
      <c r="E7" s="1" t="str">
        <f>IF(ISBLANK(Values!E6),"","EAN")</f>
        <v>EAN</v>
      </c>
      <c r="F7" s="27" t="str">
        <f>IF(ISBLANK(Values!E6),"",IF(Values!J6, SUBSTITUTE(Values!$B$1, "{language}", Values!H6) &amp; " " &amp;Values!$B$3, SUBSTITUTE(Values!$B$2, "{language}", Values!$H6) &amp; " " &amp;Values!$B$3))</f>
        <v>replacement Italian non-backlit keyboard for Lenovo Thinkpad  T430 T430i T430s T430si T430U T530 T530i T530S W530 X13X X230 X230i X230it X230T</v>
      </c>
      <c r="G7" s="27" t="s">
        <v>345</v>
      </c>
      <c r="H7" s="1" t="str">
        <f>IF(ISBLANK(Values!E6),"",Values!$B$16)</f>
        <v>computer-keyboards</v>
      </c>
      <c r="I7" s="1" t="str">
        <f>IF(ISBLANK(Values!E6),"","4730574031")</f>
        <v>4730574031</v>
      </c>
      <c r="J7" s="31" t="str">
        <f>IF(ISBLANK(Values!E6),"",Values!F6 )</f>
        <v>Lenovo T530 Reg - IT</v>
      </c>
      <c r="K7" s="27">
        <f>IF(IF(ISBLANK(Values!E6),"",IF(Values!J6, Values!$B$4, Values!$B$5))=0,"",IF(ISBLANK(Values!E6),"",IF(Values!J6, Values!$B$4, Values!$B$5)))</f>
        <v>42.95</v>
      </c>
      <c r="L7" s="27">
        <f>IF(ISBLANK(Values!E6),"",IF($CO7="DEFAULT", Values!$B$18, ""))</f>
        <v>5</v>
      </c>
      <c r="M7" s="27" t="str">
        <f>IF(ISBLANK(Values!E6),"",Values!$M6)</f>
        <v>https://raw.githubusercontent.com/PatrickVibild/TellusAmazonPictures/master/pictures/Lenovo/T530/RG/IT/1.jpg</v>
      </c>
      <c r="N7" s="27" t="str">
        <f>IF(ISBLANK(Values!$F6),"",Values!N6)</f>
        <v>https://raw.githubusercontent.com/PatrickVibild/TellusAmazonPictures/master/pictures/Lenovo/T530/RG/IT/2.jpg</v>
      </c>
      <c r="O7" s="27" t="str">
        <f>IF(ISBLANK(Values!$F6),"",Values!O6)</f>
        <v>https://raw.githubusercontent.com/PatrickVibild/TellusAmazonPictures/master/pictures/Lenovo/T530/RG/IT/3.jpg</v>
      </c>
      <c r="P7" s="27" t="str">
        <f>IF(ISBLANK(Values!$F6),"",Values!P6)</f>
        <v>https://raw.githubusercontent.com/PatrickVibild/TellusAmazonPictures/master/pictures/Lenovo/T530/RG/IT/4.jpg</v>
      </c>
      <c r="Q7" s="27" t="str">
        <f>IF(ISBLANK(Values!$F6),"",Values!Q6)</f>
        <v>https://raw.githubusercontent.com/PatrickVibild/TellusAmazonPictures/master/pictures/Lenovo/T530/RG/IT/5.jpg</v>
      </c>
      <c r="R7" s="27" t="str">
        <f>IF(ISBLANK(Values!$F6),"",Values!R6)</f>
        <v>https://raw.githubusercontent.com/PatrickVibild/TellusAmazonPictures/master/pictures/Lenovo/T530/RG/IT/6.jpg</v>
      </c>
      <c r="S7" s="27" t="str">
        <f>IF(ISBLANK(Values!$F6),"",Values!S6)</f>
        <v>https://raw.githubusercontent.com/PatrickVibild/TellusAmazonPictures/master/pictures/Lenovo/T530/RG/IT/7.jpg</v>
      </c>
      <c r="T7" s="27" t="str">
        <f>IF(ISBLANK(Values!$F6),"",Values!T6)</f>
        <v>https://raw.githubusercontent.com/PatrickVibild/TellusAmazonPictures/master/pictures/Lenovo/T530/RG/IT/8.jpg</v>
      </c>
      <c r="U7" s="27" t="str">
        <f>IF(ISBLANK(Values!$F6),"",Values!U6)</f>
        <v>https://raw.githubusercontent.com/PatrickVibild/TellusAmazonPictures/master/pictures/Lenovo/T530/RG/IT/9.jpg</v>
      </c>
      <c r="W7" s="29" t="str">
        <f>IF(ISBLANK(Values!E6),"","Child")</f>
        <v>Child</v>
      </c>
      <c r="X7" s="29" t="str">
        <f>IF(ISBLANK(Values!E6),"",Values!$B$13)</f>
        <v>Lenovo T530 Parent regular</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42.95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2">
        <f>K7</f>
        <v>42.95</v>
      </c>
    </row>
    <row r="8" spans="1:193" ht="48" x14ac:dyDescent="0.2">
      <c r="A8" s="1" t="str">
        <f>IF(ISBLANK(Values!E7),"",IF(Values!$B$37="EU","computercomponent","computer"))</f>
        <v>computer</v>
      </c>
      <c r="B8" s="33" t="str">
        <f>IF(ISBLANK(Values!E7),"",Values!F7)</f>
        <v>Lenovo T530 Reg - ES</v>
      </c>
      <c r="C8" s="29" t="str">
        <f>IF(ISBLANK(Values!E7),"","TellusRem")</f>
        <v>TellusRem</v>
      </c>
      <c r="D8" s="28">
        <f>IF(ISBLANK(Values!E7),"",Values!E7)</f>
        <v>5714401431046</v>
      </c>
      <c r="E8" s="1" t="str">
        <f>IF(ISBLANK(Values!E7),"","EAN")</f>
        <v>EAN</v>
      </c>
      <c r="F8" s="27" t="str">
        <f>IF(ISBLANK(Values!E7),"",IF(Values!J7, SUBSTITUTE(Values!$B$1, "{language}", Values!H7) &amp; " " &amp;Values!$B$3, SUBSTITUTE(Values!$B$2, "{language}", Values!$H7) &amp; " " &amp;Values!$B$3))</f>
        <v>replacement Spanish non-backlit keyboard for Lenovo Thinkpad  T430 T430i T430s T430si T430U T530 T530i T530S W530 X13X X230 X230i X230it X230T</v>
      </c>
      <c r="G8" s="27" t="s">
        <v>345</v>
      </c>
      <c r="H8" s="1" t="str">
        <f>IF(ISBLANK(Values!E7),"",Values!$B$16)</f>
        <v>computer-keyboards</v>
      </c>
      <c r="I8" s="1" t="str">
        <f>IF(ISBLANK(Values!E7),"","4730574031")</f>
        <v>4730574031</v>
      </c>
      <c r="J8" s="31" t="str">
        <f>IF(ISBLANK(Values!E7),"",Values!F7 )</f>
        <v>Lenovo T530 Reg - ES</v>
      </c>
      <c r="K8" s="27">
        <f>IF(IF(ISBLANK(Values!E7),"",IF(Values!J7, Values!$B$4, Values!$B$5))=0,"",IF(ISBLANK(Values!E7),"",IF(Values!J7, Values!$B$4, Values!$B$5)))</f>
        <v>42.95</v>
      </c>
      <c r="L8" s="27">
        <f>IF(ISBLANK(Values!E7),"",IF($CO8="DEFAULT", Values!$B$18, ""))</f>
        <v>5</v>
      </c>
      <c r="M8" s="27" t="str">
        <f>IF(ISBLANK(Values!E7),"",Values!$M7)</f>
        <v>https://raw.githubusercontent.com/PatrickVibild/TellusAmazonPictures/master/pictures/Lenovo/T530/RG/ES/1.jpg</v>
      </c>
      <c r="N8" s="27" t="str">
        <f>IF(ISBLANK(Values!$F7),"",Values!N7)</f>
        <v>https://raw.githubusercontent.com/PatrickVibild/TellusAmazonPictures/master/pictures/Lenovo/T530/RG/ES/2.jpg</v>
      </c>
      <c r="O8" s="27" t="str">
        <f>IF(ISBLANK(Values!$F7),"",Values!O7)</f>
        <v>https://raw.githubusercontent.com/PatrickVibild/TellusAmazonPictures/master/pictures/Lenovo/T530/RG/ES/3.jpg</v>
      </c>
      <c r="P8" s="27" t="str">
        <f>IF(ISBLANK(Values!$F7),"",Values!P7)</f>
        <v>https://raw.githubusercontent.com/PatrickVibild/TellusAmazonPictures/master/pictures/Lenovo/T530/RG/ES/4.jpg</v>
      </c>
      <c r="Q8" s="27" t="str">
        <f>IF(ISBLANK(Values!$F7),"",Values!Q7)</f>
        <v>https://raw.githubusercontent.com/PatrickVibild/TellusAmazonPictures/master/pictures/Lenovo/T530/RG/ES/5.jpg</v>
      </c>
      <c r="R8" s="27" t="str">
        <f>IF(ISBLANK(Values!$F7),"",Values!R7)</f>
        <v>https://raw.githubusercontent.com/PatrickVibild/TellusAmazonPictures/master/pictures/Lenovo/T530/RG/ES/6.jpg</v>
      </c>
      <c r="S8" s="27" t="str">
        <f>IF(ISBLANK(Values!$F7),"",Values!S7)</f>
        <v>https://raw.githubusercontent.com/PatrickVibild/TellusAmazonPictures/master/pictures/Lenovo/T530/RG/ES/7.jpg</v>
      </c>
      <c r="T8" s="27" t="str">
        <f>IF(ISBLANK(Values!$F7),"",Values!T7)</f>
        <v>https://raw.githubusercontent.com/PatrickVibild/TellusAmazonPictures/master/pictures/Lenovo/T530/RG/ES/8.jpg</v>
      </c>
      <c r="U8" s="27" t="str">
        <f>IF(ISBLANK(Values!$F7),"",Values!U7)</f>
        <v>https://raw.githubusercontent.com/PatrickVibild/TellusAmazonPictures/master/pictures/Lenovo/T530/RG/ES/9.jpg</v>
      </c>
      <c r="W8" s="29" t="str">
        <f>IF(ISBLANK(Values!E7),"","Child")</f>
        <v>Child</v>
      </c>
      <c r="X8" s="29" t="str">
        <f>IF(ISBLANK(Values!E7),"",Values!$B$13)</f>
        <v>Lenovo T530 Parent regular</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42.95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2">
        <f>K8</f>
        <v>42.95</v>
      </c>
    </row>
    <row r="9" spans="1:193" ht="48" x14ac:dyDescent="0.2">
      <c r="A9" s="1" t="str">
        <f>IF(ISBLANK(Values!E8),"",IF(Values!$B$37="EU","computercomponent","computer"))</f>
        <v>computer</v>
      </c>
      <c r="B9" s="33" t="str">
        <f>IF(ISBLANK(Values!E8),"",Values!F8)</f>
        <v>Lenovo T530 Reg - UK</v>
      </c>
      <c r="C9" s="29" t="str">
        <f>IF(ISBLANK(Values!E8),"","TellusRem")</f>
        <v>TellusRem</v>
      </c>
      <c r="D9" s="28">
        <f>IF(ISBLANK(Values!E8),"",Values!E8)</f>
        <v>5714401431053</v>
      </c>
      <c r="E9" s="1" t="str">
        <f>IF(ISBLANK(Values!E8),"","EAN")</f>
        <v>EAN</v>
      </c>
      <c r="F9" s="27" t="str">
        <f>IF(ISBLANK(Values!E8),"",IF(Values!J8, SUBSTITUTE(Values!$B$1, "{language}", Values!H8) &amp; " " &amp;Values!$B$3, SUBSTITUTE(Values!$B$2, "{language}", Values!$H8) &amp; " " &amp;Values!$B$3))</f>
        <v>replacement UK non-backlit keyboard for Lenovo Thinkpad  T430 T430i T430s T430si T430U T530 T530i T530S W530 X13X X230 X230i X230it X230T</v>
      </c>
      <c r="G9" s="27" t="s">
        <v>345</v>
      </c>
      <c r="H9" s="1" t="str">
        <f>IF(ISBLANK(Values!E8),"",Values!$B$16)</f>
        <v>computer-keyboards</v>
      </c>
      <c r="I9" s="1" t="str">
        <f>IF(ISBLANK(Values!E8),"","4730574031")</f>
        <v>4730574031</v>
      </c>
      <c r="J9" s="31" t="str">
        <f>IF(ISBLANK(Values!E8),"",Values!F8 )</f>
        <v>Lenovo T530 Reg - UK</v>
      </c>
      <c r="K9" s="27">
        <f>IF(IF(ISBLANK(Values!E8),"",IF(Values!J8, Values!$B$4, Values!$B$5))=0,"",IF(ISBLANK(Values!E8),"",IF(Values!J8, Values!$B$4, Values!$B$5)))</f>
        <v>42.95</v>
      </c>
      <c r="L9" s="27">
        <f>IF(ISBLANK(Values!E8),"",IF($CO9="DEFAULT", Values!$B$18, ""))</f>
        <v>5</v>
      </c>
      <c r="M9" s="27" t="str">
        <f>IF(ISBLANK(Values!E8),"",Values!$M8)</f>
        <v>https://raw.githubusercontent.com/PatrickVibild/TellusAmazonPictures/master/pictures/Lenovo/T530/RG/UK/1.jpg</v>
      </c>
      <c r="N9" s="27" t="str">
        <f>IF(ISBLANK(Values!$F8),"",Values!N8)</f>
        <v>https://raw.githubusercontent.com/PatrickVibild/TellusAmazonPictures/master/pictures/Lenovo/T530/RG/UK/2.jpg</v>
      </c>
      <c r="O9" s="27" t="str">
        <f>IF(ISBLANK(Values!$F8),"",Values!O8)</f>
        <v>https://raw.githubusercontent.com/PatrickVibild/TellusAmazonPictures/master/pictures/Lenovo/T530/RG/UK/3.jpg</v>
      </c>
      <c r="P9" s="27" t="str">
        <f>IF(ISBLANK(Values!$F8),"",Values!P8)</f>
        <v>https://raw.githubusercontent.com/PatrickVibild/TellusAmazonPictures/master/pictures/Lenovo/T530/RG/UK/4.jpg</v>
      </c>
      <c r="Q9" s="27" t="str">
        <f>IF(ISBLANK(Values!$F8),"",Values!Q8)</f>
        <v>https://raw.githubusercontent.com/PatrickVibild/TellusAmazonPictures/master/pictures/Lenovo/T530/RG/UK/5.jpg</v>
      </c>
      <c r="R9" s="27" t="str">
        <f>IF(ISBLANK(Values!$F8),"",Values!R8)</f>
        <v>https://raw.githubusercontent.com/PatrickVibild/TellusAmazonPictures/master/pictures/Lenovo/T530/RG/UK/6.jpg</v>
      </c>
      <c r="S9" s="27" t="str">
        <f>IF(ISBLANK(Values!$F8),"",Values!S8)</f>
        <v>https://raw.githubusercontent.com/PatrickVibild/TellusAmazonPictures/master/pictures/Lenovo/T530/RG/UK/7.jpg</v>
      </c>
      <c r="T9" s="27" t="str">
        <f>IF(ISBLANK(Values!$F8),"",Values!T8)</f>
        <v>https://raw.githubusercontent.com/PatrickVibild/TellusAmazonPictures/master/pictures/Lenovo/T530/RG/UK/8.jpg</v>
      </c>
      <c r="U9" s="27" t="str">
        <f>IF(ISBLANK(Values!$F8),"",Values!U8)</f>
        <v>https://raw.githubusercontent.com/PatrickVibild/TellusAmazonPictures/master/pictures/Lenovo/T530/RG/UK/9.jpg</v>
      </c>
      <c r="W9" s="29" t="str">
        <f>IF(ISBLANK(Values!E8),"","Child")</f>
        <v>Child</v>
      </c>
      <c r="X9" s="29" t="str">
        <f>IF(ISBLANK(Values!E8),"",Values!$B$13)</f>
        <v>Lenovo T530 Parent regular</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42.95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2">
        <f>K9</f>
        <v>42.95</v>
      </c>
    </row>
    <row r="10" spans="1:193" ht="48" x14ac:dyDescent="0.2">
      <c r="A10" s="1" t="str">
        <f>IF(ISBLANK(Values!E9),"",IF(Values!$B$37="EU","computercomponent","computer"))</f>
        <v>computer</v>
      </c>
      <c r="B10" s="33" t="str">
        <f>IF(ISBLANK(Values!E9),"",Values!F9)</f>
        <v>Lenovo T530 Reg - NOR</v>
      </c>
      <c r="C10" s="29" t="str">
        <f>IF(ISBLANK(Values!E9),"","TellusRem")</f>
        <v>TellusRem</v>
      </c>
      <c r="D10" s="28">
        <f>IF(ISBLANK(Values!E9),"",Values!E9)</f>
        <v>5714401431060</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T430 T430i T430s T430si T430U T530 T530i T530S W530 X13X X230 X230i X230it X230T</v>
      </c>
      <c r="G10" s="27" t="s">
        <v>345</v>
      </c>
      <c r="H10" s="1" t="str">
        <f>IF(ISBLANK(Values!E9),"",Values!$B$16)</f>
        <v>computer-keyboards</v>
      </c>
      <c r="I10" s="1" t="str">
        <f>IF(ISBLANK(Values!E9),"","4730574031")</f>
        <v>4730574031</v>
      </c>
      <c r="J10" s="31" t="str">
        <f>IF(ISBLANK(Values!E9),"",Values!F9 )</f>
        <v>Lenovo T530 Reg - NOR</v>
      </c>
      <c r="K10" s="27">
        <f>IF(IF(ISBLANK(Values!E9),"",IF(Values!J9, Values!$B$4, Values!$B$5))=0,"",IF(ISBLANK(Values!E9),"",IF(Values!J9, Values!$B$4, Values!$B$5)))</f>
        <v>42.95</v>
      </c>
      <c r="L10" s="27">
        <f>IF(ISBLANK(Values!E9),"",IF($CO10="DEFAULT", Values!$B$18, ""))</f>
        <v>5</v>
      </c>
      <c r="M10" s="27" t="str">
        <f>IF(ISBLANK(Values!E9),"",Values!$M9)</f>
        <v>https://raw.githubusercontent.com/PatrickVibild/TellusAmazonPictures/master/pictures/Lenovo/T530/RG/NOR/1.jpg</v>
      </c>
      <c r="N10" s="27" t="str">
        <f>IF(ISBLANK(Values!$F9),"",Values!N9)</f>
        <v>https://raw.githubusercontent.com/PatrickVibild/TellusAmazonPictures/master/pictures/Lenovo/T530/RG/NOR/2.jpg</v>
      </c>
      <c r="O10" s="27" t="str">
        <f>IF(ISBLANK(Values!$F9),"",Values!O9)</f>
        <v>https://raw.githubusercontent.com/PatrickVibild/TellusAmazonPictures/master/pictures/Lenovo/T530/RG/NOR/3.jpg</v>
      </c>
      <c r="P10" s="27" t="str">
        <f>IF(ISBLANK(Values!$F9),"",Values!P9)</f>
        <v>https://raw.githubusercontent.com/PatrickVibild/TellusAmazonPictures/master/pictures/Lenovo/T530/RG/NOR/4.jpg</v>
      </c>
      <c r="Q10" s="27" t="str">
        <f>IF(ISBLANK(Values!$F9),"",Values!Q9)</f>
        <v>https://raw.githubusercontent.com/PatrickVibild/TellusAmazonPictures/master/pictures/Lenovo/T530/RG/NOR/5.jpg</v>
      </c>
      <c r="R10" s="27" t="str">
        <f>IF(ISBLANK(Values!$F9),"",Values!R9)</f>
        <v>https://raw.githubusercontent.com/PatrickVibild/TellusAmazonPictures/master/pictures/Lenovo/T530/RG/NOR/6.jpg</v>
      </c>
      <c r="S10" s="27" t="str">
        <f>IF(ISBLANK(Values!$F9),"",Values!S9)</f>
        <v>https://raw.githubusercontent.com/PatrickVibild/TellusAmazonPictures/master/pictures/Lenovo/T530/RG/NOR/7.jpg</v>
      </c>
      <c r="T10" s="27" t="str">
        <f>IF(ISBLANK(Values!$F9),"",Values!T9)</f>
        <v>https://raw.githubusercontent.com/PatrickVibild/TellusAmazonPictures/master/pictures/Lenovo/T530/RG/NOR/8.jpg</v>
      </c>
      <c r="U10" s="27" t="str">
        <f>IF(ISBLANK(Values!$F9),"",Values!U9)</f>
        <v>https://raw.githubusercontent.com/PatrickVibild/TellusAmazonPictures/master/pictures/Lenovo/T530/RG/NOR/9.jpg</v>
      </c>
      <c r="W10" s="29" t="str">
        <f>IF(ISBLANK(Values!E9),"","Child")</f>
        <v>Child</v>
      </c>
      <c r="X10" s="29" t="str">
        <f>IF(ISBLANK(Values!E9),"",Values!$B$13)</f>
        <v>Lenovo T530 Parent regular</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42.95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2">
        <f>K10</f>
        <v>42.95</v>
      </c>
    </row>
    <row r="11" spans="1:193" ht="48" x14ac:dyDescent="0.2">
      <c r="A11" s="1" t="str">
        <f>IF(ISBLANK(Values!E10),"",IF(Values!$B$37="EU","computercomponent","computer"))</f>
        <v>computer</v>
      </c>
      <c r="B11" s="33" t="str">
        <f>IF(ISBLANK(Values!E10),"",Values!F10)</f>
        <v>Lenovo T530 Reg - BE</v>
      </c>
      <c r="C11" s="29" t="str">
        <f>IF(ISBLANK(Values!E10),"","TellusRem")</f>
        <v>TellusRem</v>
      </c>
      <c r="D11" s="28">
        <f>IF(ISBLANK(Values!E10),"",Values!E10)</f>
        <v>5714401431077</v>
      </c>
      <c r="E11" s="1" t="str">
        <f>IF(ISBLANK(Values!E10),"","EAN")</f>
        <v>EAN</v>
      </c>
      <c r="F11" s="27" t="str">
        <f>IF(ISBLANK(Values!E10),"",IF(Values!J10, SUBSTITUTE(Values!$B$1, "{language}", Values!H10) &amp; " " &amp;Values!$B$3, SUBSTITUTE(Values!$B$2, "{language}", Values!$H10) &amp; " " &amp;Values!$B$3))</f>
        <v>replacement Belgian non-backlit keyboard for Lenovo Thinkpad  T430 T430i T430s T430si T430U T530 T530i T530S W530 X13X X230 X230i X230it X230T</v>
      </c>
      <c r="G11" s="27" t="s">
        <v>345</v>
      </c>
      <c r="H11" s="1" t="str">
        <f>IF(ISBLANK(Values!E10),"",Values!$B$16)</f>
        <v>computer-keyboards</v>
      </c>
      <c r="I11" s="1" t="str">
        <f>IF(ISBLANK(Values!E10),"","4730574031")</f>
        <v>4730574031</v>
      </c>
      <c r="J11" s="31" t="str">
        <f>IF(ISBLANK(Values!E10),"",Values!F10 )</f>
        <v>Lenovo T530 Reg - BE</v>
      </c>
      <c r="K11" s="27">
        <f>IF(IF(ISBLANK(Values!E10),"",IF(Values!J10, Values!$B$4, Values!$B$5))=0,"",IF(ISBLANK(Values!E10),"",IF(Values!J10, Values!$B$4, Values!$B$5)))</f>
        <v>42.95</v>
      </c>
      <c r="L11" s="27">
        <f>IF(ISBLANK(Values!E10),"",IF($CO11="DEFAULT", Values!$B$18, ""))</f>
        <v>5</v>
      </c>
      <c r="M11" s="27" t="str">
        <f>IF(ISBLANK(Values!E10),"",Values!$M10)</f>
        <v>https://download.lenovo.com/Images/Parts/04X1359/04X1359_A.jpg</v>
      </c>
      <c r="N11" s="27" t="str">
        <f>IF(ISBLANK(Values!$F10),"",Values!N10)</f>
        <v>https://download.lenovo.com/Images/Parts/04X1359/04X1359_B.jpg</v>
      </c>
      <c r="O11" s="27" t="str">
        <f>IF(ISBLANK(Values!$F10),"",Values!O10)</f>
        <v>https://download.lenovo.com/Images/Parts/04X1359/04X1359_details.jpg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T530 Parent regular</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42.95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2">
        <f>K11</f>
        <v>42.95</v>
      </c>
    </row>
    <row r="12" spans="1:193" ht="48" x14ac:dyDescent="0.2">
      <c r="A12" s="1" t="str">
        <f>IF(ISBLANK(Values!E11),"",IF(Values!$B$37="EU","computercomponent","computer"))</f>
        <v>computer</v>
      </c>
      <c r="B12" s="33" t="str">
        <f>IF(ISBLANK(Values!E11),"",Values!F11)</f>
        <v>Lenovo T530 Reg - BG</v>
      </c>
      <c r="C12" s="29" t="str">
        <f>IF(ISBLANK(Values!E11),"","TellusRem")</f>
        <v>TellusRem</v>
      </c>
      <c r="D12" s="28">
        <f>IF(ISBLANK(Values!E11),"",Values!E11)</f>
        <v>5714401431084</v>
      </c>
      <c r="E12" s="1" t="str">
        <f>IF(ISBLANK(Values!E11),"","EAN")</f>
        <v>EAN</v>
      </c>
      <c r="F12" s="27" t="str">
        <f>IF(ISBLANK(Values!E11),"",IF(Values!J11, SUBSTITUTE(Values!$B$1, "{language}", Values!H11) &amp; " " &amp;Values!$B$3, SUBSTITUTE(Values!$B$2, "{language}", Values!$H11) &amp; " " &amp;Values!$B$3))</f>
        <v>replacement Bulgarian non-backlit keyboard for Lenovo Thinkpad  T430 T430i T430s T430si T430U T530 T530i T530S W530 X13X X230 X230i X230it X230T</v>
      </c>
      <c r="G12" s="27" t="s">
        <v>345</v>
      </c>
      <c r="H12" s="1" t="str">
        <f>IF(ISBLANK(Values!E11),"",Values!$B$16)</f>
        <v>computer-keyboards</v>
      </c>
      <c r="I12" s="1" t="str">
        <f>IF(ISBLANK(Values!E11),"","4730574031")</f>
        <v>4730574031</v>
      </c>
      <c r="J12" s="31" t="str">
        <f>IF(ISBLANK(Values!E11),"",Values!F11 )</f>
        <v>Lenovo T530 Reg - BG</v>
      </c>
      <c r="K12" s="27">
        <f>IF(IF(ISBLANK(Values!E11),"",IF(Values!J11, Values!$B$4, Values!$B$5))=0,"",IF(ISBLANK(Values!E11),"",IF(Values!J11, Values!$B$4, Values!$B$5)))</f>
        <v>42.95</v>
      </c>
      <c r="L12" s="27">
        <f>IF(ISBLANK(Values!E11),"",IF($CO12="DEFAULT", Values!$B$18, ""))</f>
        <v>5</v>
      </c>
      <c r="M12" s="27" t="str">
        <f>IF(ISBLANK(Values!E11),"",Values!$M11)</f>
        <v>https://download.lenovo.com/Images/Parts/04X1360/04X1360_A.jpg</v>
      </c>
      <c r="N12" s="27" t="str">
        <f>IF(ISBLANK(Values!$F11),"",Values!N11)</f>
        <v>https://download.lenovo.com/Images/Parts/04X1360/04X1360_B.jpg</v>
      </c>
      <c r="O12" s="27" t="str">
        <f>IF(ISBLANK(Values!$F11),"",Values!O11)</f>
        <v>https://download.lenovo.com/Images/Parts/04X1360/04X1360_details.jpg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T530 Parent regular</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42.95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2">
        <f>K12</f>
        <v>42.95</v>
      </c>
    </row>
    <row r="13" spans="1:193" ht="48" x14ac:dyDescent="0.2">
      <c r="A13" s="1" t="str">
        <f>IF(ISBLANK(Values!E12),"",IF(Values!$B$37="EU","computercomponent","computer"))</f>
        <v>computer</v>
      </c>
      <c r="B13" s="33" t="str">
        <f>IF(ISBLANK(Values!E12),"",Values!F12)</f>
        <v>Lenovo T530 Reg - CZ</v>
      </c>
      <c r="C13" s="29" t="str">
        <f>IF(ISBLANK(Values!E12),"","TellusRem")</f>
        <v>TellusRem</v>
      </c>
      <c r="D13" s="28">
        <f>IF(ISBLANK(Values!E12),"",Values!E12)</f>
        <v>5714401431091</v>
      </c>
      <c r="E13" s="1" t="str">
        <f>IF(ISBLANK(Values!E12),"","EAN")</f>
        <v>EAN</v>
      </c>
      <c r="F13" s="27" t="str">
        <f>IF(ISBLANK(Values!E12),"",IF(Values!J12, SUBSTITUTE(Values!$B$1, "{language}", Values!H12) &amp; " " &amp;Values!$B$3, SUBSTITUTE(Values!$B$2, "{language}", Values!$H12) &amp; " " &amp;Values!$B$3))</f>
        <v>replacement Czech non-backlit keyboard for Lenovo Thinkpad  T430 T430i T430s T430si T430U T530 T530i T530S W530 X13X X230 X230i X230it X230T</v>
      </c>
      <c r="G13" s="27" t="s">
        <v>345</v>
      </c>
      <c r="H13" s="1" t="str">
        <f>IF(ISBLANK(Values!E12),"",Values!$B$16)</f>
        <v>computer-keyboards</v>
      </c>
      <c r="I13" s="1" t="str">
        <f>IF(ISBLANK(Values!E12),"","4730574031")</f>
        <v>4730574031</v>
      </c>
      <c r="J13" s="31" t="str">
        <f>IF(ISBLANK(Values!E12),"",Values!F12 )</f>
        <v>Lenovo T530 Reg - CZ</v>
      </c>
      <c r="K13" s="27">
        <f>IF(IF(ISBLANK(Values!E12),"",IF(Values!J12, Values!$B$4, Values!$B$5))=0,"",IF(ISBLANK(Values!E12),"",IF(Values!J12, Values!$B$4, Values!$B$5)))</f>
        <v>42.95</v>
      </c>
      <c r="L13" s="27">
        <f>IF(ISBLANK(Values!E12),"",IF($CO13="DEFAULT", Values!$B$18, ""))</f>
        <v>5</v>
      </c>
      <c r="M13" s="27" t="str">
        <f>IF(ISBLANK(Values!E12),"",Values!$M12)</f>
        <v>https://download.lenovo.com/Images/Parts/04X1361/04X1361_A.jpg</v>
      </c>
      <c r="N13" s="27" t="str">
        <f>IF(ISBLANK(Values!$F12),"",Values!N12)</f>
        <v>https://download.lenovo.com/Images/Parts/04X1361/04X1361_B.jpg</v>
      </c>
      <c r="O13" s="27" t="str">
        <f>IF(ISBLANK(Values!$F12),"",Values!O12)</f>
        <v>https://download.lenovo.com/Images/Parts/04X1361/04X1361_details.jpg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T530 Parent regular</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42.95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2">
        <f>K13</f>
        <v>42.95</v>
      </c>
    </row>
    <row r="14" spans="1:193" ht="48" x14ac:dyDescent="0.2">
      <c r="A14" s="1" t="str">
        <f>IF(ISBLANK(Values!E13),"",IF(Values!$B$37="EU","computercomponent","computer"))</f>
        <v>computer</v>
      </c>
      <c r="B14" s="33" t="str">
        <f>IF(ISBLANK(Values!E13),"",Values!F13)</f>
        <v>Lenovo T530 Reg - DK</v>
      </c>
      <c r="C14" s="29" t="str">
        <f>IF(ISBLANK(Values!E13),"","TellusRem")</f>
        <v>TellusRem</v>
      </c>
      <c r="D14" s="28">
        <f>IF(ISBLANK(Values!E13),"",Values!E13)</f>
        <v>5714401431107</v>
      </c>
      <c r="E14" s="1" t="str">
        <f>IF(ISBLANK(Values!E13),"","EAN")</f>
        <v>EAN</v>
      </c>
      <c r="F14" s="27" t="str">
        <f>IF(ISBLANK(Values!E13),"",IF(Values!J13, SUBSTITUTE(Values!$B$1, "{language}", Values!H13) &amp; " " &amp;Values!$B$3, SUBSTITUTE(Values!$B$2, "{language}", Values!$H13) &amp; " " &amp;Values!$B$3))</f>
        <v>replacement Danish non-backlit keyboard for Lenovo Thinkpad  T430 T430i T430s T430si T430U T530 T530i T530S W530 X13X X230 X230i X230it X230T</v>
      </c>
      <c r="G14" s="27" t="s">
        <v>345</v>
      </c>
      <c r="H14" s="1" t="str">
        <f>IF(ISBLANK(Values!E13),"",Values!$B$16)</f>
        <v>computer-keyboards</v>
      </c>
      <c r="I14" s="1" t="str">
        <f>IF(ISBLANK(Values!E13),"","4730574031")</f>
        <v>4730574031</v>
      </c>
      <c r="J14" s="31" t="str">
        <f>IF(ISBLANK(Values!E13),"",Values!F13 )</f>
        <v>Lenovo T530 Reg - DK</v>
      </c>
      <c r="K14" s="27">
        <f>IF(IF(ISBLANK(Values!E13),"",IF(Values!J13, Values!$B$4, Values!$B$5))=0,"",IF(ISBLANK(Values!E13),"",IF(Values!J13, Values!$B$4, Values!$B$5)))</f>
        <v>42.95</v>
      </c>
      <c r="L14" s="27">
        <f>IF(ISBLANK(Values!E13),"",IF($CO14="DEFAULT", Values!$B$18, ""))</f>
        <v>5</v>
      </c>
      <c r="M14" s="27" t="str">
        <f>IF(ISBLANK(Values!E13),"",Values!$M13)</f>
        <v>https://download.lenovo.com/Images/Parts/04X1249/04X1249_A.jpg</v>
      </c>
      <c r="N14" s="27" t="str">
        <f>IF(ISBLANK(Values!$F13),"",Values!N13)</f>
        <v>https://download.lenovo.com/Images/Parts/04X1249/04X1249_B.jpg</v>
      </c>
      <c r="O14" s="27" t="str">
        <f>IF(ISBLANK(Values!$F13),"",Values!O13)</f>
        <v>https://download.lenovo.com/Images/Parts/04X1249/04X1249_details.jpg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T530 Parent regular</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42.95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2">
        <f>K14</f>
        <v>42.95</v>
      </c>
    </row>
    <row r="15" spans="1:193" ht="48" x14ac:dyDescent="0.2">
      <c r="A15" s="1" t="str">
        <f>IF(ISBLANK(Values!E14),"",IF(Values!$B$37="EU","computercomponent","computer"))</f>
        <v>computer</v>
      </c>
      <c r="B15" s="33" t="str">
        <f>IF(ISBLANK(Values!E14),"",Values!F14)</f>
        <v>Lenovo T530 Reg - HU</v>
      </c>
      <c r="C15" s="29" t="str">
        <f>IF(ISBLANK(Values!E14),"","TellusRem")</f>
        <v>TellusRem</v>
      </c>
      <c r="D15" s="28">
        <f>IF(ISBLANK(Values!E14),"",Values!E14)</f>
        <v>5714401431114</v>
      </c>
      <c r="E15" s="1" t="str">
        <f>IF(ISBLANK(Values!E14),"","EAN")</f>
        <v>EAN</v>
      </c>
      <c r="F15" s="27" t="str">
        <f>IF(ISBLANK(Values!E14),"",IF(Values!J14, SUBSTITUTE(Values!$B$1, "{language}", Values!H14) &amp; " " &amp;Values!$B$3, SUBSTITUTE(Values!$B$2, "{language}", Values!$H14) &amp; " " &amp;Values!$B$3))</f>
        <v>replacement Hungarian non-backlit keyboard for Lenovo Thinkpad  T430 T430i T430s T430si T430U T530 T530i T530S W530 X13X X230 X230i X230it X230T</v>
      </c>
      <c r="G15" s="27" t="s">
        <v>345</v>
      </c>
      <c r="H15" s="1" t="str">
        <f>IF(ISBLANK(Values!E14),"",Values!$B$16)</f>
        <v>computer-keyboards</v>
      </c>
      <c r="I15" s="1" t="str">
        <f>IF(ISBLANK(Values!E14),"","4730574031")</f>
        <v>4730574031</v>
      </c>
      <c r="J15" s="31" t="str">
        <f>IF(ISBLANK(Values!E14),"",Values!F14 )</f>
        <v>Lenovo T530 Reg - HU</v>
      </c>
      <c r="K15" s="27">
        <f>IF(IF(ISBLANK(Values!E14),"",IF(Values!J14, Values!$B$4, Values!$B$5))=0,"",IF(ISBLANK(Values!E14),"",IF(Values!J14, Values!$B$4, Values!$B$5)))</f>
        <v>42.95</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T530 Parent regular</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42.95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2">
        <f>K15</f>
        <v>42.95</v>
      </c>
    </row>
    <row r="16" spans="1:193" ht="48" x14ac:dyDescent="0.2">
      <c r="A16" s="1" t="str">
        <f>IF(ISBLANK(Values!E15),"",IF(Values!$B$37="EU","computercomponent","computer"))</f>
        <v>computer</v>
      </c>
      <c r="B16" s="33" t="str">
        <f>IF(ISBLANK(Values!E15),"",Values!F15)</f>
        <v>Lenovo T530 Reg - NL</v>
      </c>
      <c r="C16" s="29" t="str">
        <f>IF(ISBLANK(Values!E15),"","TellusRem")</f>
        <v>TellusRem</v>
      </c>
      <c r="D16" s="28">
        <f>IF(ISBLANK(Values!E15),"",Values!E15)</f>
        <v>5714401431121</v>
      </c>
      <c r="E16" s="1" t="str">
        <f>IF(ISBLANK(Values!E15),"","EAN")</f>
        <v>EAN</v>
      </c>
      <c r="F16" s="27" t="str">
        <f>IF(ISBLANK(Values!E15),"",IF(Values!J15, SUBSTITUTE(Values!$B$1, "{language}", Values!H15) &amp; " " &amp;Values!$B$3, SUBSTITUTE(Values!$B$2, "{language}", Values!$H15) &amp; " " &amp;Values!$B$3))</f>
        <v>replacement Dutch non-backlit keyboard for Lenovo Thinkpad  T430 T430i T430s T430si T430U T530 T530i T530S W530 X13X X230 X230i X230it X230T</v>
      </c>
      <c r="G16" s="27" t="s">
        <v>345</v>
      </c>
      <c r="H16" s="1" t="str">
        <f>IF(ISBLANK(Values!E15),"",Values!$B$16)</f>
        <v>computer-keyboards</v>
      </c>
      <c r="I16" s="1" t="str">
        <f>IF(ISBLANK(Values!E15),"","4730574031")</f>
        <v>4730574031</v>
      </c>
      <c r="J16" s="31" t="str">
        <f>IF(ISBLANK(Values!E15),"",Values!F15 )</f>
        <v>Lenovo T530 Reg - NL</v>
      </c>
      <c r="K16" s="27">
        <f>IF(IF(ISBLANK(Values!E15),"",IF(Values!J15, Values!$B$4, Values!$B$5))=0,"",IF(ISBLANK(Values!E15),"",IF(Values!J15, Values!$B$4, Values!$B$5)))</f>
        <v>42.95</v>
      </c>
      <c r="L16" s="27">
        <f>IF(ISBLANK(Values!E15),"",IF($CO16="DEFAULT", Values!$B$18, ""))</f>
        <v>5</v>
      </c>
      <c r="M16" s="27" t="str">
        <f>IF(ISBLANK(Values!E15),"",Values!$M15)</f>
        <v>https://download.lenovo.com/Images/Parts/04X1259/04X1259_A.jpg</v>
      </c>
      <c r="N16" s="27" t="str">
        <f>IF(ISBLANK(Values!$F15),"",Values!N15)</f>
        <v>https://download.lenovo.com/Images/Parts/04X1259/04X1259_B.jpg</v>
      </c>
      <c r="O16" s="27" t="str">
        <f>IF(ISBLANK(Values!$F15),"",Values!O15)</f>
        <v>https://download.lenovo.com/Images/Parts/04X1259/04X1259_details.jpg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T530 Parent regular</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42.95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2">
        <f>K16</f>
        <v>42.95</v>
      </c>
    </row>
    <row r="17" spans="1:193" ht="48" x14ac:dyDescent="0.2">
      <c r="A17" s="1" t="str">
        <f>IF(ISBLANK(Values!E16),"",IF(Values!$B$37="EU","computercomponent","computer"))</f>
        <v>computer</v>
      </c>
      <c r="B17" s="33" t="str">
        <f>IF(ISBLANK(Values!E16),"",Values!F16)</f>
        <v>Lenovo T530 Reg - NO</v>
      </c>
      <c r="C17" s="29" t="str">
        <f>IF(ISBLANK(Values!E16),"","TellusRem")</f>
        <v>TellusRem</v>
      </c>
      <c r="D17" s="28">
        <f>IF(ISBLANK(Values!E16),"",Values!E16)</f>
        <v>5714401431138</v>
      </c>
      <c r="E17" s="1" t="str">
        <f>IF(ISBLANK(Values!E16),"","EAN")</f>
        <v>EAN</v>
      </c>
      <c r="F17" s="27" t="str">
        <f>IF(ISBLANK(Values!E16),"",IF(Values!J16, SUBSTITUTE(Values!$B$1, "{language}", Values!H16) &amp; " " &amp;Values!$B$3, SUBSTITUTE(Values!$B$2, "{language}", Values!$H16) &amp; " " &amp;Values!$B$3))</f>
        <v>replacement Norwegian non-backlit keyboard for Lenovo Thinkpad  T430 T430i T430s T430si T430U T530 T530i T530S W530 X13X X230 X230i X230it X230T</v>
      </c>
      <c r="G17" s="27" t="s">
        <v>345</v>
      </c>
      <c r="H17" s="1" t="str">
        <f>IF(ISBLANK(Values!E16),"",Values!$B$16)</f>
        <v>computer-keyboards</v>
      </c>
      <c r="I17" s="1" t="str">
        <f>IF(ISBLANK(Values!E16),"","4730574031")</f>
        <v>4730574031</v>
      </c>
      <c r="J17" s="31" t="str">
        <f>IF(ISBLANK(Values!E16),"",Values!F16 )</f>
        <v>Lenovo T530 Reg - NO</v>
      </c>
      <c r="K17" s="27">
        <f>IF(IF(ISBLANK(Values!E16),"",IF(Values!J16, Values!$B$4, Values!$B$5))=0,"",IF(ISBLANK(Values!E16),"",IF(Values!J16, Values!$B$4, Values!$B$5)))</f>
        <v>42.95</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T530 Parent regular</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42.95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2">
        <f>K17</f>
        <v>42.95</v>
      </c>
    </row>
    <row r="18" spans="1:193" ht="48" x14ac:dyDescent="0.2">
      <c r="A18" s="1" t="str">
        <f>IF(ISBLANK(Values!E17),"",IF(Values!$B$37="EU","computercomponent","computer"))</f>
        <v>computer</v>
      </c>
      <c r="B18" s="33" t="str">
        <f>IF(ISBLANK(Values!E17),"",Values!F17)</f>
        <v>Lenovo T530 Reg - PL</v>
      </c>
      <c r="C18" s="29" t="str">
        <f>IF(ISBLANK(Values!E17),"","TellusRem")</f>
        <v>TellusRem</v>
      </c>
      <c r="D18" s="28">
        <f>IF(ISBLANK(Values!E17),"",Values!E17)</f>
        <v>5714401431145</v>
      </c>
      <c r="E18" s="1" t="str">
        <f>IF(ISBLANK(Values!E17),"","EAN")</f>
        <v>EAN</v>
      </c>
      <c r="F18" s="27" t="str">
        <f>IF(ISBLANK(Values!E17),"",IF(Values!J17, SUBSTITUTE(Values!$B$1, "{language}", Values!H17) &amp; " " &amp;Values!$B$3, SUBSTITUTE(Values!$B$2, "{language}", Values!$H17) &amp; " " &amp;Values!$B$3))</f>
        <v>replacement Polish non-backlit keyboard for Lenovo Thinkpad  T430 T430i T430s T430si T430U T530 T530i T530S W530 X13X X230 X230i X230it X230T</v>
      </c>
      <c r="G18" s="27" t="s">
        <v>345</v>
      </c>
      <c r="H18" s="1" t="str">
        <f>IF(ISBLANK(Values!E17),"",Values!$B$16)</f>
        <v>computer-keyboards</v>
      </c>
      <c r="I18" s="1" t="str">
        <f>IF(ISBLANK(Values!E17),"","4730574031")</f>
        <v>4730574031</v>
      </c>
      <c r="J18" s="31" t="str">
        <f>IF(ISBLANK(Values!E17),"",Values!F17 )</f>
        <v>Lenovo T530 Reg - PL</v>
      </c>
      <c r="K18" s="27">
        <f>IF(IF(ISBLANK(Values!E17),"",IF(Values!J17, Values!$B$4, Values!$B$5))=0,"",IF(ISBLANK(Values!E17),"",IF(Values!J17, Values!$B$4, Values!$B$5)))</f>
        <v>42.95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T530 Parent regular</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42.95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2">
        <f>K18</f>
        <v>42.95</v>
      </c>
    </row>
    <row r="19" spans="1:193" ht="48" x14ac:dyDescent="0.2">
      <c r="A19" s="1" t="str">
        <f>IF(ISBLANK(Values!E18),"",IF(Values!$B$37="EU","computercomponent","computer"))</f>
        <v>computer</v>
      </c>
      <c r="B19" s="33" t="str">
        <f>IF(ISBLANK(Values!E18),"",Values!F18)</f>
        <v>Lenovo T530 Reg - PT</v>
      </c>
      <c r="C19" s="29" t="str">
        <f>IF(ISBLANK(Values!E18),"","TellusRem")</f>
        <v>TellusRem</v>
      </c>
      <c r="D19" s="28">
        <f>IF(ISBLANK(Values!E18),"",Values!E18)</f>
        <v>5714401431152</v>
      </c>
      <c r="E19" s="1" t="str">
        <f>IF(ISBLANK(Values!E18),"","EAN")</f>
        <v>EAN</v>
      </c>
      <c r="F19" s="27" t="str">
        <f>IF(ISBLANK(Values!E18),"",IF(Values!J18, SUBSTITUTE(Values!$B$1, "{language}", Values!H18) &amp; " " &amp;Values!$B$3, SUBSTITUTE(Values!$B$2, "{language}", Values!$H18) &amp; " " &amp;Values!$B$3))</f>
        <v>replacement Portuguese non-backlit keyboard for Lenovo Thinkpad  T430 T430i T430s T430si T430U T530 T530i T530S W530 X13X X230 X230i X230it X230T</v>
      </c>
      <c r="G19" s="27" t="s">
        <v>345</v>
      </c>
      <c r="H19" s="1" t="str">
        <f>IF(ISBLANK(Values!E18),"",Values!$B$16)</f>
        <v>computer-keyboards</v>
      </c>
      <c r="I19" s="1" t="str">
        <f>IF(ISBLANK(Values!E18),"","4730574031")</f>
        <v>4730574031</v>
      </c>
      <c r="J19" s="31" t="str">
        <f>IF(ISBLANK(Values!E18),"",Values!F18 )</f>
        <v>Lenovo T530 Reg - PT</v>
      </c>
      <c r="K19" s="27">
        <f>IF(IF(ISBLANK(Values!E18),"",IF(Values!J18, Values!$B$4, Values!$B$5))=0,"",IF(ISBLANK(Values!E18),"",IF(Values!J18, Values!$B$4, Values!$B$5)))</f>
        <v>42.95</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T530 Parent regular</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42.95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2">
        <f>K19</f>
        <v>42.95</v>
      </c>
    </row>
    <row r="20" spans="1:193" ht="48" x14ac:dyDescent="0.2">
      <c r="A20" s="1" t="str">
        <f>IF(ISBLANK(Values!E19),"",IF(Values!$B$37="EU","computercomponent","computer"))</f>
        <v>computer</v>
      </c>
      <c r="B20" s="33" t="str">
        <f>IF(ISBLANK(Values!E19),"",Values!F19)</f>
        <v>Lenovo T530 Reg - SE/FI</v>
      </c>
      <c r="C20" s="29" t="str">
        <f>IF(ISBLANK(Values!E19),"","TellusRem")</f>
        <v>TellusRem</v>
      </c>
      <c r="D20" s="28">
        <f>IF(ISBLANK(Values!E19),"",Values!E19)</f>
        <v>5714401431169</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T430 T430i T430s T430si T430U T530 T530i T530S W530 X13X X230 X230i X230it X230T</v>
      </c>
      <c r="G20" s="27" t="s">
        <v>345</v>
      </c>
      <c r="H20" s="1" t="str">
        <f>IF(ISBLANK(Values!E19),"",Values!$B$16)</f>
        <v>computer-keyboards</v>
      </c>
      <c r="I20" s="1" t="str">
        <f>IF(ISBLANK(Values!E19),"","4730574031")</f>
        <v>4730574031</v>
      </c>
      <c r="J20" s="31" t="str">
        <f>IF(ISBLANK(Values!E19),"",Values!F19 )</f>
        <v>Lenovo T530 Reg - SE/FI</v>
      </c>
      <c r="K20" s="27">
        <f>IF(IF(ISBLANK(Values!E19),"",IF(Values!J19, Values!$B$4, Values!$B$5))=0,"",IF(ISBLANK(Values!E19),"",IF(Values!J19, Values!$B$4, Values!$B$5)))</f>
        <v>42.95</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T530 Parent regular</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42.95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2">
        <f>K20</f>
        <v>42.95</v>
      </c>
    </row>
    <row r="21" spans="1:193" ht="48" x14ac:dyDescent="0.2">
      <c r="A21" s="1" t="str">
        <f>IF(ISBLANK(Values!E20),"",IF(Values!$B$37="EU","computercomponent","computer"))</f>
        <v>computer</v>
      </c>
      <c r="B21" s="33" t="str">
        <f>IF(ISBLANK(Values!E20),"",Values!F20)</f>
        <v>Lenovo T530 Reg - CH</v>
      </c>
      <c r="C21" s="29" t="str">
        <f>IF(ISBLANK(Values!E20),"","TellusRem")</f>
        <v>TellusRem</v>
      </c>
      <c r="D21" s="28">
        <f>IF(ISBLANK(Values!E20),"",Values!E20)</f>
        <v>5714401431176</v>
      </c>
      <c r="E21" s="1" t="str">
        <f>IF(ISBLANK(Values!E20),"","EAN")</f>
        <v>EAN</v>
      </c>
      <c r="F21" s="27" t="str">
        <f>IF(ISBLANK(Values!E20),"",IF(Values!J20, SUBSTITUTE(Values!$B$1, "{language}", Values!H20) &amp; " " &amp;Values!$B$3, SUBSTITUTE(Values!$B$2, "{language}", Values!$H20) &amp; " " &amp;Values!$B$3))</f>
        <v>replacement Swiss non-backlit keyboard for Lenovo Thinkpad  T430 T430i T430s T430si T430U T530 T530i T530S W530 X13X X230 X230i X230it X230T</v>
      </c>
      <c r="G21" s="27" t="s">
        <v>345</v>
      </c>
      <c r="H21" s="1" t="str">
        <f>IF(ISBLANK(Values!E20),"",Values!$B$16)</f>
        <v>computer-keyboards</v>
      </c>
      <c r="I21" s="1" t="str">
        <f>IF(ISBLANK(Values!E20),"","4730574031")</f>
        <v>4730574031</v>
      </c>
      <c r="J21" s="31" t="str">
        <f>IF(ISBLANK(Values!E20),"",Values!F20 )</f>
        <v>Lenovo T530 Reg - CH</v>
      </c>
      <c r="K21" s="27">
        <f>IF(IF(ISBLANK(Values!E20),"",IF(Values!J20, Values!$B$4, Values!$B$5))=0,"",IF(ISBLANK(Values!E20),"",IF(Values!J20, Values!$B$4, Values!$B$5)))</f>
        <v>42.95</v>
      </c>
      <c r="L21" s="27">
        <f>IF(ISBLANK(Values!E20),"",IF($CO21="DEFAULT", Values!$B$18, ""))</f>
        <v>5</v>
      </c>
      <c r="M21" s="27" t="str">
        <f>IF(ISBLANK(Values!E20),"",Values!$M20)</f>
        <v>https://download.lenovo.com/Images/Parts/04X1380/04X1380_A.jpg</v>
      </c>
      <c r="N21" s="27" t="str">
        <f>IF(ISBLANK(Values!$F20),"",Values!N20)</f>
        <v>https://download.lenovo.com/Images/Parts/04X1380/04X1380_B.jpg</v>
      </c>
      <c r="O21" s="27" t="str">
        <f>IF(ISBLANK(Values!$F20),"",Values!O20)</f>
        <v>https://download.lenovo.com/Images/Parts/04X1380/04X1380_details.jpg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T530 Parent regular</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42.95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2">
        <f>K21</f>
        <v>42.95</v>
      </c>
    </row>
    <row r="22" spans="1:193" ht="48" x14ac:dyDescent="0.2">
      <c r="A22" s="1" t="str">
        <f>IF(ISBLANK(Values!E21),"",IF(Values!$B$37="EU","computercomponent","computer"))</f>
        <v>computer</v>
      </c>
      <c r="B22" s="33" t="str">
        <f>IF(ISBLANK(Values!E21),"",Values!F21)</f>
        <v>Lenovo T530 Reg - US INT</v>
      </c>
      <c r="C22" s="29" t="str">
        <f>IF(ISBLANK(Values!E21),"","TellusRem")</f>
        <v>TellusRem</v>
      </c>
      <c r="D22" s="28">
        <f>IF(ISBLANK(Values!E21),"",Values!E21)</f>
        <v>5714401431183</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T430 T430i T430s T430si T430U T530 T530i T530S W530 X13X X230 X230i X230it X230T</v>
      </c>
      <c r="G22" s="27" t="s">
        <v>345</v>
      </c>
      <c r="H22" s="1" t="str">
        <f>IF(ISBLANK(Values!E21),"",Values!$B$16)</f>
        <v>computer-keyboards</v>
      </c>
      <c r="I22" s="1" t="str">
        <f>IF(ISBLANK(Values!E21),"","4730574031")</f>
        <v>4730574031</v>
      </c>
      <c r="J22" s="31" t="str">
        <f>IF(ISBLANK(Values!E21),"",Values!F21 )</f>
        <v>Lenovo T530 Reg - US INT</v>
      </c>
      <c r="K22" s="27">
        <f>IF(IF(ISBLANK(Values!E21),"",IF(Values!J21, Values!$B$4, Values!$B$5))=0,"",IF(ISBLANK(Values!E21),"",IF(Values!J21, Values!$B$4, Values!$B$5)))</f>
        <v>42.95</v>
      </c>
      <c r="L22" s="27">
        <f>IF(ISBLANK(Values!E21),"",IF($CO22="DEFAULT", Values!$B$18, ""))</f>
        <v>5</v>
      </c>
      <c r="M22" s="27" t="str">
        <f>IF(ISBLANK(Values!E21),"",Values!$M21)</f>
        <v>https://raw.githubusercontent.com/PatrickVibild/TellusAmazonPictures/master/pictures/Lenovo/T530/RG/USI/1.jpg</v>
      </c>
      <c r="N22" s="27" t="str">
        <f>IF(ISBLANK(Values!$F21),"",Values!N21)</f>
        <v>https://raw.githubusercontent.com/PatrickVibild/TellusAmazonPictures/master/pictures/Lenovo/T530/RG/USI/2.jpg</v>
      </c>
      <c r="O22" s="27" t="str">
        <f>IF(ISBLANK(Values!$F21),"",Values!O21)</f>
        <v>https://raw.githubusercontent.com/PatrickVibild/TellusAmazonPictures/master/pictures/Lenovo/T530/RG/USI/3.jpg</v>
      </c>
      <c r="P22" s="27" t="str">
        <f>IF(ISBLANK(Values!$F21),"",Values!P21)</f>
        <v>https://raw.githubusercontent.com/PatrickVibild/TellusAmazonPictures/master/pictures/Lenovo/T530/RG/USI/4.jpg</v>
      </c>
      <c r="Q22" s="27" t="str">
        <f>IF(ISBLANK(Values!$F21),"",Values!Q21)</f>
        <v>https://raw.githubusercontent.com/PatrickVibild/TellusAmazonPictures/master/pictures/Lenovo/T530/RG/USI/5.jpg</v>
      </c>
      <c r="R22" s="27" t="str">
        <f>IF(ISBLANK(Values!$F21),"",Values!R21)</f>
        <v>https://raw.githubusercontent.com/PatrickVibild/TellusAmazonPictures/master/pictures/Lenovo/T530/RG/USI/6.jpg</v>
      </c>
      <c r="S22" s="27" t="str">
        <f>IF(ISBLANK(Values!$F21),"",Values!S21)</f>
        <v>https://raw.githubusercontent.com/PatrickVibild/TellusAmazonPictures/master/pictures/Lenovo/T530/RG/USI/7.jpg</v>
      </c>
      <c r="T22" s="27" t="str">
        <f>IF(ISBLANK(Values!$F21),"",Values!T21)</f>
        <v>https://raw.githubusercontent.com/PatrickVibild/TellusAmazonPictures/master/pictures/Lenovo/T530/RG/USI/8.jpg</v>
      </c>
      <c r="U22" s="27" t="str">
        <f>IF(ISBLANK(Values!$F21),"",Values!U21)</f>
        <v>https://raw.githubusercontent.com/PatrickVibild/TellusAmazonPictures/master/pictures/Lenovo/T530/RG/USI/9.jpg</v>
      </c>
      <c r="W22" s="29" t="str">
        <f>IF(ISBLANK(Values!E21),"","Child")</f>
        <v>Child</v>
      </c>
      <c r="X22" s="29" t="str">
        <f>IF(ISBLANK(Values!E21),"",Values!$B$13)</f>
        <v>Lenovo T530 Parent regular</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42.95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2">
        <f>K22</f>
        <v>42.95</v>
      </c>
    </row>
    <row r="23" spans="1:193" s="35" customFormat="1" ht="48" x14ac:dyDescent="0.2">
      <c r="A23" s="1" t="str">
        <f>IF(ISBLANK(Values!E22),"",IF(Values!$B$37="EU","computercomponent","computer"))</f>
        <v>computer</v>
      </c>
      <c r="B23" s="33" t="str">
        <f>IF(ISBLANK(Values!E22),"",Values!F22)</f>
        <v>Lenovo T530 Reg - RUS</v>
      </c>
      <c r="C23" s="29" t="str">
        <f>IF(ISBLANK(Values!E22),"","TellusRem")</f>
        <v>TellusRem</v>
      </c>
      <c r="D23" s="28">
        <f>IF(ISBLANK(Values!E22),"",Values!E22)</f>
        <v>5714401431190</v>
      </c>
      <c r="E23" s="1" t="str">
        <f>IF(ISBLANK(Values!E22),"","EAN")</f>
        <v>EAN</v>
      </c>
      <c r="F23" s="27" t="str">
        <f>IF(ISBLANK(Values!E22),"",IF(Values!J22, SUBSTITUTE(Values!$B$1, "{language}", Values!H22) &amp; " " &amp;Values!$B$3, SUBSTITUTE(Values!$B$2, "{language}", Values!$H22) &amp; " " &amp;Values!$B$3))</f>
        <v>replacement Russian non-backlit keyboard for Lenovo Thinkpad  T430 T430i T430s T430si T430U T530 T530i T530S W530 X13X X230 X230i X230it X230T</v>
      </c>
      <c r="G23" s="27" t="s">
        <v>345</v>
      </c>
      <c r="H23" s="1" t="str">
        <f>IF(ISBLANK(Values!E22),"",Values!$B$16)</f>
        <v>computer-keyboards</v>
      </c>
      <c r="I23" s="1" t="str">
        <f>IF(ISBLANK(Values!E22),"","4730574031")</f>
        <v>4730574031</v>
      </c>
      <c r="J23" s="31" t="str">
        <f>IF(ISBLANK(Values!E22),"",Values!F22 )</f>
        <v>Lenovo T530 Reg - RUS</v>
      </c>
      <c r="K23" s="27">
        <f>IF(IF(ISBLANK(Values!E22),"",IF(Values!J22, Values!$B$4, Values!$B$5))=0,"",IF(ISBLANK(Values!E22),"",IF(Values!J22, Values!$B$4, Values!$B$5)))</f>
        <v>42.95</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T530 Parent regular</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42.95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3">
        <f>K23</f>
        <v>42.95</v>
      </c>
    </row>
    <row r="24" spans="1:193" s="35" customFormat="1" ht="48" x14ac:dyDescent="0.2">
      <c r="A24" s="1" t="str">
        <f>IF(ISBLANK(Values!E23),"",IF(Values!$B$37="EU","computercomponent","computer"))</f>
        <v>computer</v>
      </c>
      <c r="B24" s="33" t="str">
        <f>IF(ISBLANK(Values!E23),"",Values!F23)</f>
        <v>Lenovo T530 Reg - US</v>
      </c>
      <c r="C24" s="29" t="str">
        <f>IF(ISBLANK(Values!E23),"","TellusRem")</f>
        <v>TellusRem</v>
      </c>
      <c r="D24" s="28">
        <f>IF(ISBLANK(Values!E23),"",Values!E23)</f>
        <v>5714401431206</v>
      </c>
      <c r="E24" s="1" t="str">
        <f>IF(ISBLANK(Values!E23),"","EAN")</f>
        <v>EAN</v>
      </c>
      <c r="F24" s="27" t="str">
        <f>IF(ISBLANK(Values!E23),"",IF(Values!J23, SUBSTITUTE(Values!$B$1, "{language}", Values!H23) &amp; " " &amp;Values!$B$3, SUBSTITUTE(Values!$B$2, "{language}", Values!$H23) &amp; " " &amp;Values!$B$3))</f>
        <v>replacement US non-backlit keyboard for Lenovo Thinkpad  T430 T430i T430s T430si T430U T530 T530i T530S W530 X13X X230 X230i X230it X230T</v>
      </c>
      <c r="G24" s="27" t="s">
        <v>345</v>
      </c>
      <c r="H24" s="1" t="str">
        <f>IF(ISBLANK(Values!E23),"",Values!$B$16)</f>
        <v>computer-keyboards</v>
      </c>
      <c r="I24" s="1" t="str">
        <f>IF(ISBLANK(Values!E23),"","4730574031")</f>
        <v>4730574031</v>
      </c>
      <c r="J24" s="31" t="str">
        <f>IF(ISBLANK(Values!E23),"",Values!F23 )</f>
        <v>Lenovo T530 Reg - US</v>
      </c>
      <c r="K24" s="27">
        <f>IF(IF(ISBLANK(Values!E23),"",IF(Values!J23, Values!$B$4, Values!$B$5))=0,"",IF(ISBLANK(Values!E23),"",IF(Values!J23, Values!$B$4, Values!$B$5)))</f>
        <v>42.95</v>
      </c>
      <c r="L24" s="27" t="str">
        <f>IF(ISBLANK(Values!E23),"",IF($CO24="DEFAULT", Values!$B$18, ""))</f>
        <v/>
      </c>
      <c r="M24" s="27" t="str">
        <f>IF(ISBLANK(Values!E23),"",Values!$M23)</f>
        <v>https://raw.githubusercontent.com/PatrickVibild/TellusAmazonPictures/master/pictures/Lenovo/T530/RG/US/1.jpg</v>
      </c>
      <c r="N24" s="27" t="str">
        <f>IF(ISBLANK(Values!$F23),"",Values!N23)</f>
        <v>https://raw.githubusercontent.com/PatrickVibild/TellusAmazonPictures/master/pictures/Lenovo/T530/RG/US/2.jpg</v>
      </c>
      <c r="O24" s="27" t="str">
        <f>IF(ISBLANK(Values!$F23),"",Values!O23)</f>
        <v>https://raw.githubusercontent.com/PatrickVibild/TellusAmazonPictures/master/pictures/Lenovo/T530/RG/US/3.jpg</v>
      </c>
      <c r="P24" s="27" t="str">
        <f>IF(ISBLANK(Values!$F23),"",Values!P23)</f>
        <v>https://raw.githubusercontent.com/PatrickVibild/TellusAmazonPictures/master/pictures/Lenovo/T530/RG/US/4.jpg</v>
      </c>
      <c r="Q24" s="27" t="str">
        <f>IF(ISBLANK(Values!$F23),"",Values!Q23)</f>
        <v>https://raw.githubusercontent.com/PatrickVibild/TellusAmazonPictures/master/pictures/Lenovo/T530/RG/US/5.jpg</v>
      </c>
      <c r="R24" s="27" t="str">
        <f>IF(ISBLANK(Values!$F23),"",Values!R23)</f>
        <v>https://raw.githubusercontent.com/PatrickVibild/TellusAmazonPictures/master/pictures/Lenovo/T530/RG/US/6.jpg</v>
      </c>
      <c r="S24" s="27" t="str">
        <f>IF(ISBLANK(Values!$F23),"",Values!S23)</f>
        <v>https://raw.githubusercontent.com/PatrickVibild/TellusAmazonPictures/master/pictures/Lenovo/T530/RG/US/7.jpg</v>
      </c>
      <c r="T24" s="27" t="str">
        <f>IF(ISBLANK(Values!$F23),"",Values!T23)</f>
        <v>https://raw.githubusercontent.com/PatrickVibild/TellusAmazonPictures/master/pictures/Lenovo/T530/RG/US/8.jpg</v>
      </c>
      <c r="U24" s="27" t="str">
        <f>IF(ISBLANK(Values!$F23),"",Values!U23)</f>
        <v>https://raw.githubusercontent.com/PatrickVibild/TellusAmazonPictures/master/pictures/Lenovo/T530/RG/US/9.jpg</v>
      </c>
      <c r="V24" s="1"/>
      <c r="W24" s="29" t="str">
        <f>IF(ISBLANK(Values!E23),"","Child")</f>
        <v>Child</v>
      </c>
      <c r="X24" s="29" t="str">
        <f>IF(ISBLANK(Values!E23),"",Values!$B$13)</f>
        <v>Lenovo T530 Parent regular</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42.95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3">
        <f>K24</f>
        <v>42.95</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6" priority="8">
      <formula>IF(LEN(A4)&gt;0,1,0)</formula>
    </cfRule>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onditionalFormatting>
  <conditionalFormatting sqref="B4">
    <cfRule type="expression" dxfId="533" priority="990">
      <formula>IF(LEN(B4)&gt;0,1,0)</formula>
    </cfRule>
    <cfRule type="expression" dxfId="532" priority="991">
      <formula>IF(VLOOKUP($B$3,#NAME?,MATCH($A4,#NAME?,0)+1,0)&gt;0,1,0)</formula>
    </cfRule>
    <cfRule type="expression" dxfId="53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30" priority="13">
      <formula>IF(LEN(B4)&gt;0,1,0)</formula>
    </cfRule>
    <cfRule type="expression" dxfId="529" priority="14">
      <formula>IF(VLOOKUP($B$3,#NAME?,MATCH($A4,#NAME?,0)+1,0)&gt;0,1,0)</formula>
    </cfRule>
    <cfRule type="expression" dxfId="528" priority="17">
      <formula>AND(IF(IFERROR(VLOOKUP($B$3,#NAME?,MATCH($A4,#NAME?,0)+1,0),0)&gt;0,0,1),IF(IFERROR(VLOOKUP($B$3,#NAME?,MATCH($A4,#NAME?,0)+1,0),0)&gt;0,0,1),IF(IFERROR(VLOOKUP($B$3,#NAME?,MATCH($A4,#NAME?,0)+1,0),0)&gt;0,0,1),IF(IFERROR(MATCH($A4,#NAME?,0),0)&gt;0,1,0))</formula>
    </cfRule>
  </conditionalFormatting>
  <conditionalFormatting sqref="C4:C204">
    <cfRule type="expression" dxfId="527" priority="999">
      <formula>AND(IF(IFERROR(VLOOKUP($C$3,#NAME?,MATCH($A4,#NAME?,0)+1,0),0)&gt;0,0,1),IF(IFERROR(VLOOKUP($C$3,#NAME?,MATCH($A4,#NAME?,0)+1,0),0)&gt;0,0,1),IF(IFERROR(VLOOKUP($C$3,#NAME?,MATCH($A4,#NAME?,0)+1,0),0)&gt;0,0,1),IF(IFERROR(MATCH($A4,#NAME?,0),0)&gt;0,1,0))</formula>
    </cfRule>
    <cfRule type="expression" dxfId="526" priority="995">
      <formula>IF(LEN(C4)&gt;0,1,0)</formula>
    </cfRule>
    <cfRule type="expression" dxfId="525" priority="996">
      <formula>IF(VLOOKUP($C$3,#NAME?,MATCH($A4,#NAME?,0)+1,0)&gt;0,1,0)</formula>
    </cfRule>
  </conditionalFormatting>
  <conditionalFormatting sqref="C5:C1048576">
    <cfRule type="expression" dxfId="524" priority="22">
      <formula>AND(IF(IFERROR(VLOOKUP($C$3,#NAME?,MATCH($A5,#NAME?,0)+1,0),0)&gt;0,0,1),IF(IFERROR(VLOOKUP($C$3,#NAME?,MATCH($A5,#NAME?,0)+1,0),0)&gt;0,0,1),IF(IFERROR(VLOOKUP($C$3,#NAME?,MATCH($A5,#NAME?,0)+1,0),0)&gt;0,0,1),IF(IFERROR(MATCH($A5,#NAME?,0),0)&gt;0,1,0))</formula>
    </cfRule>
    <cfRule type="expression" dxfId="523" priority="18">
      <formula>IF(LEN(C5)&gt;0,1,0)</formula>
    </cfRule>
    <cfRule type="expression" dxfId="522" priority="19">
      <formula>IF(VLOOKUP($C$3,#NAME?,MATCH($A5,#NAME?,0)+1,0)&gt;0,1,0)</formula>
    </cfRule>
  </conditionalFormatting>
  <conditionalFormatting sqref="D4:D1048576">
    <cfRule type="expression" dxfId="521" priority="27">
      <formula>AND(IF(IFERROR(VLOOKUP($D$3,#NAME?,MATCH($A4,#NAME?,0)+1,0),0)&gt;0,0,1),IF(IFERROR(VLOOKUP($D$3,#NAME?,MATCH($A4,#NAME?,0)+1,0),0)&gt;0,0,1),IF(IFERROR(VLOOKUP($D$3,#NAME?,MATCH($A4,#NAME?,0)+1,0),0)&gt;0,0,1),IF(IFERROR(MATCH($A4,#NAME?,0),0)&gt;0,1,0))</formula>
    </cfRule>
    <cfRule type="expression" dxfId="520" priority="24">
      <formula>IF(VLOOKUP($D$3,#NAME?,MATCH($A4,#NAME?,0)+1,0)&gt;0,1,0)</formula>
    </cfRule>
  </conditionalFormatting>
  <conditionalFormatting sqref="D4:E1048576">
    <cfRule type="expression" dxfId="519" priority="23">
      <formula>IF(LEN(D4)&gt;0,1,0)</formula>
    </cfRule>
  </conditionalFormatting>
  <conditionalFormatting sqref="E4:E1048576">
    <cfRule type="expression" dxfId="518" priority="32">
      <formula>AND(IF(IFERROR(VLOOKUP($E$3,#NAME?,MATCH($A4,#NAME?,0)+1,0),0)&gt;0,0,1),IF(IFERROR(VLOOKUP($E$3,#NAME?,MATCH($A4,#NAME?,0)+1,0),0)&gt;0,0,1),IF(IFERROR(VLOOKUP($E$3,#NAME?,MATCH($A4,#NAME?,0)+1,0),0)&gt;0,0,1),IF(IFERROR(MATCH($A4,#NAME?,0),0)&gt;0,1,0))</formula>
    </cfRule>
    <cfRule type="expression" dxfId="517" priority="29">
      <formula>IF(VLOOKUP($E$3,#NAME?,MATCH($A4,#NAME?,0)+1,0)&gt;0,1,0)</formula>
    </cfRule>
  </conditionalFormatting>
  <conditionalFormatting sqref="F4:F243">
    <cfRule type="expression" dxfId="516" priority="1014">
      <formula>AND(IF(IFERROR(VLOOKUP($F$3,#NAME?,MATCH($A4,#NAME?,0)+1,0),0)&gt;0,0,1),IF(IFERROR(VLOOKUP($F$3,#NAME?,MATCH($A4,#NAME?,0)+1,0),0)&gt;0,0,1),IF(IFERROR(VLOOKUP($F$3,#NAME?,MATCH($A4,#NAME?,0)+1,0),0)&gt;0,0,1),IF(IFERROR(MATCH($A4,#NAME?,0),0)&gt;0,1,0))</formula>
    </cfRule>
    <cfRule type="expression" dxfId="515" priority="1010">
      <formula>IF(LEN(F4)&gt;0,1,0)</formula>
    </cfRule>
    <cfRule type="expression" dxfId="514" priority="1011">
      <formula>IF(VLOOKUP($F$3,#NAME?,MATCH($A4,#NAME?,0)+1,0)&gt;0,1,0)</formula>
    </cfRule>
  </conditionalFormatting>
  <conditionalFormatting sqref="F5:F1048576">
    <cfRule type="expression" dxfId="513" priority="33">
      <formula>IF(LEN(F5)&gt;0,1,0)</formula>
    </cfRule>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G4:G204">
    <cfRule type="expression" dxfId="510" priority="1015">
      <formula>IF(LEN(G4)&gt;0,1,0)</formula>
    </cfRule>
    <cfRule type="expression" dxfId="509" priority="1016">
      <formula>IF(VLOOKUP($G$3,#NAME?,MATCH($A4,#NAME?,0)+1,0)&gt;0,1,0)</formula>
    </cfRule>
    <cfRule type="expression" dxfId="508" priority="1019">
      <formula>AND(IF(IFERROR(VLOOKUP($G$3,#NAME?,MATCH($A4,#NAME?,0)+1,0),0)&gt;0,0,1),IF(IFERROR(VLOOKUP($G$3,#NAME?,MATCH($A4,#NAME?,0)+1,0),0)&gt;0,0,1),IF(IFERROR(VLOOKUP($G$3,#NAME?,MATCH($A4,#NAME?,0)+1,0),0)&gt;0,0,1),IF(IFERROR(MATCH($A4,#NAME?,0),0)&gt;0,1,0))</formula>
    </cfRule>
  </conditionalFormatting>
  <conditionalFormatting sqref="G25:G1048576">
    <cfRule type="expression" dxfId="507" priority="39">
      <formula>IF(VLOOKUP($G$3,#NAME?,MATCH($A25,#NAME?,0)+1,0)&gt;0,1,0)</formula>
    </cfRule>
    <cfRule type="expression" dxfId="506" priority="42">
      <formula>AND(IF(IFERROR(VLOOKUP($G$3,#NAME?,MATCH($A25,#NAME?,0)+1,0),0)&gt;0,0,1),IF(IFERROR(VLOOKUP($G$3,#NAME?,MATCH($A25,#NAME?,0)+1,0),0)&gt;0,0,1),IF(IFERROR(VLOOKUP($G$3,#NAME?,MATCH($A25,#NAME?,0)+1,0),0)&gt;0,0,1),IF(IFERROR(MATCH($A25,#NAME?,0),0)&gt;0,1,0))</formula>
    </cfRule>
    <cfRule type="expression" dxfId="505" priority="38">
      <formula>IF(LEN(G25)&gt;0,1,0)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6">
      <formula>IF(VLOOKUP($B$3,#NAME?,MATCH($A4,#NAME?,0)+1,0)&gt;0,1,0)</formula>
    </cfRule>
    <cfRule type="expression" dxfId="500"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9">
      <formula>IF(VLOOKUP($L$3,#NAME?,MATCH($A5,#NAME?,0)+1,0)&gt;0,1,0)</formula>
    </cfRule>
    <cfRule type="expression" dxfId="492" priority="58">
      <formula>IF(LEN(L6)&gt;0,1,0)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1">
      <formula>IF(VLOOKUP($Q$3,#NAME?,MATCH($A4,#NAME?,0)+1,0)&gt;0,1,0)</formula>
    </cfRule>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3">
      <formula>IF(LEN(AA4)&gt;0,1,0)</formula>
    </cfRule>
    <cfRule type="expression" dxfId="443" priority="134">
      <formula>IF(VLOOKUP($AA$3,#NAME?,MATCH($A4,#NAME?,0)+1,0)&gt;0,1,0)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5">
      <formula>IF(VLOOKUP($AC$3,#NAME?,MATCH(#REF!,#NAME?,0)+1,0)&gt;0,1,0)</formula>
    </cfRule>
    <cfRule type="expression" dxfId="436" priority="146">
      <formula>IF(VLOOKUP($AC$3,#NAME?,MATCH(#REF!,#NAME?,0)+1,0)&gt;0,1,0)</formula>
    </cfRule>
    <cfRule type="expression" dxfId="435" priority="144">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7">
      <formula>AND(IF(IFERROR(VLOOKUP($CO$3,#NAME?,MATCH($A4,#NAME?,0)+1,0),0)&gt;0,0,1),IF(IFERROR(VLOOKUP($CO$3,#NAME?,MATCH($A4,#NAME?,0)+1,0),0)&gt;0,0,1),IF(IFERROR(VLOOKUP($CO$3,#NAME?,MATCH($A4,#NAME?,0)+1,0),0)&gt;0,0,1),IF(IFERROR(MATCH($A4,#NAME?,0),0)&gt;0,1,0))</formula>
    </cfRule>
    <cfRule type="expression" dxfId="297" priority="2">
      <formula>IF($W4&lt;&gt;"Parent",0,1)</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08">
      <formula>AND(AND(OR(AND(AND(OR(NOT(CZ4="Yes"),CZ4="")))),A4&lt;&gt;""))</formula>
    </cfRule>
    <cfRule type="expression" dxfId="272" priority="510">
      <formula>IF(VLOOKUP($CY$3,#NAME?,MATCH($A4,#NAME?,0)+1,0)&gt;0,1,0)</formula>
    </cfRule>
    <cfRule type="expression" dxfId="27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70" priority="516">
      <formula>IF(VLOOKUP($CZ$3,#NAME?,MATCH($A4,#NAME?,0)+1,0)&gt;0,1,0)</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4">
      <formula>AND(AND(OR(AND(AND(OR(NOT(DA4="Yes"),DA4="")))),A4&lt;&gt;""))</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20" sqref="B20"/>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718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52.95</v>
      </c>
      <c r="C4" s="41" t="b">
        <f>FALSE()</f>
        <v>0</v>
      </c>
      <c r="D4" s="41" t="b">
        <f>TRUE()</f>
        <v>1</v>
      </c>
      <c r="E4" s="36">
        <v>5714401431015</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FALSE()</f>
        <v>0</v>
      </c>
      <c r="K4" s="36" t="s">
        <v>696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42.95</v>
      </c>
      <c r="C5" s="41" t="b">
        <f>FALSE()</f>
        <v>0</v>
      </c>
      <c r="D5" s="41" t="b">
        <f>TRUE()</f>
        <v>1</v>
      </c>
      <c r="E5" s="36">
        <v>5714401431022</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FALSE()</f>
        <v>0</v>
      </c>
      <c r="K5" s="36" t="s">
        <v>697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t="b">
        <f>FALSE()</f>
        <v>0</v>
      </c>
      <c r="D6" s="41" t="b">
        <f>TRUE()</f>
        <v>1</v>
      </c>
      <c r="E6" s="36">
        <v>5714401431039</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FALSE()</f>
        <v>0</v>
      </c>
      <c r="K6" s="36" t="s">
        <v>698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t="b">
        <f>FALSE()</f>
        <v>0</v>
      </c>
      <c r="D7" s="41" t="b">
        <f>TRUE()</f>
        <v>1</v>
      </c>
      <c r="E7" s="36">
        <v>5714401431046</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FALSE()</f>
        <v>0</v>
      </c>
      <c r="K7" s="36" t="s">
        <v>699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t="b">
        <f>FALSE()</f>
        <v>0</v>
      </c>
      <c r="D8" s="41" t="b">
        <f>TRUE()</f>
        <v>1</v>
      </c>
      <c r="E8" s="36">
        <v>5714401431053</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700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t="b">
        <f>FALSE()</f>
        <v>0</v>
      </c>
      <c r="D9" s="41" t="b">
        <f>TRUE()</f>
        <v>1</v>
      </c>
      <c r="E9" s="36">
        <v>5714401431060</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FALSE()</f>
        <v>0</v>
      </c>
      <c r="K9" s="36" t="s">
        <v>701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t="b">
        <f>FALSE()</f>
        <v>0</v>
      </c>
      <c r="D10" s="41" t="b">
        <v>0</v>
      </c>
      <c r="E10" s="36">
        <v>5714401431077</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FALSE()</f>
        <v>0</v>
      </c>
      <c r="K10" s="36" t="s">
        <v>702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5714401431084</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FALSE()</f>
        <v>0</v>
      </c>
      <c r="K11" s="36" t="s">
        <v>703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5714401431091</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FALSE()</f>
        <v>0</v>
      </c>
      <c r="K12" s="36" t="s">
        <v>704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59" t="s">
        <v>719</v>
      </c>
      <c r="C13" s="41" t="b">
        <f>FALSE()</f>
        <v>0</v>
      </c>
      <c r="D13" s="41" t="b">
        <f>FALSE()</f>
        <v>0</v>
      </c>
      <c r="E13" s="36">
        <v>5714401431107</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FALSE()</f>
        <v>0</v>
      </c>
      <c r="K13" s="36" t="s">
        <v>705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5714401431992</v>
      </c>
      <c r="C14" s="41" t="b">
        <f>FALSE()</f>
        <v>0</v>
      </c>
      <c r="D14" s="41" t="b">
        <f>FALSE()</f>
        <v>0</v>
      </c>
      <c r="E14" s="36">
        <v>5714401431114</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5714401431121</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FALSE()</f>
        <v>0</v>
      </c>
      <c r="K15" s="36" t="s">
        <v>706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5714401431138</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5714401431145</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5714401431152</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5714401431169</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36">
        <v>5714401431176</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FALSE()</f>
        <v>0</v>
      </c>
      <c r="K20" s="36" t="s">
        <v>707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v>0</v>
      </c>
      <c r="E21" s="36">
        <v>5714401431183</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ht="14" x14ac:dyDescent="0.15">
      <c r="B22" s="50"/>
      <c r="C22" s="41" t="b">
        <f>FALSE()</f>
        <v>0</v>
      </c>
      <c r="D22" s="41" t="b">
        <f>FALSE()</f>
        <v>0</v>
      </c>
      <c r="E22" s="36">
        <v>5714401431190</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f>TRUE()</f>
        <v>1</v>
      </c>
      <c r="D23" s="41" t="b">
        <f>FALSE()</f>
        <v>0</v>
      </c>
      <c r="E23" s="36">
        <v>5714401431206</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t="b">
        <f>TRUE()</f>
        <v>1</v>
      </c>
      <c r="K24" s="36" t="s">
        <v>710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t="b">
        <f>TRUE()</f>
        <v>1</v>
      </c>
      <c r="K25" s="36" t="s">
        <v>711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t="b">
        <f>TRUE()</f>
        <v>1</v>
      </c>
      <c r="K26" s="36" t="s">
        <v>712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t="b">
        <f>TRUE()</f>
        <v>1</v>
      </c>
      <c r="K27" s="36" t="s">
        <v>713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714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t="b">
        <f>TRUE()</f>
        <v>1</v>
      </c>
      <c r="K29" s="36" t="s">
        <v>715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t="b">
        <f>TRUE()</f>
        <v>1</v>
      </c>
      <c r="K30" s="36" t="s">
        <v>702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t="b">
        <f>TRUE()</f>
        <v>1</v>
      </c>
      <c r="K31" s="36" t="s">
        <v>703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t="b">
        <f>TRUE()</f>
        <v>1</v>
      </c>
      <c r="K32" s="36" t="s">
        <v>704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t="b">
        <f>TRUE()</f>
        <v>1</v>
      </c>
      <c r="K33" s="36" t="s">
        <v>705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t="b">
        <f>TRUE()</f>
        <v>1</v>
      </c>
      <c r="K35" s="36" t="s">
        <v>706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404</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t="b">
        <f>TRUE()</f>
        <v>1</v>
      </c>
      <c r="K40" s="36" t="s">
        <v>707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716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t="s">
        <v>717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2024-07-24T17:25:17Z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