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550/"/>
    </mc:Choice>
  </mc:AlternateContent>
  <xr:revisionPtr revIDLastSave="0" documentId="8_{CA0DDB05-9ECF-324E-B3C3-D45FA201B408}" xr6:coauthVersionLast="47" xr6:coauthVersionMax="47" xr10:uidLastSave="{00000000-0000-0000-0000-000000000000}"/>
  <bookViews>
    <workbookView xWindow="35660" yWindow="202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21" i="1" l="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<sst xmlns="http://schemas.openxmlformats.org/spreadsheetml/2006/main" count="886" uniqueCount="717">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</sst>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right" wrapText="1"/>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E550 Parent</v>
      </c>
      <c r="C4" s="29" t="s">
        <v>345</v>
      </c>
      <c r="D4" s="30">
        <f>Values!B14</f>
        <v>5714401488996</v>
      </c>
      <c r="E4" s="31" t="s">
        <v>346</v>
      </c>
      <c r="F4" s="28" t="str">
        <f>SUBSTITUTE(Values!B1, "{language}", "") &amp; " " &amp; Values!B3</f>
        <v>ersatztastatur  Hintergrundbeleuchtung für Lenovo Thinkpad E470 E470c E475</v>
      </c>
      <c r="G4" s="29" t="s">
        <v>345</v>
      </c>
      <c r="H4" s="27" t="str">
        <f>Values!B16</f>
        <v>computer-keyboards</v>
      </c>
      <c r="I4" s="27" t="str">
        <f>IF(ISBLANK(Values!E3),"","4730574031")</f>
        <v>4730574031</v>
      </c>
      <c r="J4" s="32" t="str">
        <f>Values!B13</f>
        <v>Lenovo E550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E550 Regular - DE</v>
      </c>
      <c r="C5" s="32" t="str">
        <f>IF(ISBLANK(Values!E4),"","TellusRem")</f>
        <v>TellusRem</v>
      </c>
      <c r="D5" s="30">
        <f>IF(ISBLANK(Values!E4),"",Values!E4)</f>
        <v>5714401550013</v>
      </c>
      <c r="E5" s="31" t="str">
        <f>IF(ISBLANK(Values!E4),"","EAN")</f>
        <v>EAN</v>
      </c>
      <c r="F5" s="28" t="str">
        <f>IF(ISBLANK(Values!E4),"",IF(Values!J4, SUBSTITUTE(Values!$B$1, "{language}", Values!H4) &amp; " " &amp;Values!$B$3, SUBSTITUTE(Values!$B$2, "{language}", Values!$H4) &amp; " " &amp;Values!$B$3))</f>
        <v>ersatztastatur Deutsche Nicht Hintergrundbeleuchtung für Lenovo Thinkpad E470 E470c E475</v>
      </c>
      <c r="G5" s="32" t="str">
        <f>IF(ISBLANK(Values!E4),"","TellusRem")</f>
        <v>TellusRem</v>
      </c>
      <c r="H5" s="27" t="str">
        <f>IF(ISBLANK(Values!E4),"",Values!$B$16)</f>
        <v>computer-keyboards</v>
      </c>
      <c r="I5" s="27" t="str">
        <f>IF(ISBLANK(Values!E4),"","4730574031")</f>
        <v>4730574031</v>
      </c>
      <c r="J5" s="39" t="str">
        <f>IF(ISBLANK(Values!E4),"",Values!F4 )</f>
        <v>Lenovo E550 Regular - DE</v>
      </c>
      <c r="K5" s="28">
        <f>IF(ISBLANK(Values!E4),"",IF(Values!J4, Values!$B$4, Values!$B$5))</f>
        <v>47.99</v>
      </c>
      <c r="L5" s="40" t="str">
        <f>IF(ISBLANK(Values!E4),"",IF($CO5="DEFAULT", Values!$B$18, ""))</f>
        <v/>
      </c>
      <c r="M5" s="28" t="str">
        <f>IF(ISBLANK(Values!E4),"",Values!$M4)</f>
        <v>https://raw.githubusercontent.com/PatrickVibild/TellusAmazonPictures/master/pictures/Lenovo/E550/RG/DE/1.jpg</v>
      </c>
      <c r="N5" s="28" t="str">
        <f>IF(ISBLANK(Values!$F4),"",Values!N4)</f>
        <v>https://raw.githubusercontent.com/PatrickVibild/TellusAmazonPictures/master/pictures/Lenovo/E550/RG/DE/2.jpg</v>
      </c>
      <c r="O5" s="28" t="str">
        <f>IF(ISBLANK(Values!$F4),"",Values!O4)</f>
        <v>https://raw.githubusercontent.com/PatrickVibild/TellusAmazonPictures/master/pictures/Lenovo/E550/RG/DE/3.jpg</v>
      </c>
      <c r="P5" s="28" t="str">
        <f>IF(ISBLANK(Values!$F4),"",Values!P4)</f>
        <v>https://raw.githubusercontent.com/PatrickVibild/TellusAmazonPictures/master/pictures/Lenovo/E550/RG/DE/4.jpg</v>
      </c>
      <c r="Q5" s="28" t="str">
        <f>IF(ISBLANK(Values!$F4),"",Values!Q4)</f>
        <v>https://raw.githubusercontent.com/PatrickVibild/TellusAmazonPictures/master/pictures/Lenovo/E550/RG/DE/5.jpg</v>
      </c>
      <c r="R5" s="28" t="str">
        <f>IF(ISBLANK(Values!$F4),"",Values!R4)</f>
        <v>https://raw.githubusercontent.com/PatrickVibild/TellusAmazonPictures/master/pictures/Lenovo/E550/RG/DE/6.jpg</v>
      </c>
      <c r="S5" s="28" t="str">
        <f>IF(ISBLANK(Values!$F4),"",Values!S4)</f>
        <v>https://raw.githubusercontent.com/PatrickVibild/TellusAmazonPictures/master/pictures/Lenovo/E550/RG/DE/7.jpg</v>
      </c>
      <c r="T5" s="28" t="str">
        <f>IF(ISBLANK(Values!$F4),"",Values!T4)</f>
        <v>https://raw.githubusercontent.com/PatrickVibild/TellusAmazonPictures/master/pictures/Lenovo/E550/RG/DE/8.jpg</v>
      </c>
      <c r="U5" s="28" t="str">
        <f>IF(ISBLANK(Values!$F4),"",Values!U4)</f>
        <v>https://raw.githubusercontent.com/PatrickVibild/TellusAmazonPictures/master/pictures/Lenovo/E550/RG/DE/9.jpg</v>
      </c>
      <c r="W5" s="32" t="str">
        <f>IF(ISBLANK(Values!E4),"","Child")</f>
        <v>Child</v>
      </c>
      <c r="X5" s="32" t="str">
        <f>IF(ISBLANK(Values!E4),"",Values!$B$13)</f>
        <v>Lenovo E550 Parent</v>
      </c>
      <c r="Y5" s="39" t="str">
        <f>IF(ISBLANK(Values!E4),"","Size-Color")</f>
        <v>Size-Color</v>
      </c>
      <c r="Z5" s="32" t="str">
        <f>IF(ISBLANK(Values!E4),"","variation")</f>
        <v>variation</v>
      </c>
      <c r="AA5" s="36"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Lenovo E550 Regular - FR</v>
      </c>
      <c r="C6" s="32" t="str">
        <f>IF(ISBLANK(Values!E5),"","TellusRem")</f>
        <v>TellusRem</v>
      </c>
      <c r="D6" s="30">
        <f>IF(ISBLANK(Values!E5),"",Values!E5)</f>
        <v>5714401550020</v>
      </c>
      <c r="E6" s="31" t="str">
        <f>IF(ISBLANK(Values!E5),"","EAN")</f>
        <v>EAN</v>
      </c>
      <c r="F6" s="28" t="str">
        <f>IF(ISBLANK(Values!E5),"",IF(Values!J5, SUBSTITUTE(Values!$B$1, "{language}", Values!H5) &amp; " " &amp;Values!$B$3, SUBSTITUTE(Values!$B$2, "{language}", Values!$H5) &amp; " " &amp;Values!$B$3))</f>
        <v>ersatztastatur Französisch Nicht Hintergrundbeleuchtung für Lenovo Thinkpad E470 E470c E475</v>
      </c>
      <c r="G6" s="32" t="str">
        <f>IF(ISBLANK(Values!E5),"","TellusRem")</f>
        <v>TellusRem</v>
      </c>
      <c r="H6" s="27" t="str">
        <f>IF(ISBLANK(Values!E5),"",Values!$B$16)</f>
        <v>computer-keyboards</v>
      </c>
      <c r="I6" s="27" t="str">
        <f>IF(ISBLANK(Values!E5),"","4730574031")</f>
        <v>4730574031</v>
      </c>
      <c r="J6" s="39" t="str">
        <f>IF(ISBLANK(Values!E5),"",Values!F5 )</f>
        <v>Lenovo E550 Regular - FR</v>
      </c>
      <c r="K6" s="28">
        <f>IF(ISBLANK(Values!E5),"",IF(Values!J5, Values!$B$4, Values!$B$5))</f>
        <v>47.99</v>
      </c>
      <c r="L6" s="40" t="str">
        <f>IF(ISBLANK(Values!E5),"",IF($CO6="DEFAULT", Values!$B$18, ""))</f>
        <v/>
      </c>
      <c r="M6" s="28" t="str">
        <f>IF(ISBLANK(Values!E5),"",Values!$M5)</f>
        <v>https://download.lenovo.com/Images/Parts/Lenovo/E550/RG/FR/Lenovo/E550/RG/FR_A.jpg</v>
      </c>
      <c r="N6" s="28" t="str">
        <f>IF(ISBLANK(Values!$F5),"",Values!N5)</f>
        <v>https://download.lenovo.com/Images/Parts/Lenovo/E550/RG/FR/Lenovo/E550/RG/FR_B.jpg</v>
      </c>
      <c r="O6" s="28" t="str">
        <f>IF(ISBLANK(Values!$F5),"",Values!O5)</f>
        <v>https://download.lenovo.com/Images/Parts/Lenovo/E550/RG/FR/Lenovo/E550/RG/FR_details.jpg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E550 Parent</v>
      </c>
      <c r="Y6" s="39" t="str">
        <f>IF(ISBLANK(Values!E5),"","Size-Color")</f>
        <v>Size-Color</v>
      </c>
      <c r="Z6" s="32" t="str">
        <f>IF(ISBLANK(Values!E5),"","variation")</f>
        <v>variation</v>
      </c>
      <c r="AA6" s="36"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Lenovo E550 Regular - IT</v>
      </c>
      <c r="C7" s="32" t="str">
        <f>IF(ISBLANK(Values!E6),"","TellusRem")</f>
        <v>TellusRem</v>
      </c>
      <c r="D7" s="30">
        <f>IF(ISBLANK(Values!E6),"",Values!E6)</f>
        <v>5714401550037</v>
      </c>
      <c r="E7" s="31" t="str">
        <f>IF(ISBLANK(Values!E6),"","EAN")</f>
        <v>EAN</v>
      </c>
      <c r="F7" s="28" t="str">
        <f>IF(ISBLANK(Values!E6),"",IF(Values!J6, SUBSTITUTE(Values!$B$1, "{language}", Values!H6) &amp; " " &amp;Values!$B$3, SUBSTITUTE(Values!$B$2, "{language}", Values!$H6) &amp; " " &amp;Values!$B$3))</f>
        <v>ersatztastatur Italienisch Nicht Hintergrundbeleuchtung für Lenovo Thinkpad E470 E470c E475</v>
      </c>
      <c r="G7" s="32" t="str">
        <f>IF(ISBLANK(Values!E6),"","TellusRem")</f>
        <v>TellusRem</v>
      </c>
      <c r="H7" s="27" t="str">
        <f>IF(ISBLANK(Values!E6),"",Values!$B$16)</f>
        <v>computer-keyboards</v>
      </c>
      <c r="I7" s="27" t="str">
        <f>IF(ISBLANK(Values!E6),"","4730574031")</f>
        <v>4730574031</v>
      </c>
      <c r="J7" s="39" t="str">
        <f>IF(ISBLANK(Values!E6),"",Values!F6 )</f>
        <v>Lenovo E550 Regular - IT</v>
      </c>
      <c r="K7" s="28">
        <f>IF(ISBLANK(Values!E6),"",IF(Values!J6, Values!$B$4, Values!$B$5))</f>
        <v>47.99</v>
      </c>
      <c r="L7" s="40" t="str">
        <f>IF(ISBLANK(Values!E6),"",IF($CO7="DEFAULT", Values!$B$18, ""))</f>
        <v/>
      </c>
      <c r="M7" s="28" t="str">
        <f>IF(ISBLANK(Values!E6),"",Values!$M6)</f>
        <v>https://download.lenovo.com/Images/Parts/Lenovo/E550/RG/IT/Lenovo/E550/RG/IT_A.jpg</v>
      </c>
      <c r="N7" s="28" t="str">
        <f>IF(ISBLANK(Values!$F6),"",Values!N6)</f>
        <v>https://download.lenovo.com/Images/Parts/Lenovo/E550/RG/IT/Lenovo/E550/RG/IT_B.jpg</v>
      </c>
      <c r="O7" s="28" t="str">
        <f>IF(ISBLANK(Values!$F6),"",Values!O6)</f>
        <v>https://download.lenovo.com/Images/Parts/Lenovo/E550/RG/IT/Lenovo/E550/RG/IT_details.jpg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E550 Parent</v>
      </c>
      <c r="Y7" s="39" t="str">
        <f>IF(ISBLANK(Values!E6),"","Size-Color")</f>
        <v>Size-Color</v>
      </c>
      <c r="Z7" s="32" t="str">
        <f>IF(ISBLANK(Values!E6),"","variation")</f>
        <v>variation</v>
      </c>
      <c r="AA7" s="36"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Lenovo E550 Regular - ES</v>
      </c>
      <c r="C8" s="32" t="str">
        <f>IF(ISBLANK(Values!E7),"","TellusRem")</f>
        <v>TellusRem</v>
      </c>
      <c r="D8" s="30">
        <f>IF(ISBLANK(Values!E7),"",Values!E7)</f>
        <v>5714401550044</v>
      </c>
      <c r="E8" s="31" t="str">
        <f>IF(ISBLANK(Values!E7),"","EAN")</f>
        <v>EAN</v>
      </c>
      <c r="F8" s="28" t="str">
        <f>IF(ISBLANK(Values!E7),"",IF(Values!J7, SUBSTITUTE(Values!$B$1, "{language}", Values!H7) &amp; " " &amp;Values!$B$3, SUBSTITUTE(Values!$B$2, "{language}", Values!$H7) &amp; " " &amp;Values!$B$3))</f>
        <v>ersatztastatur Spanisch Nicht Hintergrundbeleuchtung für Lenovo Thinkpad E470 E470c E475</v>
      </c>
      <c r="G8" s="32" t="str">
        <f>IF(ISBLANK(Values!E7),"","TellusRem")</f>
        <v>TellusRem</v>
      </c>
      <c r="H8" s="27" t="str">
        <f>IF(ISBLANK(Values!E7),"",Values!$B$16)</f>
        <v>computer-keyboards</v>
      </c>
      <c r="I8" s="27" t="str">
        <f>IF(ISBLANK(Values!E7),"","4730574031")</f>
        <v>4730574031</v>
      </c>
      <c r="J8" s="39" t="str">
        <f>IF(ISBLANK(Values!E7),"",Values!F7 )</f>
        <v>Lenovo E550 Regular - ES</v>
      </c>
      <c r="K8" s="28">
        <f>IF(ISBLANK(Values!E7),"",IF(Values!J7, Values!$B$4, Values!$B$5))</f>
        <v>47.99</v>
      </c>
      <c r="L8" s="40" t="str">
        <f>IF(ISBLANK(Values!E7),"",IF($CO8="DEFAULT", Values!$B$18, ""))</f>
        <v/>
      </c>
      <c r="M8" s="28" t="str">
        <f>IF(ISBLANK(Values!E7),"",Values!$M7)</f>
        <v>https://download.lenovo.com/Images/Parts/Lenovo/E550/RG/ES/Lenovo/E550/RG/ES_A.jpg</v>
      </c>
      <c r="N8" s="28" t="str">
        <f>IF(ISBLANK(Values!$F7),"",Values!N7)</f>
        <v>https://download.lenovo.com/Images/Parts/Lenovo/E550/RG/ES/Lenovo/E550/RG/ES_B.jpg</v>
      </c>
      <c r="O8" s="28" t="str">
        <f>IF(ISBLANK(Values!$F7),"",Values!O7)</f>
        <v>https://download.lenovo.com/Images/Parts/Lenovo/E550/RG/ES/Lenovo/E550/RG/ES_details.jpg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E550 Parent</v>
      </c>
      <c r="Y8" s="39" t="str">
        <f>IF(ISBLANK(Values!E7),"","Size-Color")</f>
        <v>Size-Color</v>
      </c>
      <c r="Z8" s="32" t="str">
        <f>IF(ISBLANK(Values!E7),"","variation")</f>
        <v>variation</v>
      </c>
      <c r="AA8" s="36"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Lenovo E550 Regular - UK</v>
      </c>
      <c r="C9" s="32" t="str">
        <f>IF(ISBLANK(Values!E8),"","TellusRem")</f>
        <v>TellusRem</v>
      </c>
      <c r="D9" s="30">
        <f>IF(ISBLANK(Values!E8),"",Values!E8)</f>
        <v>5714401550051</v>
      </c>
      <c r="E9" s="31" t="str">
        <f>IF(ISBLANK(Values!E8),"","EAN")</f>
        <v>EAN</v>
      </c>
      <c r="F9" s="28" t="str">
        <f>IF(ISBLANK(Values!E8),"",IF(Values!J8, SUBSTITUTE(Values!$B$1, "{language}", Values!H8) &amp; " " &amp;Values!$B$3, SUBSTITUTE(Values!$B$2, "{language}", Values!$H8) &amp; " " &amp;Values!$B$3))</f>
        <v>ersatztastatur UK Nicht Hintergrundbeleuchtung für Lenovo Thinkpad E470 E470c E475</v>
      </c>
      <c r="G9" s="32" t="str">
        <f>IF(ISBLANK(Values!E8),"","TellusRem")</f>
        <v>TellusRem</v>
      </c>
      <c r="H9" s="27" t="str">
        <f>IF(ISBLANK(Values!E8),"",Values!$B$16)</f>
        <v>computer-keyboards</v>
      </c>
      <c r="I9" s="27" t="str">
        <f>IF(ISBLANK(Values!E8),"","4730574031")</f>
        <v>4730574031</v>
      </c>
      <c r="J9" s="39" t="str">
        <f>IF(ISBLANK(Values!E8),"",Values!F8 )</f>
        <v>Lenovo E550 Regular - UK</v>
      </c>
      <c r="K9" s="28">
        <f>IF(ISBLANK(Values!E8),"",IF(Values!J8, Values!$B$4, Values!$B$5))</f>
        <v>47.99</v>
      </c>
      <c r="L9" s="40" t="str">
        <f>IF(ISBLANK(Values!E8),"",IF($CO9="DEFAULT", Values!$B$18, ""))</f>
        <v/>
      </c>
      <c r="M9" s="28" t="str">
        <f>IF(ISBLANK(Values!E8),"",Values!$M8)</f>
        <v>https://download.lenovo.com/Images/Parts/Lenovo/E550/RG/UK/Lenovo/E550/RG/UK_A.jpg</v>
      </c>
      <c r="N9" s="28" t="str">
        <f>IF(ISBLANK(Values!$F8),"",Values!N8)</f>
        <v>https://download.lenovo.com/Images/Parts/Lenovo/E550/RG/UK/Lenovo/E550/RG/UK_B.jpg</v>
      </c>
      <c r="O9" s="28" t="str">
        <f>IF(ISBLANK(Values!$F8),"",Values!O8)</f>
        <v>https://download.lenovo.com/Images/Parts/Lenovo/E550/RG/UK/Lenovo/E550/RG/UK_details.jpg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E550 Parent</v>
      </c>
      <c r="Y9" s="39" t="str">
        <f>IF(ISBLANK(Values!E8),"","Size-Color")</f>
        <v>Size-Color</v>
      </c>
      <c r="Z9" s="32" t="str">
        <f>IF(ISBLANK(Values!E8),"","variation")</f>
        <v>variation</v>
      </c>
      <c r="AA9" s="36"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Lenovo E550 Regular - NOR</v>
      </c>
      <c r="C10" s="32" t="str">
        <f>IF(ISBLANK(Values!E9),"","TellusRem")</f>
        <v>TellusRem</v>
      </c>
      <c r="D10" s="30">
        <f>IF(ISBLANK(Values!E9),"",Values!E9)</f>
        <v>5714401550068</v>
      </c>
      <c r="E10" s="31" t="str">
        <f>IF(ISBLANK(Values!E9),"","EAN")</f>
        <v>EAN</v>
      </c>
      <c r="F10" s="28" t="str">
        <f>IF(ISBLANK(Values!E9),"",IF(Values!J9, SUBSTITUTE(Values!$B$1, "{language}", Values!H9) &amp; " " &amp;Values!$B$3, SUBSTITUTE(Values!$B$2, "{language}", Values!$H9) &amp; " " &amp;Values!$B$3))</f>
        <v>ersatztastatur Skandinavisch – Nordisch Nicht Hintergrundbeleuchtung für Lenovo Thinkpad E470 E470c E475</v>
      </c>
      <c r="G10" s="32" t="str">
        <f>IF(ISBLANK(Values!E9),"","TellusRem")</f>
        <v>TellusRem</v>
      </c>
      <c r="H10" s="27" t="str">
        <f>IF(ISBLANK(Values!E9),"",Values!$B$16)</f>
        <v>computer-keyboards</v>
      </c>
      <c r="I10" s="27" t="str">
        <f>IF(ISBLANK(Values!E9),"","4730574031")</f>
        <v>4730574031</v>
      </c>
      <c r="J10" s="39" t="str">
        <f>IF(ISBLANK(Values!E9),"",Values!F9 )</f>
        <v>Lenovo E550 Regular - NOR</v>
      </c>
      <c r="K10" s="28">
        <f>IF(ISBLANK(Values!E9),"",IF(Values!J9, Values!$B$4, Values!$B$5))</f>
        <v>47.99</v>
      </c>
      <c r="L10" s="40" t="str">
        <f>IF(ISBLANK(Values!E9),"",IF($CO10="DEFAULT", Values!$B$18, ""))</f>
        <v/>
      </c>
      <c r="M10" s="28" t="str">
        <f>IF(ISBLANK(Values!E9),"",Values!$M9)</f>
        <v>https://download.lenovo.com/Images/Parts/Lenovo/E550/RGNOR/Lenovo/E550/RGNOR_A.jpg</v>
      </c>
      <c r="N10" s="28" t="str">
        <f>IF(ISBLANK(Values!$F9),"",Values!N9)</f>
        <v>https://download.lenovo.com/Images/Parts/Lenovo/E550/RGNOR/Lenovo/E550/RGNOR_B.jpg</v>
      </c>
      <c r="O10" s="28" t="str">
        <f>IF(ISBLANK(Values!$F9),"",Values!O9)</f>
        <v>https://download.lenovo.com/Images/Parts/Lenovo/E550/RGNOR/Lenovo/E550/RGNOR_details.jpg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E550 Parent</v>
      </c>
      <c r="Y10" s="39" t="str">
        <f>IF(ISBLANK(Values!E9),"","Size-Color")</f>
        <v>Size-Color</v>
      </c>
      <c r="Z10" s="32" t="str">
        <f>IF(ISBLANK(Values!E9),"","variation")</f>
        <v>variation</v>
      </c>
      <c r="AA10" s="36"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computercomponent</v>
      </c>
      <c r="B11" s="38" t="str">
        <f>IF(ISBLANK(Values!E10),"",Values!F10)</f>
        <v>Lenovo E550 Regular - BE</v>
      </c>
      <c r="C11" s="32" t="str">
        <f>IF(ISBLANK(Values!E10),"","TellusRem")</f>
        <v>TellusRem</v>
      </c>
      <c r="D11" s="30">
        <f>IF(ISBLANK(Values!E10),"",Values!E10)</f>
        <v>5714401550075</v>
      </c>
      <c r="E11" s="31" t="str">
        <f>IF(ISBLANK(Values!E10),"","EAN")</f>
        <v>EAN</v>
      </c>
      <c r="F11" s="28" t="str">
        <f>IF(ISBLANK(Values!E10),"",IF(Values!J10, SUBSTITUTE(Values!$B$1, "{language}", Values!H10) &amp; " " &amp;Values!$B$3, SUBSTITUTE(Values!$B$2, "{language}", Values!$H10) &amp; " " &amp;Values!$B$3))</f>
        <v>ersatztastatur Belgier Nicht Hintergrundbeleuchtung für Lenovo Thinkpad E470 E470c E475</v>
      </c>
      <c r="G11" s="32" t="str">
        <f>IF(ISBLANK(Values!E10),"","TellusRem")</f>
        <v>TellusRem</v>
      </c>
      <c r="H11" s="27" t="str">
        <f>IF(ISBLANK(Values!E10),"",Values!$B$16)</f>
        <v>computer-keyboards</v>
      </c>
      <c r="I11" s="27" t="str">
        <f>IF(ISBLANK(Values!E10),"","4730574031")</f>
        <v>4730574031</v>
      </c>
      <c r="J11" s="39" t="str">
        <f>IF(ISBLANK(Values!E10),"",Values!F10 )</f>
        <v>Lenovo E550 Regular - BE</v>
      </c>
      <c r="K11" s="28">
        <f>IF(ISBLANK(Values!E10),"",IF(Values!J10, Values!$B$4, Values!$B$5))</f>
        <v>47.99</v>
      </c>
      <c r="L11" s="40">
        <f>IF(ISBLANK(Values!E10),"",IF($CO11="DEFAULT", Values!$B$18, ""))</f>
        <v>5</v>
      </c>
      <c r="M11" s="28" t="str">
        <f>IF(ISBLANK(Values!E10),"",Values!$M10)</f>
        <v>https://download.lenovo.com/Images/Parts/00HN006/00HN006_A.jpg</v>
      </c>
      <c r="N11" s="28" t="str">
        <f>IF(ISBLANK(Values!$F10),"",Values!N10)</f>
        <v>https://download.lenovo.com/Images/Parts/00HN006/00HN006_B.jpg</v>
      </c>
      <c r="O11" s="28" t="str">
        <f>IF(ISBLANK(Values!$F10),"",Values!O10)</f>
        <v>https://download.lenovo.com/Images/Parts/00HN006/00HN006_details.jpg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E550 Parent</v>
      </c>
      <c r="Y11" s="39" t="str">
        <f>IF(ISBLANK(Values!E10),"","Size-Color")</f>
        <v>Size-Color</v>
      </c>
      <c r="Z11" s="32" t="str">
        <f>IF(ISBLANK(Values!E10),"","variation")</f>
        <v>variation</v>
      </c>
      <c r="AA11" s="36" t="str">
        <f>IF(ISBLANK(Values!E10),"",Values!$B$20)</f>
        <v>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41"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27" t="str">
        <f>IF(ISBLANK(Values!E10),"","Parts")</f>
        <v>Parts</v>
      </c>
      <c r="DP11" s="27"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t="str">
        <f>IF(ISBLANK(Values!$E10), "", "not_applicable")</f>
        <v>not_applicable</v>
      </c>
      <c r="DZ11" s="31"/>
      <c r="EA11" s="31"/>
      <c r="EB11" s="31"/>
      <c r="EC11" s="31"/>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computercomponent</v>
      </c>
      <c r="B12" s="38" t="str">
        <f>IF(ISBLANK(Values!E11),"",Values!F11)</f>
        <v>Lenovo E550 Regular - BG</v>
      </c>
      <c r="C12" s="32" t="str">
        <f>IF(ISBLANK(Values!E11),"","TellusRem")</f>
        <v>TellusRem</v>
      </c>
      <c r="D12" s="30">
        <f>IF(ISBLANK(Values!E11),"",Values!E11)</f>
        <v>5714401550082</v>
      </c>
      <c r="E12" s="31" t="str">
        <f>IF(ISBLANK(Values!E11),"","EAN")</f>
        <v>EAN</v>
      </c>
      <c r="F12" s="28" t="str">
        <f>IF(ISBLANK(Values!E11),"",IF(Values!J11, SUBSTITUTE(Values!$B$1, "{language}", Values!H11) &amp; " " &amp;Values!$B$3, SUBSTITUTE(Values!$B$2, "{language}", Values!$H11) &amp; " " &amp;Values!$B$3))</f>
        <v>ersatztastatur Bulgarisch Nicht Hintergrundbeleuchtung für Lenovo Thinkpad E470 E470c E475</v>
      </c>
      <c r="G12" s="32" t="str">
        <f>IF(ISBLANK(Values!E11),"","TellusRem")</f>
        <v>TellusRem</v>
      </c>
      <c r="H12" s="27" t="str">
        <f>IF(ISBLANK(Values!E11),"",Values!$B$16)</f>
        <v>computer-keyboards</v>
      </c>
      <c r="I12" s="27" t="str">
        <f>IF(ISBLANK(Values!E11),"","4730574031")</f>
        <v>4730574031</v>
      </c>
      <c r="J12" s="39" t="str">
        <f>IF(ISBLANK(Values!E11),"",Values!F11 )</f>
        <v>Lenovo E550 Regular - BG</v>
      </c>
      <c r="K12" s="28">
        <f>IF(ISBLANK(Values!E11),"",IF(Values!J11, Values!$B$4, Values!$B$5))</f>
        <v>47.99</v>
      </c>
      <c r="L12" s="40">
        <f>IF(ISBLANK(Values!E11),"",IF($CO12="DEFAULT", Values!$B$18, ""))</f>
        <v>5</v>
      </c>
      <c r="M12" s="28" t="str">
        <f>IF(ISBLANK(Values!E11),"",Values!$M11)</f>
        <v>https://download.lenovo.com/Images/Parts/00HN007/00HN007_A.jpg</v>
      </c>
      <c r="N12" s="28" t="str">
        <f>IF(ISBLANK(Values!$F11),"",Values!N11)</f>
        <v>https://download.lenovo.com/Images/Parts/00HN007/00HN007_B.jpg</v>
      </c>
      <c r="O12" s="28" t="str">
        <f>IF(ISBLANK(Values!$F11),"",Values!O11)</f>
        <v>https://download.lenovo.com/Images/Parts/00HN007/00HN007_details.jpg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E550 Parent</v>
      </c>
      <c r="Y12" s="39" t="str">
        <f>IF(ISBLANK(Values!E11),"","Size-Color")</f>
        <v>Size-Color</v>
      </c>
      <c r="Z12" s="32" t="str">
        <f>IF(ISBLANK(Values!E11),"","variation")</f>
        <v>variation</v>
      </c>
      <c r="AA12" s="36" t="str">
        <f>IF(ISBLANK(Values!E11),"",Values!$B$20)</f>
        <v>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41"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2" s="28" t="str">
        <f>IF(ISBLANK(Values!E11),"",Values!H11)</f>
        <v>Bulgarisch</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27" t="str">
        <f>IF(ISBLANK(Values!E11),"","Parts")</f>
        <v>Parts</v>
      </c>
      <c r="DP12" s="27"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t="str">
        <f>IF(ISBLANK(Values!$E11), "", "not_applicable")</f>
        <v>not_applicable</v>
      </c>
      <c r="DZ12" s="31"/>
      <c r="EA12" s="31"/>
      <c r="EB12" s="31"/>
      <c r="EC12" s="31"/>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computercomponent</v>
      </c>
      <c r="B13" s="38" t="str">
        <f>IF(ISBLANK(Values!E12),"",Values!F12)</f>
        <v>Lenovo E550 Regular - CZ</v>
      </c>
      <c r="C13" s="32" t="str">
        <f>IF(ISBLANK(Values!E12),"","TellusRem")</f>
        <v>TellusRem</v>
      </c>
      <c r="D13" s="30">
        <f>IF(ISBLANK(Values!E12),"",Values!E12)</f>
        <v>5714401550099</v>
      </c>
      <c r="E13" s="31" t="str">
        <f>IF(ISBLANK(Values!E12),"","EAN")</f>
        <v>EAN</v>
      </c>
      <c r="F13" s="28" t="str">
        <f>IF(ISBLANK(Values!E12),"",IF(Values!J12, SUBSTITUTE(Values!$B$1, "{language}", Values!H12) &amp; " " &amp;Values!$B$3, SUBSTITUTE(Values!$B$2, "{language}", Values!$H12) &amp; " " &amp;Values!$B$3))</f>
        <v>ersatztastatur Tschechisch Nicht Hintergrundbeleuchtung für Lenovo Thinkpad E470 E470c E475</v>
      </c>
      <c r="G13" s="32" t="str">
        <f>IF(ISBLANK(Values!E12),"","TellusRem")</f>
        <v>TellusRem</v>
      </c>
      <c r="H13" s="27" t="str">
        <f>IF(ISBLANK(Values!E12),"",Values!$B$16)</f>
        <v>computer-keyboards</v>
      </c>
      <c r="I13" s="27" t="str">
        <f>IF(ISBLANK(Values!E12),"","4730574031")</f>
        <v>4730574031</v>
      </c>
      <c r="J13" s="39" t="str">
        <f>IF(ISBLANK(Values!E12),"",Values!F12 )</f>
        <v>Lenovo E550 Regular - CZ</v>
      </c>
      <c r="K13" s="28">
        <f>IF(ISBLANK(Values!E12),"",IF(Values!J12, Values!$B$4, Values!$B$5))</f>
        <v>47.99</v>
      </c>
      <c r="L13" s="40">
        <f>IF(ISBLANK(Values!E12),"",IF($CO13="DEFAULT", Values!$B$18, ""))</f>
        <v>5</v>
      </c>
      <c r="M13" s="28" t="str">
        <f>IF(ISBLANK(Values!E12),"",Values!$M12)</f>
        <v>https://download.lenovo.com/Images/Parts/00HN008/00HN008_A.jpg</v>
      </c>
      <c r="N13" s="28" t="str">
        <f>IF(ISBLANK(Values!$F12),"",Values!N12)</f>
        <v>https://download.lenovo.com/Images/Parts/00HN008/00HN008_B.jpg</v>
      </c>
      <c r="O13" s="28" t="str">
        <f>IF(ISBLANK(Values!$F12),"",Values!O12)</f>
        <v>https://download.lenovo.com/Images/Parts/00HN008/00HN008_details.jpg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E550 Parent</v>
      </c>
      <c r="Y13" s="39" t="str">
        <f>IF(ISBLANK(Values!E12),"","Size-Color")</f>
        <v>Size-Color</v>
      </c>
      <c r="Z13" s="32" t="str">
        <f>IF(ISBLANK(Values!E12),"","variation")</f>
        <v>variation</v>
      </c>
      <c r="AA13" s="36"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3" s="28" t="str">
        <f>IF(ISBLANK(Values!E12),"",Values!H12)</f>
        <v>Tschechisch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Lenovo E550 Regular - DK</v>
      </c>
      <c r="C14" s="32" t="str">
        <f>IF(ISBLANK(Values!E13),"","TellusRem")</f>
        <v>TellusRem</v>
      </c>
      <c r="D14" s="30">
        <f>IF(ISBLANK(Values!E13),"",Values!E13)</f>
        <v>5714401550105</v>
      </c>
      <c r="E14" s="31" t="str">
        <f>IF(ISBLANK(Values!E13),"","EAN")</f>
        <v>EAN</v>
      </c>
      <c r="F14" s="28" t="str">
        <f>IF(ISBLANK(Values!E13),"",IF(Values!J13, SUBSTITUTE(Values!$B$1, "{language}", Values!H13) &amp; " " &amp;Values!$B$3, SUBSTITUTE(Values!$B$2, "{language}", Values!$H13) &amp; " " &amp;Values!$B$3))</f>
        <v>ersatztastatur Dänisch Nicht Hintergrundbeleuchtung für Lenovo Thinkpad E470 E470c E475</v>
      </c>
      <c r="G14" s="32" t="str">
        <f>IF(ISBLANK(Values!E13),"","TellusRem")</f>
        <v>TellusRem</v>
      </c>
      <c r="H14" s="27" t="str">
        <f>IF(ISBLANK(Values!E13),"",Values!$B$16)</f>
        <v>computer-keyboards</v>
      </c>
      <c r="I14" s="27" t="str">
        <f>IF(ISBLANK(Values!E13),"","4730574031")</f>
        <v>4730574031</v>
      </c>
      <c r="J14" s="39" t="str">
        <f>IF(ISBLANK(Values!E13),"",Values!F13 )</f>
        <v>Lenovo E550 Regular - DK</v>
      </c>
      <c r="K14" s="28">
        <f>IF(ISBLANK(Values!E13),"",IF(Values!J13, Values!$B$4, Values!$B$5))</f>
        <v>47.99</v>
      </c>
      <c r="L14" s="40">
        <f>IF(ISBLANK(Values!E13),"",IF($CO14="DEFAULT", Values!$B$18, ""))</f>
        <v>5</v>
      </c>
      <c r="M14" s="28" t="str">
        <f>IF(ISBLANK(Values!E13),"",Values!$M13)</f>
        <v>https://download.lenovo.com/Images/Parts/00HN009/00HN009_A.jpg</v>
      </c>
      <c r="N14" s="28" t="str">
        <f>IF(ISBLANK(Values!$F13),"",Values!N13)</f>
        <v>https://download.lenovo.com/Images/Parts/00HN009/00HN009_B.jpg</v>
      </c>
      <c r="O14" s="28" t="str">
        <f>IF(ISBLANK(Values!$F13),"",Values!O13)</f>
        <v>https://download.lenovo.com/Images/Parts/00HN009/00HN009_details.jpg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E550 Parent</v>
      </c>
      <c r="Y14" s="39" t="str">
        <f>IF(ISBLANK(Values!E13),"","Size-Color")</f>
        <v>Size-Color</v>
      </c>
      <c r="Z14" s="32" t="str">
        <f>IF(ISBLANK(Values!E13),"","variation")</f>
        <v>variation</v>
      </c>
      <c r="AA14" s="36"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4" s="28" t="str">
        <f>IF(ISBLANK(Values!E13),"",Values!H13)</f>
        <v>Dänisch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computercomponent</v>
      </c>
      <c r="B15" s="38" t="str">
        <f>IF(ISBLANK(Values!E14),"",Values!F14)</f>
        <v>Lenovo E550 Regular - HU</v>
      </c>
      <c r="C15" s="32" t="str">
        <f>IF(ISBLANK(Values!E14),"","TellusRem")</f>
        <v>TellusRem</v>
      </c>
      <c r="D15" s="30">
        <f>IF(ISBLANK(Values!E14),"",Values!E14)</f>
        <v>5714401550112</v>
      </c>
      <c r="E15" s="31" t="str">
        <f>IF(ISBLANK(Values!E14),"","EAN")</f>
        <v>EAN</v>
      </c>
      <c r="F15" s="28" t="str">
        <f>IF(ISBLANK(Values!E14),"",IF(Values!J14, SUBSTITUTE(Values!$B$1, "{language}", Values!H14) &amp; " " &amp;Values!$B$3, SUBSTITUTE(Values!$B$2, "{language}", Values!$H14) &amp; " " &amp;Values!$B$3))</f>
        <v>ersatztastatur Hungarisch Nicht Hintergrundbeleuchtung für Lenovo Thinkpad E470 E470c E475</v>
      </c>
      <c r="G15" s="32" t="str">
        <f>IF(ISBLANK(Values!E14),"","TellusRem")</f>
        <v>TellusRem</v>
      </c>
      <c r="H15" s="27" t="str">
        <f>IF(ISBLANK(Values!E14),"",Values!$B$16)</f>
        <v>computer-keyboards</v>
      </c>
      <c r="I15" s="27" t="str">
        <f>IF(ISBLANK(Values!E14),"","4730574031")</f>
        <v>4730574031</v>
      </c>
      <c r="J15" s="39" t="str">
        <f>IF(ISBLANK(Values!E14),"",Values!F14 )</f>
        <v>Lenovo E550 Regular - HU</v>
      </c>
      <c r="K15" s="28">
        <f>IF(ISBLANK(Values!E14),"",IF(Values!J14, Values!$B$4, Values!$B$5))</f>
        <v>47.99</v>
      </c>
      <c r="L15" s="40">
        <f>IF(ISBLANK(Values!E14),"",IF($CO15="DEFAULT", Values!$B$18, ""))</f>
        <v>5</v>
      </c>
      <c r="M15" s="28" t="str">
        <f>IF(ISBLANK(Values!E14),"",Values!$M14)</f>
        <v>https://download.lenovo.com/Images/Parts/00HN015/00HN015_A.jpg</v>
      </c>
      <c r="N15" s="28" t="str">
        <f>IF(ISBLANK(Values!$F14),"",Values!N14)</f>
        <v>https://download.lenovo.com/Images/Parts/00HN015/00HN015_B.jpg</v>
      </c>
      <c r="O15" s="28" t="str">
        <f>IF(ISBLANK(Values!$F14),"",Values!O14)</f>
        <v>https://download.lenovo.com/Images/Parts/00HN015/00HN015_details.jpg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E550 Parent</v>
      </c>
      <c r="Y15" s="39" t="str">
        <f>IF(ISBLANK(Values!E14),"","Size-Color")</f>
        <v>Size-Color</v>
      </c>
      <c r="Z15" s="32" t="str">
        <f>IF(ISBLANK(Values!E14),"","variation")</f>
        <v>variation</v>
      </c>
      <c r="AA15" s="36" t="str">
        <f>IF(ISBLANK(Values!E14),"",Values!$B$20)</f>
        <v>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41"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5" s="28" t="str">
        <f>IF(ISBLANK(Values!E14),"",Values!H14)</f>
        <v>Hungarisch</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27" t="str">
        <f>IF(ISBLANK(Values!E14),"","Parts")</f>
        <v>Parts</v>
      </c>
      <c r="DP15" s="27"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t="str">
        <f>IF(ISBLANK(Values!$E14), "", "not_applicable")</f>
        <v>not_applicable</v>
      </c>
      <c r="DZ15" s="31"/>
      <c r="EA15" s="31"/>
      <c r="EB15" s="31"/>
      <c r="EC15" s="31"/>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computercomponent</v>
      </c>
      <c r="B16" s="38" t="str">
        <f>IF(ISBLANK(Values!E15),"",Values!F15)</f>
        <v>Lenovo E550 Regular - NL</v>
      </c>
      <c r="C16" s="32" t="str">
        <f>IF(ISBLANK(Values!E15),"","TellusRem")</f>
        <v>TellusRem</v>
      </c>
      <c r="D16" s="30">
        <f>IF(ISBLANK(Values!E15),"",Values!E15)</f>
        <v>5714401550129</v>
      </c>
      <c r="E16" s="31" t="str">
        <f>IF(ISBLANK(Values!E15),"","EAN")</f>
        <v>EAN</v>
      </c>
      <c r="F16" s="28" t="str">
        <f>IF(ISBLANK(Values!E15),"",IF(Values!J15, SUBSTITUTE(Values!$B$1, "{language}", Values!H15) &amp; " " &amp;Values!$B$3, SUBSTITUTE(Values!$B$2, "{language}", Values!$H15) &amp; " " &amp;Values!$B$3))</f>
        <v>ersatztastatur Niederländisch Nicht Hintergrundbeleuchtung für Lenovo Thinkpad E470 E470c E475</v>
      </c>
      <c r="G16" s="32" t="str">
        <f>IF(ISBLANK(Values!E15),"","TellusRem")</f>
        <v>TellusRem</v>
      </c>
      <c r="H16" s="27" t="str">
        <f>IF(ISBLANK(Values!E15),"",Values!$B$16)</f>
        <v>computer-keyboards</v>
      </c>
      <c r="I16" s="27" t="str">
        <f>IF(ISBLANK(Values!E15),"","4730574031")</f>
        <v>4730574031</v>
      </c>
      <c r="J16" s="39" t="str">
        <f>IF(ISBLANK(Values!E15),"",Values!F15 )</f>
        <v>Lenovo E550 Regular - NL</v>
      </c>
      <c r="K16" s="28">
        <f>IF(ISBLANK(Values!E15),"",IF(Values!J15, Values!$B$4, Values!$B$5))</f>
        <v>47.99</v>
      </c>
      <c r="L16" s="40">
        <f>IF(ISBLANK(Values!E15),"",IF($CO16="DEFAULT", Values!$B$18, ""))</f>
        <v>5</v>
      </c>
      <c r="M16" s="28" t="str">
        <f>IF(ISBLANK(Values!E15),"",Values!$M15)</f>
        <v>https://download.lenovo.com/Images/Parts/00HN093/00HN093_A.jpg</v>
      </c>
      <c r="N16" s="28" t="str">
        <f>IF(ISBLANK(Values!$F15),"",Values!N15)</f>
        <v>https://download.lenovo.com/Images/Parts/00HN093/00HN093_B.jpg</v>
      </c>
      <c r="O16" s="28" t="str">
        <f>IF(ISBLANK(Values!$F15),"",Values!O15)</f>
        <v>https://download.lenovo.com/Images/Parts/00HN093/00HN093_details.jpg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E550 Parent</v>
      </c>
      <c r="Y16" s="39" t="str">
        <f>IF(ISBLANK(Values!E15),"","Size-Color")</f>
        <v>Size-Color</v>
      </c>
      <c r="Z16" s="32" t="str">
        <f>IF(ISBLANK(Values!E15),"","variation")</f>
        <v>variation</v>
      </c>
      <c r="AA16" s="36" t="str">
        <f>IF(ISBLANK(Values!E15),"",Values!$B$20)</f>
        <v>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41"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6" s="28" t="str">
        <f>IF(ISBLANK(Values!E15),"",Values!H15)</f>
        <v>Niederländisch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27" t="str">
        <f>IF(ISBLANK(Values!E15),"","Parts")</f>
        <v>Parts</v>
      </c>
      <c r="DP16" s="27"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t="str">
        <f>IF(ISBLANK(Values!$E15), "", "not_applicable")</f>
        <v>not_applicable</v>
      </c>
      <c r="DZ16" s="31"/>
      <c r="EA16" s="31"/>
      <c r="EB16" s="31"/>
      <c r="EC16" s="31"/>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computercomponent</v>
      </c>
      <c r="B17" s="38" t="str">
        <f>IF(ISBLANK(Values!E16),"",Values!F16)</f>
        <v>Lenovo E550 Regular - NO</v>
      </c>
      <c r="C17" s="32" t="str">
        <f>IF(ISBLANK(Values!E16),"","TellusRem")</f>
        <v>TellusRem</v>
      </c>
      <c r="D17" s="30">
        <f>IF(ISBLANK(Values!E16),"",Values!E16)</f>
        <v>5714401550136</v>
      </c>
      <c r="E17" s="31" t="str">
        <f>IF(ISBLANK(Values!E16),"","EAN")</f>
        <v>EAN</v>
      </c>
      <c r="F17" s="28" t="str">
        <f>IF(ISBLANK(Values!E16),"",IF(Values!J16, SUBSTITUTE(Values!$B$1, "{language}", Values!H16) &amp; " " &amp;Values!$B$3, SUBSTITUTE(Values!$B$2, "{language}", Values!$H16) &amp; " " &amp;Values!$B$3))</f>
        <v>ersatztastatur norwegisch Nicht Hintergrundbeleuchtung für Lenovo Thinkpad E470 E470c E475</v>
      </c>
      <c r="G17" s="32" t="str">
        <f>IF(ISBLANK(Values!E16),"","TellusRem")</f>
        <v>TellusRem</v>
      </c>
      <c r="H17" s="27" t="str">
        <f>IF(ISBLANK(Values!E16),"",Values!$B$16)</f>
        <v>computer-keyboards</v>
      </c>
      <c r="I17" s="27" t="str">
        <f>IF(ISBLANK(Values!E16),"","4730574031")</f>
        <v>4730574031</v>
      </c>
      <c r="J17" s="39" t="str">
        <f>IF(ISBLANK(Values!E16),"",Values!F16 )</f>
        <v>Lenovo E550 Regular - NO</v>
      </c>
      <c r="K17" s="28">
        <f>IF(ISBLANK(Values!E16),"",IF(Values!J16, Values!$B$4, Values!$B$5))</f>
        <v>47.99</v>
      </c>
      <c r="L17" s="40">
        <f>IF(ISBLANK(Values!E16),"",IF($CO17="DEFAULT", Values!$B$18, ""))</f>
        <v>5</v>
      </c>
      <c r="M17" s="28" t="str">
        <f>IF(ISBLANK(Values!E16),"",Values!$M16)</f>
        <v>https://download.lenovo.com/Images/Parts/00HN020/00HN020_A.jpg</v>
      </c>
      <c r="N17" s="28" t="str">
        <f>IF(ISBLANK(Values!$F16),"",Values!N16)</f>
        <v>https://download.lenovo.com/Images/Parts/00HN020/00HN020_B.jpg</v>
      </c>
      <c r="O17" s="28" t="str">
        <f>IF(ISBLANK(Values!$F16),"",Values!O16)</f>
        <v>https://download.lenovo.com/Images/Parts/00HN020/00HN020_details.jpg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E550 Parent</v>
      </c>
      <c r="Y17" s="39" t="str">
        <f>IF(ISBLANK(Values!E16),"","Size-Color")</f>
        <v>Size-Color</v>
      </c>
      <c r="Z17" s="32" t="str">
        <f>IF(ISBLANK(Values!E16),"","variation")</f>
        <v>variation</v>
      </c>
      <c r="AA17" s="36" t="str">
        <f>IF(ISBLANK(Values!E16),"",Values!$B$20)</f>
        <v>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41"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7" s="28" t="str">
        <f>IF(ISBLANK(Values!E16),"",Values!H16)</f>
        <v>norwegisch</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27" t="str">
        <f>IF(ISBLANK(Values!E16),"","Parts")</f>
        <v>Parts</v>
      </c>
      <c r="DP17" s="27"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t="str">
        <f>IF(ISBLANK(Values!$E16), "", "not_applicable")</f>
        <v>not_applicable</v>
      </c>
      <c r="DZ17" s="31"/>
      <c r="EA17" s="31"/>
      <c r="EB17" s="31"/>
      <c r="EC17" s="31"/>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computercomponent</v>
      </c>
      <c r="B18" s="38" t="str">
        <f>IF(ISBLANK(Values!E17),"",Values!F17)</f>
        <v>Lenovo E550 Regular - PL</v>
      </c>
      <c r="C18" s="32" t="str">
        <f>IF(ISBLANK(Values!E17),"","TellusRem")</f>
        <v>TellusRem</v>
      </c>
      <c r="D18" s="30">
        <f>IF(ISBLANK(Values!E17),"",Values!E17)</f>
        <v>5714401550143</v>
      </c>
      <c r="E18" s="31" t="str">
        <f>IF(ISBLANK(Values!E17),"","EAN")</f>
        <v>EAN</v>
      </c>
      <c r="F18" s="28" t="str">
        <f>IF(ISBLANK(Values!E17),"",IF(Values!J17, SUBSTITUTE(Values!$B$1, "{language}", Values!H17) &amp; " " &amp;Values!$B$3, SUBSTITUTE(Values!$B$2, "{language}", Values!$H17) &amp; " " &amp;Values!$B$3))</f>
        <v>ersatztastatur Polieren Nicht Hintergrundbeleuchtung für Lenovo Thinkpad E470 E470c E475</v>
      </c>
      <c r="G18" s="32" t="str">
        <f>IF(ISBLANK(Values!E17),"","TellusRem")</f>
        <v>TellusRem</v>
      </c>
      <c r="H18" s="27" t="str">
        <f>IF(ISBLANK(Values!E17),"",Values!$B$16)</f>
        <v>computer-keyboards</v>
      </c>
      <c r="I18" s="27" t="str">
        <f>IF(ISBLANK(Values!E17),"","4730574031")</f>
        <v>4730574031</v>
      </c>
      <c r="J18" s="39" t="str">
        <f>IF(ISBLANK(Values!E17),"",Values!F17 )</f>
        <v>Lenovo E550 Regular - PL</v>
      </c>
      <c r="K18" s="28">
        <f>IF(ISBLANK(Values!E17),"",IF(Values!J17, Values!$B$4, Values!$B$5))</f>
        <v>47.99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E550 Parent</v>
      </c>
      <c r="Y18" s="39" t="str">
        <f>IF(ISBLANK(Values!E17),"","Size-Color")</f>
        <v>Size-Color</v>
      </c>
      <c r="Z18" s="32" t="str">
        <f>IF(ISBLANK(Values!E17),"","variation")</f>
        <v>variation</v>
      </c>
      <c r="AA18" s="36" t="str">
        <f>IF(ISBLANK(Values!E17),"",Values!$B$20)</f>
        <v>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41"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8" s="28" t="str">
        <f>IF(ISBLANK(Values!E17),"",Values!H17)</f>
        <v>Polieren</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27" t="str">
        <f>IF(ISBLANK(Values!E17),"","Parts")</f>
        <v>Parts</v>
      </c>
      <c r="DP18" s="27"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t="str">
        <f>IF(ISBLANK(Values!$E17), "", "not_applicable")</f>
        <v>not_applicable</v>
      </c>
      <c r="DZ18" s="31"/>
      <c r="EA18" s="31"/>
      <c r="EB18" s="31"/>
      <c r="EC18" s="31"/>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computercomponent</v>
      </c>
      <c r="B19" s="38" t="str">
        <f>IF(ISBLANK(Values!E18),"",Values!F18)</f>
        <v>Lenovo E550 Regular - PT</v>
      </c>
      <c r="C19" s="32" t="str">
        <f>IF(ISBLANK(Values!E18),"","TellusRem")</f>
        <v>TellusRem</v>
      </c>
      <c r="D19" s="30">
        <f>IF(ISBLANK(Values!E18),"",Values!E18)</f>
        <v>5714401550150</v>
      </c>
      <c r="E19" s="31" t="str">
        <f>IF(ISBLANK(Values!E18),"","EAN")</f>
        <v>EAN</v>
      </c>
      <c r="F19" s="28" t="str">
        <f>IF(ISBLANK(Values!E18),"",IF(Values!J18, SUBSTITUTE(Values!$B$1, "{language}", Values!H18) &amp; " " &amp;Values!$B$3, SUBSTITUTE(Values!$B$2, "{language}", Values!$H18) &amp; " " &amp;Values!$B$3))</f>
        <v>ersatztastatur Portugiesisch Nicht Hintergrundbeleuchtung für Lenovo Thinkpad E470 E470c E475</v>
      </c>
      <c r="G19" s="32" t="str">
        <f>IF(ISBLANK(Values!E18),"","TellusRem")</f>
        <v>TellusRem</v>
      </c>
      <c r="H19" s="27" t="str">
        <f>IF(ISBLANK(Values!E18),"",Values!$B$16)</f>
        <v>computer-keyboards</v>
      </c>
      <c r="I19" s="27" t="str">
        <f>IF(ISBLANK(Values!E18),"","4730574031")</f>
        <v>4730574031</v>
      </c>
      <c r="J19" s="39" t="str">
        <f>IF(ISBLANK(Values!E18),"",Values!F18 )</f>
        <v>Lenovo E550 Regular - PT</v>
      </c>
      <c r="K19" s="28">
        <f>IF(ISBLANK(Values!E18),"",IF(Values!J18, Values!$B$4, Values!$B$5))</f>
        <v>47.99</v>
      </c>
      <c r="L19" s="40">
        <f>IF(ISBLANK(Values!E18),"",IF($CO19="DEFAULT", Values!$B$18, ""))</f>
        <v>5</v>
      </c>
      <c r="M19" s="28" t="str">
        <f>IF(ISBLANK(Values!E18),"",Values!$M18)</f>
        <v>https://download.lenovo.com/Images/Parts/00HN022/00HN022_A.jpg</v>
      </c>
      <c r="N19" s="28" t="str">
        <f>IF(ISBLANK(Values!$F18),"",Values!N18)</f>
        <v>https://download.lenovo.com/Images/Parts/00HN022/00HN022_B.jpg</v>
      </c>
      <c r="O19" s="28" t="str">
        <f>IF(ISBLANK(Values!$F18),"",Values!O18)</f>
        <v>https://download.lenovo.com/Images/Parts/00HN022/00HN022_details.jpg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E550 Parent</v>
      </c>
      <c r="Y19" s="39" t="str">
        <f>IF(ISBLANK(Values!E18),"","Size-Color")</f>
        <v>Size-Color</v>
      </c>
      <c r="Z19" s="32" t="str">
        <f>IF(ISBLANK(Values!E18),"","variation")</f>
        <v>variation</v>
      </c>
      <c r="AA19" s="36" t="str">
        <f>IF(ISBLANK(Values!E18),"",Values!$B$20)</f>
        <v>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41"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19" s="28" t="str">
        <f>IF(ISBLANK(Values!E18),"",Values!H18)</f>
        <v>Portugiesisch</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27" t="str">
        <f>IF(ISBLANK(Values!E18),"","Parts")</f>
        <v>Parts</v>
      </c>
      <c r="DP19" s="27"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t="str">
        <f>IF(ISBLANK(Values!$E18), "", "not_applicable")</f>
        <v>not_applicable</v>
      </c>
      <c r="DZ19" s="31"/>
      <c r="EA19" s="31"/>
      <c r="EB19" s="31"/>
      <c r="EC19" s="31"/>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17" x14ac:dyDescent="0.2">
      <c r="A20" s="27" t="str">
        <f>IF(ISBLANK(Values!E19),"",IF(Values!$B$37="EU","computercomponent","computer"))</f>
        <v>computercomponent</v>
      </c>
      <c r="B20" s="38" t="str">
        <f>IF(ISBLANK(Values!E19),"",Values!F19)</f>
        <v>Lenovo E550 Regular - SE/FI</v>
      </c>
      <c r="C20" s="32" t="str">
        <f>IF(ISBLANK(Values!E19),"","TellusRem")</f>
        <v>TellusRem</v>
      </c>
      <c r="D20" s="30">
        <f>IF(ISBLANK(Values!E19),"",Values!E19)</f>
        <v>5714401550167</v>
      </c>
      <c r="E20" s="31" t="str">
        <f>IF(ISBLANK(Values!E19),"","EAN")</f>
        <v>EAN</v>
      </c>
      <c r="F20" s="28" t="str">
        <f>IF(ISBLANK(Values!E19),"",IF(Values!J19, SUBSTITUTE(Values!$B$1, "{language}", Values!H19) &amp; " " &amp;Values!$B$3, SUBSTITUTE(Values!$B$2, "{language}", Values!$H19) &amp; " " &amp;Values!$B$3))</f>
        <v>ersatztastatur Schwedisch -  finnisch Nicht Hintergrundbeleuchtung für Lenovo Thinkpad E470 E470c E475</v>
      </c>
      <c r="G20" s="32" t="str">
        <f>IF(ISBLANK(Values!E19),"","TellusRem")</f>
        <v>TellusRem</v>
      </c>
      <c r="H20" s="27" t="str">
        <f>IF(ISBLANK(Values!E19),"",Values!$B$16)</f>
        <v>computer-keyboards</v>
      </c>
      <c r="I20" s="27" t="str">
        <f>IF(ISBLANK(Values!E19),"","4730574031")</f>
        <v>4730574031</v>
      </c>
      <c r="J20" s="39" t="str">
        <f>IF(ISBLANK(Values!E19),"",Values!F19 )</f>
        <v>Lenovo E550 Regular - SE/FI</v>
      </c>
      <c r="K20" s="28">
        <f>IF(ISBLANK(Values!E19),"",IF(Values!J19, Values!$B$4, Values!$B$5))</f>
        <v>47.99</v>
      </c>
      <c r="L20" s="40">
        <f>IF(ISBLANK(Values!E19),"",IF($CO20="DEFAULT", Values!$B$18, ""))</f>
        <v>5</v>
      </c>
      <c r="M20" s="28" t="str">
        <f>IF(ISBLANK(Values!E19),"",Values!$M19)</f>
        <v>https://download.lenovo.com/Images/Parts/00HN026/00HN026_A.jpg</v>
      </c>
      <c r="N20" s="28" t="str">
        <f>IF(ISBLANK(Values!$F19),"",Values!N19)</f>
        <v>https://download.lenovo.com/Images/Parts/00HN026/00HN026_B.jpg</v>
      </c>
      <c r="O20" s="28" t="str">
        <f>IF(ISBLANK(Values!$F19),"",Values!O19)</f>
        <v>https://download.lenovo.com/Images/Parts/00HN026/00HN026_details.jpg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E550 Parent</v>
      </c>
      <c r="Y20" s="39" t="str">
        <f>IF(ISBLANK(Values!E19),"","Size-Color")</f>
        <v>Size-Color</v>
      </c>
      <c r="Z20" s="32" t="str">
        <f>IF(ISBLANK(Values!E19),"","variation")</f>
        <v>variation</v>
      </c>
      <c r="AA20" s="36" t="str">
        <f>IF(ISBLANK(Values!E19),"",Values!$B$20)</f>
        <v>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41"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20" s="28" t="str">
        <f>IF(ISBLANK(Values!E19),"",Values!H19)</f>
        <v>Schwedisch -  finnisch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27" t="str">
        <f>IF(ISBLANK(Values!E19),"","Parts")</f>
        <v>Parts</v>
      </c>
      <c r="DP20" s="27"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t="str">
        <f>IF(ISBLANK(Values!$E19), "", "not_applicable")</f>
        <v>not_applicable</v>
      </c>
      <c r="DZ20" s="31"/>
      <c r="EA20" s="31"/>
      <c r="EB20" s="31"/>
      <c r="EC20" s="31"/>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17" x14ac:dyDescent="0.2">
      <c r="A21" s="27" t="str">
        <f>IF(ISBLANK(Values!E20),"",IF(Values!$B$37="EU","computercomponent","computer"))</f>
        <v>computercomponent</v>
      </c>
      <c r="B21" s="38" t="str">
        <f>IF(ISBLANK(Values!E20),"",Values!F20)</f>
        <v>Lenovo E550 Regular - CH</v>
      </c>
      <c r="C21" s="32" t="str">
        <f>IF(ISBLANK(Values!E20),"","TellusRem")</f>
        <v>TellusRem</v>
      </c>
      <c r="D21" s="30">
        <f>IF(ISBLANK(Values!E20),"",Values!E20)</f>
        <v>5714401550174</v>
      </c>
      <c r="E21" s="31" t="str">
        <f>IF(ISBLANK(Values!E20),"","EAN")</f>
        <v>EAN</v>
      </c>
      <c r="F21" s="28" t="str">
        <f>IF(ISBLANK(Values!E20),"",IF(Values!J20, SUBSTITUTE(Values!$B$1, "{language}", Values!H20) &amp; " " &amp;Values!$B$3, SUBSTITUTE(Values!$B$2, "{language}", Values!$H20) &amp; " " &amp;Values!$B$3))</f>
        <v>ersatztastatur Schweizerisch Nicht Hintergrundbeleuchtung für Lenovo Thinkpad E470 E470c E475</v>
      </c>
      <c r="G21" s="32" t="str">
        <f>IF(ISBLANK(Values!E20),"","TellusRem")</f>
        <v>TellusRem</v>
      </c>
      <c r="H21" s="27" t="str">
        <f>IF(ISBLANK(Values!E20),"",Values!$B$16)</f>
        <v>computer-keyboards</v>
      </c>
      <c r="I21" s="27" t="str">
        <f>IF(ISBLANK(Values!E20),"","4730574031")</f>
        <v>4730574031</v>
      </c>
      <c r="J21" s="39" t="str">
        <f>IF(ISBLANK(Values!E20),"",Values!F20 )</f>
        <v>Lenovo E550 Regular - CH</v>
      </c>
      <c r="K21" s="28">
        <f>IF(ISBLANK(Values!E20),"",IF(Values!J20, Values!$B$4, Values!$B$5))</f>
        <v>47.99</v>
      </c>
      <c r="L21" s="40">
        <f>IF(ISBLANK(Values!E20),"",IF($CO21="DEFAULT", Values!$B$18, ""))</f>
        <v>5</v>
      </c>
      <c r="M21" s="28" t="str">
        <f>IF(ISBLANK(Values!E20),"",Values!$M20)</f>
        <v>https://download.lenovo.com/Images/Parts/00HN101/00HN101_A.jpg</v>
      </c>
      <c r="N21" s="28" t="str">
        <f>IF(ISBLANK(Values!$F20),"",Values!N20)</f>
        <v>https://download.lenovo.com/Images/Parts/00HN101/00HN101_B.jpg</v>
      </c>
      <c r="O21" s="28" t="str">
        <f>IF(ISBLANK(Values!$F20),"",Values!O20)</f>
        <v>https://download.lenovo.com/Images/Parts/00HN101/00HN101_details.jpg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E550 Parent</v>
      </c>
      <c r="Y21" s="39" t="str">
        <f>IF(ISBLANK(Values!E20),"","Size-Color")</f>
        <v>Size-Color</v>
      </c>
      <c r="Z21" s="32" t="str">
        <f>IF(ISBLANK(Values!E20),"","variation")</f>
        <v>variation</v>
      </c>
      <c r="AA21" s="36" t="str">
        <f>IF(ISBLANK(Values!E20),"",Values!$B$20)</f>
        <v>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41"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21" s="28" t="str">
        <f>IF(ISBLANK(Values!E20),"",Values!H20)</f>
        <v>Schweizerisch</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27" t="str">
        <f>IF(ISBLANK(Values!E20),"","Parts")</f>
        <v>Parts</v>
      </c>
      <c r="DP21" s="27"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t="str">
        <f>IF(ISBLANK(Values!$E20), "", "not_applicable")</f>
        <v>not_applicable</v>
      </c>
      <c r="DZ21" s="31"/>
      <c r="EA21" s="31"/>
      <c r="EB21" s="31"/>
      <c r="EC21" s="31"/>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computercomponent</v>
      </c>
      <c r="B22" s="38" t="str">
        <f>IF(ISBLANK(Values!E21),"",Values!F21)</f>
        <v>Lenovo E550 Regular - US INT</v>
      </c>
      <c r="C22" s="32" t="str">
        <f>IF(ISBLANK(Values!E21),"","TellusRem")</f>
        <v>TellusRem</v>
      </c>
      <c r="D22" s="30">
        <f>IF(ISBLANK(Values!E21),"",Values!E21)</f>
        <v>5714401550181</v>
      </c>
      <c r="E22" s="31" t="str">
        <f>IF(ISBLANK(Values!E21),"","EAN")</f>
        <v>EAN</v>
      </c>
      <c r="F22" s="28" t="str">
        <f>IF(ISBLANK(Values!E21),"",IF(Values!J21, SUBSTITUTE(Values!$B$1, "{language}", Values!H21) &amp; " " &amp;Values!$B$3, SUBSTITUTE(Values!$B$2, "{language}", Values!$H21) &amp; " " &amp;Values!$B$3))</f>
        <v>ersatztastatur US International Nicht Hintergrundbeleuchtung für Lenovo Thinkpad E470 E470c E475</v>
      </c>
      <c r="G22" s="32" t="str">
        <f>IF(ISBLANK(Values!E21),"","TellusRem")</f>
        <v>TellusRem</v>
      </c>
      <c r="H22" s="27" t="str">
        <f>IF(ISBLANK(Values!E21),"",Values!$B$16)</f>
        <v>computer-keyboards</v>
      </c>
      <c r="I22" s="27" t="str">
        <f>IF(ISBLANK(Values!E21),"","4730574031")</f>
        <v>4730574031</v>
      </c>
      <c r="J22" s="39" t="str">
        <f>IF(ISBLANK(Values!E21),"",Values!F21 )</f>
        <v>Lenovo E550 Regular - US INT</v>
      </c>
      <c r="K22" s="28">
        <f>IF(ISBLANK(Values!E21),"",IF(Values!J21, Values!$B$4, Values!$B$5))</f>
        <v>47.99</v>
      </c>
      <c r="L22" s="40">
        <f>IF(ISBLANK(Values!E21),"",IF($CO22="DEFAULT", Values!$B$18, ""))</f>
        <v>5</v>
      </c>
      <c r="M22" s="28" t="str">
        <f>IF(ISBLANK(Values!E21),"",Values!$M21)</f>
        <v>https://download.lenovo.com/Images/Parts/00HN030/00HN030_A.jpg</v>
      </c>
      <c r="N22" s="28" t="str">
        <f>IF(ISBLANK(Values!$F21),"",Values!N21)</f>
        <v>https://download.lenovo.com/Images/Parts/00HN030/00HN030_B.jpg</v>
      </c>
      <c r="O22" s="28" t="str">
        <f>IF(ISBLANK(Values!$F21),"",Values!O21)</f>
        <v>https://download.lenovo.com/Images/Parts/00HN030/00HN030_details.jpg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E550 Parent</v>
      </c>
      <c r="Y22" s="39" t="str">
        <f>IF(ISBLANK(Values!E21),"","Size-Color")</f>
        <v>Size-Color</v>
      </c>
      <c r="Z22" s="32" t="str">
        <f>IF(ISBLANK(Values!E21),"","variation")</f>
        <v>variation</v>
      </c>
      <c r="AA22" s="36" t="str">
        <f>IF(ISBLANK(Values!E21),"",Values!$B$20)</f>
        <v>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41"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27" t="str">
        <f>IF(ISBLANK(Values!E21),"","Parts")</f>
        <v>Parts</v>
      </c>
      <c r="DP22" s="27"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t="str">
        <f>IF(ISBLANK(Values!$E21), "", "not_applicable")</f>
        <v>not_applicable</v>
      </c>
      <c r="DZ22" s="31"/>
      <c r="EA22" s="31"/>
      <c r="EB22" s="31"/>
      <c r="EC22" s="31"/>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computercomponent</v>
      </c>
      <c r="B23" s="38" t="str">
        <f>IF(ISBLANK(Values!E22),"",Values!F22)</f>
        <v>Lenovo E550 Regular - RUS</v>
      </c>
      <c r="C23" s="32" t="str">
        <f>IF(ISBLANK(Values!E22),"","TellusRem")</f>
        <v>TellusRem</v>
      </c>
      <c r="D23" s="30">
        <f>IF(ISBLANK(Values!E22),"",Values!E22)</f>
        <v>5714401550198</v>
      </c>
      <c r="E23" s="31" t="str">
        <f>IF(ISBLANK(Values!E22),"","EAN")</f>
        <v>EAN</v>
      </c>
      <c r="F23" s="28" t="str">
        <f>IF(ISBLANK(Values!E22),"",IF(Values!J22, SUBSTITUTE(Values!$B$1, "{language}", Values!H22) &amp; " " &amp;Values!$B$3, SUBSTITUTE(Values!$B$2, "{language}", Values!$H22) &amp; " " &amp;Values!$B$3))</f>
        <v>ersatztastatur Russisch Nicht Hintergrundbeleuchtung für Lenovo Thinkpad E470 E470c E475</v>
      </c>
      <c r="G23" s="32" t="str">
        <f>IF(ISBLANK(Values!E22),"","TellusRem")</f>
        <v>TellusRem</v>
      </c>
      <c r="H23" s="27" t="str">
        <f>IF(ISBLANK(Values!E22),"",Values!$B$16)</f>
        <v>computer-keyboards</v>
      </c>
      <c r="I23" s="27" t="str">
        <f>IF(ISBLANK(Values!E22),"","4730574031")</f>
        <v>4730574031</v>
      </c>
      <c r="J23" s="39" t="str">
        <f>IF(ISBLANK(Values!E22),"",Values!F22 )</f>
        <v>Lenovo E550 Regular - RUS</v>
      </c>
      <c r="K23" s="28">
        <f>IF(ISBLANK(Values!E22),"",IF(Values!J22, Values!$B$4, Values!$B$5))</f>
        <v>47.99</v>
      </c>
      <c r="L23" s="40">
        <f>IF(ISBLANK(Values!E22),"",IF($CO23="DEFAULT", Values!$B$18, ""))</f>
        <v>5</v>
      </c>
      <c r="M23" s="28" t="str">
        <f>IF(ISBLANK(Values!E22),"",Values!$M22)</f>
        <v>https://download.lenovo.com/Images/Parts/00HN023/00HN023_A.jpg</v>
      </c>
      <c r="N23" s="28" t="str">
        <f>IF(ISBLANK(Values!$F22),"",Values!N22)</f>
        <v>https://download.lenovo.com/Images/Parts/00HN023/00HN023_B.jpg</v>
      </c>
      <c r="O23" s="28" t="str">
        <f>IF(ISBLANK(Values!$F22),"",Values!O22)</f>
        <v>https://download.lenovo.com/Images/Parts/00HN023/00HN023_details.jpg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E550 Parent</v>
      </c>
      <c r="Y23" s="39" t="str">
        <f>IF(ISBLANK(Values!E22),"","Size-Color")</f>
        <v>Size-Color</v>
      </c>
      <c r="Z23" s="32" t="str">
        <f>IF(ISBLANK(Values!E22),"","variation")</f>
        <v>variation</v>
      </c>
      <c r="AA23" s="36" t="str">
        <f>IF(ISBLANK(Values!E22),"",Values!$B$20)</f>
        <v>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41"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IF(ISBLANK(Values!E22),"",Values!H22)</f>
        <v>Russisch</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E550 Regular - US</v>
      </c>
      <c r="C24" s="32" t="str">
        <f>IF(ISBLANK(Values!E23),"","TellusRem")</f>
        <v>TellusRem</v>
      </c>
      <c r="D24" s="30">
        <f>IF(ISBLANK(Values!E23),"",Values!E23)</f>
        <v>5714401550204</v>
      </c>
      <c r="E24" s="31" t="str">
        <f>IF(ISBLANK(Values!E23),"","EAN")</f>
        <v>EAN</v>
      </c>
      <c r="F24" s="28" t="str">
        <f>IF(ISBLANK(Values!E23),"",IF(Values!J23, SUBSTITUTE(Values!$B$1, "{language}", Values!H23) &amp; " " &amp;Values!$B$3, SUBSTITUTE(Values!$B$2, "{language}", Values!$H23) &amp; " " &amp;Values!$B$3))</f>
        <v>ersatztastatur US  Nicht Hintergrundbeleuchtung für Lenovo Thinkpad E470 E470c E475</v>
      </c>
      <c r="G24" s="32" t="str">
        <f>IF(ISBLANK(Values!E23),"","TellusRem")</f>
        <v>TellusRem</v>
      </c>
      <c r="H24" s="27" t="str">
        <f>IF(ISBLANK(Values!E23),"",Values!$B$16)</f>
        <v>computer-keyboards</v>
      </c>
      <c r="I24" s="27" t="str">
        <f>IF(ISBLANK(Values!E23),"","4730574031")</f>
        <v>4730574031</v>
      </c>
      <c r="J24" s="39" t="str">
        <f>IF(ISBLANK(Values!E23),"",Values!F23 )</f>
        <v>Lenovo E550 Regular - US</v>
      </c>
      <c r="K24" s="28">
        <f>IF(ISBLANK(Values!E23),"",IF(Values!J23, Values!$B$4, Values!$B$5))</f>
        <v>47.99</v>
      </c>
      <c r="L24" s="40">
        <f>IF(ISBLANK(Values!E23),"",IF($CO24="DEFAULT", Values!$B$18, ""))</f>
        <v>5</v>
      </c>
      <c r="M24" s="28" t="str">
        <f>IF(ISBLANK(Values!E23),"",Values!$M23)</f>
        <v>https://download.lenovo.com/Images/Parts/00HN000/00HN000_A.jpg</v>
      </c>
      <c r="N24" s="28" t="str">
        <f>IF(ISBLANK(Values!$F23),"",Values!N23)</f>
        <v>https://download.lenovo.com/Images/Parts/00HN000/00HN000_B.jpg</v>
      </c>
      <c r="O24" s="28" t="str">
        <f>IF(ISBLANK(Values!$F23),"",Values!O23)</f>
        <v>https://download.lenovo.com/Images/Parts/00HN000/00HN000_details.jpg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E550 Parent</v>
      </c>
      <c r="Y24" s="39" t="str">
        <f>IF(ISBLANK(Values!E23),"","Size-Color")</f>
        <v>Size-Color</v>
      </c>
      <c r="Z24" s="32" t="str">
        <f>IF(ISBLANK(Values!E23),"","variation")</f>
        <v>variation</v>
      </c>
      <c r="AA24" s="36" t="str">
        <f>IF(ISBLANK(Values!E23),"",Values!$B$20)</f>
        <v>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41"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E470 E470c E475.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IF(ISBLANK(Values!E23),"",Values!H23)</f>
        <v xml:space="preserve">US </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395</v>
      </c>
    </row>
    <row r="3" spans="1:2" x14ac:dyDescent="0.15">
      <c r="B3" s="48" t="s">
        <v>593</v>
      </c>
    </row>
    <row r="4" spans="1:2" x14ac:dyDescent="0.15">
      <c r="B4" s="48" t="s">
        <v>594</v>
      </c>
    </row>
    <row r="5" spans="1:2" x14ac:dyDescent="0.15">
      <c r="B5" s="48" t="s">
        <v>595</v>
      </c>
    </row>
    <row r="6" spans="1:2" x14ac:dyDescent="0.15">
      <c r="A6" t="s">
        <v>442</v>
      </c>
      <c r="B6" s="48" t="s">
        <v>596</v>
      </c>
    </row>
    <row r="7" spans="1:2" x14ac:dyDescent="0.15">
      <c r="B7" s="48" t="s">
        <v>597</v>
      </c>
    </row>
    <row r="8" spans="1:2" x14ac:dyDescent="0.15">
      <c r="A8" t="s">
        <v>40</v>
      </c>
      <c r="B8" s="48" t="s">
        <v>598</v>
      </c>
    </row>
    <row r="9" spans="1:2" x14ac:dyDescent="0.15">
      <c r="A9" t="s">
        <v>446</v>
      </c>
      <c r="B9" s="48" t="s">
        <v>599</v>
      </c>
    </row>
    <row r="10" spans="1:2" x14ac:dyDescent="0.15">
      <c r="B10" t="s">
        <v>600</v>
      </c>
    </row>
    <row r="11" spans="1:2" x14ac:dyDescent="0.15">
      <c r="B11" t="s">
        <v>601</v>
      </c>
    </row>
    <row r="14" spans="1:2" x14ac:dyDescent="0.15">
      <c r="B14" s="48" t="s">
        <v>602</v>
      </c>
    </row>
    <row r="20" spans="2:2" x14ac:dyDescent="0.15">
      <c r="B20" s="57" t="s">
        <v>603</v>
      </c>
    </row>
    <row r="21" spans="2:2" x14ac:dyDescent="0.15">
      <c r="B21" s="57" t="s">
        <v>604</v>
      </c>
    </row>
    <row r="22" spans="2:2" x14ac:dyDescent="0.15">
      <c r="B22" s="57" t="s">
        <v>605</v>
      </c>
    </row>
    <row r="23" spans="2:2" x14ac:dyDescent="0.15">
      <c r="B23" s="57" t="s">
        <v>610</v>
      </c>
    </row>
    <row r="24" spans="2:2" x14ac:dyDescent="0.15">
      <c r="B24" s="57" t="s">
        <v>606</v>
      </c>
    </row>
    <row r="25" spans="2:2" x14ac:dyDescent="0.15">
      <c r="B25" s="57" t="s">
        <v>611</v>
      </c>
    </row>
    <row r="26" spans="2:2" x14ac:dyDescent="0.15">
      <c r="B26" s="57" t="s">
        <v>612</v>
      </c>
    </row>
    <row r="27" spans="2:2" x14ac:dyDescent="0.15">
      <c r="B27" s="57" t="s">
        <v>613</v>
      </c>
    </row>
    <row r="28" spans="2:2" x14ac:dyDescent="0.15">
      <c r="B28" s="57" t="s">
        <v>614</v>
      </c>
    </row>
    <row r="29" spans="2:2" x14ac:dyDescent="0.15">
      <c r="B29" s="57" t="s">
        <v>607</v>
      </c>
    </row>
    <row r="30" spans="2:2" x14ac:dyDescent="0.15">
      <c r="B30" s="57" t="s">
        <v>615</v>
      </c>
    </row>
    <row r="31" spans="2:2" x14ac:dyDescent="0.15">
      <c r="B31" s="57" t="s">
        <v>608</v>
      </c>
    </row>
    <row r="32" spans="2:2" x14ac:dyDescent="0.15">
      <c r="B32" s="57" t="s">
        <v>616</v>
      </c>
    </row>
    <row r="33" spans="2:4" x14ac:dyDescent="0.15">
      <c r="B33" s="57" t="s">
        <v>617</v>
      </c>
    </row>
    <row r="34" spans="2:4" x14ac:dyDescent="0.15">
      <c r="B34" s="57" t="s">
        <v>618</v>
      </c>
      <c r="D34" s="48"/>
    </row>
    <row r="35" spans="2:4" x14ac:dyDescent="0.15">
      <c r="B35" s="57" t="s">
        <v>534</v>
      </c>
      <c r="D35" s="48"/>
    </row>
    <row r="36" spans="2:4" x14ac:dyDescent="0.15">
      <c r="B36" s="57" t="s">
        <v>609</v>
      </c>
      <c r="D36" s="48"/>
    </row>
    <row r="37" spans="2:4" x14ac:dyDescent="0.15">
      <c r="B37" s="57" t="s">
        <v>405</v>
      </c>
      <c r="D37" s="48"/>
    </row>
    <row r="38" spans="2:4" x14ac:dyDescent="0.15">
      <c r="B38" s="57" t="s">
        <v>619</v>
      </c>
      <c r="D38" s="48"/>
    </row>
    <row r="39" spans="2:4" x14ac:dyDescent="0.15">
      <c r="B39" s="57" t="s">
        <v>387</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639</v>
      </c>
    </row>
    <row r="4" spans="1:2" x14ac:dyDescent="0.15">
      <c r="B4" s="48" t="s">
        <v>640</v>
      </c>
    </row>
    <row r="5" spans="1:2" x14ac:dyDescent="0.15">
      <c r="B5" s="48" t="s">
        <v>641</v>
      </c>
    </row>
    <row r="6" spans="1:2" x14ac:dyDescent="0.15">
      <c r="A6" t="s">
        <v>442</v>
      </c>
      <c r="B6" s="48" t="s">
        <v>642</v>
      </c>
    </row>
    <row r="7" spans="1:2" x14ac:dyDescent="0.15">
      <c r="B7" s="48" t="s">
        <v>643</v>
      </c>
    </row>
    <row r="8" spans="1:2" x14ac:dyDescent="0.15">
      <c r="A8" t="s">
        <v>40</v>
      </c>
      <c r="B8" s="48" t="s">
        <v>644</v>
      </c>
    </row>
    <row r="9" spans="1:2" x14ac:dyDescent="0.15">
      <c r="A9" t="s">
        <v>446</v>
      </c>
      <c r="B9" s="48" t="s">
        <v>645</v>
      </c>
    </row>
    <row r="10" spans="1:2" x14ac:dyDescent="0.15">
      <c r="B10" t="s">
        <v>646</v>
      </c>
    </row>
    <row r="11" spans="1:2" x14ac:dyDescent="0.15">
      <c r="B11" t="s">
        <v>647</v>
      </c>
    </row>
    <row r="14" spans="1:2" x14ac:dyDescent="0.15">
      <c r="B14" s="48" t="s">
        <v>648</v>
      </c>
    </row>
    <row r="20" spans="2:2" x14ac:dyDescent="0.15">
      <c r="B20" s="71" t="s">
        <v>624</v>
      </c>
    </row>
    <row r="21" spans="2:2" x14ac:dyDescent="0.15">
      <c r="B21" s="71" t="s">
        <v>625</v>
      </c>
    </row>
    <row r="22" spans="2:2" x14ac:dyDescent="0.15">
      <c r="B22" s="71" t="s">
        <v>626</v>
      </c>
    </row>
    <row r="23" spans="2:2" x14ac:dyDescent="0.15">
      <c r="B23" s="71" t="s">
        <v>627</v>
      </c>
    </row>
    <row r="24" spans="2:2" x14ac:dyDescent="0.15">
      <c r="B24" s="71" t="s">
        <v>620</v>
      </c>
    </row>
    <row r="25" spans="2:2" x14ac:dyDescent="0.15">
      <c r="B25" s="71" t="s">
        <v>621</v>
      </c>
    </row>
    <row r="26" spans="2:2" x14ac:dyDescent="0.15">
      <c r="B26" s="71" t="s">
        <v>628</v>
      </c>
    </row>
    <row r="27" spans="2:2" x14ac:dyDescent="0.15">
      <c r="B27" s="71" t="s">
        <v>629</v>
      </c>
    </row>
    <row r="28" spans="2:2" x14ac:dyDescent="0.15">
      <c r="B28" s="71" t="s">
        <v>630</v>
      </c>
    </row>
    <row r="29" spans="2:2" x14ac:dyDescent="0.15">
      <c r="B29" s="71" t="s">
        <v>631</v>
      </c>
    </row>
    <row r="30" spans="2:2" x14ac:dyDescent="0.15">
      <c r="B30" s="71" t="s">
        <v>632</v>
      </c>
    </row>
    <row r="31" spans="2:2" x14ac:dyDescent="0.15">
      <c r="B31" s="71" t="s">
        <v>633</v>
      </c>
    </row>
    <row r="32" spans="2:2" x14ac:dyDescent="0.15">
      <c r="B32" s="71" t="s">
        <v>634</v>
      </c>
    </row>
    <row r="33" spans="2:4" x14ac:dyDescent="0.15">
      <c r="B33" s="71" t="s">
        <v>622</v>
      </c>
    </row>
    <row r="34" spans="2:4" x14ac:dyDescent="0.15">
      <c r="B34" s="71" t="s">
        <v>635</v>
      </c>
      <c r="D34" s="48"/>
    </row>
    <row r="35" spans="2:4" x14ac:dyDescent="0.15">
      <c r="B35" s="71" t="s">
        <v>402</v>
      </c>
      <c r="D35" s="48"/>
    </row>
    <row r="36" spans="2:4" x14ac:dyDescent="0.15">
      <c r="B36" s="71" t="s">
        <v>636</v>
      </c>
      <c r="D36" s="48"/>
    </row>
    <row r="37" spans="2:4" x14ac:dyDescent="0.15">
      <c r="B37" s="71" t="s">
        <v>623</v>
      </c>
      <c r="D37" s="48"/>
    </row>
    <row r="38" spans="2:4" x14ac:dyDescent="0.15">
      <c r="B38" s="71" t="s">
        <v>637</v>
      </c>
      <c r="D38" s="48"/>
    </row>
    <row r="39" spans="2:4" x14ac:dyDescent="0.15">
      <c r="B39" s="71" t="s">
        <v>638</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592</v>
      </c>
    </row>
    <row r="3" spans="1:2" x14ac:dyDescent="0.15">
      <c r="B3" s="48" t="s">
        <v>667</v>
      </c>
    </row>
    <row r="4" spans="1:2" x14ac:dyDescent="0.15">
      <c r="B4" s="48" t="s">
        <v>668</v>
      </c>
    </row>
    <row r="5" spans="1:2" x14ac:dyDescent="0.15">
      <c r="B5" s="48" t="s">
        <v>669</v>
      </c>
    </row>
    <row r="6" spans="1:2" x14ac:dyDescent="0.15">
      <c r="A6" t="s">
        <v>442</v>
      </c>
      <c r="B6" s="48" t="s">
        <v>670</v>
      </c>
    </row>
    <row r="7" spans="1:2" x14ac:dyDescent="0.15">
      <c r="B7" s="48" t="s">
        <v>671</v>
      </c>
    </row>
    <row r="8" spans="1:2" x14ac:dyDescent="0.15">
      <c r="A8" t="s">
        <v>40</v>
      </c>
      <c r="B8" s="48" t="s">
        <v>672</v>
      </c>
    </row>
    <row r="9" spans="1:2" x14ac:dyDescent="0.15">
      <c r="A9" t="s">
        <v>446</v>
      </c>
      <c r="B9" s="48" t="s">
        <v>673</v>
      </c>
    </row>
    <row r="10" spans="1:2" x14ac:dyDescent="0.15">
      <c r="B10" t="s">
        <v>674</v>
      </c>
    </row>
    <row r="11" spans="1:2" x14ac:dyDescent="0.15">
      <c r="B11" t="s">
        <v>675</v>
      </c>
    </row>
    <row r="14" spans="1:2" x14ac:dyDescent="0.15">
      <c r="B14" s="48" t="s">
        <v>676</v>
      </c>
    </row>
    <row r="20" spans="2:2" x14ac:dyDescent="0.15">
      <c r="B20" s="57" t="s">
        <v>649</v>
      </c>
    </row>
    <row r="21" spans="2:2" x14ac:dyDescent="0.15">
      <c r="B21" s="57" t="s">
        <v>650</v>
      </c>
    </row>
    <row r="22" spans="2:2" x14ac:dyDescent="0.15">
      <c r="B22" s="57" t="s">
        <v>651</v>
      </c>
    </row>
    <row r="23" spans="2:2" x14ac:dyDescent="0.15">
      <c r="B23" s="57" t="s">
        <v>652</v>
      </c>
    </row>
    <row r="24" spans="2:2" x14ac:dyDescent="0.15">
      <c r="B24" s="57" t="s">
        <v>653</v>
      </c>
    </row>
    <row r="25" spans="2:2" x14ac:dyDescent="0.15">
      <c r="B25" s="57" t="s">
        <v>654</v>
      </c>
    </row>
    <row r="26" spans="2:2" x14ac:dyDescent="0.15">
      <c r="B26" s="57" t="s">
        <v>655</v>
      </c>
    </row>
    <row r="27" spans="2:2" x14ac:dyDescent="0.15">
      <c r="B27" s="57" t="s">
        <v>656</v>
      </c>
    </row>
    <row r="28" spans="2:2" x14ac:dyDescent="0.15">
      <c r="B28" s="57" t="s">
        <v>657</v>
      </c>
    </row>
    <row r="29" spans="2:2" x14ac:dyDescent="0.15">
      <c r="B29" s="57" t="s">
        <v>658</v>
      </c>
    </row>
    <row r="30" spans="2:2" x14ac:dyDescent="0.15">
      <c r="B30" s="57" t="s">
        <v>659</v>
      </c>
    </row>
    <row r="31" spans="2:2" x14ac:dyDescent="0.15">
      <c r="B31" s="57" t="s">
        <v>660</v>
      </c>
    </row>
    <row r="32" spans="2:2" x14ac:dyDescent="0.15">
      <c r="B32" s="57" t="s">
        <v>661</v>
      </c>
    </row>
    <row r="33" spans="2:4" x14ac:dyDescent="0.15">
      <c r="B33" s="57" t="s">
        <v>662</v>
      </c>
    </row>
    <row r="34" spans="2:4" x14ac:dyDescent="0.15">
      <c r="B34" s="57" t="s">
        <v>663</v>
      </c>
      <c r="D34" s="48"/>
    </row>
    <row r="35" spans="2:4" x14ac:dyDescent="0.15">
      <c r="B35" s="57" t="s">
        <v>534</v>
      </c>
      <c r="D35" s="48"/>
    </row>
    <row r="36" spans="2:4" x14ac:dyDescent="0.15">
      <c r="B36" s="57" t="s">
        <v>664</v>
      </c>
      <c r="D36" s="48"/>
    </row>
    <row r="37" spans="2:4" x14ac:dyDescent="0.15">
      <c r="B37" s="57" t="s">
        <v>405</v>
      </c>
      <c r="D37" s="48"/>
    </row>
    <row r="38" spans="2:4" x14ac:dyDescent="0.15">
      <c r="B38" s="57" t="s">
        <v>665</v>
      </c>
      <c r="D38" s="48"/>
    </row>
    <row r="39" spans="2:4" x14ac:dyDescent="0.15">
      <c r="B39" s="57" t="s">
        <v>666</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45" t="s">
        <v>354</v>
      </c>
      <c r="B3" s="48" t="s">
        <v>355</v>
      </c>
      <c r="C3" s="45" t="s">
        <v>356</v>
      </c>
      <c r="D3" s="45" t="s">
        <v>357</v>
      </c>
      <c r="E3" s="45" t="s">
        <v>358</v>
      </c>
      <c r="F3" s="45" t="s">
        <v>359</v>
      </c>
      <c r="G3" s="45" t="s">
        <v>360</v>
      </c>
      <c r="H3" s="45" t="s">
        <v>361</v>
      </c>
      <c r="I3" s="45" t="s">
        <v>362</v>
      </c>
      <c r="J3" s="45" t="s">
        <v>363</v>
      </c>
      <c r="K3" s="45" t="s">
        <v>364</v>
      </c>
      <c r="L3" s="45" t="s">
        <v>365</v>
      </c>
      <c r="M3" s="45" t="s">
        <v>366</v>
      </c>
      <c r="N3" s="45" t="s">
        <v>367</v>
      </c>
      <c r="O3" s="45" t="s">
        <v>368</v>
      </c>
      <c r="V3" t="s">
        <v>369</v>
      </c>
    </row>
    <row r="4" spans="1:22" ht="28" x14ac:dyDescent="0.15">
      <c r="A4" s="45" t="s">
        <v>370</v>
      </c>
      <c r="B4" s="73">
        <v>47.99</v>
      </c>
      <c r="C4" s="49" t="b">
        <f>FALSE()</f>
        <v>0</v>
      </c>
      <c r="D4" s="49" t="b">
        <f>TRUE()</f>
        <v>1</v>
      </c>
      <c r="E4" s="44">
        <v>5714401550013</v>
      </c>
      <c r="F4" s="44" t="s">
        <v>677</v>
      </c>
      <c r="G4" s="51" t="s">
        <v>371</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2" t="b">
        <f>TRUE()</f>
        <v>1</v>
      </c>
      <c r="J4" s="53" t="b">
        <f>FALSE()</f>
        <v>0</v>
      </c>
      <c r="K4" s="44" t="s">
        <v>711</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57">
        <f>MATCH(G4,options!$D$1:$D$20,0)</f>
        <v>1</v>
      </c>
    </row>
    <row r="5" spans="1:22" ht="28" x14ac:dyDescent="0.15">
      <c r="A5" s="45" t="s">
        <v>372</v>
      </c>
      <c r="B5" s="73">
        <v>47.99</v>
      </c>
      <c r="C5" s="49" t="b">
        <f>FALSE()</f>
        <v>0</v>
      </c>
      <c r="D5" s="49" t="b">
        <f>TRUE()</f>
        <v>1</v>
      </c>
      <c r="E5" s="44">
        <v>5714401550020</v>
      </c>
      <c r="F5" s="44" t="s">
        <v>678</v>
      </c>
      <c r="G5" s="51" t="s">
        <v>373</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2" t="b">
        <f>TRUE()</f>
        <v>1</v>
      </c>
      <c r="J5" s="53" t="b">
        <f>FALSE()</f>
        <v>0</v>
      </c>
      <c r="K5" s="44" t="s">
        <v>712</v>
      </c>
      <c r="L5" s="54" t="b">
        <f>FALSE()</f>
        <v>0</v>
      </c>
      <c r="M5" s="55" t="str">
        <f t="shared" si="0"/>
        <v>https://download.lenovo.com/Images/Parts/Lenovo/E550/RG/FR/Lenovo/E550/RG/FR_A.jpg</v>
      </c>
      <c r="N5" s="55" t="str">
        <f t="shared" si="1"/>
        <v>https://download.lenovo.com/Images/Parts/Lenovo/E550/RG/FR/Lenovo/E550/RG/FR_B.jpg</v>
      </c>
      <c r="O5" s="56" t="str">
        <f t="shared" si="2"/>
        <v>https://download.lenovo.com/Images/Parts/Lenovo/E550/RG/FR/Lenovo/E550/RG/FR_details.jpg</v>
      </c>
      <c r="P5" t="str">
        <f t="shared" si="3"/>
        <v/>
      </c>
      <c r="Q5" t="str">
        <f t="shared" si="4"/>
        <v/>
      </c>
      <c r="R5" t="str">
        <f t="shared" si="5"/>
        <v/>
      </c>
      <c r="S5" t="str">
        <f t="shared" si="6"/>
        <v/>
      </c>
      <c r="T5" t="str">
        <f t="shared" si="7"/>
        <v/>
      </c>
      <c r="U5" t="str">
        <f t="shared" si="8"/>
        <v/>
      </c>
      <c r="V5" s="57">
        <f>MATCH(G5,options!$D$1:$D$20,0)</f>
        <v>2</v>
      </c>
    </row>
    <row r="6" spans="1:22" ht="28" x14ac:dyDescent="0.15">
      <c r="A6" s="45" t="s">
        <v>374</v>
      </c>
      <c r="B6" s="58" t="s">
        <v>415</v>
      </c>
      <c r="C6" s="49" t="b">
        <f>FALSE()</f>
        <v>0</v>
      </c>
      <c r="D6" s="49" t="b">
        <f>TRUE()</f>
        <v>1</v>
      </c>
      <c r="E6" s="44">
        <v>5714401550037</v>
      </c>
      <c r="F6" s="44" t="s">
        <v>679</v>
      </c>
      <c r="G6" s="51" t="s">
        <v>376</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2" t="b">
        <f>TRUE()</f>
        <v>1</v>
      </c>
      <c r="J6" s="53" t="b">
        <f>FALSE()</f>
        <v>0</v>
      </c>
      <c r="K6" s="44" t="s">
        <v>713</v>
      </c>
      <c r="L6" s="54" t="b">
        <f>FALSE()</f>
        <v>0</v>
      </c>
      <c r="M6" s="55" t="str">
        <f t="shared" si="0"/>
        <v>https://download.lenovo.com/Images/Parts/Lenovo/E550/RG/IT/Lenovo/E550/RG/IT_A.jpg</v>
      </c>
      <c r="N6" s="55" t="str">
        <f t="shared" si="1"/>
        <v>https://download.lenovo.com/Images/Parts/Lenovo/E550/RG/IT/Lenovo/E550/RG/IT_B.jpg</v>
      </c>
      <c r="O6" s="56" t="str">
        <f t="shared" si="2"/>
        <v>https://download.lenovo.com/Images/Parts/Lenovo/E550/RG/IT/Lenovo/E550/RG/IT_details.jpg</v>
      </c>
      <c r="P6" t="str">
        <f t="shared" si="3"/>
        <v/>
      </c>
      <c r="Q6" t="str">
        <f t="shared" si="4"/>
        <v/>
      </c>
      <c r="R6" t="str">
        <f t="shared" si="5"/>
        <v/>
      </c>
      <c r="S6" t="str">
        <f t="shared" si="6"/>
        <v/>
      </c>
      <c r="T6" t="str">
        <f t="shared" si="7"/>
        <v/>
      </c>
      <c r="U6" t="str">
        <f t="shared" si="8"/>
        <v/>
      </c>
      <c r="V6" s="57">
        <f>MATCH(G6,options!$D$1:$D$20,0)</f>
        <v>3</v>
      </c>
    </row>
    <row r="7" spans="1:22" ht="28" x14ac:dyDescent="0.15">
      <c r="A7" s="45" t="s">
        <v>377</v>
      </c>
      <c r="B7" s="59" t="str">
        <f>IF(B6=options!C1,"32","41")</f>
        <v>32</v>
      </c>
      <c r="C7" s="49" t="b">
        <f>FALSE()</f>
        <v>0</v>
      </c>
      <c r="D7" s="49" t="b">
        <f>TRUE()</f>
        <v>1</v>
      </c>
      <c r="E7" s="44">
        <v>5714401550044</v>
      </c>
      <c r="F7" s="44" t="s">
        <v>680</v>
      </c>
      <c r="G7" s="51" t="s">
        <v>378</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2" t="b">
        <f>TRUE()</f>
        <v>1</v>
      </c>
      <c r="J7" s="53" t="b">
        <f>FALSE()</f>
        <v>0</v>
      </c>
      <c r="K7" s="44" t="s">
        <v>714</v>
      </c>
      <c r="L7" s="54" t="b">
        <f>FALSE()</f>
        <v>0</v>
      </c>
      <c r="M7" s="55" t="str">
        <f t="shared" si="0"/>
        <v>https://download.lenovo.com/Images/Parts/Lenovo/E550/RG/ES/Lenovo/E550/RG/ES_A.jpg</v>
      </c>
      <c r="N7" s="55" t="str">
        <f t="shared" si="1"/>
        <v>https://download.lenovo.com/Images/Parts/Lenovo/E550/RG/ES/Lenovo/E550/RG/ES_B.jpg</v>
      </c>
      <c r="O7" s="56" t="str">
        <f t="shared" si="2"/>
        <v>https://download.lenovo.com/Images/Parts/Lenovo/E550/RG/ES/Lenovo/E550/RG/ES_details.jpg</v>
      </c>
      <c r="P7" t="str">
        <f t="shared" si="3"/>
        <v/>
      </c>
      <c r="Q7" t="str">
        <f t="shared" si="4"/>
        <v/>
      </c>
      <c r="R7" t="str">
        <f t="shared" si="5"/>
        <v/>
      </c>
      <c r="S7" t="str">
        <f t="shared" si="6"/>
        <v/>
      </c>
      <c r="T7" t="str">
        <f t="shared" si="7"/>
        <v/>
      </c>
      <c r="U7" t="str">
        <f t="shared" si="8"/>
        <v/>
      </c>
      <c r="V7" s="57">
        <f>MATCH(G7,options!$D$1:$D$20,0)</f>
        <v>4</v>
      </c>
    </row>
    <row r="8" spans="1:22" ht="28" x14ac:dyDescent="0.15">
      <c r="A8" s="45" t="s">
        <v>379</v>
      </c>
      <c r="B8" s="59" t="str">
        <f>IF(B6=options!C1,"18","17")</f>
        <v>18</v>
      </c>
      <c r="C8" s="49" t="b">
        <f>FALSE()</f>
        <v>0</v>
      </c>
      <c r="D8" s="49" t="b">
        <f>TRUE()</f>
        <v>1</v>
      </c>
      <c r="E8" s="44">
        <v>5714401550051</v>
      </c>
      <c r="F8" s="44" t="s">
        <v>681</v>
      </c>
      <c r="G8" s="51" t="s">
        <v>380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715</v>
      </c>
      <c r="L8" s="54" t="b">
        <f>FALSE()</f>
        <v>0</v>
      </c>
      <c r="M8" s="55" t="str">
        <f t="shared" si="0"/>
        <v>https://download.lenovo.com/Images/Parts/Lenovo/E550/RG/UK/Lenovo/E550/RG/UK_A.jpg</v>
      </c>
      <c r="N8" s="55" t="str">
        <f t="shared" si="1"/>
        <v>https://download.lenovo.com/Images/Parts/Lenovo/E550/RG/UK/Lenovo/E550/RG/UK_B.jpg</v>
      </c>
      <c r="O8" s="56" t="str">
        <f t="shared" si="2"/>
        <v>https://download.lenovo.com/Images/Parts/Lenovo/E550/RG/UK/Lenovo/E550/RG/UK_details.jpg</v>
      </c>
      <c r="P8" t="str">
        <f t="shared" si="3"/>
        <v/>
      </c>
      <c r="Q8" t="str">
        <f t="shared" si="4"/>
        <v/>
      </c>
      <c r="R8" t="str">
        <f t="shared" si="5"/>
        <v/>
      </c>
      <c r="S8" t="str">
        <f t="shared" si="6"/>
        <v/>
      </c>
      <c r="T8" t="str">
        <f t="shared" si="7"/>
        <v/>
      </c>
      <c r="U8" t="str">
        <f t="shared" si="8"/>
        <v/>
      </c>
      <c r="V8" s="57">
        <f>MATCH(G8,options!$D$1:$D$20,0)</f>
        <v>5</v>
      </c>
    </row>
    <row r="9" spans="1:22" ht="28" x14ac:dyDescent="0.15">
      <c r="A9" s="45" t="s">
        <v>381</v>
      </c>
      <c r="B9" s="59" t="str">
        <f>IF(B6=options!C1,"2","5")</f>
        <v>2</v>
      </c>
      <c r="C9" s="49" t="b">
        <f>FALSE()</f>
        <v>0</v>
      </c>
      <c r="D9" s="49" t="b">
        <f>TRUE()</f>
        <v>1</v>
      </c>
      <c r="E9" s="44">
        <v>5714401550068</v>
      </c>
      <c r="F9" s="44" t="s">
        <v>682</v>
      </c>
      <c r="G9" s="51" t="s">
        <v>382</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2" t="b">
        <f>TRUE()</f>
        <v>1</v>
      </c>
      <c r="J9" s="53" t="b">
        <f>FALSE()</f>
        <v>0</v>
      </c>
      <c r="K9" s="44" t="s">
        <v>716</v>
      </c>
      <c r="L9" s="54" t="b">
        <f>FALSE()</f>
        <v>0</v>
      </c>
      <c r="M9" s="55" t="str">
        <f t="shared" si="0"/>
        <v>https://download.lenovo.com/Images/Parts/Lenovo/E550/RGNOR/Lenovo/E550/RGNOR_A.jpg</v>
      </c>
      <c r="N9" s="55" t="str">
        <f t="shared" si="1"/>
        <v>https://download.lenovo.com/Images/Parts/Lenovo/E550/RGNOR/Lenovo/E550/RGNOR_B.jpg</v>
      </c>
      <c r="O9" s="56"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383</v>
      </c>
      <c r="B10" s="60"/>
      <c r="C10" s="49" t="b">
        <f>FALSE()</f>
        <v>0</v>
      </c>
      <c r="D10" s="49" t="b">
        <f>FALSE()</f>
        <v>0</v>
      </c>
      <c r="E10" s="44">
        <v>5714401550075</v>
      </c>
      <c r="F10" s="44" t="s">
        <v>683</v>
      </c>
      <c r="G10" s="51" t="s">
        <v>384</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2" t="b">
        <f>TRUE()</f>
        <v>1</v>
      </c>
      <c r="J10" s="53" t="b">
        <f>FALSE()</f>
        <v>0</v>
      </c>
      <c r="K10" s="44" t="s">
        <v>697</v>
      </c>
      <c r="L10" s="54" t="b">
        <f>FALSE()</f>
        <v>0</v>
      </c>
      <c r="M10" s="55" t="str">
        <f t="shared" si="0"/>
        <v>https://download.lenovo.com/Images/Parts/00HN006/00HN006_A.jpg</v>
      </c>
      <c r="N10" s="55" t="str">
        <f t="shared" si="1"/>
        <v>https://download.lenovo.com/Images/Parts/00HN006/00HN006_B.jpg</v>
      </c>
      <c r="O10" s="56" t="str">
        <f t="shared" si="2"/>
        <v>https://download.lenovo.com/Images/Parts/00HN006/00HN006_details.jpg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385</v>
      </c>
      <c r="B11" s="61">
        <v>150</v>
      </c>
      <c r="C11" s="49" t="b">
        <f>FALSE()</f>
        <v>0</v>
      </c>
      <c r="D11" s="49" t="b">
        <f>FALSE()</f>
        <v>0</v>
      </c>
      <c r="E11" s="44">
        <v>5714401550082</v>
      </c>
      <c r="F11" s="44" t="s">
        <v>684</v>
      </c>
      <c r="G11" s="51" t="s">
        <v>386</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52" t="b">
        <f>TRUE()</f>
        <v>1</v>
      </c>
      <c r="J11" s="53" t="b">
        <f>FALSE()</f>
        <v>0</v>
      </c>
      <c r="K11" s="44" t="s">
        <v>698</v>
      </c>
      <c r="L11" s="54" t="b">
        <f>FALSE()</f>
        <v>0</v>
      </c>
      <c r="M11" s="55" t="str">
        <f t="shared" si="0"/>
        <v>https://download.lenovo.com/Images/Parts/00HN007/00HN007_A.jpg</v>
      </c>
      <c r="N11" s="55" t="str">
        <f t="shared" si="1"/>
        <v>https://download.lenovo.com/Images/Parts/00HN007/00HN007_B.jpg</v>
      </c>
      <c r="O11" s="56" t="str">
        <f t="shared" si="2"/>
        <v>https://download.lenovo.com/Images/Parts/00HN007/00HN007_details.jpg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49" t="b">
        <f>FALSE()</f>
        <v>0</v>
      </c>
      <c r="D12" s="49" t="b">
        <f>FALSE()</f>
        <v>0</v>
      </c>
      <c r="E12" s="44">
        <v>5714401550099</v>
      </c>
      <c r="F12" s="44" t="s">
        <v>685</v>
      </c>
      <c r="G12" s="51" t="s">
        <v>387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52" t="b">
        <f>TRUE()</f>
        <v>1</v>
      </c>
      <c r="J12" s="53" t="b">
        <f>FALSE()</f>
        <v>0</v>
      </c>
      <c r="K12" s="44" t="s">
        <v>699</v>
      </c>
      <c r="L12" s="54" t="b">
        <f>FALSE()</f>
        <v>0</v>
      </c>
      <c r="M12" s="55" t="str">
        <f t="shared" si="0"/>
        <v>https://download.lenovo.com/Images/Parts/00HN008/00HN008_A.jpg</v>
      </c>
      <c r="N12" s="55" t="str">
        <f t="shared" si="1"/>
        <v>https://download.lenovo.com/Images/Parts/00HN008/00HN008_B.jpg</v>
      </c>
      <c r="O12" s="56" t="str">
        <f t="shared" si="2"/>
        <v>https://download.lenovo.com/Images/Parts/00HN008/00HN008_details.jpg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388</v>
      </c>
      <c r="B13" s="44" t="s">
        <v>710</v>
      </c>
      <c r="C13" s="49" t="b">
        <f>FALSE()</f>
        <v>0</v>
      </c>
      <c r="D13" s="49" t="b">
        <f>FALSE()</f>
        <v>0</v>
      </c>
      <c r="E13" s="44">
        <v>5714401550105</v>
      </c>
      <c r="F13" s="44" t="s">
        <v>686</v>
      </c>
      <c r="G13" s="51" t="s">
        <v>389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52" t="b">
        <f>TRUE()</f>
        <v>1</v>
      </c>
      <c r="J13" s="53" t="b">
        <f>FALSE()</f>
        <v>0</v>
      </c>
      <c r="K13" s="44" t="s">
        <v>700</v>
      </c>
      <c r="L13" s="54" t="b">
        <f>FALSE()</f>
        <v>0</v>
      </c>
      <c r="M13" s="55" t="str">
        <f t="shared" si="0"/>
        <v>https://download.lenovo.com/Images/Parts/00HN009/00HN009_A.jpg</v>
      </c>
      <c r="N13" s="55" t="str">
        <f t="shared" si="1"/>
        <v>https://download.lenovo.com/Images/Parts/00HN009/00HN009_B.jpg</v>
      </c>
      <c r="O13" s="56" t="str">
        <f t="shared" si="2"/>
        <v>https://download.lenovo.com/Images/Parts/00HN009/00HN009_details.jpg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390</v>
      </c>
      <c r="B14" s="44">
        <v>5714401488996</v>
      </c>
      <c r="C14" s="49" t="b">
        <f>FALSE()</f>
        <v>0</v>
      </c>
      <c r="D14" s="49" t="b">
        <f>FALSE()</f>
        <v>0</v>
      </c>
      <c r="E14" s="44">
        <v>5714401550112</v>
      </c>
      <c r="F14" s="44" t="s">
        <v>687</v>
      </c>
      <c r="G14" s="51" t="s">
        <v>391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2" t="b">
        <f>TRUE()</f>
        <v>1</v>
      </c>
      <c r="J14" s="53" t="b">
        <f>FALSE()</f>
        <v>0</v>
      </c>
      <c r="K14" s="44" t="s">
        <v>701</v>
      </c>
      <c r="L14" s="54" t="b">
        <f>FALSE()</f>
        <v>0</v>
      </c>
      <c r="M14" s="55" t="str">
        <f t="shared" si="0"/>
        <v>https://download.lenovo.com/Images/Parts/00HN015/00HN015_A.jpg</v>
      </c>
      <c r="N14" s="55" t="str">
        <f t="shared" si="1"/>
        <v>https://download.lenovo.com/Images/Parts/00HN015/00HN015_B.jpg</v>
      </c>
      <c r="O14" s="56" t="str">
        <f t="shared" si="2"/>
        <v>https://download.lenovo.com/Images/Parts/00HN015/00HN015_details.jpg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49" t="b">
        <f>FALSE()</f>
        <v>0</v>
      </c>
      <c r="D15" s="49" t="b">
        <f>FALSE()</f>
        <v>0</v>
      </c>
      <c r="E15" s="44">
        <v>5714401550129</v>
      </c>
      <c r="F15" s="44" t="s">
        <v>688</v>
      </c>
      <c r="G15" s="51" t="s">
        <v>392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2" t="b">
        <f>TRUE()</f>
        <v>1</v>
      </c>
      <c r="J15" s="53" t="b">
        <f>FALSE()</f>
        <v>0</v>
      </c>
      <c r="K15" s="44" t="s">
        <v>702</v>
      </c>
      <c r="L15" s="54" t="b">
        <f>FALSE()</f>
        <v>0</v>
      </c>
      <c r="M15" s="55" t="str">
        <f t="shared" si="0"/>
        <v>https://download.lenovo.com/Images/Parts/00HN093/00HN093_A.jpg</v>
      </c>
      <c r="N15" s="55" t="str">
        <f t="shared" si="1"/>
        <v>https://download.lenovo.com/Images/Parts/00HN093/00HN093_B.jpg</v>
      </c>
      <c r="O15" s="56" t="str">
        <f t="shared" si="2"/>
        <v>https://download.lenovo.com/Images/Parts/00HN093/00HN093_details.jpg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393</v>
      </c>
      <c r="B16" s="70" t="s">
        <v>590</v>
      </c>
      <c r="C16" s="49" t="b">
        <f>FALSE()</f>
        <v>0</v>
      </c>
      <c r="D16" s="49" t="b">
        <f>FALSE()</f>
        <v>0</v>
      </c>
      <c r="E16" s="44">
        <v>5714401550136</v>
      </c>
      <c r="F16" s="44" t="s">
        <v>689</v>
      </c>
      <c r="G16" s="51" t="s">
        <v>394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2" t="b">
        <f>TRUE()</f>
        <v>1</v>
      </c>
      <c r="J16" s="53" t="b">
        <f>FALSE()</f>
        <v>0</v>
      </c>
      <c r="K16" s="44" t="s">
        <v>703</v>
      </c>
      <c r="L16" s="54" t="b">
        <f>FALSE()</f>
        <v>0</v>
      </c>
      <c r="M16" s="55" t="str">
        <f t="shared" si="0"/>
        <v>https://download.lenovo.com/Images/Parts/00HN020/00HN020_A.jpg</v>
      </c>
      <c r="N16" s="55" t="str">
        <f t="shared" si="1"/>
        <v>https://download.lenovo.com/Images/Parts/00HN020/00HN020_B.jpg</v>
      </c>
      <c r="O16" s="56" t="str">
        <f t="shared" si="2"/>
        <v>https://download.lenovo.com/Images/Parts/00HN020/00HN020_details.jpg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49" t="b">
        <f>FALSE()</f>
        <v>0</v>
      </c>
      <c r="D17" s="49" t="b">
        <f>FALSE()</f>
        <v>0</v>
      </c>
      <c r="E17" s="44">
        <v>5714401550143</v>
      </c>
      <c r="F17" s="44" t="s">
        <v>690</v>
      </c>
      <c r="G17" s="51" t="s">
        <v>395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396</v>
      </c>
      <c r="B18" s="61">
        <v>5</v>
      </c>
      <c r="C18" s="49" t="b">
        <f>FALSE()</f>
        <v>0</v>
      </c>
      <c r="D18" s="49" t="b">
        <f>FALSE()</f>
        <v>0</v>
      </c>
      <c r="E18" s="44">
        <v>5714401550150</v>
      </c>
      <c r="F18" s="44" t="s">
        <v>691</v>
      </c>
      <c r="G18" s="51" t="s">
        <v>397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2" t="b">
        <f>TRUE()</f>
        <v>1</v>
      </c>
      <c r="J18" s="53" t="b">
        <f>FALSE()</f>
        <v>0</v>
      </c>
      <c r="K18" s="44" t="s">
        <v>704</v>
      </c>
      <c r="L18" s="54" t="b">
        <f>FALSE()</f>
        <v>0</v>
      </c>
      <c r="M18" s="55" t="str">
        <f t="shared" si="0"/>
        <v>https://download.lenovo.com/Images/Parts/00HN022/00HN022_A.jpg</v>
      </c>
      <c r="N18" s="55" t="str">
        <f t="shared" si="1"/>
        <v>https://download.lenovo.com/Images/Parts/00HN022/00HN022_B.jpg</v>
      </c>
      <c r="O18" s="56" t="str">
        <f t="shared" si="2"/>
        <v>https://download.lenovo.com/Images/Parts/00HN022/00HN022_details.jpg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49" t="b">
        <f>FALSE()</f>
        <v>0</v>
      </c>
      <c r="D19" s="49" t="b">
        <f>FALSE()</f>
        <v>0</v>
      </c>
      <c r="E19" s="44">
        <v>5714401550167</v>
      </c>
      <c r="F19" s="44" t="s">
        <v>692</v>
      </c>
      <c r="G19" s="51" t="s">
        <v>398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2" t="b">
        <f>TRUE()</f>
        <v>1</v>
      </c>
      <c r="J19" s="53" t="b">
        <f>FALSE()</f>
        <v>0</v>
      </c>
      <c r="K19" s="44" t="s">
        <v>705</v>
      </c>
      <c r="L19" s="54" t="b">
        <f>FALSE()</f>
        <v>0</v>
      </c>
      <c r="M19" s="55" t="str">
        <f t="shared" si="0"/>
        <v>https://download.lenovo.com/Images/Parts/00HN026/00HN026_A.jpg</v>
      </c>
      <c r="N19" s="55" t="str">
        <f t="shared" si="1"/>
        <v>https://download.lenovo.com/Images/Parts/00HN026/00HN026_B.jpg</v>
      </c>
      <c r="O19" s="56" t="str">
        <f t="shared" si="2"/>
        <v>https://download.lenovo.com/Images/Parts/00HN026/00HN026_details.jpg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399</v>
      </c>
      <c r="B20" s="62" t="s">
        <v>400</v>
      </c>
      <c r="C20" s="49" t="b">
        <f>FALSE()</f>
        <v>0</v>
      </c>
      <c r="D20" s="49" t="b">
        <f>FALSE()</f>
        <v>0</v>
      </c>
      <c r="E20" s="44">
        <v>5714401550174</v>
      </c>
      <c r="F20" s="44" t="s">
        <v>693</v>
      </c>
      <c r="G20" s="51"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2" t="b">
        <f>TRUE()</f>
        <v>1</v>
      </c>
      <c r="J20" s="53" t="b">
        <f>FALSE()</f>
        <v>0</v>
      </c>
      <c r="K20" s="44" t="s">
        <v>706</v>
      </c>
      <c r="L20" s="54" t="b">
        <f>FALSE()</f>
        <v>0</v>
      </c>
      <c r="M20" s="55" t="str">
        <f t="shared" si="0"/>
        <v>https://download.lenovo.com/Images/Parts/00HN101/00HN101_A.jpg</v>
      </c>
      <c r="N20" s="55" t="str">
        <f t="shared" si="1"/>
        <v>https://download.lenovo.com/Images/Parts/00HN101/00HN101_B.jpg</v>
      </c>
      <c r="O20" s="56" t="str">
        <f t="shared" si="2"/>
        <v>https://download.lenovo.com/Images/Parts/00HN101/00HN101_details.jpg</v>
      </c>
      <c r="P20" t="str">
        <f t="shared" si="3"/>
        <v/>
      </c>
      <c r="Q20" t="str">
        <f t="shared" si="4"/>
        <v/>
      </c>
      <c r="R20" t="str">
        <f t="shared" si="5"/>
        <v/>
      </c>
      <c r="S20" t="str">
        <f t="shared" si="6"/>
        <v/>
      </c>
      <c r="T20" t="str">
        <f t="shared" si="7"/>
        <v/>
      </c>
      <c r="U20" t="str">
        <f t="shared" si="8"/>
        <v/>
      </c>
      <c r="V20" s="57">
        <f>MATCH(G20,options!$D$1:$D$20,0)</f>
        <v>15</v>
      </c>
    </row>
    <row r="21" spans="1:22" ht="14" x14ac:dyDescent="0.15">
      <c r="B21" s="60"/>
      <c r="C21" s="49" t="b">
        <f>FALSE()</f>
        <v>0</v>
      </c>
      <c r="D21" s="49" t="b">
        <f>FALSE()</f>
        <v>0</v>
      </c>
      <c r="E21" s="44">
        <v>5714401550181</v>
      </c>
      <c r="F21" s="44" t="s">
        <v>694</v>
      </c>
      <c r="G21" s="51"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707</v>
      </c>
      <c r="L21" s="54" t="b">
        <f>FALSE()</f>
        <v>0</v>
      </c>
      <c r="M21" s="55" t="str">
        <f t="shared" si="0"/>
        <v>https://download.lenovo.com/Images/Parts/00HN030/00HN030_A.jpg</v>
      </c>
      <c r="N21" s="55" t="str">
        <f t="shared" si="1"/>
        <v>https://download.lenovo.com/Images/Parts/00HN030/00HN030_B.jpg</v>
      </c>
      <c r="O21" s="56" t="str">
        <f t="shared" si="2"/>
        <v>https://download.lenovo.com/Images/Parts/00HN030/00HN030_details.jpg</v>
      </c>
      <c r="P21" t="str">
        <f t="shared" si="3"/>
        <v/>
      </c>
      <c r="Q21" t="str">
        <f t="shared" si="4"/>
        <v/>
      </c>
      <c r="R21" t="str">
        <f t="shared" si="5"/>
        <v/>
      </c>
      <c r="S21" t="str">
        <f t="shared" si="6"/>
        <v/>
      </c>
      <c r="T21" t="str">
        <f t="shared" si="7"/>
        <v/>
      </c>
      <c r="U21" t="str">
        <f t="shared" si="8"/>
        <v/>
      </c>
      <c r="V21" s="57">
        <f>MATCH(G21,options!$D$1:$D$20,0)</f>
        <v>16</v>
      </c>
    </row>
    <row r="22" spans="1:22" ht="14" x14ac:dyDescent="0.15">
      <c r="B22" s="60"/>
      <c r="C22" s="49" t="b">
        <f>FALSE()</f>
        <v>0</v>
      </c>
      <c r="D22" s="49" t="b">
        <f>FALSE()</f>
        <v>0</v>
      </c>
      <c r="E22" s="44">
        <v>5714401550198</v>
      </c>
      <c r="F22" s="44" t="s">
        <v>695</v>
      </c>
      <c r="G22" s="51" t="s">
        <v>403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2" t="b">
        <f>TRUE()</f>
        <v>1</v>
      </c>
      <c r="J22" s="53" t="b">
        <f>FALSE()</f>
        <v>0</v>
      </c>
      <c r="K22" s="44" t="s">
        <v>708</v>
      </c>
      <c r="L22" s="54" t="b">
        <f>FALSE()</f>
        <v>0</v>
      </c>
      <c r="M22" s="55" t="str">
        <f t="shared" si="0"/>
        <v>https://download.lenovo.com/Images/Parts/00HN023/00HN023_A.jpg</v>
      </c>
      <c r="N22" s="55" t="str">
        <f t="shared" si="1"/>
        <v>https://download.lenovo.com/Images/Parts/00HN023/00HN023_B.jpg</v>
      </c>
      <c r="O22" s="56" t="str">
        <f t="shared" si="2"/>
        <v>https://download.lenovo.com/Images/Parts/00HN023/00HN023_details.jpg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404</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9" t="b">
        <f>TRUE()</f>
        <v>1</v>
      </c>
      <c r="D23" s="49" t="b">
        <f>FALSE()</f>
        <v>0</v>
      </c>
      <c r="E23" s="44">
        <v>5714401550204</v>
      </c>
      <c r="F23" s="44" t="s">
        <v>696</v>
      </c>
      <c r="G23" s="51"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2" t="b">
        <f>TRUE()</f>
        <v>1</v>
      </c>
      <c r="J23" s="53" t="b">
        <f>FALSE()</f>
        <v>0</v>
      </c>
      <c r="K23" s="44" t="s">
        <v>709</v>
      </c>
      <c r="L23" s="54" t="b">
        <f>FALSE()</f>
        <v>0</v>
      </c>
      <c r="M23" s="55" t="str">
        <f t="shared" si="0"/>
        <v>https://download.lenovo.com/Images/Parts/00HN000/00HN000_A.jpg</v>
      </c>
      <c r="N23" s="55" t="str">
        <f t="shared" si="1"/>
        <v>https://download.lenovo.com/Images/Parts/00HN000/00HN000_B.jpg</v>
      </c>
      <c r="O23" s="56" t="str">
        <f t="shared" si="2"/>
        <v>https://download.lenovo.com/Images/Parts/00HN000/00HN000_details.jpg</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406</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9"/>
      <c r="D24" s="49"/>
      <c r="E24" s="50"/>
      <c r="F24" s="50"/>
      <c r="G24" s="51" t="s">
        <v>371</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407</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9"/>
      <c r="D25" s="49"/>
      <c r="E25" s="50"/>
      <c r="F25" s="50"/>
      <c r="G25" s="51" t="s">
        <v>373</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408</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9"/>
      <c r="D26" s="49"/>
      <c r="E26" s="50"/>
      <c r="F26" s="50"/>
      <c r="G26" s="51" t="s">
        <v>376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407</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9"/>
      <c r="D27" s="49"/>
      <c r="E27" s="50"/>
      <c r="F27" s="50"/>
      <c r="G27" s="51" t="s">
        <v>378</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380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409</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9"/>
      <c r="D29" s="49"/>
      <c r="E29" s="50"/>
      <c r="F29" s="50"/>
      <c r="G29" s="51" t="s">
        <v>382</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410</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9"/>
      <c r="D31" s="49"/>
      <c r="E31" s="50"/>
      <c r="F31" s="50"/>
      <c r="G31" s="51"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411</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9"/>
      <c r="D33" s="49"/>
      <c r="E33" s="50"/>
      <c r="F33" s="50"/>
      <c r="G33" s="51" t="s">
        <v>389</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392</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412</v>
      </c>
      <c r="B36" s="62" t="s">
        <v>371</v>
      </c>
      <c r="C36" s="49"/>
      <c r="D36" s="49"/>
      <c r="E36" s="50"/>
      <c r="F36" s="50"/>
      <c r="G36" s="51"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414</v>
      </c>
      <c r="B37" s="62" t="s">
        <v>417</v>
      </c>
      <c r="C37" s="49"/>
      <c r="D37" s="49"/>
      <c r="E37" s="50"/>
      <c r="F37" s="50"/>
      <c r="G37" s="51" t="s">
        <v>395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400</v>
      </c>
      <c r="B1" s="49" t="b">
        <f>TRUE()</f>
        <v>1</v>
      </c>
      <c r="C1" t="s">
        <v>415</v>
      </c>
      <c r="D1" s="51" t="s">
        <v>371</v>
      </c>
      <c r="E1" t="s">
        <v>416</v>
      </c>
      <c r="F1" t="s">
        <v>413</v>
      </c>
      <c r="G1" t="s">
        <v>417</v>
      </c>
    </row>
    <row r="2" spans="1:7" x14ac:dyDescent="0.15">
      <c r="A2" t="s">
        <v>418</v>
      </c>
      <c r="B2" s="49" t="b">
        <f>FALSE()</f>
        <v>0</v>
      </c>
      <c r="C2" t="s">
        <v>375</v>
      </c>
      <c r="D2" s="51" t="s">
        <v>373</v>
      </c>
      <c r="E2" t="s">
        <v>419</v>
      </c>
      <c r="F2" t="s">
        <v>373</v>
      </c>
      <c r="G2" t="s">
        <v>405</v>
      </c>
    </row>
    <row r="3" spans="1:7" x14ac:dyDescent="0.15">
      <c r="A3" t="s">
        <v>420</v>
      </c>
      <c r="D3" s="51" t="s">
        <v>376</v>
      </c>
      <c r="E3" t="s">
        <v>421</v>
      </c>
      <c r="F3" t="s">
        <v>371</v>
      </c>
    </row>
    <row r="4" spans="1:7" x14ac:dyDescent="0.15">
      <c r="D4" s="51" t="s">
        <v>378</v>
      </c>
      <c r="E4" t="s">
        <v>422</v>
      </c>
      <c r="F4" t="s">
        <v>376</v>
      </c>
    </row>
    <row r="5" spans="1:7" x14ac:dyDescent="0.15">
      <c r="D5" s="51" t="s">
        <v>380</v>
      </c>
      <c r="E5" t="s">
        <v>423</v>
      </c>
      <c r="F5" t="s">
        <v>378</v>
      </c>
    </row>
    <row r="6" spans="1:7" x14ac:dyDescent="0.15">
      <c r="D6" s="51" t="s">
        <v>382</v>
      </c>
      <c r="E6" t="s">
        <v>424</v>
      </c>
      <c r="F6" t="s">
        <v>392</v>
      </c>
    </row>
    <row r="7" spans="1:7" x14ac:dyDescent="0.15">
      <c r="D7" s="51" t="s">
        <v>384</v>
      </c>
      <c r="E7" t="s">
        <v>425</v>
      </c>
      <c r="F7" t="s">
        <v>395</v>
      </c>
    </row>
    <row r="8" spans="1:7" x14ac:dyDescent="0.15">
      <c r="D8" s="51" t="s">
        <v>386</v>
      </c>
      <c r="E8" t="s">
        <v>426</v>
      </c>
      <c r="F8" t="s">
        <v>591</v>
      </c>
    </row>
    <row r="9" spans="1:7" x14ac:dyDescent="0.15">
      <c r="D9" s="51" t="s">
        <v>389</v>
      </c>
      <c r="E9" t="s">
        <v>427</v>
      </c>
      <c r="F9" t="s">
        <v>592</v>
      </c>
    </row>
    <row r="10" spans="1:7" x14ac:dyDescent="0.15">
      <c r="D10" s="51" t="s">
        <v>392</v>
      </c>
      <c r="E10" t="s">
        <v>428</v>
      </c>
    </row>
    <row r="11" spans="1:7" x14ac:dyDescent="0.15">
      <c r="D11" s="51" t="s">
        <v>394</v>
      </c>
      <c r="E11" t="s">
        <v>429</v>
      </c>
    </row>
    <row r="12" spans="1:7" x14ac:dyDescent="0.15">
      <c r="D12" s="51" t="s">
        <v>395</v>
      </c>
      <c r="E12" t="s">
        <v>430</v>
      </c>
    </row>
    <row r="13" spans="1:7" x14ac:dyDescent="0.15">
      <c r="D13" s="51" t="s">
        <v>397</v>
      </c>
      <c r="E13" t="s">
        <v>431</v>
      </c>
    </row>
    <row r="14" spans="1:7" x14ac:dyDescent="0.15">
      <c r="D14" s="51" t="s">
        <v>398</v>
      </c>
      <c r="E14" t="s">
        <v>432</v>
      </c>
    </row>
    <row r="15" spans="1:7" x14ac:dyDescent="0.15">
      <c r="D15" s="51" t="s">
        <v>401</v>
      </c>
      <c r="E15" t="s">
        <v>433</v>
      </c>
    </row>
    <row r="16" spans="1:7" x14ac:dyDescent="0.15">
      <c r="D16" s="51" t="s">
        <v>402</v>
      </c>
      <c r="E16" s="67" t="s">
        <v>434</v>
      </c>
    </row>
    <row r="17" spans="4:5" x14ac:dyDescent="0.15">
      <c r="D17" s="51" t="s">
        <v>403</v>
      </c>
      <c r="E17" t="s">
        <v>435</v>
      </c>
    </row>
    <row r="18" spans="4:5" x14ac:dyDescent="0.15">
      <c r="D18" s="51" t="s">
        <v>405</v>
      </c>
      <c r="E18" t="s">
        <v>436</v>
      </c>
    </row>
    <row r="19" spans="4:5" x14ac:dyDescent="0.15">
      <c r="D19" s="51" t="s">
        <v>391</v>
      </c>
      <c r="E19" t="s">
        <v>437</v>
      </c>
    </row>
    <row r="20" spans="4:5" x14ac:dyDescent="0.15">
      <c r="D20" s="51" t="s">
        <v>387</v>
      </c>
      <c r="E20" t="s">
        <v>438</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413</v>
      </c>
    </row>
    <row r="3" spans="1:2" x14ac:dyDescent="0.15">
      <c r="B3" s="48" t="s">
        <v>439</v>
      </c>
    </row>
    <row r="4" spans="1:2" x14ac:dyDescent="0.15">
      <c r="B4" s="48" t="s">
        <v>440</v>
      </c>
    </row>
    <row r="5" spans="1:2" x14ac:dyDescent="0.15">
      <c r="B5" s="48" t="s">
        <v>441</v>
      </c>
    </row>
    <row r="6" spans="1:2" x14ac:dyDescent="0.15">
      <c r="A6" t="s">
        <v>442</v>
      </c>
      <c r="B6" s="48" t="s">
        <v>443</v>
      </c>
    </row>
    <row r="7" spans="1:2" x14ac:dyDescent="0.15">
      <c r="B7" s="48" t="s">
        <v>444</v>
      </c>
    </row>
    <row r="8" spans="1:2" x14ac:dyDescent="0.15">
      <c r="A8" t="s">
        <v>40</v>
      </c>
      <c r="B8" s="48" t="s">
        <v>445</v>
      </c>
    </row>
    <row r="9" spans="1:2" x14ac:dyDescent="0.15">
      <c r="A9" t="s">
        <v>446</v>
      </c>
      <c r="B9" s="48" t="s">
        <v>447</v>
      </c>
    </row>
    <row r="10" spans="1:2" x14ac:dyDescent="0.15">
      <c r="B10" t="s">
        <v>448</v>
      </c>
    </row>
    <row r="11" spans="1:2" x14ac:dyDescent="0.15">
      <c r="B11" t="s">
        <v>449</v>
      </c>
    </row>
    <row r="14" spans="1:2" x14ac:dyDescent="0.15">
      <c r="B14" s="48" t="s">
        <v>450</v>
      </c>
    </row>
    <row r="20" spans="2:2" x14ac:dyDescent="0.15">
      <c r="B20" s="51" t="s">
        <v>371</v>
      </c>
    </row>
    <row r="21" spans="2:2" x14ac:dyDescent="0.15">
      <c r="B21" s="51" t="s">
        <v>373</v>
      </c>
    </row>
    <row r="22" spans="2:2" x14ac:dyDescent="0.15">
      <c r="B22" s="51" t="s">
        <v>376</v>
      </c>
    </row>
    <row r="23" spans="2:2" x14ac:dyDescent="0.15">
      <c r="B23" s="51" t="s">
        <v>378</v>
      </c>
    </row>
    <row r="24" spans="2:2" x14ac:dyDescent="0.15">
      <c r="B24" s="51" t="s">
        <v>380</v>
      </c>
    </row>
    <row r="25" spans="2:2" x14ac:dyDescent="0.15">
      <c r="B25" s="51" t="s">
        <v>382</v>
      </c>
    </row>
    <row r="26" spans="2:2" x14ac:dyDescent="0.15">
      <c r="B26" s="51" t="s">
        <v>384</v>
      </c>
    </row>
    <row r="27" spans="2:2" x14ac:dyDescent="0.15">
      <c r="B27" s="51" t="s">
        <v>386</v>
      </c>
    </row>
    <row r="28" spans="2:2" x14ac:dyDescent="0.15">
      <c r="B28" s="51" t="s">
        <v>389</v>
      </c>
    </row>
    <row r="29" spans="2:2" x14ac:dyDescent="0.15">
      <c r="B29" s="51" t="s">
        <v>392</v>
      </c>
    </row>
    <row r="30" spans="2:2" x14ac:dyDescent="0.15">
      <c r="B30" s="51" t="s">
        <v>394</v>
      </c>
    </row>
    <row r="31" spans="2:2" x14ac:dyDescent="0.15">
      <c r="B31" s="51" t="s">
        <v>395</v>
      </c>
    </row>
    <row r="32" spans="2:2" x14ac:dyDescent="0.15">
      <c r="B32" s="51" t="s">
        <v>397</v>
      </c>
    </row>
    <row r="33" spans="2:4" x14ac:dyDescent="0.15">
      <c r="B33" s="51" t="s">
        <v>398</v>
      </c>
    </row>
    <row r="34" spans="2:4" x14ac:dyDescent="0.15">
      <c r="B34" s="51" t="s">
        <v>401</v>
      </c>
      <c r="D34" s="48"/>
    </row>
    <row r="35" spans="2:4" x14ac:dyDescent="0.15">
      <c r="B35" s="51" t="s">
        <v>402</v>
      </c>
      <c r="D35" s="48"/>
    </row>
    <row r="36" spans="2:4" x14ac:dyDescent="0.15">
      <c r="B36" s="51" t="s">
        <v>403</v>
      </c>
      <c r="D36" s="48"/>
    </row>
    <row r="37" spans="2:4" x14ac:dyDescent="0.15">
      <c r="B37" s="51" t="s">
        <v>405</v>
      </c>
      <c r="D37" s="48"/>
    </row>
    <row r="38" spans="2:4" x14ac:dyDescent="0.15">
      <c r="B38" s="51" t="s">
        <v>391</v>
      </c>
      <c r="D38" s="48"/>
    </row>
    <row r="39" spans="2:4" x14ac:dyDescent="0.15">
      <c r="B39" s="51" t="s">
        <v>387</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371</v>
      </c>
    </row>
    <row r="3" spans="1:2" ht="16" x14ac:dyDescent="0.2">
      <c r="B3" s="68" t="s">
        <v>451</v>
      </c>
    </row>
    <row r="4" spans="1:2" ht="16" x14ac:dyDescent="0.2">
      <c r="B4" s="68" t="s">
        <v>452</v>
      </c>
    </row>
    <row r="5" spans="1:2" ht="16" x14ac:dyDescent="0.2">
      <c r="B5" s="68" t="s">
        <v>453</v>
      </c>
    </row>
    <row r="6" spans="1:2" ht="16" x14ac:dyDescent="0.2">
      <c r="B6" s="68" t="s">
        <v>454</v>
      </c>
    </row>
    <row r="7" spans="1:2" ht="16" x14ac:dyDescent="0.2">
      <c r="B7" s="68" t="s">
        <v>455</v>
      </c>
    </row>
    <row r="8" spans="1:2" x14ac:dyDescent="0.15">
      <c r="A8" t="s">
        <v>456</v>
      </c>
      <c r="B8" t="s">
        <v>457</v>
      </c>
    </row>
    <row r="9" spans="1:2" x14ac:dyDescent="0.15">
      <c r="A9" t="s">
        <v>458</v>
      </c>
      <c r="B9" t="s">
        <v>459</v>
      </c>
    </row>
    <row r="10" spans="1:2" x14ac:dyDescent="0.15">
      <c r="B10" t="s">
        <v>460</v>
      </c>
    </row>
    <row r="11" spans="1:2" x14ac:dyDescent="0.15">
      <c r="B11" t="s">
        <v>461</v>
      </c>
    </row>
    <row r="14" spans="1:2" x14ac:dyDescent="0.15">
      <c r="B14" t="s">
        <v>462</v>
      </c>
    </row>
    <row r="20" spans="2:2" x14ac:dyDescent="0.15">
      <c r="B20" t="s">
        <v>463</v>
      </c>
    </row>
    <row r="21" spans="2:2" x14ac:dyDescent="0.15">
      <c r="B21" t="s">
        <v>464</v>
      </c>
    </row>
    <row r="22" spans="2:2" x14ac:dyDescent="0.15">
      <c r="B22" t="s">
        <v>465</v>
      </c>
    </row>
    <row r="23" spans="2:2" x14ac:dyDescent="0.15">
      <c r="B23" t="s">
        <v>466</v>
      </c>
    </row>
    <row r="24" spans="2:2" x14ac:dyDescent="0.15">
      <c r="B24" t="s">
        <v>380</v>
      </c>
    </row>
    <row r="25" spans="2:2" x14ac:dyDescent="0.15">
      <c r="B25" t="s">
        <v>467</v>
      </c>
    </row>
    <row r="26" spans="2:2" x14ac:dyDescent="0.15">
      <c r="B26" t="s">
        <v>468</v>
      </c>
    </row>
    <row r="27" spans="2:2" x14ac:dyDescent="0.15">
      <c r="B27" t="s">
        <v>469</v>
      </c>
    </row>
    <row r="28" spans="2:2" x14ac:dyDescent="0.15">
      <c r="B28" t="s">
        <v>470</v>
      </c>
    </row>
    <row r="29" spans="2:2" x14ac:dyDescent="0.15">
      <c r="B29" t="s">
        <v>471</v>
      </c>
    </row>
    <row r="30" spans="2:2" x14ac:dyDescent="0.15">
      <c r="B30" t="s">
        <v>472</v>
      </c>
    </row>
    <row r="31" spans="2:2" x14ac:dyDescent="0.15">
      <c r="B31" t="s">
        <v>473</v>
      </c>
    </row>
    <row r="32" spans="2:2" x14ac:dyDescent="0.15">
      <c r="B32" t="s">
        <v>474</v>
      </c>
    </row>
    <row r="33" spans="2:2" x14ac:dyDescent="0.15">
      <c r="B33" t="s">
        <v>475</v>
      </c>
    </row>
    <row r="34" spans="2:2" x14ac:dyDescent="0.15">
      <c r="B34" t="s">
        <v>476</v>
      </c>
    </row>
    <row r="35" spans="2:2" x14ac:dyDescent="0.15">
      <c r="B35" t="s">
        <v>402</v>
      </c>
    </row>
    <row r="36" spans="2:2" x14ac:dyDescent="0.15">
      <c r="B36" t="s">
        <v>477</v>
      </c>
    </row>
    <row r="37" spans="2:2" x14ac:dyDescent="0.15">
      <c r="B37" t="s">
        <v>478</v>
      </c>
    </row>
    <row r="38" spans="2:2" x14ac:dyDescent="0.15">
      <c r="B38" t="s">
        <v>479</v>
      </c>
    </row>
    <row r="39" spans="2:2" x14ac:dyDescent="0.15">
      <c r="B39" t="s">
        <v>480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378</v>
      </c>
    </row>
    <row r="3" spans="1:2" x14ac:dyDescent="0.15">
      <c r="B3" s="48" t="s">
        <v>481</v>
      </c>
    </row>
    <row r="4" spans="1:2" x14ac:dyDescent="0.15">
      <c r="B4" s="48" t="s">
        <v>482</v>
      </c>
    </row>
    <row r="5" spans="1:2" x14ac:dyDescent="0.15">
      <c r="B5" s="48" t="s">
        <v>483</v>
      </c>
    </row>
    <row r="6" spans="1:2" x14ac:dyDescent="0.15">
      <c r="B6" s="48" t="s">
        <v>484</v>
      </c>
    </row>
    <row r="7" spans="1:2" x14ac:dyDescent="0.15">
      <c r="B7" s="48" t="s">
        <v>485</v>
      </c>
    </row>
    <row r="8" spans="1:2" x14ac:dyDescent="0.15">
      <c r="A8" t="s">
        <v>456</v>
      </c>
      <c r="B8" s="48" t="s">
        <v>486</v>
      </c>
    </row>
    <row r="9" spans="1:2" x14ac:dyDescent="0.15">
      <c r="A9" t="s">
        <v>458</v>
      </c>
      <c r="B9" s="48" t="s">
        <v>487</v>
      </c>
    </row>
    <row r="10" spans="1:2" x14ac:dyDescent="0.15">
      <c r="B10" s="48" t="s">
        <v>488</v>
      </c>
    </row>
    <row r="11" spans="1:2" x14ac:dyDescent="0.15">
      <c r="B11" s="48" t="s">
        <v>489</v>
      </c>
    </row>
    <row r="12" spans="1:2" x14ac:dyDescent="0.15">
      <c r="B12" s="48"/>
    </row>
    <row r="13" spans="1:2" x14ac:dyDescent="0.15">
      <c r="B13" s="48"/>
    </row>
    <row r="14" spans="1:2" x14ac:dyDescent="0.15">
      <c r="B14" s="48" t="s">
        <v>490</v>
      </c>
    </row>
    <row r="15" spans="1:2" x14ac:dyDescent="0.15">
      <c r="B15" s="48"/>
    </row>
    <row r="20" spans="2:2" x14ac:dyDescent="0.15">
      <c r="B20" t="s">
        <v>491</v>
      </c>
    </row>
    <row r="21" spans="2:2" x14ac:dyDescent="0.15">
      <c r="B21" t="s">
        <v>492</v>
      </c>
    </row>
    <row r="22" spans="2:2" x14ac:dyDescent="0.15">
      <c r="B22" t="s">
        <v>493</v>
      </c>
    </row>
    <row r="23" spans="2:2" x14ac:dyDescent="0.15">
      <c r="B23" t="s">
        <v>494</v>
      </c>
    </row>
    <row r="24" spans="2:2" x14ac:dyDescent="0.15">
      <c r="B24" t="s">
        <v>495</v>
      </c>
    </row>
    <row r="25" spans="2:2" x14ac:dyDescent="0.15">
      <c r="B25" t="s">
        <v>496</v>
      </c>
    </row>
    <row r="26" spans="2:2" x14ac:dyDescent="0.15">
      <c r="B26" t="s">
        <v>497</v>
      </c>
    </row>
    <row r="27" spans="2:2" x14ac:dyDescent="0.15">
      <c r="B27" t="s">
        <v>498</v>
      </c>
    </row>
    <row r="28" spans="2:2" x14ac:dyDescent="0.15">
      <c r="B28" t="s">
        <v>499</v>
      </c>
    </row>
    <row r="29" spans="2:2" x14ac:dyDescent="0.15">
      <c r="B29" t="s">
        <v>500</v>
      </c>
    </row>
    <row r="30" spans="2:2" x14ac:dyDescent="0.15">
      <c r="B30" t="s">
        <v>501</v>
      </c>
    </row>
    <row r="31" spans="2:2" x14ac:dyDescent="0.15">
      <c r="B31" t="s">
        <v>502</v>
      </c>
    </row>
    <row r="32" spans="2:2" x14ac:dyDescent="0.15">
      <c r="B32" t="s">
        <v>503</v>
      </c>
    </row>
    <row r="33" spans="2:2" x14ac:dyDescent="0.15">
      <c r="B33" t="s">
        <v>504</v>
      </c>
    </row>
    <row r="34" spans="2:2" x14ac:dyDescent="0.15">
      <c r="B34" t="s">
        <v>505</v>
      </c>
    </row>
    <row r="35" spans="2:2" x14ac:dyDescent="0.15">
      <c r="B35" t="s">
        <v>506</v>
      </c>
    </row>
    <row r="36" spans="2:2" x14ac:dyDescent="0.15">
      <c r="B36" t="s">
        <v>507</v>
      </c>
    </row>
    <row r="37" spans="2:2" x14ac:dyDescent="0.15">
      <c r="B37" t="s">
        <v>405</v>
      </c>
    </row>
    <row r="38" spans="2:2" x14ac:dyDescent="0.15">
      <c r="B38" t="s">
        <v>508</v>
      </c>
    </row>
    <row r="39" spans="2:2" x14ac:dyDescent="0.15">
      <c r="B39" t="s">
        <v>509</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373</v>
      </c>
    </row>
    <row r="3" spans="2:2" x14ac:dyDescent="0.15">
      <c r="B3" t="s">
        <v>510</v>
      </c>
    </row>
    <row r="4" spans="2:2" x14ac:dyDescent="0.15">
      <c r="B4" t="s">
        <v>511</v>
      </c>
    </row>
    <row r="5" spans="2:2" x14ac:dyDescent="0.15">
      <c r="B5" t="s">
        <v>512</v>
      </c>
    </row>
    <row r="6" spans="2:2" x14ac:dyDescent="0.15">
      <c r="B6" t="s">
        <v>513</v>
      </c>
    </row>
    <row r="7" spans="2:2" x14ac:dyDescent="0.15">
      <c r="B7" t="s">
        <v>514</v>
      </c>
    </row>
    <row r="8" spans="2:2" ht="16" x14ac:dyDescent="0.2">
      <c r="B8" s="68" t="s">
        <v>515</v>
      </c>
    </row>
    <row r="9" spans="2:2" x14ac:dyDescent="0.15">
      <c r="B9" t="s">
        <v>516</v>
      </c>
    </row>
    <row r="10" spans="2:2" x14ac:dyDescent="0.15">
      <c r="B10" s="48" t="s">
        <v>517</v>
      </c>
    </row>
    <row r="11" spans="2:2" x14ac:dyDescent="0.15">
      <c r="B11" s="48" t="s">
        <v>518</v>
      </c>
    </row>
    <row r="14" spans="2:2" x14ac:dyDescent="0.15">
      <c r="B14" t="s">
        <v>519</v>
      </c>
    </row>
    <row r="20" spans="2:2" x14ac:dyDescent="0.15">
      <c r="B20" t="s">
        <v>520</v>
      </c>
    </row>
    <row r="21" spans="2:2" x14ac:dyDescent="0.15">
      <c r="B21" t="s">
        <v>521</v>
      </c>
    </row>
    <row r="22" spans="2:2" x14ac:dyDescent="0.15">
      <c r="B22" t="s">
        <v>522</v>
      </c>
    </row>
    <row r="23" spans="2:2" x14ac:dyDescent="0.15">
      <c r="B23" t="s">
        <v>523</v>
      </c>
    </row>
    <row r="24" spans="2:2" x14ac:dyDescent="0.15">
      <c r="B24" t="s">
        <v>380</v>
      </c>
    </row>
    <row r="25" spans="2:2" x14ac:dyDescent="0.15">
      <c r="B25" t="s">
        <v>524</v>
      </c>
    </row>
    <row r="26" spans="2:2" x14ac:dyDescent="0.15">
      <c r="B26" t="s">
        <v>525</v>
      </c>
    </row>
    <row r="27" spans="2:2" x14ac:dyDescent="0.15">
      <c r="B27" t="s">
        <v>526</v>
      </c>
    </row>
    <row r="28" spans="2:2" x14ac:dyDescent="0.15">
      <c r="B28" t="s">
        <v>527</v>
      </c>
    </row>
    <row r="29" spans="2:2" x14ac:dyDescent="0.15">
      <c r="B29" t="s">
        <v>528</v>
      </c>
    </row>
    <row r="30" spans="2:2" x14ac:dyDescent="0.15">
      <c r="B30" t="s">
        <v>529</v>
      </c>
    </row>
    <row r="31" spans="2:2" x14ac:dyDescent="0.15">
      <c r="B31" t="s">
        <v>530</v>
      </c>
    </row>
    <row r="32" spans="2:2" x14ac:dyDescent="0.15">
      <c r="B32" t="s">
        <v>531</v>
      </c>
    </row>
    <row r="33" spans="2:2" x14ac:dyDescent="0.15">
      <c r="B33" t="s">
        <v>532</v>
      </c>
    </row>
    <row r="34" spans="2:2" x14ac:dyDescent="0.15">
      <c r="B34" t="s">
        <v>533</v>
      </c>
    </row>
    <row r="35" spans="2:2" x14ac:dyDescent="0.15">
      <c r="B35" t="s">
        <v>534</v>
      </c>
    </row>
    <row r="36" spans="2:2" x14ac:dyDescent="0.15">
      <c r="B36" t="s">
        <v>535</v>
      </c>
    </row>
    <row r="37" spans="2:2" x14ac:dyDescent="0.15">
      <c r="B37" t="s">
        <v>405</v>
      </c>
    </row>
    <row r="38" spans="2:2" x14ac:dyDescent="0.15">
      <c r="B38" t="s">
        <v>536</v>
      </c>
    </row>
    <row r="39" spans="2:2" x14ac:dyDescent="0.15">
      <c r="B39" t="s">
        <v>537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376</v>
      </c>
    </row>
    <row r="3" spans="2:2" ht="16" x14ac:dyDescent="0.2">
      <c r="B3" s="68" t="s">
        <v>538</v>
      </c>
    </row>
    <row r="4" spans="2:2" ht="16" x14ac:dyDescent="0.2">
      <c r="B4" s="68" t="s">
        <v>539</v>
      </c>
    </row>
    <row r="5" spans="2:2" x14ac:dyDescent="0.15">
      <c r="B5" t="s">
        <v>540</v>
      </c>
    </row>
    <row r="6" spans="2:2" ht="16" x14ac:dyDescent="0.2">
      <c r="B6" s="68" t="s">
        <v>541</v>
      </c>
    </row>
    <row r="7" spans="2:2" ht="16" x14ac:dyDescent="0.2">
      <c r="B7" s="68" t="s">
        <v>542</v>
      </c>
    </row>
    <row r="8" spans="2:2" x14ac:dyDescent="0.15">
      <c r="B8" t="s">
        <v>543</v>
      </c>
    </row>
    <row r="9" spans="2:2" x14ac:dyDescent="0.15">
      <c r="B9" s="69" t="s">
        <v>544</v>
      </c>
    </row>
    <row r="10" spans="2:2" x14ac:dyDescent="0.15">
      <c r="B10" t="s">
        <v>545</v>
      </c>
    </row>
    <row r="11" spans="2:2" x14ac:dyDescent="0.15">
      <c r="B11" t="s">
        <v>546</v>
      </c>
    </row>
    <row r="14" spans="2:2" ht="16" x14ac:dyDescent="0.2">
      <c r="B14" s="68" t="s">
        <v>547</v>
      </c>
    </row>
    <row r="20" spans="2:2" x14ac:dyDescent="0.15">
      <c r="B20" t="s">
        <v>548</v>
      </c>
    </row>
    <row r="21" spans="2:2" x14ac:dyDescent="0.15">
      <c r="B21" t="s">
        <v>549</v>
      </c>
    </row>
    <row r="22" spans="2:2" x14ac:dyDescent="0.15">
      <c r="B22" t="s">
        <v>493</v>
      </c>
    </row>
    <row r="23" spans="2:2" x14ac:dyDescent="0.15">
      <c r="B23" t="s">
        <v>550</v>
      </c>
    </row>
    <row r="24" spans="2:2" x14ac:dyDescent="0.15">
      <c r="B24" t="s">
        <v>380</v>
      </c>
    </row>
    <row r="25" spans="2:2" x14ac:dyDescent="0.15">
      <c r="B25" t="s">
        <v>551</v>
      </c>
    </row>
    <row r="26" spans="2:2" x14ac:dyDescent="0.15">
      <c r="B26" t="s">
        <v>497</v>
      </c>
    </row>
    <row r="27" spans="2:2" x14ac:dyDescent="0.15">
      <c r="B27" t="s">
        <v>552</v>
      </c>
    </row>
    <row r="28" spans="2:2" x14ac:dyDescent="0.15">
      <c r="B28" t="s">
        <v>553</v>
      </c>
    </row>
    <row r="29" spans="2:2" x14ac:dyDescent="0.15">
      <c r="B29" t="s">
        <v>554</v>
      </c>
    </row>
    <row r="30" spans="2:2" x14ac:dyDescent="0.15">
      <c r="B30" t="s">
        <v>555</v>
      </c>
    </row>
    <row r="31" spans="2:2" x14ac:dyDescent="0.15">
      <c r="B31" t="s">
        <v>556</v>
      </c>
    </row>
    <row r="32" spans="2:2" x14ac:dyDescent="0.15">
      <c r="B32" t="s">
        <v>557</v>
      </c>
    </row>
    <row r="33" spans="2:2" x14ac:dyDescent="0.15">
      <c r="B33" t="s">
        <v>558</v>
      </c>
    </row>
    <row r="34" spans="2:2" x14ac:dyDescent="0.15">
      <c r="B34" t="s">
        <v>559</v>
      </c>
    </row>
    <row r="35" spans="2:2" x14ac:dyDescent="0.15">
      <c r="B35" t="s">
        <v>534</v>
      </c>
    </row>
    <row r="36" spans="2:2" x14ac:dyDescent="0.15">
      <c r="B36" t="s">
        <v>560</v>
      </c>
    </row>
    <row r="37" spans="2:2" x14ac:dyDescent="0.15">
      <c r="B37" t="s">
        <v>478</v>
      </c>
    </row>
    <row r="38" spans="2:2" x14ac:dyDescent="0.15">
      <c r="B38" t="s">
        <v>561</v>
      </c>
    </row>
    <row r="39" spans="2:2" x14ac:dyDescent="0.15">
      <c r="B39" t="s">
        <v>562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392</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x14ac:dyDescent="0.15">
      <c r="B8" t="s">
        <v>568</v>
      </c>
    </row>
    <row r="9" spans="2:2" x14ac:dyDescent="0.15">
      <c r="B9" t="s">
        <v>569</v>
      </c>
    </row>
    <row r="10" spans="2:2" x14ac:dyDescent="0.15">
      <c r="B10" t="s">
        <v>570</v>
      </c>
    </row>
    <row r="11" spans="2:2" x14ac:dyDescent="0.15">
      <c r="B11"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380</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477</v>
      </c>
    </row>
    <row r="37" spans="2:2" x14ac:dyDescent="0.15">
      <c r="B37" t="s">
        <v>405</v>
      </c>
    </row>
    <row r="38" spans="2:2" x14ac:dyDescent="0.15">
      <c r="B38" t="s">
        <v>588</v>
      </c>
    </row>
    <row r="39" spans="2:2" x14ac:dyDescent="0.15">
      <c r="B39" t="s">
        <v>589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2022-08-07T14:52:49Z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