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8_{B9AD6980-686B-4345-9178-757E07677058}"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O6" i="1" l="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L43" i="1" l="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<sst xmlns="http://schemas.openxmlformats.org/spreadsheetml/2006/main" count="923" uniqueCount="753">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</sst>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T460s parent</v>
      </c>
      <c r="C4" s="29" t="s">
        <v>345</v>
      </c>
      <c r="D4" s="30">
        <f>Values!B14</f>
        <v>5714401460992</v>
      </c>
      <c r="E4" s="31" t="s">
        <v>346</v>
      </c>
      <c r="F4" s="28" t="str">
        <f>SUBSTITUTE(Values!B1, "{language}", "") &amp; " " &amp; Values!B3</f>
        <v>wymiana podświetlanej klawiatury  dla Lenovo Thinkpad T460s T470s</v>
      </c>
      <c r="G4" s="29" t="s">
        <v>345</v>
      </c>
      <c r="H4" s="27" t="str">
        <f>Values!B16</f>
        <v>computer-keyboards</v>
      </c>
      <c r="I4" s="27" t="str">
        <f>IF(ISBLANK(Values!E3),"","4730574031")</f>
        <v>4730574031</v>
      </c>
      <c r="J4" s="32" t="str">
        <f>Values!B13</f>
        <v>Lenovo T460s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T460s Regular - DE</v>
      </c>
      <c r="C5" s="32" t="str">
        <f>IF(ISBLANK(Values!E4),"","TellusRem")</f>
        <v>TellusRem</v>
      </c>
      <c r="D5" s="30">
        <f>IF(ISBLANK(Values!E4),"",Values!E4)</f>
        <v>5714401465010</v>
      </c>
      <c r="E5" s="31" t="str">
        <f>IF(ISBLANK(Values!E4),"","EAN")</f>
        <v>EAN</v>
      </c>
      <c r="F5" s="28" t="str">
        <f>IF(ISBLANK(Values!E4),"",IF(Values!J4, SUBSTITUTE(Values!$B$1, "{language}", Values!H4) &amp; " " &amp;Values!$B$3, SUBSTITUTE(Values!$B$2, "{language}", Values!$H4) &amp; " " &amp;Values!$B$3))</f>
        <v>wymiana niepodświetlanej klawiatury Niemiecki dla Lenovo Thinkpad T460s T470s</v>
      </c>
      <c r="G5" s="32" t="str">
        <f>IF(ISBLANK(Values!E4),"","TellusRem")</f>
        <v>TellusRem</v>
      </c>
      <c r="H5" s="27" t="str">
        <f>IF(ISBLANK(Values!E4),"",Values!$B$16)</f>
        <v>computer-keyboards</v>
      </c>
      <c r="I5" s="27" t="str">
        <f>IF(ISBLANK(Values!E4),"","4730574031")</f>
        <v>4730574031</v>
      </c>
      <c r="J5" s="39" t="str">
        <f>IF(ISBLANK(Values!E4),"",Values!F4 )</f>
        <v>Lenovo T460s Regular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https://raw.githubusercontent.com/PatrickVibild/TellusAmazonPictures/master/pictures/Lenovo/T460S/BL/DE/1.jpg</v>
      </c>
      <c r="N5" s="28" t="str">
        <f>IF(ISBLANK(Values!$F4),"",Values!N4)</f>
        <v>https://raw.githubusercontent.com/PatrickVibild/TellusAmazonPictures/master/pictures/Lenovo/T460S/BL/DE/2.jpg</v>
      </c>
      <c r="O5" s="28" t="str">
        <f>IF(ISBLANK(Values!$F4),"",Values!O4)</f>
        <v>https://raw.githubusercontent.com/PatrickVibild/TellusAmazonPictures/master/pictures/Lenovo/T460S/BL/DE/3.jpg</v>
      </c>
      <c r="P5" s="28" t="str">
        <f>IF(ISBLANK(Values!$F4),"",Values!P4)</f>
        <v>https://raw.githubusercontent.com/PatrickVibild/TellusAmazonPictures/master/pictures/Lenovo/T460S/BL/DE/4.jpg</v>
      </c>
      <c r="Q5" s="28" t="str">
        <f>IF(ISBLANK(Values!$F4),"",Values!Q4)</f>
        <v>https://raw.githubusercontent.com/PatrickVibild/TellusAmazonPictures/master/pictures/Lenovo/T460S/BL/DE/5.jpg</v>
      </c>
      <c r="R5" s="28" t="str">
        <f>IF(ISBLANK(Values!$F4),"",Values!R4)</f>
        <v>https://raw.githubusercontent.com/PatrickVibild/TellusAmazonPictures/master/pictures/Lenovo/T460S/BL/DE/6.jpg</v>
      </c>
      <c r="S5" s="28" t="str">
        <f>IF(ISBLANK(Values!$F4),"",Values!S4)</f>
        <v>https://raw.githubusercontent.com/PatrickVibild/TellusAmazonPictures/master/pictures/Lenovo/T460S/BL/DE/7.jpg</v>
      </c>
      <c r="T5" s="28" t="str">
        <f>IF(ISBLANK(Values!$F4),"",Values!T4)</f>
        <v>https://raw.githubusercontent.com/PatrickVibild/TellusAmazonPictures/master/pictures/Lenovo/T460S/BL/DE/8.jpg</v>
      </c>
      <c r="U5" s="28" t="str">
        <f>IF(ISBLANK(Values!$F4),"",Values!U4)</f>
        <v>https://raw.githubusercontent.com/PatrickVibild/TellusAmazonPictures/master/pictures/Lenovo/T460S/BL/DE/9.jpg</v>
      </c>
      <c r="W5" s="32" t="str">
        <f>IF(ISBLANK(Values!E4),"","Child")</f>
        <v>Child</v>
      </c>
      <c r="X5" s="32" t="str">
        <f>IF(ISBLANK(Values!E4),"",Values!$B$13)</f>
        <v>Lenovo T460s parent</v>
      </c>
      <c r="Y5" s="39" t="str">
        <f>IF(ISBLANK(Values!E4),"","Size-Color")</f>
        <v>Size-Color</v>
      </c>
      <c r="Z5" s="32" t="str">
        <f>IF(ISBLANK(Values!E4),"","variation")</f>
        <v>variation</v>
      </c>
      <c r="AA5" s="36"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T460s T470s.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T460s Regular - FR</v>
      </c>
      <c r="C6" s="32" t="str">
        <f>IF(ISBLANK(Values!E5),"","TellusRem")</f>
        <v>TellusRem</v>
      </c>
      <c r="D6" s="30">
        <f>IF(ISBLANK(Values!E5),"",Values!E5)</f>
        <v>5714401465027</v>
      </c>
      <c r="E6" s="31" t="str">
        <f>IF(ISBLANK(Values!E5),"","EAN")</f>
        <v>EAN</v>
      </c>
      <c r="F6" s="28" t="str">
        <f>IF(ISBLANK(Values!E5),"",IF(Values!J5, SUBSTITUTE(Values!$B$1, "{language}", Values!H5) &amp; " " &amp;Values!$B$3, SUBSTITUTE(Values!$B$2, "{language}", Values!$H5) &amp; " " &amp;Values!$B$3))</f>
        <v>wymiana niepodświetlanej klawiatury Francuski dla Lenovo Thinkpad T460s T470s</v>
      </c>
      <c r="G6" s="32" t="str">
        <f>IF(ISBLANK(Values!E5),"","TellusRem")</f>
        <v>TellusRem</v>
      </c>
      <c r="H6" s="27" t="str">
        <f>IF(ISBLANK(Values!E5),"",Values!$B$16)</f>
        <v>computer-keyboards</v>
      </c>
      <c r="I6" s="27" t="str">
        <f>IF(ISBLANK(Values!E5),"","4730574031")</f>
        <v>4730574031</v>
      </c>
      <c r="J6" s="39" t="str">
        <f>IF(ISBLANK(Values!E5),"",Values!F5 )</f>
        <v>Lenovo T460s Regular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https://raw.githubusercontent.com/PatrickVibild/TellusAmazonPictures/master/pictures/Lenovo/T460S/BL/FR/1.jpg</v>
      </c>
      <c r="N6" s="28" t="str">
        <f>IF(ISBLANK(Values!$F5),"",Values!N5)</f>
        <v>https://raw.githubusercontent.com/PatrickVibild/TellusAmazonPictures/master/pictures/Lenovo/T460S/BL/FR/2.jpg</v>
      </c>
      <c r="O6" s="28" t="str">
        <f>IF(ISBLANK(Values!$F5),"",Values!O5)</f>
        <v>https://raw.githubusercontent.com/PatrickVibild/TellusAmazonPictures/master/pictures/Lenovo/T460S/BL/FR/3.jpg</v>
      </c>
      <c r="P6" s="28" t="str">
        <f>IF(ISBLANK(Values!$F5),"",Values!P5)</f>
        <v>https://raw.githubusercontent.com/PatrickVibild/TellusAmazonPictures/master/pictures/Lenovo/T460S/BL/FR/4.jpg</v>
      </c>
      <c r="Q6" s="28" t="str">
        <f>IF(ISBLANK(Values!$F5),"",Values!Q5)</f>
        <v>https://raw.githubusercontent.com/PatrickVibild/TellusAmazonPictures/master/pictures/Lenovo/T460S/BL/FR/5.jpg</v>
      </c>
      <c r="R6" s="28" t="str">
        <f>IF(ISBLANK(Values!$F5),"",Values!R5)</f>
        <v>https://raw.githubusercontent.com/PatrickVibild/TellusAmazonPictures/master/pictures/Lenovo/T460S/BL/FR/6.jpg</v>
      </c>
      <c r="S6" s="28" t="str">
        <f>IF(ISBLANK(Values!$F5),"",Values!S5)</f>
        <v>https://raw.githubusercontent.com/PatrickVibild/TellusAmazonPictures/master/pictures/Lenovo/T460S/BL/FR/7.jpg</v>
      </c>
      <c r="T6" s="28" t="str">
        <f>IF(ISBLANK(Values!$F5),"",Values!T5)</f>
        <v>https://raw.githubusercontent.com/PatrickVibild/TellusAmazonPictures/master/pictures/Lenovo/T460S/BL/FR/8.jpg</v>
      </c>
      <c r="U6" s="28" t="str">
        <f>IF(ISBLANK(Values!$F5),"",Values!U5)</f>
        <v>https://raw.githubusercontent.com/PatrickVibild/TellusAmazonPictures/master/pictures/Lenovo/T460S/BL/FR/9.jpg</v>
      </c>
      <c r="W6" s="32" t="str">
        <f>IF(ISBLANK(Values!E5),"","Child")</f>
        <v>Child</v>
      </c>
      <c r="X6" s="32" t="str">
        <f>IF(ISBLANK(Values!E5),"",Values!$B$13)</f>
        <v>Lenovo T460s parent</v>
      </c>
      <c r="Y6" s="39" t="str">
        <f>IF(ISBLANK(Values!E5),"","Size-Color")</f>
        <v>Size-Color</v>
      </c>
      <c r="Z6" s="32" t="str">
        <f>IF(ISBLANK(Values!E5),"","variation")</f>
        <v>variation</v>
      </c>
      <c r="AA6" s="36"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T460s T470s.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T460s Regular - IT</v>
      </c>
      <c r="C7" s="32" t="str">
        <f>IF(ISBLANK(Values!E6),"","TellusRem")</f>
        <v>TellusRem</v>
      </c>
      <c r="D7" s="30">
        <f>IF(ISBLANK(Values!E6),"",Values!E6)</f>
        <v>5714401465034</v>
      </c>
      <c r="E7" s="31" t="str">
        <f>IF(ISBLANK(Values!E6),"","EAN")</f>
        <v>EAN</v>
      </c>
      <c r="F7" s="28" t="str">
        <f>IF(ISBLANK(Values!E6),"",IF(Values!J6, SUBSTITUTE(Values!$B$1, "{language}", Values!H6) &amp; " " &amp;Values!$B$3, SUBSTITUTE(Values!$B$2, "{language}", Values!$H6) &amp; " " &amp;Values!$B$3))</f>
        <v>wymiana niepodświetlanej klawiatury Włoski dla Lenovo Thinkpad T460s T470s</v>
      </c>
      <c r="G7" s="32" t="str">
        <f>IF(ISBLANK(Values!E6),"","TellusRem")</f>
        <v>TellusRem</v>
      </c>
      <c r="H7" s="27" t="str">
        <f>IF(ISBLANK(Values!E6),"",Values!$B$16)</f>
        <v>computer-keyboards</v>
      </c>
      <c r="I7" s="27" t="str">
        <f>IF(ISBLANK(Values!E6),"","4730574031")</f>
        <v>4730574031</v>
      </c>
      <c r="J7" s="39" t="str">
        <f>IF(ISBLANK(Values!E6),"",Values!F6 )</f>
        <v>Lenovo T460s Regular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https://raw.githubusercontent.com/PatrickVibild/TellusAmazonPictures/master/pictures/Lenovo/T460S/BL/IT/1.jpg</v>
      </c>
      <c r="N7" s="28" t="str">
        <f>IF(ISBLANK(Values!$F6),"",Values!N6)</f>
        <v>https://raw.githubusercontent.com/PatrickVibild/TellusAmazonPictures/master/pictures/Lenovo/T460S/BL/IT/2.jpg</v>
      </c>
      <c r="O7" s="28" t="str">
        <f>IF(ISBLANK(Values!$F6),"",Values!O6)</f>
        <v>https://raw.githubusercontent.com/PatrickVibild/TellusAmazonPictures/master/pictures/Lenovo/T460S/BL/IT/3.jpg</v>
      </c>
      <c r="P7" s="28" t="str">
        <f>IF(ISBLANK(Values!$F6),"",Values!P6)</f>
        <v>https://raw.githubusercontent.com/PatrickVibild/TellusAmazonPictures/master/pictures/Lenovo/T460S/BL/IT/4.jpg</v>
      </c>
      <c r="Q7" s="28" t="str">
        <f>IF(ISBLANK(Values!$F6),"",Values!Q6)</f>
        <v>https://raw.githubusercontent.com/PatrickVibild/TellusAmazonPictures/master/pictures/Lenovo/T460S/BL/IT/5.jpg</v>
      </c>
      <c r="R7" s="28" t="str">
        <f>IF(ISBLANK(Values!$F6),"",Values!R6)</f>
        <v>https://raw.githubusercontent.com/PatrickVibild/TellusAmazonPictures/master/pictures/Lenovo/T460S/BL/IT/6.jpg</v>
      </c>
      <c r="S7" s="28" t="str">
        <f>IF(ISBLANK(Values!$F6),"",Values!S6)</f>
        <v>https://raw.githubusercontent.com/PatrickVibild/TellusAmazonPictures/master/pictures/Lenovo/T460S/BL/IT/7.jpg</v>
      </c>
      <c r="T7" s="28" t="str">
        <f>IF(ISBLANK(Values!$F6),"",Values!T6)</f>
        <v>https://raw.githubusercontent.com/PatrickVibild/TellusAmazonPictures/master/pictures/Lenovo/T460S/BL/IT/8.jpg</v>
      </c>
      <c r="U7" s="28" t="str">
        <f>IF(ISBLANK(Values!$F6),"",Values!U6)</f>
        <v>https://raw.githubusercontent.com/PatrickVibild/TellusAmazonPictures/master/pictures/Lenovo/T460S/BL/IT/9.jpg</v>
      </c>
      <c r="W7" s="32" t="str">
        <f>IF(ISBLANK(Values!E6),"","Child")</f>
        <v>Child</v>
      </c>
      <c r="X7" s="32" t="str">
        <f>IF(ISBLANK(Values!E6),"",Values!$B$13)</f>
        <v>Lenovo T460s parent</v>
      </c>
      <c r="Y7" s="39" t="str">
        <f>IF(ISBLANK(Values!E6),"","Size-Color")</f>
        <v>Size-Color</v>
      </c>
      <c r="Z7" s="32" t="str">
        <f>IF(ISBLANK(Values!E6),"","variation")</f>
        <v>variation</v>
      </c>
      <c r="AA7" s="36"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T460s T470s.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T460s Regular - ES</v>
      </c>
      <c r="C8" s="32" t="str">
        <f>IF(ISBLANK(Values!E7),"","TellusRem")</f>
        <v>TellusRem</v>
      </c>
      <c r="D8" s="30">
        <f>IF(ISBLANK(Values!E7),"",Values!E7)</f>
        <v>5714401465041</v>
      </c>
      <c r="E8" s="31" t="str">
        <f>IF(ISBLANK(Values!E7),"","EAN")</f>
        <v>EAN</v>
      </c>
      <c r="F8" s="28" t="str">
        <f>IF(ISBLANK(Values!E7),"",IF(Values!J7, SUBSTITUTE(Values!$B$1, "{language}", Values!H7) &amp; " " &amp;Values!$B$3, SUBSTITUTE(Values!$B$2, "{language}", Values!$H7) &amp; " " &amp;Values!$B$3))</f>
        <v>wymiana niepodświetlanej klawiatury Hiszpański dla Lenovo Thinkpad T460s T470s</v>
      </c>
      <c r="G8" s="32" t="str">
        <f>IF(ISBLANK(Values!E7),"","TellusRem")</f>
        <v>TellusRem</v>
      </c>
      <c r="H8" s="27" t="str">
        <f>IF(ISBLANK(Values!E7),"",Values!$B$16)</f>
        <v>computer-keyboards</v>
      </c>
      <c r="I8" s="27" t="str">
        <f>IF(ISBLANK(Values!E7),"","4730574031")</f>
        <v>4730574031</v>
      </c>
      <c r="J8" s="39" t="str">
        <f>IF(ISBLANK(Values!E7),"",Values!F7 )</f>
        <v>Lenovo T460s Regular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https://raw.githubusercontent.com/PatrickVibild/TellusAmazonPictures/master/pictures/Lenovo/T460S/BL/ES/1.jpg</v>
      </c>
      <c r="N8" s="28" t="str">
        <f>IF(ISBLANK(Values!$F7),"",Values!N7)</f>
        <v>https://raw.githubusercontent.com/PatrickVibild/TellusAmazonPictures/master/pictures/Lenovo/T460S/BL/ES/2.jpg</v>
      </c>
      <c r="O8" s="28" t="str">
        <f>IF(ISBLANK(Values!$F7),"",Values!O7)</f>
        <v>https://raw.githubusercontent.com/PatrickVibild/TellusAmazonPictures/master/pictures/Lenovo/T460S/BL/ES/3.jpg</v>
      </c>
      <c r="P8" s="28" t="str">
        <f>IF(ISBLANK(Values!$F7),"",Values!P7)</f>
        <v>https://raw.githubusercontent.com/PatrickVibild/TellusAmazonPictures/master/pictures/Lenovo/T460S/BL/ES/4.jpg</v>
      </c>
      <c r="Q8" s="28" t="str">
        <f>IF(ISBLANK(Values!$F7),"",Values!Q7)</f>
        <v>https://raw.githubusercontent.com/PatrickVibild/TellusAmazonPictures/master/pictures/Lenovo/T460S/BL/ES/5.jpg</v>
      </c>
      <c r="R8" s="28" t="str">
        <f>IF(ISBLANK(Values!$F7),"",Values!R7)</f>
        <v>https://raw.githubusercontent.com/PatrickVibild/TellusAmazonPictures/master/pictures/Lenovo/T460S/BL/ES/6.jpg</v>
      </c>
      <c r="S8" s="28" t="str">
        <f>IF(ISBLANK(Values!$F7),"",Values!S7)</f>
        <v>https://raw.githubusercontent.com/PatrickVibild/TellusAmazonPictures/master/pictures/Lenovo/T460S/BL/ES/7.jpg</v>
      </c>
      <c r="T8" s="28" t="str">
        <f>IF(ISBLANK(Values!$F7),"",Values!T7)</f>
        <v>https://raw.githubusercontent.com/PatrickVibild/TellusAmazonPictures/master/pictures/Lenovo/T460S/BL/ES/8.jpg</v>
      </c>
      <c r="U8" s="28" t="str">
        <f>IF(ISBLANK(Values!$F7),"",Values!U7)</f>
        <v>https://raw.githubusercontent.com/PatrickVibild/TellusAmazonPictures/master/pictures/Lenovo/T460S/BL/ES/9.jpg</v>
      </c>
      <c r="W8" s="32" t="str">
        <f>IF(ISBLANK(Values!E7),"","Child")</f>
        <v>Child</v>
      </c>
      <c r="X8" s="32" t="str">
        <f>IF(ISBLANK(Values!E7),"",Values!$B$13)</f>
        <v>Lenovo T460s parent</v>
      </c>
      <c r="Y8" s="39" t="str">
        <f>IF(ISBLANK(Values!E7),"","Size-Color")</f>
        <v>Size-Color</v>
      </c>
      <c r="Z8" s="32" t="str">
        <f>IF(ISBLANK(Values!E7),"","variation")</f>
        <v>variation</v>
      </c>
      <c r="AA8" s="36"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T460s T470s.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T460s Regular - UK</v>
      </c>
      <c r="C9" s="32" t="str">
        <f>IF(ISBLANK(Values!E8),"","TellusRem")</f>
        <v>TellusRem</v>
      </c>
      <c r="D9" s="30">
        <f>IF(ISBLANK(Values!E8),"",Values!E8)</f>
        <v>5714401465058</v>
      </c>
      <c r="E9" s="31" t="str">
        <f>IF(ISBLANK(Values!E8),"","EAN")</f>
        <v>EAN</v>
      </c>
      <c r="F9" s="28" t="str">
        <f>IF(ISBLANK(Values!E8),"",IF(Values!J8, SUBSTITUTE(Values!$B$1, "{language}", Values!H8) &amp; " " &amp;Values!$B$3, SUBSTITUTE(Values!$B$2, "{language}", Values!$H8) &amp; " " &amp;Values!$B$3))</f>
        <v>wymiana niepodświetlanej klawiatury Wielka Brytania dla Lenovo Thinkpad T460s T470s</v>
      </c>
      <c r="G9" s="32" t="str">
        <f>IF(ISBLANK(Values!E8),"","TellusRem")</f>
        <v>TellusRem</v>
      </c>
      <c r="H9" s="27" t="str">
        <f>IF(ISBLANK(Values!E8),"",Values!$B$16)</f>
        <v>computer-keyboards</v>
      </c>
      <c r="I9" s="27" t="str">
        <f>IF(ISBLANK(Values!E8),"","4730574031")</f>
        <v>4730574031</v>
      </c>
      <c r="J9" s="39" t="str">
        <f>IF(ISBLANK(Values!E8),"",Values!F8 )</f>
        <v>Lenovo T460s Regular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https://raw.githubusercontent.com/PatrickVibild/TellusAmazonPictures/master/pictures/Lenovo/T460S/BL/UK/1.jpg</v>
      </c>
      <c r="N9" s="28" t="str">
        <f>IF(ISBLANK(Values!$F8),"",Values!N8)</f>
        <v>https://raw.githubusercontent.com/PatrickVibild/TellusAmazonPictures/master/pictures/Lenovo/T460S/BL/UK/2.jpg</v>
      </c>
      <c r="O9" s="28" t="str">
        <f>IF(ISBLANK(Values!$F8),"",Values!O8)</f>
        <v>https://raw.githubusercontent.com/PatrickVibild/TellusAmazonPictures/master/pictures/Lenovo/T460S/BL/UK/3.jpg</v>
      </c>
      <c r="P9" s="28" t="str">
        <f>IF(ISBLANK(Values!$F8),"",Values!P8)</f>
        <v>https://raw.githubusercontent.com/PatrickVibild/TellusAmazonPictures/master/pictures/Lenovo/T460S/BL/UK/4.jpg</v>
      </c>
      <c r="Q9" s="28" t="str">
        <f>IF(ISBLANK(Values!$F8),"",Values!Q8)</f>
        <v>https://raw.githubusercontent.com/PatrickVibild/TellusAmazonPictures/master/pictures/Lenovo/T460S/BL/UK/5.jpg</v>
      </c>
      <c r="R9" s="28" t="str">
        <f>IF(ISBLANK(Values!$F8),"",Values!R8)</f>
        <v>https://raw.githubusercontent.com/PatrickVibild/TellusAmazonPictures/master/pictures/Lenovo/T460S/BL/UK/6.jpg</v>
      </c>
      <c r="S9" s="28" t="str">
        <f>IF(ISBLANK(Values!$F8),"",Values!S8)</f>
        <v>https://raw.githubusercontent.com/PatrickVibild/TellusAmazonPictures/master/pictures/Lenovo/T460S/BL/UK/7.jpg</v>
      </c>
      <c r="T9" s="28" t="str">
        <f>IF(ISBLANK(Values!$F8),"",Values!T8)</f>
        <v>https://raw.githubusercontent.com/PatrickVibild/TellusAmazonPictures/master/pictures/Lenovo/T460S/BL/UK/8.jpg</v>
      </c>
      <c r="U9" s="28" t="str">
        <f>IF(ISBLANK(Values!$F8),"",Values!U8)</f>
        <v>https://raw.githubusercontent.com/PatrickVibild/TellusAmazonPictures/master/pictures/Lenovo/T460S/BL/UK/9.jpg</v>
      </c>
      <c r="W9" s="32" t="str">
        <f>IF(ISBLANK(Values!E8),"","Child")</f>
        <v>Child</v>
      </c>
      <c r="X9" s="32" t="str">
        <f>IF(ISBLANK(Values!E8),"",Values!$B$13)</f>
        <v>Lenovo T460s parent</v>
      </c>
      <c r="Y9" s="39" t="str">
        <f>IF(ISBLANK(Values!E8),"","Size-Color")</f>
        <v>Size-Color</v>
      </c>
      <c r="Z9" s="32" t="str">
        <f>IF(ISBLANK(Values!E8),"","variation")</f>
        <v>variation</v>
      </c>
      <c r="AA9" s="36"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T460s T470s.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T460s Regular - NOR</v>
      </c>
      <c r="C10" s="32" t="str">
        <f>IF(ISBLANK(Values!E9),"","TellusRem")</f>
        <v>TellusRem</v>
      </c>
      <c r="D10" s="30">
        <f>IF(ISBLANK(Values!E9),"",Values!E9)</f>
        <v>5714401465065</v>
      </c>
      <c r="E10" s="31" t="str">
        <f>IF(ISBLANK(Values!E9),"","EAN")</f>
        <v>EAN</v>
      </c>
      <c r="F10" s="28" t="str">
        <f>IF(ISBLANK(Values!E9),"",IF(Values!J9, SUBSTITUTE(Values!$B$1, "{language}", Values!H9) &amp; " " &amp;Values!$B$3, SUBSTITUTE(Values!$B$2, "{language}", Values!$H9) &amp; " " &amp;Values!$B$3))</f>
        <v>wymiana niepodświetlanej klawiatury Skandynawski – nordycki dla Lenovo Thinkpad T460s T470s</v>
      </c>
      <c r="G10" s="32" t="str">
        <f>IF(ISBLANK(Values!E9),"","TellusRem")</f>
        <v>TellusRem</v>
      </c>
      <c r="H10" s="27" t="str">
        <f>IF(ISBLANK(Values!E9),"",Values!$B$16)</f>
        <v>computer-keyboards</v>
      </c>
      <c r="I10" s="27" t="str">
        <f>IF(ISBLANK(Values!E9),"","4730574031")</f>
        <v>4730574031</v>
      </c>
      <c r="J10" s="39" t="str">
        <f>IF(ISBLANK(Values!E9),"",Values!F9 )</f>
        <v>Lenovo T460s Regular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https://raw.githubusercontent.com/PatrickVibild/TellusAmazonPictures/master/pictures/Lenovo/T460S/BL/NOR/1.jpg</v>
      </c>
      <c r="N10" s="28" t="str">
        <f>IF(ISBLANK(Values!$F9),"",Values!N9)</f>
        <v>https://raw.githubusercontent.com/PatrickVibild/TellusAmazonPictures/master/pictures/Lenovo/T460S/BL/NOR/2.jpg</v>
      </c>
      <c r="O10" s="28" t="str">
        <f>IF(ISBLANK(Values!$F9),"",Values!O9)</f>
        <v>https://raw.githubusercontent.com/PatrickVibild/TellusAmazonPictures/master/pictures/Lenovo/T460S/BL/NOR/3.jpg</v>
      </c>
      <c r="P10" s="28" t="str">
        <f>IF(ISBLANK(Values!$F9),"",Values!P9)</f>
        <v>https://raw.githubusercontent.com/PatrickVibild/TellusAmazonPictures/master/pictures/Lenovo/T460S/BL/NOR/4.jpg</v>
      </c>
      <c r="Q10" s="28" t="str">
        <f>IF(ISBLANK(Values!$F9),"",Values!Q9)</f>
        <v>https://raw.githubusercontent.com/PatrickVibild/TellusAmazonPictures/master/pictures/Lenovo/T460S/BL/NOR/5.jpg</v>
      </c>
      <c r="R10" s="28" t="str">
        <f>IF(ISBLANK(Values!$F9),"",Values!R9)</f>
        <v>https://raw.githubusercontent.com/PatrickVibild/TellusAmazonPictures/master/pictures/Lenovo/T460S/BL/NOR/6.jpg</v>
      </c>
      <c r="S10" s="28" t="str">
        <f>IF(ISBLANK(Values!$F9),"",Values!S9)</f>
        <v>https://raw.githubusercontent.com/PatrickVibild/TellusAmazonPictures/master/pictures/Lenovo/T460S/BL/NOR/7.jpg</v>
      </c>
      <c r="T10" s="28" t="str">
        <f>IF(ISBLANK(Values!$F9),"",Values!T9)</f>
        <v>https://raw.githubusercontent.com/PatrickVibild/TellusAmazonPictures/master/pictures/Lenovo/T460S/BL/NOR/8.jpg</v>
      </c>
      <c r="U10" s="28" t="str">
        <f>IF(ISBLANK(Values!$F9),"",Values!U9)</f>
        <v>https://raw.githubusercontent.com/PatrickVibild/TellusAmazonPictures/master/pictures/Lenovo/T460S/BL/NOR/9.jpg</v>
      </c>
      <c r="W10" s="32" t="str">
        <f>IF(ISBLANK(Values!E9),"","Child")</f>
        <v>Child</v>
      </c>
      <c r="X10" s="32" t="str">
        <f>IF(ISBLANK(Values!E9),"",Values!$B$13)</f>
        <v>Lenovo T460s parent</v>
      </c>
      <c r="Y10" s="39" t="str">
        <f>IF(ISBLANK(Values!E9),"","Size-Color")</f>
        <v>Size-Color</v>
      </c>
      <c r="Z10" s="32" t="str">
        <f>IF(ISBLANK(Values!E9),"","variation")</f>
        <v>variation</v>
      </c>
      <c r="AA10" s="36"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Lenovo T460s T470s.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T460s Regular - BE</v>
      </c>
      <c r="C11" s="32" t="str">
        <f>IF(ISBLANK(Values!E10),"","TellusRem")</f>
        <v>TellusRem</v>
      </c>
      <c r="D11" s="30">
        <f>IF(ISBLANK(Values!E10),"",Values!E10)</f>
        <v>5714401465072</v>
      </c>
      <c r="E11" s="31" t="str">
        <f>IF(ISBLANK(Values!E10),"","EAN")</f>
        <v>EAN</v>
      </c>
      <c r="F11" s="28" t="str">
        <f>IF(ISBLANK(Values!E10),"",IF(Values!J10, SUBSTITUTE(Values!$B$1, "{language}", Values!H10) &amp; " " &amp;Values!$B$3, SUBSTITUTE(Values!$B$2, "{language}", Values!$H10) &amp; " " &amp;Values!$B$3))</f>
        <v>wymiana niepodświetlanej klawiatury Belgijski dla Lenovo Thinkpad T460s T470s</v>
      </c>
      <c r="G11" s="32" t="str">
        <f>IF(ISBLANK(Values!E10),"","TellusRem")</f>
        <v>TellusRem</v>
      </c>
      <c r="H11" s="27" t="str">
        <f>IF(ISBLANK(Values!E10),"",Values!$B$16)</f>
        <v>computer-keyboards</v>
      </c>
      <c r="I11" s="27" t="str">
        <f>IF(ISBLANK(Values!E10),"","4730574031")</f>
        <v>4730574031</v>
      </c>
      <c r="J11" s="39" t="str">
        <f>IF(ISBLANK(Values!E10),"",Values!F10 )</f>
        <v>Lenovo T460s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https://download.lenovo.com/Images/Parts/01YR052/01YR052_A.jpg</v>
      </c>
      <c r="N11" s="28" t="str">
        <f>IF(ISBLANK(Values!$F10),"",Values!N10)</f>
        <v>https://download.lenovo.com/Images/Parts/01YR052/01YR052_B.jpg</v>
      </c>
      <c r="O11" s="28" t="str">
        <f>IF(ISBLANK(Values!$F10),"",Values!O10)</f>
        <v>https://download.lenovo.com/Images/Parts/01YR052/01YR052_details.jpg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T460s parent</v>
      </c>
      <c r="Y11" s="39" t="str">
        <f>IF(ISBLANK(Values!E10),"","Size-Color")</f>
        <v>Size-Color</v>
      </c>
      <c r="Z11" s="32" t="str">
        <f>IF(ISBLANK(Values!E10),"","variation")</f>
        <v>variation</v>
      </c>
      <c r="AA11" s="36"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41"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4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BEZ podświetlenia.</v>
      </c>
      <c r="AM11" s="1" t="str">
        <f>SUBSTITUTE(IF(ISBLANK(Values!E10),"",Values!$B$27), "{model}", Values!$B$3)</f>
        <v>👉 KOMPATYBILNY Z — Lenovo T460s T470s. Proszę dokładnie sprawdzić zdjęcie i opis przed zakupem jakiejkolwiek klawiatury. Gwarantuje to, że otrzymasz odpowiednią klawiaturę laptopa dla swojego komputera. Super łatwa instalacja.</v>
      </c>
      <c r="AT11" s="28" t="str">
        <f>IF(ISBLANK(Values!E10),"",Values!H10)</f>
        <v>Belgijski</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27" t="str">
        <f>IF(ISBLANK(Values!E10),"","Parts")</f>
        <v>Parts</v>
      </c>
      <c r="DP11" s="27" t="str">
        <f>IF(ISBLANK(Values!E10),"",Values!$B$31)</f>
        <v>Gwarancja 6 miesięcy od daty dostawy. W przypadku awarii klawiatury zostanie wysłane nowe urządzenie lub część zamienna do klawiatury produktu. W przypadku braku towaru w magazynie następuje zwrot pieniędzy.</v>
      </c>
      <c r="DS11" s="31"/>
      <c r="DY11" t="str">
        <f>IF(ISBLANK(Values!$E10), "", "not_applicable")</f>
        <v>not_applicable</v>
      </c>
      <c r="DZ11" s="31"/>
      <c r="EA11" s="31"/>
      <c r="EB11" s="31"/>
      <c r="EC11" s="31"/>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T460s Regular - BG</v>
      </c>
      <c r="C12" s="32" t="str">
        <f>IF(ISBLANK(Values!E11),"","TellusRem")</f>
        <v>TellusRem</v>
      </c>
      <c r="D12" s="30">
        <f>IF(ISBLANK(Values!E11),"",Values!E11)</f>
        <v>5714401465089</v>
      </c>
      <c r="E12" s="31" t="str">
        <f>IF(ISBLANK(Values!E11),"","EAN")</f>
        <v>EAN</v>
      </c>
      <c r="F12" s="28" t="str">
        <f>IF(ISBLANK(Values!E11),"",IF(Values!J11, SUBSTITUTE(Values!$B$1, "{language}", Values!H11) &amp; " " &amp;Values!$B$3, SUBSTITUTE(Values!$B$2, "{language}", Values!$H11) &amp; " " &amp;Values!$B$3))</f>
        <v>wymiana niepodświetlanej klawiatury Bułgarski dla Lenovo Thinkpad T460s T470s</v>
      </c>
      <c r="G12" s="32" t="str">
        <f>IF(ISBLANK(Values!E11),"","TellusRem")</f>
        <v>TellusRem</v>
      </c>
      <c r="H12" s="27" t="str">
        <f>IF(ISBLANK(Values!E11),"",Values!$B$16)</f>
        <v>computer-keyboards</v>
      </c>
      <c r="I12" s="27" t="str">
        <f>IF(ISBLANK(Values!E11),"","4730574031")</f>
        <v>4730574031</v>
      </c>
      <c r="J12" s="39" t="str">
        <f>IF(ISBLANK(Values!E11),"",Values!F11 )</f>
        <v>Lenovo T460s Regular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T460s parent</v>
      </c>
      <c r="Y12" s="39" t="str">
        <f>IF(ISBLANK(Values!E11),"","Size-Color")</f>
        <v>Size-Color</v>
      </c>
      <c r="Z12" s="32" t="str">
        <f>IF(ISBLANK(Values!E11),"","variation")</f>
        <v>variation</v>
      </c>
      <c r="AA12" s="36"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41"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4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BEZ podświetlenia.</v>
      </c>
      <c r="AM12" s="1" t="str">
        <f>SUBSTITUTE(IF(ISBLANK(Values!E11),"",Values!$B$27), "{model}", Values!$B$3)</f>
        <v>👉 KOMPATYBILNY Z — Lenovo T460s T470s. Proszę dokładnie sprawdzić zdjęcie i opis przed zakupem jakiejkolwiek klawiatury. Gwarantuje to, że otrzymasz odpowiednią klawiaturę laptopa dla swojego komputera. Super łatwa instalacja.</v>
      </c>
      <c r="AT12" s="28" t="str">
        <f>IF(ISBLANK(Values!E11),"",Values!H11)</f>
        <v>Bułgarski</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27" t="str">
        <f>IF(ISBLANK(Values!E11),"","Parts")</f>
        <v>Parts</v>
      </c>
      <c r="DP12" s="27" t="str">
        <f>IF(ISBLANK(Values!E11),"",Values!$B$31)</f>
        <v>Gwarancja 6 miesięcy od daty dostawy. W przypadku awarii klawiatury zostanie wysłane nowe urządzenie lub część zamienna do klawiatury produktu. W przypadku braku towaru w magazynie następuje zwrot pieniędzy.</v>
      </c>
      <c r="DS12" s="31"/>
      <c r="DY12" t="str">
        <f>IF(ISBLANK(Values!$E11), "", "not_applicable")</f>
        <v>not_applicable</v>
      </c>
      <c r="DZ12" s="31"/>
      <c r="EA12" s="31"/>
      <c r="EB12" s="31"/>
      <c r="EC12" s="31"/>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T460s Regular - CZ</v>
      </c>
      <c r="C13" s="32" t="str">
        <f>IF(ISBLANK(Values!E12),"","TellusRem")</f>
        <v>TellusRem</v>
      </c>
      <c r="D13" s="30">
        <f>IF(ISBLANK(Values!E12),"",Values!E12)</f>
        <v>5714401465096</v>
      </c>
      <c r="E13" s="31" t="str">
        <f>IF(ISBLANK(Values!E12),"","EAN")</f>
        <v>EAN</v>
      </c>
      <c r="F13" s="28" t="str">
        <f>IF(ISBLANK(Values!E12),"",IF(Values!J12, SUBSTITUTE(Values!$B$1, "{language}", Values!H12) &amp; " " &amp;Values!$B$3, SUBSTITUTE(Values!$B$2, "{language}", Values!$H12) &amp; " " &amp;Values!$B$3))</f>
        <v>wymiana niepodświetlanej klawiatury Czech dla Lenovo Thinkpad T460s T470s</v>
      </c>
      <c r="G13" s="32" t="str">
        <f>IF(ISBLANK(Values!E12),"","TellusRem")</f>
        <v>TellusRem</v>
      </c>
      <c r="H13" s="27" t="str">
        <f>IF(ISBLANK(Values!E12),"",Values!$B$16)</f>
        <v>computer-keyboards</v>
      </c>
      <c r="I13" s="27" t="str">
        <f>IF(ISBLANK(Values!E12),"","4730574031")</f>
        <v>4730574031</v>
      </c>
      <c r="J13" s="39" t="str">
        <f>IF(ISBLANK(Values!E12),"",Values!F12 )</f>
        <v>Lenovo T460s Regular - CZ</v>
      </c>
      <c r="K13" s="29" t="str">
        <f>IF(IF(ISBLANK(Values!E12),"",IF(Values!J12, Values!$B$4, Values!$B$5))=0,"",IF(ISBLANK(Values!E12),"",IF(Values!J12, Values!$B$4, Values!$B$5)))</f>
        <v/>
      </c>
      <c r="L13" s="40">
        <f>IF(ISBLANK(Values!E12),"",IF($CO13="DEFAULT", Values!$B$18, ""))</f>
        <v>5</v>
      </c>
      <c r="M13" s="28" t="str">
        <f>IF(ISBLANK(Values!E12),"",Values!$M12)</f>
        <v>https://download.lenovo.com/Images/Parts/01YT108/01YT108_A.jpg</v>
      </c>
      <c r="N13" s="28" t="str">
        <f>IF(ISBLANK(Values!$F12),"",Values!N12)</f>
        <v>https://download.lenovo.com/Images/Parts/01YT108/01YT108_B.jpg</v>
      </c>
      <c r="O13" s="28" t="str">
        <f>IF(ISBLANK(Values!$F12),"",Values!O12)</f>
        <v>https://download.lenovo.com/Images/Parts/01YT108/01YT108_details.jpg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T460s parent</v>
      </c>
      <c r="Y13" s="39" t="str">
        <f>IF(ISBLANK(Values!E12),"","Size-Color")</f>
        <v>Size-Color</v>
      </c>
      <c r="Z13" s="32" t="str">
        <f>IF(ISBLANK(Values!E12),"","variation")</f>
        <v>variation</v>
      </c>
      <c r="AA13" s="36"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BEZ podświetlenia.</v>
      </c>
      <c r="AM13" s="1" t="str">
        <f>SUBSTITUTE(IF(ISBLANK(Values!E12),"",Values!$B$27), "{model}", Values!$B$3)</f>
        <v>👉 KOMPATYBILNY Z — Lenovo T460s T470s. Proszę dokładnie sprawdzić zdjęcie i opis przed zakupem jakiejkolwiek klawiatury. Gwarantuje to, że otrzymasz odpowiednią klawiaturę laptopa dla swojego komputera. Super łatwa instalacja.</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T460s Regular - DK</v>
      </c>
      <c r="C14" s="32" t="str">
        <f>IF(ISBLANK(Values!E13),"","TellusRem")</f>
        <v>TellusRem</v>
      </c>
      <c r="D14" s="30">
        <f>IF(ISBLANK(Values!E13),"",Values!E13)</f>
        <v>5714401465102</v>
      </c>
      <c r="E14" s="31" t="str">
        <f>IF(ISBLANK(Values!E13),"","EAN")</f>
        <v>EAN</v>
      </c>
      <c r="F14" s="28" t="str">
        <f>IF(ISBLANK(Values!E13),"",IF(Values!J13, SUBSTITUTE(Values!$B$1, "{language}", Values!H13) &amp; " " &amp;Values!$B$3, SUBSTITUTE(Values!$B$2, "{language}", Values!$H13) &amp; " " &amp;Values!$B$3))</f>
        <v>wymiana niepodświetlanej klawiatury Duński dla Lenovo Thinkpad T460s T470s</v>
      </c>
      <c r="G14" s="32" t="str">
        <f>IF(ISBLANK(Values!E13),"","TellusRem")</f>
        <v>TellusRem</v>
      </c>
      <c r="H14" s="27" t="str">
        <f>IF(ISBLANK(Values!E13),"",Values!$B$16)</f>
        <v>computer-keyboards</v>
      </c>
      <c r="I14" s="27" t="str">
        <f>IF(ISBLANK(Values!E13),"","4730574031")</f>
        <v>4730574031</v>
      </c>
      <c r="J14" s="39" t="str">
        <f>IF(ISBLANK(Values!E13),"",Values!F13 )</f>
        <v>Lenovo T460s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https://download.lenovo.com/Images/Parts/01YR055/01YR055_A.jpg</v>
      </c>
      <c r="N14" s="28" t="str">
        <f>IF(ISBLANK(Values!$F13),"",Values!N13)</f>
        <v>https://download.lenovo.com/Images/Parts/01YR055/01YR055_B.jpg</v>
      </c>
      <c r="O14" s="28" t="str">
        <f>IF(ISBLANK(Values!$F13),"",Values!O13)</f>
        <v>https://download.lenovo.com/Images/Parts/01YR055/01YR055_details.jpg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T460s parent</v>
      </c>
      <c r="Y14" s="39" t="str">
        <f>IF(ISBLANK(Values!E13),"","Size-Color")</f>
        <v>Size-Color</v>
      </c>
      <c r="Z14" s="32" t="str">
        <f>IF(ISBLANK(Values!E13),"","variation")</f>
        <v>variation</v>
      </c>
      <c r="AA14" s="36"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BEZ podświetlenia.</v>
      </c>
      <c r="AM14" s="1" t="str">
        <f>SUBSTITUTE(IF(ISBLANK(Values!E13),"",Values!$B$27), "{model}", Values!$B$3)</f>
        <v>👉 KOMPATYBILNY Z — Lenovo T460s T470s. Proszę dokładnie sprawdzić zdjęcie i opis przed zakupem jakiejkolwiek klawiatury. Gwarantuje to, że otrzymasz odpowiednią klawiaturę laptopa dla swojego komputera. Super łatwa instalacja.</v>
      </c>
      <c r="AT14" s="28" t="str">
        <f>IF(ISBLANK(Values!E13),"",Values!H13)</f>
        <v>Duński</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T460s Regular - HU</v>
      </c>
      <c r="C15" s="32" t="str">
        <f>IF(ISBLANK(Values!E14),"","TellusRem")</f>
        <v>TellusRem</v>
      </c>
      <c r="D15" s="30">
        <f>IF(ISBLANK(Values!E14),"",Values!E14)</f>
        <v>5714401465119</v>
      </c>
      <c r="E15" s="31" t="str">
        <f>IF(ISBLANK(Values!E14),"","EAN")</f>
        <v>EAN</v>
      </c>
      <c r="F15" s="28" t="str">
        <f>IF(ISBLANK(Values!E14),"",IF(Values!J14, SUBSTITUTE(Values!$B$1, "{language}", Values!H14) &amp; " " &amp;Values!$B$3, SUBSTITUTE(Values!$B$2, "{language}", Values!$H14) &amp; " " &amp;Values!$B$3))</f>
        <v>wymiana niepodświetlanej klawiatury Język węgierski dla Lenovo Thinkpad T460s T470s</v>
      </c>
      <c r="G15" s="32" t="str">
        <f>IF(ISBLANK(Values!E14),"","TellusRem")</f>
        <v>TellusRem</v>
      </c>
      <c r="H15" s="27" t="str">
        <f>IF(ISBLANK(Values!E14),"",Values!$B$16)</f>
        <v>computer-keyboards</v>
      </c>
      <c r="I15" s="27" t="str">
        <f>IF(ISBLANK(Values!E14),"","4730574031")</f>
        <v>4730574031</v>
      </c>
      <c r="J15" s="39" t="str">
        <f>IF(ISBLANK(Values!E14),"",Values!F14 )</f>
        <v>Lenovo T460s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https://download.lenovo.com/Images/Parts/01YT115/01YT115_A.jpg</v>
      </c>
      <c r="N15" s="28" t="str">
        <f>IF(ISBLANK(Values!$F14),"",Values!N14)</f>
        <v>https://download.lenovo.com/Images/Parts/01YT115/01YT115_B.jpg</v>
      </c>
      <c r="O15" s="28" t="str">
        <f>IF(ISBLANK(Values!$F14),"",Values!O14)</f>
        <v>https://download.lenovo.com/Images/Parts/01YT115/01YT115_details.jpg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T460s parent</v>
      </c>
      <c r="Y15" s="39" t="str">
        <f>IF(ISBLANK(Values!E14),"","Size-Color")</f>
        <v>Size-Color</v>
      </c>
      <c r="Z15" s="32" t="str">
        <f>IF(ISBLANK(Values!E14),"","variation")</f>
        <v>variation</v>
      </c>
      <c r="AA15" s="36"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41"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4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BEZ podświetlenia.</v>
      </c>
      <c r="AM15" s="1" t="str">
        <f>SUBSTITUTE(IF(ISBLANK(Values!E14),"",Values!$B$27), "{model}", Values!$B$3)</f>
        <v>👉 KOMPATYBILNY Z — Lenovo T460s T470s. Proszę dokładnie sprawdzić zdjęcie i opis przed zakupem jakiejkolwiek klawiatury. Gwarantuje to, że otrzymasz odpowiednią klawiaturę laptopa dla swojego komputera. Super łatwa instalacja.</v>
      </c>
      <c r="AT15" s="28" t="str">
        <f>IF(ISBLANK(Values!E14),"",Values!H14)</f>
        <v>Język węgierski</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27" t="str">
        <f>IF(ISBLANK(Values!E14),"","Parts")</f>
        <v>Parts</v>
      </c>
      <c r="DP15" s="27" t="str">
        <f>IF(ISBLANK(Values!E14),"",Values!$B$31)</f>
        <v>Gwarancja 6 miesięcy od daty dostawy. W przypadku awarii klawiatury zostanie wysłane nowe urządzenie lub część zamienna do klawiatury produktu. W przypadku braku towaru w magazynie następuje zwrot pieniędzy.</v>
      </c>
      <c r="DS15" s="31"/>
      <c r="DY15" t="str">
        <f>IF(ISBLANK(Values!$E14), "", "not_applicable")</f>
        <v>not_applicable</v>
      </c>
      <c r="DZ15" s="31"/>
      <c r="EA15" s="31"/>
      <c r="EB15" s="31"/>
      <c r="EC15" s="31"/>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T460s Regular - NL</v>
      </c>
      <c r="C16" s="32" t="str">
        <f>IF(ISBLANK(Values!E15),"","TellusRem")</f>
        <v>TellusRem</v>
      </c>
      <c r="D16" s="30">
        <f>IF(ISBLANK(Values!E15),"",Values!E15)</f>
        <v>5714401465126</v>
      </c>
      <c r="E16" s="31" t="str">
        <f>IF(ISBLANK(Values!E15),"","EAN")</f>
        <v>EAN</v>
      </c>
      <c r="F16" s="28" t="str">
        <f>IF(ISBLANK(Values!E15),"",IF(Values!J15, SUBSTITUTE(Values!$B$1, "{language}", Values!H15) &amp; " " &amp;Values!$B$3, SUBSTITUTE(Values!$B$2, "{language}", Values!$H15) &amp; " " &amp;Values!$B$3))</f>
        <v>wymiana niepodświetlanej klawiatury Holenderski dla Lenovo Thinkpad T460s T470s</v>
      </c>
      <c r="G16" s="32" t="str">
        <f>IF(ISBLANK(Values!E15),"","TellusRem")</f>
        <v>TellusRem</v>
      </c>
      <c r="H16" s="27" t="str">
        <f>IF(ISBLANK(Values!E15),"",Values!$B$16)</f>
        <v>computer-keyboards</v>
      </c>
      <c r="I16" s="27" t="str">
        <f>IF(ISBLANK(Values!E15),"","4730574031")</f>
        <v>4730574031</v>
      </c>
      <c r="J16" s="39" t="str">
        <f>IF(ISBLANK(Values!E15),"",Values!F15 )</f>
        <v>Lenovo T460s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T460s parent</v>
      </c>
      <c r="Y16" s="39" t="str">
        <f>IF(ISBLANK(Values!E15),"","Size-Color")</f>
        <v>Size-Color</v>
      </c>
      <c r="Z16" s="32" t="str">
        <f>IF(ISBLANK(Values!E15),"","variation")</f>
        <v>variation</v>
      </c>
      <c r="AA16" s="36"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41"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4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BEZ podświetlenia.</v>
      </c>
      <c r="AM16" s="1" t="str">
        <f>SUBSTITUTE(IF(ISBLANK(Values!E15),"",Values!$B$27), "{model}", Values!$B$3)</f>
        <v>👉 KOMPATYBILNY Z — Lenovo T460s T470s. Proszę dokładnie sprawdzić zdjęcie i opis przed zakupem jakiejkolwiek klawiatury. Gwarantuje to, że otrzymasz odpowiednią klawiaturę laptopa dla swojego komputera. Super łatwa instalacja.</v>
      </c>
      <c r="AT16" s="28" t="str">
        <f>IF(ISBLANK(Values!E15),"",Values!H15)</f>
        <v>Holenderski</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27" t="str">
        <f>IF(ISBLANK(Values!E15),"","Parts")</f>
        <v>Parts</v>
      </c>
      <c r="DP16" s="27" t="str">
        <f>IF(ISBLANK(Values!E15),"",Values!$B$31)</f>
        <v>Gwarancja 6 miesięcy od daty dostawy. W przypadku awarii klawiatury zostanie wysłane nowe urządzenie lub część zamienna do klawiatury produktu. W przypadku braku towaru w magazynie następuje zwrot pieniędzy.</v>
      </c>
      <c r="DS16" s="31"/>
      <c r="DY16" t="str">
        <f>IF(ISBLANK(Values!$E15), "", "not_applicable")</f>
        <v>not_applicable</v>
      </c>
      <c r="DZ16" s="31"/>
      <c r="EA16" s="31"/>
      <c r="EB16" s="31"/>
      <c r="EC16" s="31"/>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T460s Regular - NO</v>
      </c>
      <c r="C17" s="32" t="str">
        <f>IF(ISBLANK(Values!E16),"","TellusRem")</f>
        <v>TellusRem</v>
      </c>
      <c r="D17" s="30">
        <f>IF(ISBLANK(Values!E16),"",Values!E16)</f>
        <v>5714401465133</v>
      </c>
      <c r="E17" s="31" t="str">
        <f>IF(ISBLANK(Values!E16),"","EAN")</f>
        <v>EAN</v>
      </c>
      <c r="F17" s="28" t="str">
        <f>IF(ISBLANK(Values!E16),"",IF(Values!J16, SUBSTITUTE(Values!$B$1, "{language}", Values!H16) &amp; " " &amp;Values!$B$3, SUBSTITUTE(Values!$B$2, "{language}", Values!$H16) &amp; " " &amp;Values!$B$3))</f>
        <v>wymiana niepodświetlanej klawiatury Norweski dla Lenovo Thinkpad T460s T470s</v>
      </c>
      <c r="G17" s="32" t="str">
        <f>IF(ISBLANK(Values!E16),"","TellusRem")</f>
        <v>TellusRem</v>
      </c>
      <c r="H17" s="27" t="str">
        <f>IF(ISBLANK(Values!E16),"",Values!$B$16)</f>
        <v>computer-keyboards</v>
      </c>
      <c r="I17" s="27" t="str">
        <f>IF(ISBLANK(Values!E16),"","4730574031")</f>
        <v>4730574031</v>
      </c>
      <c r="J17" s="39" t="str">
        <f>IF(ISBLANK(Values!E16),"",Values!F16 )</f>
        <v>Lenovo T460s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https://download.lenovo.com/Images/Parts/01YT120/01YT120_A.jpg</v>
      </c>
      <c r="N17" s="28" t="str">
        <f>IF(ISBLANK(Values!$F16),"",Values!N16)</f>
        <v>https://download.lenovo.com/Images/Parts/01YT120/01YT120_B.jpg</v>
      </c>
      <c r="O17" s="28" t="str">
        <f>IF(ISBLANK(Values!$F16),"",Values!O16)</f>
        <v>https://download.lenovo.com/Images/Parts/01YT120/01YT120_details.jpg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T460s parent</v>
      </c>
      <c r="Y17" s="39" t="str">
        <f>IF(ISBLANK(Values!E16),"","Size-Color")</f>
        <v>Size-Color</v>
      </c>
      <c r="Z17" s="32" t="str">
        <f>IF(ISBLANK(Values!E16),"","variation")</f>
        <v>variation</v>
      </c>
      <c r="AA17" s="36"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41"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4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BEZ podświetlenia.</v>
      </c>
      <c r="AM17" s="1" t="str">
        <f>SUBSTITUTE(IF(ISBLANK(Values!E16),"",Values!$B$27), "{model}", Values!$B$3)</f>
        <v>👉 KOMPATYBILNY Z — Lenovo T460s T470s. Proszę dokładnie sprawdzić zdjęcie i opis przed zakupem jakiejkolwiek klawiatury. Gwarantuje to, że otrzymasz odpowiednią klawiaturę laptopa dla swojego komputera. Super łatwa instalacja.</v>
      </c>
      <c r="AT17" s="28" t="str">
        <f>IF(ISBLANK(Values!E16),"",Values!H16)</f>
        <v>Norweski</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27" t="str">
        <f>IF(ISBLANK(Values!E16),"","Parts")</f>
        <v>Parts</v>
      </c>
      <c r="DP17" s="27" t="str">
        <f>IF(ISBLANK(Values!E16),"",Values!$B$31)</f>
        <v>Gwarancja 6 miesięcy od daty dostawy. W przypadku awarii klawiatury zostanie wysłane nowe urządzenie lub część zamienna do klawiatury produktu. W przypadku braku towaru w magazynie następuje zwrot pieniędzy.</v>
      </c>
      <c r="DS17" s="31"/>
      <c r="DY17" t="str">
        <f>IF(ISBLANK(Values!$E16), "", "not_applicable")</f>
        <v>not_applicable</v>
      </c>
      <c r="DZ17" s="31"/>
      <c r="EA17" s="31"/>
      <c r="EB17" s="31"/>
      <c r="EC17" s="31"/>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T460s Regular - PL</v>
      </c>
      <c r="C18" s="32" t="str">
        <f>IF(ISBLANK(Values!E17),"","TellusRem")</f>
        <v>TellusRem</v>
      </c>
      <c r="D18" s="30">
        <f>IF(ISBLANK(Values!E17),"",Values!E17)</f>
        <v>5714401465140</v>
      </c>
      <c r="E18" s="31" t="str">
        <f>IF(ISBLANK(Values!E17),"","EAN")</f>
        <v>EAN</v>
      </c>
      <c r="F18" s="28" t="str">
        <f>IF(ISBLANK(Values!E17),"",IF(Values!J17, SUBSTITUTE(Values!$B$1, "{language}", Values!H17) &amp; " " &amp;Values!$B$3, SUBSTITUTE(Values!$B$2, "{language}", Values!$H17) &amp; " " &amp;Values!$B$3))</f>
        <v>wymiana niepodświetlanej klawiatury Polski dla Lenovo Thinkpad T460s T470s</v>
      </c>
      <c r="G18" s="32" t="str">
        <f>IF(ISBLANK(Values!E17),"","TellusRem")</f>
        <v>TellusRem</v>
      </c>
      <c r="H18" s="27" t="str">
        <f>IF(ISBLANK(Values!E17),"",Values!$B$16)</f>
        <v>computer-keyboards</v>
      </c>
      <c r="I18" s="27" t="str">
        <f>IF(ISBLANK(Values!E17),"","4730574031")</f>
        <v>4730574031</v>
      </c>
      <c r="J18" s="39" t="str">
        <f>IF(ISBLANK(Values!E17),"",Values!F17 )</f>
        <v>Lenovo T460s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T460s parent</v>
      </c>
      <c r="Y18" s="39" t="str">
        <f>IF(ISBLANK(Values!E17),"","Size-Color")</f>
        <v>Size-Color</v>
      </c>
      <c r="Z18" s="32" t="str">
        <f>IF(ISBLANK(Values!E17),"","variation")</f>
        <v>variation</v>
      </c>
      <c r="AA18" s="36"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41"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4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BEZ podświetlenia.</v>
      </c>
      <c r="AM18" s="1" t="str">
        <f>SUBSTITUTE(IF(ISBLANK(Values!E17),"",Values!$B$27), "{model}", Values!$B$3)</f>
        <v>👉 KOMPATYBILNY Z — Lenovo T460s T470s. Proszę dokładnie sprawdzić zdjęcie i opis przed zakupem jakiejkolwiek klawiatury. Gwarantuje to, że otrzymasz odpowiednią klawiaturę laptopa dla swojego komputera. Super łatwa instalacja.</v>
      </c>
      <c r="AT18" s="28" t="str">
        <f>IF(ISBLANK(Values!E17),"",Values!H17)</f>
        <v>Polski</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27" t="str">
        <f>IF(ISBLANK(Values!E17),"","Parts")</f>
        <v>Parts</v>
      </c>
      <c r="DP18" s="27" t="str">
        <f>IF(ISBLANK(Values!E17),"",Values!$B$31)</f>
        <v>Gwarancja 6 miesięcy od daty dostawy. W przypadku awarii klawiatury zostanie wysłane nowe urządzenie lub część zamienna do klawiatury produktu. W przypadku braku towaru w magazynie następuje zwrot pieniędzy.</v>
      </c>
      <c r="DS18" s="31"/>
      <c r="DY18" t="str">
        <f>IF(ISBLANK(Values!$E17), "", "not_applicable")</f>
        <v>not_applicable</v>
      </c>
      <c r="DZ18" s="31"/>
      <c r="EA18" s="31"/>
      <c r="EB18" s="31"/>
      <c r="EC18" s="31"/>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T460s Regular - PT</v>
      </c>
      <c r="C19" s="32" t="str">
        <f>IF(ISBLANK(Values!E18),"","TellusRem")</f>
        <v>TellusRem</v>
      </c>
      <c r="D19" s="30">
        <f>IF(ISBLANK(Values!E18),"",Values!E18)</f>
        <v>5714401465157</v>
      </c>
      <c r="E19" s="31" t="str">
        <f>IF(ISBLANK(Values!E18),"","EAN")</f>
        <v>EAN</v>
      </c>
      <c r="F19" s="28" t="str">
        <f>IF(ISBLANK(Values!E18),"",IF(Values!J18, SUBSTITUTE(Values!$B$1, "{language}", Values!H18) &amp; " " &amp;Values!$B$3, SUBSTITUTE(Values!$B$2, "{language}", Values!$H18) &amp; " " &amp;Values!$B$3))</f>
        <v>wymiana niepodświetlanej klawiatury Portugalski dla Lenovo Thinkpad T460s T470s</v>
      </c>
      <c r="G19" s="32" t="str">
        <f>IF(ISBLANK(Values!E18),"","TellusRem")</f>
        <v>TellusRem</v>
      </c>
      <c r="H19" s="27" t="str">
        <f>IF(ISBLANK(Values!E18),"",Values!$B$16)</f>
        <v>computer-keyboards</v>
      </c>
      <c r="I19" s="27" t="str">
        <f>IF(ISBLANK(Values!E18),"","4730574031")</f>
        <v>4730574031</v>
      </c>
      <c r="J19" s="39" t="str">
        <f>IF(ISBLANK(Values!E18),"",Values!F18 )</f>
        <v>Lenovo T460s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https://download.lenovo.com/Images/Parts/01YT122/01YT122_A.jpg</v>
      </c>
      <c r="N19" s="28" t="str">
        <f>IF(ISBLANK(Values!$F18),"",Values!N18)</f>
        <v>https://download.lenovo.com/Images/Parts/01YT122/01YT122_B.jpg</v>
      </c>
      <c r="O19" s="28" t="str">
        <f>IF(ISBLANK(Values!$F18),"",Values!O18)</f>
        <v>https://download.lenovo.com/Images/Parts/01YT122/01YT122_details.jpg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T460s parent</v>
      </c>
      <c r="Y19" s="39" t="str">
        <f>IF(ISBLANK(Values!E18),"","Size-Color")</f>
        <v>Size-Color</v>
      </c>
      <c r="Z19" s="32" t="str">
        <f>IF(ISBLANK(Values!E18),"","variation")</f>
        <v>variation</v>
      </c>
      <c r="AA19" s="36"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41"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4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BEZ podświetlenia.</v>
      </c>
      <c r="AM19" s="1" t="str">
        <f>SUBSTITUTE(IF(ISBLANK(Values!E18),"",Values!$B$27), "{model}", Values!$B$3)</f>
        <v>👉 KOMPATYBILNY Z — Lenovo T460s T470s. Proszę dokładnie sprawdzić zdjęcie i opis przed zakupem jakiejkolwiek klawiatury. Gwarantuje to, że otrzymasz odpowiednią klawiaturę laptopa dla swojego komputera. Super łatwa instalacja.</v>
      </c>
      <c r="AT19" s="28" t="str">
        <f>IF(ISBLANK(Values!E18),"",Values!H18)</f>
        <v>Portugalski</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27" t="str">
        <f>IF(ISBLANK(Values!E18),"","Parts")</f>
        <v>Parts</v>
      </c>
      <c r="DP19" s="27" t="str">
        <f>IF(ISBLANK(Values!E18),"",Values!$B$31)</f>
        <v>Gwarancja 6 miesięcy od daty dostawy. W przypadku awarii klawiatury zostanie wysłane nowe urządzenie lub część zamienna do klawiatury produktu. W przypadku braku towaru w magazynie następuje zwrot pieniędzy.</v>
      </c>
      <c r="DS19" s="31"/>
      <c r="DY19" t="str">
        <f>IF(ISBLANK(Values!$E18), "", "not_applicable")</f>
        <v>not_applicable</v>
      </c>
      <c r="DZ19" s="31"/>
      <c r="EA19" s="31"/>
      <c r="EB19" s="31"/>
      <c r="EC19" s="31"/>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T460s Regular - SE/FI</v>
      </c>
      <c r="C20" s="32" t="str">
        <f>IF(ISBLANK(Values!E19),"","TellusRem")</f>
        <v>TellusRem</v>
      </c>
      <c r="D20" s="30">
        <f>IF(ISBLANK(Values!E19),"",Values!E19)</f>
        <v>5714401465164</v>
      </c>
      <c r="E20" s="31" t="str">
        <f>IF(ISBLANK(Values!E19),"","EAN")</f>
        <v>EAN</v>
      </c>
      <c r="F20" s="28" t="str">
        <f>IF(ISBLANK(Values!E19),"",IF(Values!J19, SUBSTITUTE(Values!$B$1, "{language}", Values!H19) &amp; " " &amp;Values!$B$3, SUBSTITUTE(Values!$B$2, "{language}", Values!$H19) &amp; " " &amp;Values!$B$3))</f>
        <v>wymiana niepodświetlanej klawiatury Szwedzki – fiński dla Lenovo Thinkpad T460s T470s</v>
      </c>
      <c r="G20" s="32" t="str">
        <f>IF(ISBLANK(Values!E19),"","TellusRem")</f>
        <v>TellusRem</v>
      </c>
      <c r="H20" s="27" t="str">
        <f>IF(ISBLANK(Values!E19),"",Values!$B$16)</f>
        <v>computer-keyboards</v>
      </c>
      <c r="I20" s="27" t="str">
        <f>IF(ISBLANK(Values!E19),"","4730574031")</f>
        <v>4730574031</v>
      </c>
      <c r="J20" s="39" t="str">
        <f>IF(ISBLANK(Values!E19),"",Values!F19 )</f>
        <v>Lenovo T460s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https://download.lenovo.com/Images/Parts/01YR072/01YR072_A.jpg</v>
      </c>
      <c r="N20" s="28" t="str">
        <f>IF(ISBLANK(Values!$F19),"",Values!N19)</f>
        <v>https://download.lenovo.com/Images/Parts/01YR072/01YR072_B.jpg</v>
      </c>
      <c r="O20" s="28" t="str">
        <f>IF(ISBLANK(Values!$F19),"",Values!O19)</f>
        <v>https://download.lenovo.com/Images/Parts/01YR072/01YR072_details.jpg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T460s parent</v>
      </c>
      <c r="Y20" s="39" t="str">
        <f>IF(ISBLANK(Values!E19),"","Size-Color")</f>
        <v>Size-Color</v>
      </c>
      <c r="Z20" s="32" t="str">
        <f>IF(ISBLANK(Values!E19),"","variation")</f>
        <v>variation</v>
      </c>
      <c r="AA20" s="36"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41"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4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BEZ podświetlenia.</v>
      </c>
      <c r="AM20" s="1" t="str">
        <f>SUBSTITUTE(IF(ISBLANK(Values!E19),"",Values!$B$27), "{model}", Values!$B$3)</f>
        <v>👉 KOMPATYBILNY Z — Lenovo T460s T470s. Proszę dokładnie sprawdzić zdjęcie i opis przed zakupem jakiejkolwiek klawiatury. Gwarantuje to, że otrzymasz odpowiednią klawiaturę laptopa dla swojego komputera. Super łatwa instalacja.</v>
      </c>
      <c r="AT20" s="28" t="str">
        <f>IF(ISBLANK(Values!E19),"",Values!H19)</f>
        <v>Szwedzki – fiński</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27" t="str">
        <f>IF(ISBLANK(Values!E19),"","Parts")</f>
        <v>Parts</v>
      </c>
      <c r="DP20" s="27" t="str">
        <f>IF(ISBLANK(Values!E19),"",Values!$B$31)</f>
        <v>Gwarancja 6 miesięcy od daty dostawy. W przypadku awarii klawiatury zostanie wysłane nowe urządzenie lub część zamienna do klawiatury produktu. W przypadku braku towaru w magazynie następuje zwrot pieniędzy.</v>
      </c>
      <c r="DS20" s="31"/>
      <c r="DY20" t="str">
        <f>IF(ISBLANK(Values!$E19), "", "not_applicable")</f>
        <v>not_applicable</v>
      </c>
      <c r="DZ20" s="31"/>
      <c r="EA20" s="31"/>
      <c r="EB20" s="31"/>
      <c r="EC20" s="31"/>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T460s Regular - CH</v>
      </c>
      <c r="C21" s="32" t="str">
        <f>IF(ISBLANK(Values!E20),"","TellusRem")</f>
        <v>TellusRem</v>
      </c>
      <c r="D21" s="30">
        <f>IF(ISBLANK(Values!E20),"",Values!E20)</f>
        <v>5714401465171</v>
      </c>
      <c r="E21" s="31" t="str">
        <f>IF(ISBLANK(Values!E20),"","EAN")</f>
        <v>EAN</v>
      </c>
      <c r="F21" s="28" t="str">
        <f>IF(ISBLANK(Values!E20),"",IF(Values!J20, SUBSTITUTE(Values!$B$1, "{language}", Values!H20) &amp; " " &amp;Values!$B$3, SUBSTITUTE(Values!$B$2, "{language}", Values!$H20) &amp; " " &amp;Values!$B$3))</f>
        <v>wymiana niepodświetlanej klawiatury Szwajcarski dla Lenovo Thinkpad T460s T470s</v>
      </c>
      <c r="G21" s="32" t="str">
        <f>IF(ISBLANK(Values!E20),"","TellusRem")</f>
        <v>TellusRem</v>
      </c>
      <c r="H21" s="27" t="str">
        <f>IF(ISBLANK(Values!E20),"",Values!$B$16)</f>
        <v>computer-keyboards</v>
      </c>
      <c r="I21" s="27" t="str">
        <f>IF(ISBLANK(Values!E20),"","4730574031")</f>
        <v>4730574031</v>
      </c>
      <c r="J21" s="39" t="str">
        <f>IF(ISBLANK(Values!E20),"",Values!F20 )</f>
        <v>Lenovo T460s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https://download.lenovo.com/Images/Parts/01YT127/01YT127_A.jpg</v>
      </c>
      <c r="N21" s="28" t="str">
        <f>IF(ISBLANK(Values!$F20),"",Values!N20)</f>
        <v>https://download.lenovo.com/Images/Parts/01YT127/01YT127_B.jpg</v>
      </c>
      <c r="O21" s="28" t="str">
        <f>IF(ISBLANK(Values!$F20),"",Values!O20)</f>
        <v>https://download.lenovo.com/Images/Parts/01YT127/01YT127_details.jpg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T460s parent</v>
      </c>
      <c r="Y21" s="39" t="str">
        <f>IF(ISBLANK(Values!E20),"","Size-Color")</f>
        <v>Size-Color</v>
      </c>
      <c r="Z21" s="32" t="str">
        <f>IF(ISBLANK(Values!E20),"","variation")</f>
        <v>variation</v>
      </c>
      <c r="AA21" s="36"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41"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4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BEZ podświetlenia.</v>
      </c>
      <c r="AM21" s="1" t="str">
        <f>SUBSTITUTE(IF(ISBLANK(Values!E20),"",Values!$B$27), "{model}", Values!$B$3)</f>
        <v>👉 KOMPATYBILNY Z — Lenovo T460s T470s. Proszę dokładnie sprawdzić zdjęcie i opis przed zakupem jakiejkolwiek klawiatury. Gwarantuje to, że otrzymasz odpowiednią klawiaturę laptopa dla swojego komputera. Super łatwa instalacja.</v>
      </c>
      <c r="AT21" s="28" t="str">
        <f>IF(ISBLANK(Values!E20),"",Values!H20)</f>
        <v>Szwajcarski</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27" t="str">
        <f>IF(ISBLANK(Values!E20),"","Parts")</f>
        <v>Parts</v>
      </c>
      <c r="DP21" s="27" t="str">
        <f>IF(ISBLANK(Values!E20),"",Values!$B$31)</f>
        <v>Gwarancja 6 miesięcy od daty dostawy. W przypadku awarii klawiatury zostanie wysłane nowe urządzenie lub część zamienna do klawiatury produktu. W przypadku braku towaru w magazynie następuje zwrot pieniędzy.</v>
      </c>
      <c r="DS21" s="31"/>
      <c r="DY21" t="str">
        <f>IF(ISBLANK(Values!$E20), "", "not_applicable")</f>
        <v>not_applicable</v>
      </c>
      <c r="DZ21" s="31"/>
      <c r="EA21" s="31"/>
      <c r="EB21" s="31"/>
      <c r="EC21" s="31"/>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T460s Regular - US INT</v>
      </c>
      <c r="C22" s="32" t="str">
        <f>IF(ISBLANK(Values!E21),"","TellusRem")</f>
        <v>TellusRem</v>
      </c>
      <c r="D22" s="30">
        <f>IF(ISBLANK(Values!E21),"",Values!E21)</f>
        <v>5714401465188</v>
      </c>
      <c r="E22" s="31" t="str">
        <f>IF(ISBLANK(Values!E21),"","EAN")</f>
        <v>EAN</v>
      </c>
      <c r="F22" s="28" t="str">
        <f>IF(ISBLANK(Values!E21),"",IF(Values!J21, SUBSTITUTE(Values!$B$1, "{language}", Values!H21) &amp; " " &amp;Values!$B$3, SUBSTITUTE(Values!$B$2, "{language}", Values!$H21) &amp; " " &amp;Values!$B$3))</f>
        <v>wymiana niepodświetlanej klawiatury US international dla Lenovo Thinkpad T460s T470s</v>
      </c>
      <c r="G22" s="32" t="str">
        <f>IF(ISBLANK(Values!E21),"","TellusRem")</f>
        <v>TellusRem</v>
      </c>
      <c r="H22" s="27" t="str">
        <f>IF(ISBLANK(Values!E21),"",Values!$B$16)</f>
        <v>computer-keyboards</v>
      </c>
      <c r="I22" s="27" t="str">
        <f>IF(ISBLANK(Values!E21),"","4730574031")</f>
        <v>4730574031</v>
      </c>
      <c r="J22" s="39" t="str">
        <f>IF(ISBLANK(Values!E21),"",Values!F21 )</f>
        <v>Lenovo T460s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https://raw.githubusercontent.com/PatrickVibild/TellusAmazonPictures/master/pictures/Lenovo/T460S/BL/USI/1.jpg</v>
      </c>
      <c r="N22" s="28" t="str">
        <f>IF(ISBLANK(Values!$F21),"",Values!N21)</f>
        <v>https://raw.githubusercontent.com/PatrickVibild/TellusAmazonPictures/master/pictures/Lenovo/T460S/BL/USI/2.jpg</v>
      </c>
      <c r="O22" s="28" t="str">
        <f>IF(ISBLANK(Values!$F21),"",Values!O21)</f>
        <v>https://raw.githubusercontent.com/PatrickVibild/TellusAmazonPictures/master/pictures/Lenovo/T460S/BL/USI/3.jpg</v>
      </c>
      <c r="P22" s="28" t="str">
        <f>IF(ISBLANK(Values!$F21),"",Values!P21)</f>
        <v>https://raw.githubusercontent.com/PatrickVibild/TellusAmazonPictures/master/pictures/Lenovo/T460S/BL/USI/4.jpg</v>
      </c>
      <c r="Q22" s="28" t="str">
        <f>IF(ISBLANK(Values!$F21),"",Values!Q21)</f>
        <v>https://raw.githubusercontent.com/PatrickVibild/TellusAmazonPictures/master/pictures/Lenovo/T460S/BL/USI/5.jpg</v>
      </c>
      <c r="R22" s="28" t="str">
        <f>IF(ISBLANK(Values!$F21),"",Values!R21)</f>
        <v>https://raw.githubusercontent.com/PatrickVibild/TellusAmazonPictures/master/pictures/Lenovo/T460S/BL/USI/6.jpg</v>
      </c>
      <c r="S22" s="28" t="str">
        <f>IF(ISBLANK(Values!$F21),"",Values!S21)</f>
        <v>https://raw.githubusercontent.com/PatrickVibild/TellusAmazonPictures/master/pictures/Lenovo/T460S/BL/USI/7.jpg</v>
      </c>
      <c r="T22" s="28" t="str">
        <f>IF(ISBLANK(Values!$F21),"",Values!T21)</f>
        <v>https://raw.githubusercontent.com/PatrickVibild/TellusAmazonPictures/master/pictures/Lenovo/T460S/BL/USI/8.jpg</v>
      </c>
      <c r="U22" s="28" t="str">
        <f>IF(ISBLANK(Values!$F21),"",Values!U21)</f>
        <v>https://raw.githubusercontent.com/PatrickVibild/TellusAmazonPictures/master/pictures/Lenovo/T460S/BL/USI/9.jpg</v>
      </c>
      <c r="W22" s="32" t="str">
        <f>IF(ISBLANK(Values!E21),"","Child")</f>
        <v>Child</v>
      </c>
      <c r="X22" s="32" t="str">
        <f>IF(ISBLANK(Values!E21),"",Values!$B$13)</f>
        <v>Lenovo T460s parent</v>
      </c>
      <c r="Y22" s="39" t="str">
        <f>IF(ISBLANK(Values!E21),"","Size-Color")</f>
        <v>Size-Color</v>
      </c>
      <c r="Z22" s="32" t="str">
        <f>IF(ISBLANK(Values!E21),"","variation")</f>
        <v>variation</v>
      </c>
      <c r="AA22" s="36"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41"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4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BEZ podświetlenia.</v>
      </c>
      <c r="AM22" s="1" t="str">
        <f>SUBSTITUTE(IF(ISBLANK(Values!E21),"",Values!$B$27), "{model}", Values!$B$3)</f>
        <v>👉 KOMPATYBILNY Z — Lenovo T460s T470s. Proszę dokładnie sprawdzić zdjęcie i opis przed zakupem jakiejkolwiek klawiatury. Gwarantuje to, że otrzymasz odpowiednią klawiaturę laptopa dla swojego komputera. Super łatwa instalacja.</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27" t="str">
        <f>IF(ISBLANK(Values!E21),"","Parts")</f>
        <v>Parts</v>
      </c>
      <c r="DP22" s="27" t="str">
        <f>IF(ISBLANK(Values!E21),"",Values!$B$31)</f>
        <v>Gwarancja 6 miesięcy od daty dostawy. W przypadku awarii klawiatury zostanie wysłane nowe urządzenie lub część zamienna do klawiatury produktu. W przypadku braku towaru w magazynie następuje zwrot pieniędzy.</v>
      </c>
      <c r="DS22" s="31"/>
      <c r="DY22" t="str">
        <f>IF(ISBLANK(Values!$E21), "", "not_applicable")</f>
        <v>not_applicable</v>
      </c>
      <c r="DZ22" s="31"/>
      <c r="EA22" s="31"/>
      <c r="EB22" s="31"/>
      <c r="EC22" s="31"/>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T460s Regular - RUS</v>
      </c>
      <c r="C23" s="32" t="str">
        <f>IF(ISBLANK(Values!E22),"","TellusRem")</f>
        <v>TellusRem</v>
      </c>
      <c r="D23" s="30">
        <f>IF(ISBLANK(Values!E22),"",Values!E22)</f>
        <v>5714401465195</v>
      </c>
      <c r="E23" s="31" t="str">
        <f>IF(ISBLANK(Values!E22),"","EAN")</f>
        <v>EAN</v>
      </c>
      <c r="F23" s="28" t="str">
        <f>IF(ISBLANK(Values!E22),"",IF(Values!J22, SUBSTITUTE(Values!$B$1, "{language}", Values!H22) &amp; " " &amp;Values!$B$3, SUBSTITUTE(Values!$B$2, "{language}", Values!$H22) &amp; " " &amp;Values!$B$3))</f>
        <v>wymiana niepodświetlanej klawiatury Rosyjski dla Lenovo Thinkpad T460s T470s</v>
      </c>
      <c r="G23" s="32" t="str">
        <f>IF(ISBLANK(Values!E22),"","TellusRem")</f>
        <v>TellusRem</v>
      </c>
      <c r="H23" s="27" t="str">
        <f>IF(ISBLANK(Values!E22),"",Values!$B$16)</f>
        <v>computer-keyboards</v>
      </c>
      <c r="I23" s="27" t="str">
        <f>IF(ISBLANK(Values!E22),"","4730574031")</f>
        <v>4730574031</v>
      </c>
      <c r="J23" s="39" t="str">
        <f>IF(ISBLANK(Values!E22),"",Values!F22 )</f>
        <v>Lenovo T460s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https://download.lenovo.com/Images/Parts/01YR069/01YR069_A.jpg</v>
      </c>
      <c r="N23" s="28" t="str">
        <f>IF(ISBLANK(Values!$F22),"",Values!N22)</f>
        <v>https://download.lenovo.com/Images/Parts/01YR069/01YR069_B.jpg</v>
      </c>
      <c r="O23" s="28" t="str">
        <f>IF(ISBLANK(Values!$F22),"",Values!O22)</f>
        <v>https://download.lenovo.com/Images/Parts/01YR069/01YR069_details.jpg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T460s parent</v>
      </c>
      <c r="Y23" s="39" t="str">
        <f>IF(ISBLANK(Values!E22),"","Size-Color")</f>
        <v>Size-Color</v>
      </c>
      <c r="Z23" s="32" t="str">
        <f>IF(ISBLANK(Values!E22),"","variation")</f>
        <v>variation</v>
      </c>
      <c r="AA23" s="36"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41"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4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Rosyjski BEZ podświetlenia.</v>
      </c>
      <c r="AM23" s="1" t="str">
        <f>SUBSTITUTE(IF(ISBLANK(Values!E22),"",Values!$B$27), "{model}", Values!$B$3)</f>
        <v>👉 KOMPATYBILNY Z — Lenovo T460s T470s. Proszę dokładnie sprawdzić zdjęcie i opis przed zakupem jakiejkolwiek klawiatury. Gwarantuje to, że otrzymasz odpowiednią klawiaturę laptopa dla swojego komputera. Super łatwa instalacja.</v>
      </c>
      <c r="AN23" s="1"/>
      <c r="AO23" s="1"/>
      <c r="AP23" s="1"/>
      <c r="AQ23" s="1"/>
      <c r="AR23" s="1"/>
      <c r="AS23" s="1"/>
      <c r="AT23" s="28" t="str">
        <f>IF(ISBLANK(Values!E22),"",Values!H22)</f>
        <v>Rosyjski</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T460s Regular - US</v>
      </c>
      <c r="C24" s="32" t="str">
        <f>IF(ISBLANK(Values!E23),"","TellusRem")</f>
        <v>TellusRem</v>
      </c>
      <c r="D24" s="30">
        <f>IF(ISBLANK(Values!E23),"",Values!E23)</f>
        <v>5714401465201</v>
      </c>
      <c r="E24" s="31" t="str">
        <f>IF(ISBLANK(Values!E23),"","EAN")</f>
        <v>EAN</v>
      </c>
      <c r="F24" s="28" t="str">
        <f>IF(ISBLANK(Values!E23),"",IF(Values!J23, SUBSTITUTE(Values!$B$1, "{language}", Values!H23) &amp; " " &amp;Values!$B$3, SUBSTITUTE(Values!$B$2, "{language}", Values!$H23) &amp; " " &amp;Values!$B$3))</f>
        <v>wymiana niepodświetlanej klawiatury US dla Lenovo Thinkpad T460s T470s</v>
      </c>
      <c r="G24" s="32" t="str">
        <f>IF(ISBLANK(Values!E23),"","TellusRem")</f>
        <v>TellusRem</v>
      </c>
      <c r="H24" s="27" t="str">
        <f>IF(ISBLANK(Values!E23),"",Values!$B$16)</f>
        <v>computer-keyboards</v>
      </c>
      <c r="I24" s="27" t="str">
        <f>IF(ISBLANK(Values!E23),"","4730574031")</f>
        <v>4730574031</v>
      </c>
      <c r="J24" s="39" t="str">
        <f>IF(ISBLANK(Values!E23),"",Values!F23 )</f>
        <v>Lenovo T460s Regular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https://raw.githubusercontent.com/PatrickVibild/TellusAmazonPictures/master/pictures/Lenovo/T460S/BL/US/1.jpg</v>
      </c>
      <c r="N24" s="28" t="str">
        <f>IF(ISBLANK(Values!$F23),"",Values!N23)</f>
        <v>https://raw.githubusercontent.com/PatrickVibild/TellusAmazonPictures/master/pictures/Lenovo/T460S/BL/US/2.jpg</v>
      </c>
      <c r="O24" s="28" t="str">
        <f>IF(ISBLANK(Values!$F23),"",Values!O23)</f>
        <v>https://raw.githubusercontent.com/PatrickVibild/TellusAmazonPictures/master/pictures/Lenovo/T460S/BL/US/3.jpg</v>
      </c>
      <c r="P24" s="28" t="str">
        <f>IF(ISBLANK(Values!$F23),"",Values!P23)</f>
        <v>https://raw.githubusercontent.com/PatrickVibild/TellusAmazonPictures/master/pictures/Lenovo/T460S/BL/US/4.jpg</v>
      </c>
      <c r="Q24" s="28" t="str">
        <f>IF(ISBLANK(Values!$F23),"",Values!Q23)</f>
        <v>https://raw.githubusercontent.com/PatrickVibild/TellusAmazonPictures/master/pictures/Lenovo/T460S/BL/US/5.jpg</v>
      </c>
      <c r="R24" s="28" t="str">
        <f>IF(ISBLANK(Values!$F23),"",Values!R23)</f>
        <v>https://raw.githubusercontent.com/PatrickVibild/TellusAmazonPictures/master/pictures/Lenovo/T460S/BL/US/6.jpg</v>
      </c>
      <c r="S24" s="28" t="str">
        <f>IF(ISBLANK(Values!$F23),"",Values!S23)</f>
        <v>https://raw.githubusercontent.com/PatrickVibild/TellusAmazonPictures/master/pictures/Lenovo/T460S/BL/US/7.jpg</v>
      </c>
      <c r="T24" s="28" t="str">
        <f>IF(ISBLANK(Values!$F23),"",Values!T23)</f>
        <v>https://raw.githubusercontent.com/PatrickVibild/TellusAmazonPictures/master/pictures/Lenovo/T460S/BL/US/8.jpg</v>
      </c>
      <c r="U24" s="28" t="str">
        <f>IF(ISBLANK(Values!$F23),"",Values!U23)</f>
        <v>https://raw.githubusercontent.com/PatrickVibild/TellusAmazonPictures/master/pictures/Lenovo/T460S/BL/US/9.jpg</v>
      </c>
      <c r="V24" s="1"/>
      <c r="W24" s="32" t="str">
        <f>IF(ISBLANK(Values!E23),"","Child")</f>
        <v>Child</v>
      </c>
      <c r="X24" s="32" t="str">
        <f>IF(ISBLANK(Values!E23),"",Values!$B$13)</f>
        <v>Lenovo T460s parent</v>
      </c>
      <c r="Y24" s="39" t="str">
        <f>IF(ISBLANK(Values!E23),"","Size-Color")</f>
        <v>Size-Color</v>
      </c>
      <c r="Z24" s="32" t="str">
        <f>IF(ISBLANK(Values!E23),"","variation")</f>
        <v>variation</v>
      </c>
      <c r="AA24" s="36"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41"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4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US BEZ podświetlenia.</v>
      </c>
      <c r="AM24" s="1" t="str">
        <f>SUBSTITUTE(IF(ISBLANK(Values!E23),"",Values!$B$27), "{model}", Values!$B$3)</f>
        <v>👉 KOMPATYBILNY Z — Lenovo T460s T470s. Proszę dokładnie sprawdzić zdjęcie i opis przed zakupem jakiejkolwiek klawiatury. Gwarantuje to, że otrzymasz odpowiednią klawiaturę laptopa dla swojego komputera. Super łatwa instalacja.</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T460s - DE</v>
      </c>
      <c r="C25" s="32" t="str">
        <f>IF(ISBLANK(Values!E24),"","TellusRem")</f>
        <v>TellusRem</v>
      </c>
      <c r="D25" s="30">
        <f>IF(ISBLANK(Values!E24),"",Values!E24)</f>
        <v>5714401460015</v>
      </c>
      <c r="E25" s="31" t="str">
        <f>IF(ISBLANK(Values!E24),"","EAN")</f>
        <v>EAN</v>
      </c>
      <c r="F25" s="28" t="str">
        <f>IF(ISBLANK(Values!E24),"",IF(Values!J24, SUBSTITUTE(Values!$B$1, "{language}", Values!H24) &amp; " " &amp;Values!$B$3, SUBSTITUTE(Values!$B$2, "{language}", Values!$H24) &amp; " " &amp;Values!$B$3))</f>
        <v>wymiana podświetlanej klawiatury Niemiecki dla Lenovo Thinkpad T460s T470s</v>
      </c>
      <c r="G25" s="32" t="str">
        <f>IF(ISBLANK(Values!E24),"","TellusRem")</f>
        <v>TellusRem</v>
      </c>
      <c r="H25" s="27" t="str">
        <f>IF(ISBLANK(Values!E24),"",Values!$B$16)</f>
        <v>computer-keyboards</v>
      </c>
      <c r="I25" s="27" t="str">
        <f>IF(ISBLANK(Values!E24),"","4730574031")</f>
        <v>4730574031</v>
      </c>
      <c r="J25" s="39" t="str">
        <f>IF(ISBLANK(Values!E24),"",Values!F24 )</f>
        <v>Lenovo T460s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https://raw.githubusercontent.com/PatrickVibild/TellusAmazonPictures/master/pictures/Lenovo/T460S/RG/DE/1.jpg</v>
      </c>
      <c r="N25" s="28" t="str">
        <f>IF(ISBLANK(Values!$F24),"",Values!N24)</f>
        <v>https://raw.githubusercontent.com/PatrickVibild/TellusAmazonPictures/master/pictures/Lenovo/T460S/RG/DE/2.jpg</v>
      </c>
      <c r="O25" s="28" t="str">
        <f>IF(ISBLANK(Values!$F24),"",Values!O24)</f>
        <v>https://raw.githubusercontent.com/PatrickVibild/TellusAmazonPictures/master/pictures/Lenovo/T460S/RG/DE/3.jpg</v>
      </c>
      <c r="P25" s="28" t="str">
        <f>IF(ISBLANK(Values!$F24),"",Values!P24)</f>
        <v>https://raw.githubusercontent.com/PatrickVibild/TellusAmazonPictures/master/pictures/Lenovo/T460S/RG/DE/4.jpg</v>
      </c>
      <c r="Q25" s="28" t="str">
        <f>IF(ISBLANK(Values!$F24),"",Values!Q24)</f>
        <v>https://raw.githubusercontent.com/PatrickVibild/TellusAmazonPictures/master/pictures/Lenovo/T460S/RG/DE/5.jpg</v>
      </c>
      <c r="R25" s="28" t="str">
        <f>IF(ISBLANK(Values!$F24),"",Values!R24)</f>
        <v>https://raw.githubusercontent.com/PatrickVibild/TellusAmazonPictures/master/pictures/Lenovo/T460S/RG/DE/6.jpg</v>
      </c>
      <c r="S25" s="28" t="str">
        <f>IF(ISBLANK(Values!$F24),"",Values!S24)</f>
        <v>https://raw.githubusercontent.com/PatrickVibild/TellusAmazonPictures/master/pictures/Lenovo/T460S/RG/DE/7.jpg</v>
      </c>
      <c r="T25" s="28" t="str">
        <f>IF(ISBLANK(Values!$F24),"",Values!T24)</f>
        <v>https://raw.githubusercontent.com/PatrickVibild/TellusAmazonPictures/master/pictures/Lenovo/T460S/RG/DE/8.jpg</v>
      </c>
      <c r="U25" s="28" t="str">
        <f>IF(ISBLANK(Values!$F24),"",Values!U24)</f>
        <v>https://raw.githubusercontent.com/PatrickVibild/TellusAmazonPictures/master/pictures/Lenovo/T460S/RG/DE/9.jpg</v>
      </c>
      <c r="V25" s="1"/>
      <c r="W25" s="32" t="str">
        <f>IF(ISBLANK(Values!E24),"","Child")</f>
        <v>Child</v>
      </c>
      <c r="X25" s="32" t="str">
        <f>IF(ISBLANK(Values!E24),"",Values!$B$13)</f>
        <v>Lenovo T460s parent</v>
      </c>
      <c r="Y25" s="39" t="str">
        <f>IF(ISBLANK(Values!E24),"","Size-Color")</f>
        <v>Size-Color</v>
      </c>
      <c r="Z25" s="32" t="str">
        <f>IF(ISBLANK(Values!E24),"","variation")</f>
        <v>variation</v>
      </c>
      <c r="AA25" s="36"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41" t="str">
        <f>IF(ISBLANK(Values!E24),"",IF(Values!I24,Values!$B$23,Values!$B$33))</f>
        <v>👉 LAYOUT - {flag} {language} BEZ podświetlenia.</v>
      </c>
      <c r="AJ25" s="4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Niemiecki podświetlany.</v>
      </c>
      <c r="AM25" s="1" t="str">
        <f>SUBSTITUTE(IF(ISBLANK(Values!E24),"",Values!$B$27), "{model}", Values!$B$3)</f>
        <v>👉 KOMPATYBILNY Z — Lenovo T460s T470s. Proszę dokładnie sprawdzić zdjęcie i opis przed zakupem jakiejkolwiek klawiatury. Gwarantuje to, że otrzymasz odpowiednią klawiaturę laptopa dla swojego komputera. Super łatwa instalacja.</v>
      </c>
      <c r="AN25" s="1"/>
      <c r="AO25" s="1"/>
      <c r="AP25" s="1"/>
      <c r="AQ25" s="1"/>
      <c r="AR25" s="1"/>
      <c r="AS25" s="1"/>
      <c r="AT25" s="28" t="str">
        <f>IF(ISBLANK(Values!E24),"",Values!H24)</f>
        <v>Niemiecki</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T460s - FR FBA</v>
      </c>
      <c r="C26" s="32" t="str">
        <f>IF(ISBLANK(Values!E25),"","TellusRem")</f>
        <v>TellusRem</v>
      </c>
      <c r="D26" s="30">
        <f>IF(ISBLANK(Values!E25),"",Values!E25)</f>
        <v>5714401460022</v>
      </c>
      <c r="E26" s="31" t="str">
        <f>IF(ISBLANK(Values!E25),"","EAN")</f>
        <v>EAN</v>
      </c>
      <c r="F26" s="28" t="str">
        <f>IF(ISBLANK(Values!E25),"",IF(Values!J25, SUBSTITUTE(Values!$B$1, "{language}", Values!H25) &amp; " " &amp;Values!$B$3, SUBSTITUTE(Values!$B$2, "{language}", Values!$H25) &amp; " " &amp;Values!$B$3))</f>
        <v>wymiana podświetlanej klawiatury Francuski dla Lenovo Thinkpad T460s T470s</v>
      </c>
      <c r="G26" s="32" t="str">
        <f>IF(ISBLANK(Values!E25),"","TellusRem")</f>
        <v>TellusRem</v>
      </c>
      <c r="H26" s="27" t="str">
        <f>IF(ISBLANK(Values!E25),"",Values!$B$16)</f>
        <v>computer-keyboards</v>
      </c>
      <c r="I26" s="27" t="str">
        <f>IF(ISBLANK(Values!E25),"","4730574031")</f>
        <v>4730574031</v>
      </c>
      <c r="J26" s="39" t="str">
        <f>IF(ISBLANK(Values!E25),"",Values!F25 )</f>
        <v>Lenovo T460s - FR FBA</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https://raw.githubusercontent.com/PatrickVibild/TellusAmazonPictures/master/pictures/Lenovo/T460S/RG/FR/1.jpg</v>
      </c>
      <c r="N26" s="28" t="str">
        <f>IF(ISBLANK(Values!$F25),"",Values!N25)</f>
        <v>https://raw.githubusercontent.com/PatrickVibild/TellusAmazonPictures/master/pictures/Lenovo/T460S/RG/FR/2.jpg</v>
      </c>
      <c r="O26" s="28" t="str">
        <f>IF(ISBLANK(Values!$F25),"",Values!O25)</f>
        <v>https://raw.githubusercontent.com/PatrickVibild/TellusAmazonPictures/master/pictures/Lenovo/T460S/RG/FR/3.jpg</v>
      </c>
      <c r="P26" s="28" t="str">
        <f>IF(ISBLANK(Values!$F25),"",Values!P25)</f>
        <v>https://raw.githubusercontent.com/PatrickVibild/TellusAmazonPictures/master/pictures/Lenovo/T460S/RG/FR/4.jpg</v>
      </c>
      <c r="Q26" s="28" t="str">
        <f>IF(ISBLANK(Values!$F25),"",Values!Q25)</f>
        <v>https://raw.githubusercontent.com/PatrickVibild/TellusAmazonPictures/master/pictures/Lenovo/T460S/RG/FR/5.jpg</v>
      </c>
      <c r="R26" s="28" t="str">
        <f>IF(ISBLANK(Values!$F25),"",Values!R25)</f>
        <v>https://raw.githubusercontent.com/PatrickVibild/TellusAmazonPictures/master/pictures/Lenovo/T460S/RG/FR/6.jpg</v>
      </c>
      <c r="S26" s="28" t="str">
        <f>IF(ISBLANK(Values!$F25),"",Values!S25)</f>
        <v>https://raw.githubusercontent.com/PatrickVibild/TellusAmazonPictures/master/pictures/Lenovo/T460S/RG/FR/7.jpg</v>
      </c>
      <c r="T26" s="28" t="str">
        <f>IF(ISBLANK(Values!$F25),"",Values!T25)</f>
        <v>https://raw.githubusercontent.com/PatrickVibild/TellusAmazonPictures/master/pictures/Lenovo/T460S/RG/FR/8.jpg</v>
      </c>
      <c r="U26" s="28" t="str">
        <f>IF(ISBLANK(Values!$F25),"",Values!U25)</f>
        <v>https://raw.githubusercontent.com/PatrickVibild/TellusAmazonPictures/master/pictures/Lenovo/T460S/RG/FR/9.jpg</v>
      </c>
      <c r="V26" s="1"/>
      <c r="W26" s="32" t="str">
        <f>IF(ISBLANK(Values!E25),"","Child")</f>
        <v>Child</v>
      </c>
      <c r="X26" s="32" t="str">
        <f>IF(ISBLANK(Values!E25),"",Values!$B$13)</f>
        <v>Lenovo T460s parent</v>
      </c>
      <c r="Y26" s="39" t="str">
        <f>IF(ISBLANK(Values!E25),"","Size-Color")</f>
        <v>Size-Color</v>
      </c>
      <c r="Z26" s="32" t="str">
        <f>IF(ISBLANK(Values!E25),"","variation")</f>
        <v>variation</v>
      </c>
      <c r="AA26" s="36"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41" t="str">
        <f>IF(ISBLANK(Values!E25),"",IF(Values!I25,Values!$B$23,Values!$B$33))</f>
        <v>👉 LAYOUT - {flag} {language} BEZ podświetlenia.</v>
      </c>
      <c r="AJ26" s="4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Francuski podświetlany.</v>
      </c>
      <c r="AM26" s="1" t="str">
        <f>SUBSTITUTE(IF(ISBLANK(Values!E25),"",Values!$B$27), "{model}", Values!$B$3)</f>
        <v>👉 KOMPATYBILNY Z — Lenovo T460s T470s. Proszę dokładnie sprawdzić zdjęcie i opis przed zakupem jakiejkolwiek klawiatury. Gwarantuje to, że otrzymasz odpowiednią klawiaturę laptopa dla swojego komputera. Super łatwa instalacja.</v>
      </c>
      <c r="AN26" s="1"/>
      <c r="AO26" s="1"/>
      <c r="AP26" s="1"/>
      <c r="AQ26" s="1"/>
      <c r="AR26" s="1"/>
      <c r="AS26" s="1"/>
      <c r="AT26" s="28" t="str">
        <f>IF(ISBLANK(Values!E25),"",Values!H25)</f>
        <v>Francuski</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T460s - IT</v>
      </c>
      <c r="C27" s="32" t="str">
        <f>IF(ISBLANK(Values!E26),"","TellusRem")</f>
        <v>TellusRem</v>
      </c>
      <c r="D27" s="30">
        <f>IF(ISBLANK(Values!E26),"",Values!E26)</f>
        <v>5714401460039</v>
      </c>
      <c r="E27" s="31" t="str">
        <f>IF(ISBLANK(Values!E26),"","EAN")</f>
        <v>EAN</v>
      </c>
      <c r="F27" s="28" t="str">
        <f>IF(ISBLANK(Values!E26),"",IF(Values!J26, SUBSTITUTE(Values!$B$1, "{language}", Values!H26) &amp; " " &amp;Values!$B$3, SUBSTITUTE(Values!$B$2, "{language}", Values!$H26) &amp; " " &amp;Values!$B$3))</f>
        <v>wymiana podświetlanej klawiatury Włoski dla Lenovo Thinkpad T460s T470s</v>
      </c>
      <c r="G27" s="32" t="str">
        <f>IF(ISBLANK(Values!E26),"","TellusRem")</f>
        <v>TellusRem</v>
      </c>
      <c r="H27" s="27" t="str">
        <f>IF(ISBLANK(Values!E26),"",Values!$B$16)</f>
        <v>computer-keyboards</v>
      </c>
      <c r="I27" s="27" t="str">
        <f>IF(ISBLANK(Values!E26),"","4730574031")</f>
        <v>4730574031</v>
      </c>
      <c r="J27" s="39" t="str">
        <f>IF(ISBLANK(Values!E26),"",Values!F26 )</f>
        <v>Lenovo T460s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https://raw.githubusercontent.com/PatrickVibild/TellusAmazonPictures/master/pictures/Lenovo/T460S/RG/IT/1.jpg</v>
      </c>
      <c r="N27" s="28" t="str">
        <f>IF(ISBLANK(Values!$F26),"",Values!N26)</f>
        <v>https://raw.githubusercontent.com/PatrickVibild/TellusAmazonPictures/master/pictures/Lenovo/T460S/RG/IT/2.jpg</v>
      </c>
      <c r="O27" s="28" t="str">
        <f>IF(ISBLANK(Values!$F26),"",Values!O26)</f>
        <v>https://raw.githubusercontent.com/PatrickVibild/TellusAmazonPictures/master/pictures/Lenovo/T460S/RG/IT/3.jpg</v>
      </c>
      <c r="P27" s="28" t="str">
        <f>IF(ISBLANK(Values!$F26),"",Values!P26)</f>
        <v>https://raw.githubusercontent.com/PatrickVibild/TellusAmazonPictures/master/pictures/Lenovo/T460S/RG/IT/4.jpg</v>
      </c>
      <c r="Q27" s="28" t="str">
        <f>IF(ISBLANK(Values!$F26),"",Values!Q26)</f>
        <v>https://raw.githubusercontent.com/PatrickVibild/TellusAmazonPictures/master/pictures/Lenovo/T460S/RG/IT/5.jpg</v>
      </c>
      <c r="R27" s="28" t="str">
        <f>IF(ISBLANK(Values!$F26),"",Values!R26)</f>
        <v>https://raw.githubusercontent.com/PatrickVibild/TellusAmazonPictures/master/pictures/Lenovo/T460S/RG/IT/6.jpg</v>
      </c>
      <c r="S27" s="28" t="str">
        <f>IF(ISBLANK(Values!$F26),"",Values!S26)</f>
        <v>https://raw.githubusercontent.com/PatrickVibild/TellusAmazonPictures/master/pictures/Lenovo/T460S/RG/IT/7.jpg</v>
      </c>
      <c r="T27" s="28" t="str">
        <f>IF(ISBLANK(Values!$F26),"",Values!T26)</f>
        <v>https://raw.githubusercontent.com/PatrickVibild/TellusAmazonPictures/master/pictures/Lenovo/T460S/RG/IT/8.jpg</v>
      </c>
      <c r="U27" s="28" t="str">
        <f>IF(ISBLANK(Values!$F26),"",Values!U26)</f>
        <v>https://raw.githubusercontent.com/PatrickVibild/TellusAmazonPictures/master/pictures/Lenovo/T460S/RG/IT/9.jpg</v>
      </c>
      <c r="V27" s="1"/>
      <c r="W27" s="32" t="str">
        <f>IF(ISBLANK(Values!E26),"","Child")</f>
        <v>Child</v>
      </c>
      <c r="X27" s="32" t="str">
        <f>IF(ISBLANK(Values!E26),"",Values!$B$13)</f>
        <v>Lenovo T460s parent</v>
      </c>
      <c r="Y27" s="39" t="str">
        <f>IF(ISBLANK(Values!E26),"","Size-Color")</f>
        <v>Size-Color</v>
      </c>
      <c r="Z27" s="32" t="str">
        <f>IF(ISBLANK(Values!E26),"","variation")</f>
        <v>variation</v>
      </c>
      <c r="AA27" s="36"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41" t="str">
        <f>IF(ISBLANK(Values!E26),"",IF(Values!I26,Values!$B$23,Values!$B$33))</f>
        <v>👉 LAYOUT - {flag} {language} BEZ podświetlenia.</v>
      </c>
      <c r="AJ27" s="4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Włoski podświetlany.</v>
      </c>
      <c r="AM27" s="1" t="str">
        <f>SUBSTITUTE(IF(ISBLANK(Values!E26),"",Values!$B$27), "{model}", Values!$B$3)</f>
        <v>👉 KOMPATYBILNY Z — Lenovo T460s T470s. Proszę dokładnie sprawdzić zdjęcie i opis przed zakupem jakiejkolwiek klawiatury. Gwarantuje to, że otrzymasz odpowiednią klawiaturę laptopa dla swojego komputera. Super łatwa instalacja.</v>
      </c>
      <c r="AN27" s="1"/>
      <c r="AO27" s="1"/>
      <c r="AP27" s="1"/>
      <c r="AQ27" s="1"/>
      <c r="AR27" s="1"/>
      <c r="AS27" s="1"/>
      <c r="AT27" s="28" t="str">
        <f>IF(ISBLANK(Values!E26),"",Values!H26)</f>
        <v>Włoski</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T460s - ES FBA</v>
      </c>
      <c r="C28" s="32" t="str">
        <f>IF(ISBLANK(Values!E27),"","TellusRem")</f>
        <v>TellusRem</v>
      </c>
      <c r="D28" s="30">
        <f>IF(ISBLANK(Values!E27),"",Values!E27)</f>
        <v>5714401460046</v>
      </c>
      <c r="E28" s="31" t="str">
        <f>IF(ISBLANK(Values!E27),"","EAN")</f>
        <v>EAN</v>
      </c>
      <c r="F28" s="28" t="str">
        <f>IF(ISBLANK(Values!E27),"",IF(Values!J27, SUBSTITUTE(Values!$B$1, "{language}", Values!H27) &amp; " " &amp;Values!$B$3, SUBSTITUTE(Values!$B$2, "{language}", Values!$H27) &amp; " " &amp;Values!$B$3))</f>
        <v>wymiana podświetlanej klawiatury Hiszpański dla Lenovo Thinkpad T460s T470s</v>
      </c>
      <c r="G28" s="32" t="str">
        <f>IF(ISBLANK(Values!E27),"","TellusRem")</f>
        <v>TellusRem</v>
      </c>
      <c r="H28" s="27" t="str">
        <f>IF(ISBLANK(Values!E27),"",Values!$B$16)</f>
        <v>computer-keyboards</v>
      </c>
      <c r="I28" s="27" t="str">
        <f>IF(ISBLANK(Values!E27),"","4730574031")</f>
        <v>4730574031</v>
      </c>
      <c r="J28" s="39" t="str">
        <f>IF(ISBLANK(Values!E27),"",Values!F27 )</f>
        <v>Lenovo T460s - ES FBA</v>
      </c>
      <c r="K28" s="29" t="str">
        <f>IF(IF(ISBLANK(Values!E27),"",IF(Values!J27, Values!$B$4, Values!$B$5))=0,"",IF(ISBLANK(Values!E27),"",IF(Values!J27, Values!$B$4, Values!$B$5)))</f>
        <v/>
      </c>
      <c r="L28" s="40" t="str">
        <f>IF(ISBLANK(Values!E27),"",IF($CO28="DEFAULT", Values!$B$18, ""))</f>
        <v/>
      </c>
      <c r="M28" s="28" t="str">
        <f>IF(ISBLANK(Values!E27),"",Values!$M27)</f>
        <v>https://download.lenovo.com/Images/Parts/Lenovo/T460S/RG/ES/Lenovo/T460S/RG/ES_A.jpg</v>
      </c>
      <c r="N28" s="28" t="str">
        <f>IF(ISBLANK(Values!$F27),"",Values!N27)</f>
        <v>https://download.lenovo.com/Images/Parts/Lenovo/T460S/RG/ES/Lenovo/T460S/RG/ES_B.jpg</v>
      </c>
      <c r="O28" s="28" t="str">
        <f>IF(ISBLANK(Values!$F27),"",Values!O27)</f>
        <v>https://download.lenovo.com/Images/Parts/Lenovo/T460S/RG/ES/Lenovo/T460S/RG/ES_details.jpg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T460s parent</v>
      </c>
      <c r="Y28" s="39" t="str">
        <f>IF(ISBLANK(Values!E27),"","Size-Color")</f>
        <v>Size-Color</v>
      </c>
      <c r="Z28" s="32" t="str">
        <f>IF(ISBLANK(Values!E27),"","variation")</f>
        <v>variation</v>
      </c>
      <c r="AA28" s="36"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41" t="str">
        <f>IF(ISBLANK(Values!E27),"",IF(Values!I27,Values!$B$23,Values!$B$33))</f>
        <v>👉 LAYOUT - {flag} {language} BEZ podświetlenia.</v>
      </c>
      <c r="AJ28" s="4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Hiszpański podświetlany.</v>
      </c>
      <c r="AM28" s="1" t="str">
        <f>SUBSTITUTE(IF(ISBLANK(Values!E27),"",Values!$B$27), "{model}", Values!$B$3)</f>
        <v>👉 KOMPATYBILNY Z — Lenovo T460s T470s. Proszę dokładnie sprawdzić zdjęcie i opis przed zakupem jakiejkolwiek klawiatury. Gwarantuje to, że otrzymasz odpowiednią klawiaturę laptopa dla swojego komputera. Super łatwa instalacja.</v>
      </c>
      <c r="AN28" s="1"/>
      <c r="AO28" s="1"/>
      <c r="AP28" s="1"/>
      <c r="AQ28" s="1"/>
      <c r="AR28" s="1"/>
      <c r="AS28" s="1"/>
      <c r="AT28" s="28" t="str">
        <f>IF(ISBLANK(Values!E27),"",Values!H27)</f>
        <v>Hiszpański</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T460s - UK</v>
      </c>
      <c r="C29" s="32" t="str">
        <f>IF(ISBLANK(Values!E28),"","TellusRem")</f>
        <v>TellusRem</v>
      </c>
      <c r="D29" s="30">
        <f>IF(ISBLANK(Values!E28),"",Values!E28)</f>
        <v>5714401460053</v>
      </c>
      <c r="E29" s="31" t="str">
        <f>IF(ISBLANK(Values!E28),"","EAN")</f>
        <v>EAN</v>
      </c>
      <c r="F29" s="28" t="str">
        <f>IF(ISBLANK(Values!E28),"",IF(Values!J28, SUBSTITUTE(Values!$B$1, "{language}", Values!H28) &amp; " " &amp;Values!$B$3, SUBSTITUTE(Values!$B$2, "{language}", Values!$H28) &amp; " " &amp;Values!$B$3))</f>
        <v>wymiana podświetlanej klawiatury Wielka Brytania dla Lenovo Thinkpad T460s T470s</v>
      </c>
      <c r="G29" s="32" t="str">
        <f>IF(ISBLANK(Values!E28),"","TellusRem")</f>
        <v>TellusRem</v>
      </c>
      <c r="H29" s="27" t="str">
        <f>IF(ISBLANK(Values!E28),"",Values!$B$16)</f>
        <v>computer-keyboards</v>
      </c>
      <c r="I29" s="27" t="str">
        <f>IF(ISBLANK(Values!E28),"","4730574031")</f>
        <v>4730574031</v>
      </c>
      <c r="J29" s="39" t="str">
        <f>IF(ISBLANK(Values!E28),"",Values!F28 )</f>
        <v>Lenovo T460s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https://raw.githubusercontent.com/PatrickVibild/TellusAmazonPictures/master/pictures/Lenovo/T460S/RG/UK/1.jpg</v>
      </c>
      <c r="N29" s="28" t="str">
        <f>IF(ISBLANK(Values!$F28),"",Values!N28)</f>
        <v>https://raw.githubusercontent.com/PatrickVibild/TellusAmazonPictures/master/pictures/Lenovo/T460S/RG/UK/2.jpg</v>
      </c>
      <c r="O29" s="28" t="str">
        <f>IF(ISBLANK(Values!$F28),"",Values!O28)</f>
        <v>https://raw.githubusercontent.com/PatrickVibild/TellusAmazonPictures/master/pictures/Lenovo/T460S/RG/UK/3.jpg</v>
      </c>
      <c r="P29" s="28" t="str">
        <f>IF(ISBLANK(Values!$F28),"",Values!P28)</f>
        <v>https://raw.githubusercontent.com/PatrickVibild/TellusAmazonPictures/master/pictures/Lenovo/T460S/RG/UK/4.jpg</v>
      </c>
      <c r="Q29" s="28" t="str">
        <f>IF(ISBLANK(Values!$F28),"",Values!Q28)</f>
        <v>https://raw.githubusercontent.com/PatrickVibild/TellusAmazonPictures/master/pictures/Lenovo/T460S/RG/UK/5.jpg</v>
      </c>
      <c r="R29" s="28" t="str">
        <f>IF(ISBLANK(Values!$F28),"",Values!R28)</f>
        <v>https://raw.githubusercontent.com/PatrickVibild/TellusAmazonPictures/master/pictures/Lenovo/T460S/RG/UK/6.jpg</v>
      </c>
      <c r="S29" s="28" t="str">
        <f>IF(ISBLANK(Values!$F28),"",Values!S28)</f>
        <v>https://raw.githubusercontent.com/PatrickVibild/TellusAmazonPictures/master/pictures/Lenovo/T460S/RG/UK/7.jpg</v>
      </c>
      <c r="T29" s="28" t="str">
        <f>IF(ISBLANK(Values!$F28),"",Values!T28)</f>
        <v>https://raw.githubusercontent.com/PatrickVibild/TellusAmazonPictures/master/pictures/Lenovo/T460S/RG/UK/8.jpg</v>
      </c>
      <c r="U29" s="28" t="str">
        <f>IF(ISBLANK(Values!$F28),"",Values!U28)</f>
        <v>https://raw.githubusercontent.com/PatrickVibild/TellusAmazonPictures/master/pictures/Lenovo/T460S/RG/UK/9.jpg</v>
      </c>
      <c r="V29" s="1"/>
      <c r="W29" s="32" t="str">
        <f>IF(ISBLANK(Values!E28),"","Child")</f>
        <v>Child</v>
      </c>
      <c r="X29" s="32" t="str">
        <f>IF(ISBLANK(Values!E28),"",Values!$B$13)</f>
        <v>Lenovo T460s parent</v>
      </c>
      <c r="Y29" s="39" t="str">
        <f>IF(ISBLANK(Values!E28),"","Size-Color")</f>
        <v>Size-Color</v>
      </c>
      <c r="Z29" s="32" t="str">
        <f>IF(ISBLANK(Values!E28),"","variation")</f>
        <v>variation</v>
      </c>
      <c r="AA29" s="36"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41" t="str">
        <f>IF(ISBLANK(Values!E28),"",IF(Values!I28,Values!$B$23,Values!$B$33))</f>
        <v>👉 LAYOUT - {flag} {language} BEZ podświetlenia.</v>
      </c>
      <c r="AJ29" s="4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Wielka Brytania podświetlany.</v>
      </c>
      <c r="AM29" s="1" t="str">
        <f>SUBSTITUTE(IF(ISBLANK(Values!E28),"",Values!$B$27), "{model}", Values!$B$3)</f>
        <v>👉 KOMPATYBILNY Z — Lenovo T460s T470s. Proszę dokładnie sprawdzić zdjęcie i opis przed zakupem jakiejkolwiek klawiatury. Gwarantuje to, że otrzymasz odpowiednią klawiaturę laptopa dla swojego komputera. Super łatwa instalacja.</v>
      </c>
      <c r="AN29" s="1"/>
      <c r="AO29" s="1"/>
      <c r="AP29" s="1"/>
      <c r="AQ29" s="1"/>
      <c r="AR29" s="1"/>
      <c r="AS29" s="1"/>
      <c r="AT29" s="28" t="str">
        <f>IF(ISBLANK(Values!E28),"",Values!H28)</f>
        <v>Wielka Brytania</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T460s - NOR</v>
      </c>
      <c r="C30" s="32" t="str">
        <f>IF(ISBLANK(Values!E29),"","TellusRem")</f>
        <v>TellusRem</v>
      </c>
      <c r="D30" s="30">
        <f>IF(ISBLANK(Values!E29),"",Values!E29)</f>
        <v>5714401460060</v>
      </c>
      <c r="E30" s="31" t="str">
        <f>IF(ISBLANK(Values!E29),"","EAN")</f>
        <v>EAN</v>
      </c>
      <c r="F30" s="28" t="str">
        <f>IF(ISBLANK(Values!E29),"",IF(Values!J29, SUBSTITUTE(Values!$B$1, "{language}", Values!H29) &amp; " " &amp;Values!$B$3, SUBSTITUTE(Values!$B$2, "{language}", Values!$H29) &amp; " " &amp;Values!$B$3))</f>
        <v>wymiana podświetlanej klawiatury Skandynawski – nordycki dla Lenovo Thinkpad T460s T470s</v>
      </c>
      <c r="G30" s="32" t="str">
        <f>IF(ISBLANK(Values!E29),"","TellusRem")</f>
        <v>TellusRem</v>
      </c>
      <c r="H30" s="27" t="str">
        <f>IF(ISBLANK(Values!E29),"",Values!$B$16)</f>
        <v>computer-keyboards</v>
      </c>
      <c r="I30" s="27" t="str">
        <f>IF(ISBLANK(Values!E29),"","4730574031")</f>
        <v>4730574031</v>
      </c>
      <c r="J30" s="39" t="str">
        <f>IF(ISBLANK(Values!E29),"",Values!F29 )</f>
        <v>Lenovo T460s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https://raw.githubusercontent.com/PatrickVibild/TellusAmazonPictures/master/pictures/Lenovo/T460S/RG/NOR/1.jpg</v>
      </c>
      <c r="N30" s="28" t="str">
        <f>IF(ISBLANK(Values!$F29),"",Values!N29)</f>
        <v>https://raw.githubusercontent.com/PatrickVibild/TellusAmazonPictures/master/pictures/Lenovo/T460S/RG/NOR/2.jpg</v>
      </c>
      <c r="O30" s="28" t="str">
        <f>IF(ISBLANK(Values!$F29),"",Values!O29)</f>
        <v>https://raw.githubusercontent.com/PatrickVibild/TellusAmazonPictures/master/pictures/Lenovo/T460S/RG/NOR/3.jpg</v>
      </c>
      <c r="P30" s="28" t="str">
        <f>IF(ISBLANK(Values!$F29),"",Values!P29)</f>
        <v>https://raw.githubusercontent.com/PatrickVibild/TellusAmazonPictures/master/pictures/Lenovo/T460S/RG/NOR/4.jpg</v>
      </c>
      <c r="Q30" s="28" t="str">
        <f>IF(ISBLANK(Values!$F29),"",Values!Q29)</f>
        <v>https://raw.githubusercontent.com/PatrickVibild/TellusAmazonPictures/master/pictures/Lenovo/T460S/RG/NOR/5.jpg</v>
      </c>
      <c r="R30" s="28" t="str">
        <f>IF(ISBLANK(Values!$F29),"",Values!R29)</f>
        <v>https://raw.githubusercontent.com/PatrickVibild/TellusAmazonPictures/master/pictures/Lenovo/T460S/RG/NOR/6.jpg</v>
      </c>
      <c r="S30" s="28" t="str">
        <f>IF(ISBLANK(Values!$F29),"",Values!S29)</f>
        <v>https://raw.githubusercontent.com/PatrickVibild/TellusAmazonPictures/master/pictures/Lenovo/T460S/RG/NOR/7.jpg</v>
      </c>
      <c r="T30" s="28" t="str">
        <f>IF(ISBLANK(Values!$F29),"",Values!T29)</f>
        <v>https://raw.githubusercontent.com/PatrickVibild/TellusAmazonPictures/master/pictures/Lenovo/T460S/RG/NOR/8.jpg</v>
      </c>
      <c r="U30" s="28" t="str">
        <f>IF(ISBLANK(Values!$F29),"",Values!U29)</f>
        <v>https://raw.githubusercontent.com/PatrickVibild/TellusAmazonPictures/master/pictures/Lenovo/T460S/RG/NOR/9.jpg</v>
      </c>
      <c r="V30" s="1"/>
      <c r="W30" s="32" t="str">
        <f>IF(ISBLANK(Values!E29),"","Child")</f>
        <v>Child</v>
      </c>
      <c r="X30" s="32" t="str">
        <f>IF(ISBLANK(Values!E29),"",Values!$B$13)</f>
        <v>Lenovo T460s parent</v>
      </c>
      <c r="Y30" s="39" t="str">
        <f>IF(ISBLANK(Values!E29),"","Size-Color")</f>
        <v>Size-Color</v>
      </c>
      <c r="Z30" s="32" t="str">
        <f>IF(ISBLANK(Values!E29),"","variation")</f>
        <v>variation</v>
      </c>
      <c r="AA30" s="36"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41" t="str">
        <f>IF(ISBLANK(Values!E29),"",IF(Values!I29,Values!$B$23,Values!$B$33))</f>
        <v>👉 LAYOUT - {flag} {language} BEZ podświetlenia.</v>
      </c>
      <c r="AJ30" s="4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Skandynawski – nordycki podświetlany.</v>
      </c>
      <c r="AM30" s="1" t="str">
        <f>SUBSTITUTE(IF(ISBLANK(Values!E29),"",Values!$B$27), "{model}", Values!$B$3)</f>
        <v>👉 KOMPATYBILNY Z — Lenovo T460s T470s. Proszę dokładnie sprawdzić zdjęcie i opis przed zakupem jakiejkolwiek klawiatury. Gwarantuje to, że otrzymasz odpowiednią klawiaturę laptopa dla swojego komputera. Super łatwa instalacja.</v>
      </c>
      <c r="AN30" s="1"/>
      <c r="AO30" s="1"/>
      <c r="AP30" s="1"/>
      <c r="AQ30" s="1"/>
      <c r="AR30" s="1"/>
      <c r="AS30" s="1"/>
      <c r="AT30" s="28" t="str">
        <f>IF(ISBLANK(Values!E29),"",Values!H29)</f>
        <v>Skandynawski – nordycki</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T460s - BE</v>
      </c>
      <c r="C31" s="32" t="str">
        <f>IF(ISBLANK(Values!E30),"","TellusRem")</f>
        <v>TellusRem</v>
      </c>
      <c r="D31" s="30">
        <f>IF(ISBLANK(Values!E30),"",Values!E30)</f>
        <v>5714401460077</v>
      </c>
      <c r="E31" s="31" t="str">
        <f>IF(ISBLANK(Values!E30),"","EAN")</f>
        <v>EAN</v>
      </c>
      <c r="F31" s="28" t="str">
        <f>IF(ISBLANK(Values!E30),"",IF(Values!J30, SUBSTITUTE(Values!$B$1, "{language}", Values!H30) &amp; " " &amp;Values!$B$3, SUBSTITUTE(Values!$B$2, "{language}", Values!$H30) &amp; " " &amp;Values!$B$3))</f>
        <v>wymiana podświetlanej klawiatury Belgijski dla Lenovo Thinkpad T460s T470s</v>
      </c>
      <c r="G31" s="32" t="str">
        <f>IF(ISBLANK(Values!E30),"","TellusRem")</f>
        <v>TellusRem</v>
      </c>
      <c r="H31" s="27" t="str">
        <f>IF(ISBLANK(Values!E30),"",Values!$B$16)</f>
        <v>computer-keyboards</v>
      </c>
      <c r="I31" s="27" t="str">
        <f>IF(ISBLANK(Values!E30),"","4730574031")</f>
        <v>4730574031</v>
      </c>
      <c r="J31" s="39" t="str">
        <f>IF(ISBLANK(Values!E30),"",Values!F30 )</f>
        <v>Lenovo T460s - BE</v>
      </c>
      <c r="K31" s="29" t="str">
        <f>IF(IF(ISBLANK(Values!E30),"",IF(Values!J30, Values!$B$4, Values!$B$5))=0,"",IF(ISBLANK(Values!E30),"",IF(Values!J30, Values!$B$4, Values!$B$5)))</f>
        <v/>
      </c>
      <c r="L31" s="40">
        <f>IF(ISBLANK(Values!E30),"",IF($CO31="DEFAULT", Values!$B$18, ""))</f>
        <v>5</v>
      </c>
      <c r="M31" s="28" t="str">
        <f>IF(ISBLANK(Values!E30),"",Values!$M30)</f>
        <v>https://download.lenovo.com/Images/Parts/01YR094/01YR094_A.jpg</v>
      </c>
      <c r="N31" s="28" t="str">
        <f>IF(ISBLANK(Values!$F30),"",Values!N30)</f>
        <v>https://download.lenovo.com/Images/Parts/01YR094/01YR094_B.jpg</v>
      </c>
      <c r="O31" s="28" t="str">
        <f>IF(ISBLANK(Values!$F30),"",Values!O30)</f>
        <v>https://download.lenovo.com/Images/Parts/01YR094/01YR094_details.jpg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T460s parent</v>
      </c>
      <c r="Y31" s="39" t="str">
        <f>IF(ISBLANK(Values!E30),"","Size-Color")</f>
        <v>Size-Color</v>
      </c>
      <c r="Z31" s="32" t="str">
        <f>IF(ISBLANK(Values!E30),"","variation")</f>
        <v>variation</v>
      </c>
      <c r="AA31" s="36"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41" t="str">
        <f>IF(ISBLANK(Values!E30),"",IF(Values!I30,Values!$B$23,Values!$B$33))</f>
        <v>👉 LAYOUT - {flag} {language} BEZ podświetlenia.</v>
      </c>
      <c r="AJ31" s="4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Belgijski podświetlany.</v>
      </c>
      <c r="AM31" s="1" t="str">
        <f>SUBSTITUTE(IF(ISBLANK(Values!E30),"",Values!$B$27), "{model}", Values!$B$3)</f>
        <v>👉 KOMPATYBILNY Z — Lenovo T460s T470s. Proszę dokładnie sprawdzić zdjęcie i opis przed zakupem jakiejkolwiek klawiatury. Gwarantuje to, że otrzymasz odpowiednią klawiaturę laptopa dla swojego komputera. Super łatwa instalacja.</v>
      </c>
      <c r="AN31" s="1"/>
      <c r="AO31" s="1"/>
      <c r="AP31" s="1"/>
      <c r="AQ31" s="1"/>
      <c r="AR31" s="1"/>
      <c r="AS31" s="1"/>
      <c r="AT31" s="28" t="str">
        <f>IF(ISBLANK(Values!E30),"",Values!H30)</f>
        <v>Belgijski</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T460s - BG</v>
      </c>
      <c r="C32" s="32" t="str">
        <f>IF(ISBLANK(Values!E31),"","TellusRem")</f>
        <v>TellusRem</v>
      </c>
      <c r="D32" s="30">
        <f>IF(ISBLANK(Values!E31),"",Values!E31)</f>
        <v>5714401460084</v>
      </c>
      <c r="E32" s="31" t="str">
        <f>IF(ISBLANK(Values!E31),"","EAN")</f>
        <v>EAN</v>
      </c>
      <c r="F32" s="28" t="str">
        <f>IF(ISBLANK(Values!E31),"",IF(Values!J31, SUBSTITUTE(Values!$B$1, "{language}", Values!H31) &amp; " " &amp;Values!$B$3, SUBSTITUTE(Values!$B$2, "{language}", Values!$H31) &amp; " " &amp;Values!$B$3))</f>
        <v>wymiana podświetlanej klawiatury Bułgarski dla Lenovo Thinkpad T460s T470s</v>
      </c>
      <c r="G32" s="32" t="str">
        <f>IF(ISBLANK(Values!E31),"","TellusRem")</f>
        <v>TellusRem</v>
      </c>
      <c r="H32" s="27" t="str">
        <f>IF(ISBLANK(Values!E31),"",Values!$B$16)</f>
        <v>computer-keyboards</v>
      </c>
      <c r="I32" s="27" t="str">
        <f>IF(ISBLANK(Values!E31),"","4730574031")</f>
        <v>4730574031</v>
      </c>
      <c r="J32" s="39" t="str">
        <f>IF(ISBLANK(Values!E31),"",Values!F31 )</f>
        <v>Lenovo T460s - BG</v>
      </c>
      <c r="K32" s="29" t="str">
        <f>IF(IF(ISBLANK(Values!E31),"",IF(Values!J31, Values!$B$4, Values!$B$5))=0,"",IF(ISBLANK(Values!E31),"",IF(Values!J31, Values!$B$4, Values!$B$5)))</f>
        <v/>
      </c>
      <c r="L32" s="40">
        <f>IF(ISBLANK(Values!E31),"",IF($CO32="DEFAULT", Values!$B$18, ""))</f>
        <v>5</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T460s parent</v>
      </c>
      <c r="Y32" s="39" t="str">
        <f>IF(ISBLANK(Values!E31),"","Size-Color")</f>
        <v>Size-Color</v>
      </c>
      <c r="Z32" s="32" t="str">
        <f>IF(ISBLANK(Values!E31),"","variation")</f>
        <v>variation</v>
      </c>
      <c r="AA32" s="36"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41" t="str">
        <f>IF(ISBLANK(Values!E31),"",IF(Values!I31,Values!$B$23,Values!$B$33))</f>
        <v>👉 LAYOUT - {flag} {language} BEZ podświetlenia.</v>
      </c>
      <c r="AJ32" s="4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Bułgarski podświetlany.</v>
      </c>
      <c r="AM32" s="1" t="str">
        <f>SUBSTITUTE(IF(ISBLANK(Values!E31),"",Values!$B$27), "{model}", Values!$B$3)</f>
        <v>👉 KOMPATYBILNY Z — Lenovo T460s T470s. Proszę dokładnie sprawdzić zdjęcie i opis przed zakupem jakiejkolwiek klawiatury. Gwarantuje to, że otrzymasz odpowiednią klawiaturę laptopa dla swojego komputera. Super łatwa instalacja.</v>
      </c>
      <c r="AN32" s="1"/>
      <c r="AO32" s="1"/>
      <c r="AP32" s="1"/>
      <c r="AQ32" s="1"/>
      <c r="AR32" s="1"/>
      <c r="AS32" s="1"/>
      <c r="AT32" s="28" t="str">
        <f>IF(ISBLANK(Values!E31),"",Values!H31)</f>
        <v>Bułgarski</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T460s - CZ</v>
      </c>
      <c r="C33" s="32" t="str">
        <f>IF(ISBLANK(Values!E32),"","TellusRem")</f>
        <v>TellusRem</v>
      </c>
      <c r="D33" s="30">
        <f>IF(ISBLANK(Values!E32),"",Values!E32)</f>
        <v>5714401460091</v>
      </c>
      <c r="E33" s="31" t="str">
        <f>IF(ISBLANK(Values!E32),"","EAN")</f>
        <v>EAN</v>
      </c>
      <c r="F33" s="28" t="str">
        <f>IF(ISBLANK(Values!E32),"",IF(Values!J32, SUBSTITUTE(Values!$B$1, "{language}", Values!H32) &amp; " " &amp;Values!$B$3, SUBSTITUTE(Values!$B$2, "{language}", Values!$H32) &amp; " " &amp;Values!$B$3))</f>
        <v>wymiana podświetlanej klawiatury Czech dla Lenovo Thinkpad T460s T470s</v>
      </c>
      <c r="G33" s="32" t="str">
        <f>IF(ISBLANK(Values!E32),"","TellusRem")</f>
        <v>TellusRem</v>
      </c>
      <c r="H33" s="27" t="str">
        <f>IF(ISBLANK(Values!E32),"",Values!$B$16)</f>
        <v>computer-keyboards</v>
      </c>
      <c r="I33" s="27" t="str">
        <f>IF(ISBLANK(Values!E32),"","4730574031")</f>
        <v>4730574031</v>
      </c>
      <c r="J33" s="39" t="str">
        <f>IF(ISBLANK(Values!E32),"",Values!F32 )</f>
        <v>Lenovo T460s - CZ</v>
      </c>
      <c r="K33" s="29" t="str">
        <f>IF(IF(ISBLANK(Values!E32),"",IF(Values!J32, Values!$B$4, Values!$B$5))=0,"",IF(ISBLANK(Values!E32),"",IF(Values!J32, Values!$B$4, Values!$B$5)))</f>
        <v/>
      </c>
      <c r="L33" s="40">
        <f>IF(ISBLANK(Values!E32),"",IF($CO33="DEFAULT", Values!$B$18, ""))</f>
        <v>5</v>
      </c>
      <c r="M33" s="28" t="str">
        <f>IF(ISBLANK(Values!E32),"",Values!$M32)</f>
        <v>https://download.lenovo.com/Images/Parts/01YR096/01YR096_A.jpg</v>
      </c>
      <c r="N33" s="28" t="str">
        <f>IF(ISBLANK(Values!$F32),"",Values!N32)</f>
        <v>https://download.lenovo.com/Images/Parts/01YR096/01YR096_B.jpg</v>
      </c>
      <c r="O33" s="28" t="str">
        <f>IF(ISBLANK(Values!$F32),"",Values!O32)</f>
        <v>https://download.lenovo.com/Images/Parts/01YR096/01YR096_details.jpg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T460s parent</v>
      </c>
      <c r="Y33" s="39" t="str">
        <f>IF(ISBLANK(Values!E32),"","Size-Color")</f>
        <v>Size-Color</v>
      </c>
      <c r="Z33" s="32" t="str">
        <f>IF(ISBLANK(Values!E32),"","variation")</f>
        <v>variation</v>
      </c>
      <c r="AA33" s="36"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41" t="str">
        <f>IF(ISBLANK(Values!E32),"",IF(Values!I32,Values!$B$23,Values!$B$33))</f>
        <v>👉 LAYOUT - {flag} {language} BEZ podświetlenia.</v>
      </c>
      <c r="AJ33" s="4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Czech podświetlany.</v>
      </c>
      <c r="AM33" s="1" t="str">
        <f>SUBSTITUTE(IF(ISBLANK(Values!E32),"",Values!$B$27), "{model}", Values!$B$3)</f>
        <v>👉 KOMPATYBILNY Z — Lenovo T460s T470s. Proszę dokładnie sprawdzić zdjęcie i opis przed zakupem jakiejkolwiek klawiatury. Gwarantuje to, że otrzymasz odpowiednią klawiaturę laptopa dla swojego komputera. Super łatwa instalacja.</v>
      </c>
      <c r="AN33" s="1"/>
      <c r="AO33" s="1"/>
      <c r="AP33" s="1"/>
      <c r="AQ33" s="1"/>
      <c r="AR33" s="1"/>
      <c r="AS33" s="1"/>
      <c r="AT33" s="28" t="str">
        <f>IF(ISBLANK(Values!E32),"",Values!H32)</f>
        <v>Czech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T460s - DK</v>
      </c>
      <c r="C34" s="32" t="str">
        <f>IF(ISBLANK(Values!E33),"","TellusRem")</f>
        <v>TellusRem</v>
      </c>
      <c r="D34" s="30">
        <f>IF(ISBLANK(Values!E33),"",Values!E33)</f>
        <v>5714401460107</v>
      </c>
      <c r="E34" s="31" t="str">
        <f>IF(ISBLANK(Values!E33),"","EAN")</f>
        <v>EAN</v>
      </c>
      <c r="F34" s="28" t="str">
        <f>IF(ISBLANK(Values!E33),"",IF(Values!J33, SUBSTITUTE(Values!$B$1, "{language}", Values!H33) &amp; " " &amp;Values!$B$3, SUBSTITUTE(Values!$B$2, "{language}", Values!$H33) &amp; " " &amp;Values!$B$3))</f>
        <v>wymiana podświetlanej klawiatury Duński dla Lenovo Thinkpad T460s T470s</v>
      </c>
      <c r="G34" s="32" t="str">
        <f>IF(ISBLANK(Values!E33),"","TellusRem")</f>
        <v>TellusRem</v>
      </c>
      <c r="H34" s="27" t="str">
        <f>IF(ISBLANK(Values!E33),"",Values!$B$16)</f>
        <v>computer-keyboards</v>
      </c>
      <c r="I34" s="27" t="str">
        <f>IF(ISBLANK(Values!E33),"","4730574031")</f>
        <v>4730574031</v>
      </c>
      <c r="J34" s="39" t="str">
        <f>IF(ISBLANK(Values!E33),"",Values!F33 )</f>
        <v>Lenovo T460s - DK</v>
      </c>
      <c r="K34" s="29" t="str">
        <f>IF(IF(ISBLANK(Values!E33),"",IF(Values!J33, Values!$B$4, Values!$B$5))=0,"",IF(ISBLANK(Values!E33),"",IF(Values!J33, Values!$B$4, Values!$B$5)))</f>
        <v/>
      </c>
      <c r="L34" s="40">
        <f>IF(ISBLANK(Values!E33),"",IF($CO34="DEFAULT", Values!$B$18, ""))</f>
        <v>5</v>
      </c>
      <c r="M34" s="28" t="str">
        <f>IF(ISBLANK(Values!E33),"",Values!$M33)</f>
        <v>https://download.lenovo.com/Images/Parts/01YR097/01YR097_A.jpg</v>
      </c>
      <c r="N34" s="28" t="str">
        <f>IF(ISBLANK(Values!$F33),"",Values!N33)</f>
        <v>https://download.lenovo.com/Images/Parts/01YR097/01YR097_B.jpg</v>
      </c>
      <c r="O34" s="28" t="str">
        <f>IF(ISBLANK(Values!$F33),"",Values!O33)</f>
        <v>https://download.lenovo.com/Images/Parts/01YR097/01YR097_details.jpg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T460s parent</v>
      </c>
      <c r="Y34" s="39" t="str">
        <f>IF(ISBLANK(Values!E33),"","Size-Color")</f>
        <v>Size-Color</v>
      </c>
      <c r="Z34" s="32" t="str">
        <f>IF(ISBLANK(Values!E33),"","variation")</f>
        <v>variation</v>
      </c>
      <c r="AA34" s="36"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41" t="str">
        <f>IF(ISBLANK(Values!E33),"",IF(Values!I33,Values!$B$23,Values!$B$33))</f>
        <v>👉 LAYOUT - {flag} {language} BEZ podświetlenia.</v>
      </c>
      <c r="AJ34" s="4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Duński podświetlany.</v>
      </c>
      <c r="AM34" s="1" t="str">
        <f>SUBSTITUTE(IF(ISBLANK(Values!E33),"",Values!$B$27), "{model}", Values!$B$3)</f>
        <v>👉 KOMPATYBILNY Z — Lenovo T460s T470s. Proszę dokładnie sprawdzić zdjęcie i opis przed zakupem jakiejkolwiek klawiatury. Gwarantuje to, że otrzymasz odpowiednią klawiaturę laptopa dla swojego komputera. Super łatwa instalacja.</v>
      </c>
      <c r="AN34" s="1"/>
      <c r="AO34" s="1"/>
      <c r="AP34" s="1"/>
      <c r="AQ34" s="1"/>
      <c r="AR34" s="1"/>
      <c r="AS34" s="1"/>
      <c r="AT34" s="28" t="str">
        <f>IF(ISBLANK(Values!E33),"",Values!H33)</f>
        <v>Duński</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T460s - HU</v>
      </c>
      <c r="C35" s="32" t="str">
        <f>IF(ISBLANK(Values!E34),"","TellusRem")</f>
        <v>TellusRem</v>
      </c>
      <c r="D35" s="30">
        <f>IF(ISBLANK(Values!E34),"",Values!E34)</f>
        <v>5714401460114</v>
      </c>
      <c r="E35" s="31" t="str">
        <f>IF(ISBLANK(Values!E34),"","EAN")</f>
        <v>EAN</v>
      </c>
      <c r="F35" s="28" t="str">
        <f>IF(ISBLANK(Values!E34),"",IF(Values!J34, SUBSTITUTE(Values!$B$1, "{language}", Values!H34) &amp; " " &amp;Values!$B$3, SUBSTITUTE(Values!$B$2, "{language}", Values!$H34) &amp; " " &amp;Values!$B$3))</f>
        <v>wymiana podświetlanej klawiatury Język węgierski dla Lenovo Thinkpad T460s T470s</v>
      </c>
      <c r="G35" s="32" t="str">
        <f>IF(ISBLANK(Values!E34),"","TellusRem")</f>
        <v>TellusRem</v>
      </c>
      <c r="H35" s="27" t="str">
        <f>IF(ISBLANK(Values!E34),"",Values!$B$16)</f>
        <v>computer-keyboards</v>
      </c>
      <c r="I35" s="27" t="str">
        <f>IF(ISBLANK(Values!E34),"","4730574031")</f>
        <v>4730574031</v>
      </c>
      <c r="J35" s="39" t="str">
        <f>IF(ISBLANK(Values!E34),"",Values!F34 )</f>
        <v>Lenovo T460s - HU</v>
      </c>
      <c r="K35" s="29" t="str">
        <f>IF(IF(ISBLANK(Values!E34),"",IF(Values!J34, Values!$B$4, Values!$B$5))=0,"",IF(ISBLANK(Values!E34),"",IF(Values!J34, Values!$B$4, Values!$B$5)))</f>
        <v/>
      </c>
      <c r="L35" s="40">
        <f>IF(ISBLANK(Values!E34),"",IF($CO35="DEFAULT", Values!$B$18, ""))</f>
        <v>5</v>
      </c>
      <c r="M35" s="28" t="str">
        <f>IF(ISBLANK(Values!E34),"",Values!$M34)</f>
        <v>https://download.lenovo.com/Images/Parts/01YR103/01YR103_A.jpg</v>
      </c>
      <c r="N35" s="28" t="str">
        <f>IF(ISBLANK(Values!$F34),"",Values!N34)</f>
        <v>https://download.lenovo.com/Images/Parts/01YR103/01YR103_B.jpg</v>
      </c>
      <c r="O35" s="28" t="str">
        <f>IF(ISBLANK(Values!$F34),"",Values!O34)</f>
        <v>https://download.lenovo.com/Images/Parts/01YR103/01YR103_details.jpg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T460s parent</v>
      </c>
      <c r="Y35" s="39" t="str">
        <f>IF(ISBLANK(Values!E34),"","Size-Color")</f>
        <v>Size-Color</v>
      </c>
      <c r="Z35" s="32" t="str">
        <f>IF(ISBLANK(Values!E34),"","variation")</f>
        <v>variation</v>
      </c>
      <c r="AA35" s="36"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41" t="str">
        <f>IF(ISBLANK(Values!E34),"",IF(Values!I34,Values!$B$23,Values!$B$33))</f>
        <v>👉 LAYOUT - {flag} {language} BEZ podświetlenia.</v>
      </c>
      <c r="AJ35" s="4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Język węgierski podświetlany.</v>
      </c>
      <c r="AM35" s="1" t="str">
        <f>SUBSTITUTE(IF(ISBLANK(Values!E34),"",Values!$B$27), "{model}", Values!$B$3)</f>
        <v>👉 KOMPATYBILNY Z — Lenovo T460s T470s. Proszę dokładnie sprawdzić zdjęcie i opis przed zakupem jakiejkolwiek klawiatury. Gwarantuje to, że otrzymasz odpowiednią klawiaturę laptopa dla swojego komputera. Super łatwa instalacja.</v>
      </c>
      <c r="AN35" s="1"/>
      <c r="AO35" s="1"/>
      <c r="AP35" s="1"/>
      <c r="AQ35" s="1"/>
      <c r="AR35" s="1"/>
      <c r="AS35" s="1"/>
      <c r="AT35" s="28" t="str">
        <f>IF(ISBLANK(Values!E34),"",Values!H34)</f>
        <v>Język węgierski</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T460s - NL</v>
      </c>
      <c r="C36" s="32" t="str">
        <f>IF(ISBLANK(Values!E35),"","TellusRem")</f>
        <v>TellusRem</v>
      </c>
      <c r="D36" s="30">
        <f>IF(ISBLANK(Values!E35),"",Values!E35)</f>
        <v>5714401460121</v>
      </c>
      <c r="E36" s="31" t="str">
        <f>IF(ISBLANK(Values!E35),"","EAN")</f>
        <v>EAN</v>
      </c>
      <c r="F36" s="28" t="str">
        <f>IF(ISBLANK(Values!E35),"",IF(Values!J35, SUBSTITUTE(Values!$B$1, "{language}", Values!H35) &amp; " " &amp;Values!$B$3, SUBSTITUTE(Values!$B$2, "{language}", Values!$H35) &amp; " " &amp;Values!$B$3))</f>
        <v>wymiana podświetlanej klawiatury Holenderski dla Lenovo Thinkpad T460s T470s</v>
      </c>
      <c r="G36" s="32" t="str">
        <f>IF(ISBLANK(Values!E35),"","TellusRem")</f>
        <v>TellusRem</v>
      </c>
      <c r="H36" s="27" t="str">
        <f>IF(ISBLANK(Values!E35),"",Values!$B$16)</f>
        <v>computer-keyboards</v>
      </c>
      <c r="I36" s="27" t="str">
        <f>IF(ISBLANK(Values!E35),"","4730574031")</f>
        <v>4730574031</v>
      </c>
      <c r="J36" s="39" t="str">
        <f>IF(ISBLANK(Values!E35),"",Values!F35 )</f>
        <v>Lenovo T460s - NL</v>
      </c>
      <c r="K36" s="29" t="str">
        <f>IF(IF(ISBLANK(Values!E35),"",IF(Values!J35, Values!$B$4, Values!$B$5))=0,"",IF(ISBLANK(Values!E35),"",IF(Values!J35, Values!$B$4, Values!$B$5)))</f>
        <v/>
      </c>
      <c r="L36" s="40">
        <f>IF(ISBLANK(Values!E35),"",IF($CO36="DEFAULT", Values!$B$18, ""))</f>
        <v>5</v>
      </c>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T460s parent</v>
      </c>
      <c r="Y36" s="39" t="str">
        <f>IF(ISBLANK(Values!E35),"","Size-Color")</f>
        <v>Size-Color</v>
      </c>
      <c r="Z36" s="32" t="str">
        <f>IF(ISBLANK(Values!E35),"","variation")</f>
        <v>variation</v>
      </c>
      <c r="AA36" s="36"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41" t="str">
        <f>IF(ISBLANK(Values!E35),"",IF(Values!I35,Values!$B$23,Values!$B$33))</f>
        <v>👉 LAYOUT - {flag} {language} BEZ podświetlenia.</v>
      </c>
      <c r="AJ36" s="4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Holenderski podświetlany.</v>
      </c>
      <c r="AM36" s="1" t="str">
        <f>SUBSTITUTE(IF(ISBLANK(Values!E35),"",Values!$B$27), "{model}", Values!$B$3)</f>
        <v>👉 KOMPATYBILNY Z — Lenovo T460s T470s. Proszę dokładnie sprawdzić zdjęcie i opis przed zakupem jakiejkolwiek klawiatury. Gwarantuje to, że otrzymasz odpowiednią klawiaturę laptopa dla swojego komputera. Super łatwa instalacja.</v>
      </c>
      <c r="AN36" s="1"/>
      <c r="AO36" s="1"/>
      <c r="AP36" s="1"/>
      <c r="AQ36" s="1"/>
      <c r="AR36" s="1"/>
      <c r="AS36" s="1"/>
      <c r="AT36" s="28" t="str">
        <f>IF(ISBLANK(Values!E35),"",Values!H35)</f>
        <v>Holenderski</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T460s - NO</v>
      </c>
      <c r="C37" s="32" t="str">
        <f>IF(ISBLANK(Values!E36),"","TellusRem")</f>
        <v>TellusRem</v>
      </c>
      <c r="D37" s="30">
        <f>IF(ISBLANK(Values!E36),"",Values!E36)</f>
        <v>5714401460138</v>
      </c>
      <c r="E37" s="31" t="str">
        <f>IF(ISBLANK(Values!E36),"","EAN")</f>
        <v>EAN</v>
      </c>
      <c r="F37" s="28" t="str">
        <f>IF(ISBLANK(Values!E36),"",IF(Values!J36, SUBSTITUTE(Values!$B$1, "{language}", Values!H36) &amp; " " &amp;Values!$B$3, SUBSTITUTE(Values!$B$2, "{language}", Values!$H36) &amp; " " &amp;Values!$B$3))</f>
        <v>wymiana podświetlanej klawiatury Norweski dla Lenovo Thinkpad T460s T470s</v>
      </c>
      <c r="G37" s="32" t="str">
        <f>IF(ISBLANK(Values!E36),"","TellusRem")</f>
        <v>TellusRem</v>
      </c>
      <c r="H37" s="27" t="str">
        <f>IF(ISBLANK(Values!E36),"",Values!$B$16)</f>
        <v>computer-keyboards</v>
      </c>
      <c r="I37" s="27" t="str">
        <f>IF(ISBLANK(Values!E36),"","4730574031")</f>
        <v>4730574031</v>
      </c>
      <c r="J37" s="39" t="str">
        <f>IF(ISBLANK(Values!E36),"",Values!F36 )</f>
        <v>Lenovo T460s - NO</v>
      </c>
      <c r="K37" s="29" t="str">
        <f>IF(IF(ISBLANK(Values!E36),"",IF(Values!J36, Values!$B$4, Values!$B$5))=0,"",IF(ISBLANK(Values!E36),"",IF(Values!J36, Values!$B$4, Values!$B$5)))</f>
        <v/>
      </c>
      <c r="L37" s="40">
        <f>IF(ISBLANK(Values!E36),"",IF($CO37="DEFAULT", Values!$B$18, ""))</f>
        <v>5</v>
      </c>
      <c r="M37" s="28" t="str">
        <f>IF(ISBLANK(Values!E36),"",Values!$M36)</f>
        <v>https://download.lenovo.com/Images/Parts/01YT162/01YT162_A.jpg</v>
      </c>
      <c r="N37" s="28" t="str">
        <f>IF(ISBLANK(Values!$F36),"",Values!N36)</f>
        <v>https://download.lenovo.com/Images/Parts/01YT162/01YT162_B.jpg</v>
      </c>
      <c r="O37" s="28" t="str">
        <f>IF(ISBLANK(Values!$F36),"",Values!O36)</f>
        <v>https://download.lenovo.com/Images/Parts/01YT162/01YT162_details.jpg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T460s parent</v>
      </c>
      <c r="Y37" s="39" t="str">
        <f>IF(ISBLANK(Values!E36),"","Size-Color")</f>
        <v>Size-Color</v>
      </c>
      <c r="Z37" s="32" t="str">
        <f>IF(ISBLANK(Values!E36),"","variation")</f>
        <v>variation</v>
      </c>
      <c r="AA37" s="36"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41" t="str">
        <f>IF(ISBLANK(Values!E36),"",IF(Values!I36,Values!$B$23,Values!$B$33))</f>
        <v>👉 LAYOUT - {flag} {language} BEZ podświetlenia.</v>
      </c>
      <c r="AJ37" s="4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Norweski podświetlany.</v>
      </c>
      <c r="AM37" s="1" t="str">
        <f>SUBSTITUTE(IF(ISBLANK(Values!E36),"",Values!$B$27), "{model}", Values!$B$3)</f>
        <v>👉 KOMPATYBILNY Z — Lenovo T460s T470s. Proszę dokładnie sprawdzić zdjęcie i opis przed zakupem jakiejkolwiek klawiatury. Gwarantuje to, że otrzymasz odpowiednią klawiaturę laptopa dla swojego komputera. Super łatwa instalacja.</v>
      </c>
      <c r="AN37" s="1"/>
      <c r="AO37" s="1"/>
      <c r="AP37" s="1"/>
      <c r="AQ37" s="1"/>
      <c r="AR37" s="1"/>
      <c r="AS37" s="1"/>
      <c r="AT37" s="28" t="str">
        <f>IF(ISBLANK(Values!E36),"",Values!H36)</f>
        <v>Norweski</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T460s - PL</v>
      </c>
      <c r="C38" s="32" t="str">
        <f>IF(ISBLANK(Values!E37),"","TellusRem")</f>
        <v>TellusRem</v>
      </c>
      <c r="D38" s="30">
        <f>IF(ISBLANK(Values!E37),"",Values!E37)</f>
        <v>5714401460145</v>
      </c>
      <c r="E38" s="31" t="str">
        <f>IF(ISBLANK(Values!E37),"","EAN")</f>
        <v>EAN</v>
      </c>
      <c r="F38" s="28" t="str">
        <f>IF(ISBLANK(Values!E37),"",IF(Values!J37, SUBSTITUTE(Values!$B$1, "{language}", Values!H37) &amp; " " &amp;Values!$B$3, SUBSTITUTE(Values!$B$2, "{language}", Values!$H37) &amp; " " &amp;Values!$B$3))</f>
        <v>wymiana podświetlanej klawiatury Polski dla Lenovo Thinkpad T460s T470s</v>
      </c>
      <c r="G38" s="32" t="str">
        <f>IF(ISBLANK(Values!E37),"","TellusRem")</f>
        <v>TellusRem</v>
      </c>
      <c r="H38" s="27" t="str">
        <f>IF(ISBLANK(Values!E37),"",Values!$B$16)</f>
        <v>computer-keyboards</v>
      </c>
      <c r="I38" s="27" t="str">
        <f>IF(ISBLANK(Values!E37),"","4730574031")</f>
        <v>4730574031</v>
      </c>
      <c r="J38" s="39" t="str">
        <f>IF(ISBLANK(Values!E37),"",Values!F37 )</f>
        <v>Lenovo T460s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T460s parent</v>
      </c>
      <c r="Y38" s="39" t="str">
        <f>IF(ISBLANK(Values!E37),"","Size-Color")</f>
        <v>Size-Color</v>
      </c>
      <c r="Z38" s="32" t="str">
        <f>IF(ISBLANK(Values!E37),"","variation")</f>
        <v>variation</v>
      </c>
      <c r="AA38" s="36"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41" t="str">
        <f>IF(ISBLANK(Values!E37),"",IF(Values!I37,Values!$B$23,Values!$B$33))</f>
        <v>👉 LAYOUT - {flag} {language} BEZ podświetlenia.</v>
      </c>
      <c r="AJ38" s="4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Polski podświetlany.</v>
      </c>
      <c r="AM38" s="1" t="str">
        <f>SUBSTITUTE(IF(ISBLANK(Values!E37),"",Values!$B$27), "{model}", Values!$B$3)</f>
        <v>👉 KOMPATYBILNY Z — Lenovo T460s T470s. Proszę dokładnie sprawdzić zdjęcie i opis przed zakupem jakiejkolwiek klawiatury. Gwarantuje to, że otrzymasz odpowiednią klawiaturę laptopa dla swojego komputera. Super łatwa instalacja.</v>
      </c>
      <c r="AN38" s="1"/>
      <c r="AO38" s="1"/>
      <c r="AP38" s="1"/>
      <c r="AQ38" s="1"/>
      <c r="AR38" s="1"/>
      <c r="AS38" s="1"/>
      <c r="AT38" s="28" t="str">
        <f>IF(ISBLANK(Values!E37),"",Values!H37)</f>
        <v>Polski</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T460s - PT</v>
      </c>
      <c r="C39" s="32" t="str">
        <f>IF(ISBLANK(Values!E38),"","TellusRem")</f>
        <v>TellusRem</v>
      </c>
      <c r="D39" s="30">
        <f>IF(ISBLANK(Values!E38),"",Values!E38)</f>
        <v>5714401460152</v>
      </c>
      <c r="E39" s="31" t="str">
        <f>IF(ISBLANK(Values!E38),"","EAN")</f>
        <v>EAN</v>
      </c>
      <c r="F39" s="28" t="str">
        <f>IF(ISBLANK(Values!E38),"",IF(Values!J38, SUBSTITUTE(Values!$B$1, "{language}", Values!H38) &amp; " " &amp;Values!$B$3, SUBSTITUTE(Values!$B$2, "{language}", Values!$H38) &amp; " " &amp;Values!$B$3))</f>
        <v>wymiana podświetlanej klawiatury Portugalski dla Lenovo Thinkpad T460s T470s</v>
      </c>
      <c r="G39" s="32" t="str">
        <f>IF(ISBLANK(Values!E38),"","TellusRem")</f>
        <v>TellusRem</v>
      </c>
      <c r="H39" s="27" t="str">
        <f>IF(ISBLANK(Values!E38),"",Values!$B$16)</f>
        <v>computer-keyboards</v>
      </c>
      <c r="I39" s="27" t="str">
        <f>IF(ISBLANK(Values!E38),"","4730574031")</f>
        <v>4730574031</v>
      </c>
      <c r="J39" s="39" t="str">
        <f>IF(ISBLANK(Values!E38),"",Values!F38 )</f>
        <v>Lenovo T460s - PT</v>
      </c>
      <c r="K39" s="29" t="str">
        <f>IF(IF(ISBLANK(Values!E38),"",IF(Values!J38, Values!$B$4, Values!$B$5))=0,"",IF(ISBLANK(Values!E38),"",IF(Values!J38, Values!$B$4, Values!$B$5)))</f>
        <v/>
      </c>
      <c r="L39" s="40">
        <f>IF(ISBLANK(Values!E38),"",IF($CO39="DEFAULT", Values!$B$18, ""))</f>
        <v>5</v>
      </c>
      <c r="M39" s="28" t="str">
        <f>IF(ISBLANK(Values!E38),"",Values!$M38)</f>
        <v>https://download.lenovo.com/Images/Parts/01YR110/01YR110_A.jpg</v>
      </c>
      <c r="N39" s="28" t="str">
        <f>IF(ISBLANK(Values!$F38),"",Values!N38)</f>
        <v>https://download.lenovo.com/Images/Parts/01YR110/01YR110_B.jpg</v>
      </c>
      <c r="O39" s="28" t="str">
        <f>IF(ISBLANK(Values!$F38),"",Values!O38)</f>
        <v>https://download.lenovo.com/Images/Parts/01YR110/01YR110_details.jpg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T460s parent</v>
      </c>
      <c r="Y39" s="39" t="str">
        <f>IF(ISBLANK(Values!E38),"","Size-Color")</f>
        <v>Size-Color</v>
      </c>
      <c r="Z39" s="32" t="str">
        <f>IF(ISBLANK(Values!E38),"","variation")</f>
        <v>variation</v>
      </c>
      <c r="AA39" s="36"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41" t="str">
        <f>IF(ISBLANK(Values!E38),"",IF(Values!I38,Values!$B$23,Values!$B$33))</f>
        <v>👉 LAYOUT - {flag} {language} BEZ podświetlenia.</v>
      </c>
      <c r="AJ39" s="4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Portugalski podświetlany.</v>
      </c>
      <c r="AM39" s="1" t="str">
        <f>SUBSTITUTE(IF(ISBLANK(Values!E38),"",Values!$B$27), "{model}", Values!$B$3)</f>
        <v>👉 KOMPATYBILNY Z — Lenovo T460s T470s. Proszę dokładnie sprawdzić zdjęcie i opis przed zakupem jakiejkolwiek klawiatury. Gwarantuje to, że otrzymasz odpowiednią klawiaturę laptopa dla swojego komputera. Super łatwa instalacja.</v>
      </c>
      <c r="AN39" s="1"/>
      <c r="AO39" s="1"/>
      <c r="AP39" s="1"/>
      <c r="AQ39" s="1"/>
      <c r="AR39" s="1"/>
      <c r="AS39" s="1"/>
      <c r="AT39" s="28" t="str">
        <f>IF(ISBLANK(Values!E38),"",Values!H38)</f>
        <v>Portugalski</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T460s - SE/FI</v>
      </c>
      <c r="C40" s="32" t="str">
        <f>IF(ISBLANK(Values!E39),"","TellusRem")</f>
        <v>TellusRem</v>
      </c>
      <c r="D40" s="30">
        <f>IF(ISBLANK(Values!E39),"",Values!E39)</f>
        <v>5714401460169</v>
      </c>
      <c r="E40" s="31" t="str">
        <f>IF(ISBLANK(Values!E39),"","EAN")</f>
        <v>EAN</v>
      </c>
      <c r="F40" s="28" t="str">
        <f>IF(ISBLANK(Values!E39),"",IF(Values!J39, SUBSTITUTE(Values!$B$1, "{language}", Values!H39) &amp; " " &amp;Values!$B$3, SUBSTITUTE(Values!$B$2, "{language}", Values!$H39) &amp; " " &amp;Values!$B$3))</f>
        <v>wymiana podświetlanej klawiatury Szwedzki – fiński dla Lenovo Thinkpad T460s T470s</v>
      </c>
      <c r="G40" s="32" t="str">
        <f>IF(ISBLANK(Values!E39),"","TellusRem")</f>
        <v>TellusRem</v>
      </c>
      <c r="H40" s="27" t="str">
        <f>IF(ISBLANK(Values!E39),"",Values!$B$16)</f>
        <v>computer-keyboards</v>
      </c>
      <c r="I40" s="27" t="str">
        <f>IF(ISBLANK(Values!E39),"","4730574031")</f>
        <v>4730574031</v>
      </c>
      <c r="J40" s="39" t="str">
        <f>IF(ISBLANK(Values!E39),"",Values!F39 )</f>
        <v>Lenovo T460s - SE/FI</v>
      </c>
      <c r="K40" s="29" t="str">
        <f>IF(IF(ISBLANK(Values!E39),"",IF(Values!J39, Values!$B$4, Values!$B$5))=0,"",IF(ISBLANK(Values!E39),"",IF(Values!J39, Values!$B$4, Values!$B$5)))</f>
        <v/>
      </c>
      <c r="L40" s="40">
        <f>IF(ISBLANK(Values!E39),"",IF($CO40="DEFAULT", Values!$B$18, ""))</f>
        <v>5</v>
      </c>
      <c r="M40" s="28" t="str">
        <f>IF(ISBLANK(Values!E39),"",Values!$M39)</f>
        <v>https://download.lenovo.com/Images/Parts/01YR114/01YR114_A.jpg</v>
      </c>
      <c r="N40" s="28" t="str">
        <f>IF(ISBLANK(Values!$F39),"",Values!N39)</f>
        <v>https://download.lenovo.com/Images/Parts/01YR114/01YR114_B.jpg</v>
      </c>
      <c r="O40" s="28" t="str">
        <f>IF(ISBLANK(Values!$F39),"",Values!O39)</f>
        <v>https://download.lenovo.com/Images/Parts/01YR114/01YR114_details.jpg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T460s parent</v>
      </c>
      <c r="Y40" s="39" t="str">
        <f>IF(ISBLANK(Values!E39),"","Size-Color")</f>
        <v>Size-Color</v>
      </c>
      <c r="Z40" s="32" t="str">
        <f>IF(ISBLANK(Values!E39),"","variation")</f>
        <v>variation</v>
      </c>
      <c r="AA40" s="36"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41" t="str">
        <f>IF(ISBLANK(Values!E39),"",IF(Values!I39,Values!$B$23,Values!$B$33))</f>
        <v>👉 LAYOUT - {flag} {language} BEZ podświetlenia.</v>
      </c>
      <c r="AJ40" s="4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Szwedzki – fiński podświetlany.</v>
      </c>
      <c r="AM40" s="1" t="str">
        <f>SUBSTITUTE(IF(ISBLANK(Values!E39),"",Values!$B$27), "{model}", Values!$B$3)</f>
        <v>👉 KOMPATYBILNY Z — Lenovo T460s T470s. Proszę dokładnie sprawdzić zdjęcie i opis przed zakupem jakiejkolwiek klawiatury. Gwarantuje to, że otrzymasz odpowiednią klawiaturę laptopa dla swojego komputera. Super łatwa instalacja.</v>
      </c>
      <c r="AN40" s="1"/>
      <c r="AO40" s="1"/>
      <c r="AP40" s="1"/>
      <c r="AQ40" s="1"/>
      <c r="AR40" s="1"/>
      <c r="AS40" s="1"/>
      <c r="AT40" s="28" t="str">
        <f>IF(ISBLANK(Values!E39),"",Values!H39)</f>
        <v>Szwedzki – fiński</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T460s - CH</v>
      </c>
      <c r="C41" s="32" t="str">
        <f>IF(ISBLANK(Values!E40),"","TellusRem")</f>
        <v>TellusRem</v>
      </c>
      <c r="D41" s="30">
        <f>IF(ISBLANK(Values!E40),"",Values!E40)</f>
        <v>5714401460176</v>
      </c>
      <c r="E41" s="31" t="str">
        <f>IF(ISBLANK(Values!E40),"","EAN")</f>
        <v>EAN</v>
      </c>
      <c r="F41" s="28" t="str">
        <f>IF(ISBLANK(Values!E40),"",IF(Values!J40, SUBSTITUTE(Values!$B$1, "{language}", Values!H40) &amp; " " &amp;Values!$B$3, SUBSTITUTE(Values!$B$2, "{language}", Values!$H40) &amp; " " &amp;Values!$B$3))</f>
        <v>wymiana podświetlanej klawiatury Szwajcarski dla Lenovo Thinkpad T460s T470s</v>
      </c>
      <c r="G41" s="32" t="str">
        <f>IF(ISBLANK(Values!E40),"","TellusRem")</f>
        <v>TellusRem</v>
      </c>
      <c r="H41" s="27" t="str">
        <f>IF(ISBLANK(Values!E40),"",Values!$B$16)</f>
        <v>computer-keyboards</v>
      </c>
      <c r="I41" s="27" t="str">
        <f>IF(ISBLANK(Values!E40),"","4730574031")</f>
        <v>4730574031</v>
      </c>
      <c r="J41" s="39" t="str">
        <f>IF(ISBLANK(Values!E40),"",Values!F40 )</f>
        <v>Lenovo T460s - CH</v>
      </c>
      <c r="K41" s="29" t="str">
        <f>IF(IF(ISBLANK(Values!E40),"",IF(Values!J40, Values!$B$4, Values!$B$5))=0,"",IF(ISBLANK(Values!E40),"",IF(Values!J40, Values!$B$4, Values!$B$5)))</f>
        <v/>
      </c>
      <c r="L41" s="40">
        <f>IF(ISBLANK(Values!E40),"",IF($CO41="DEFAULT", Values!$B$18, ""))</f>
        <v>5</v>
      </c>
      <c r="M41" s="28" t="str">
        <f>IF(ISBLANK(Values!E40),"",Values!$M40)</f>
        <v>https://download.lenovo.com/Images/Parts/01YR115/01YR115_A.jpg</v>
      </c>
      <c r="N41" s="28" t="str">
        <f>IF(ISBLANK(Values!$F40),"",Values!N40)</f>
        <v>https://download.lenovo.com/Images/Parts/01YR115/01YR115_B.jpg</v>
      </c>
      <c r="O41" s="28" t="str">
        <f>IF(ISBLANK(Values!$F40),"",Values!O40)</f>
        <v>https://download.lenovo.com/Images/Parts/01YR115/01YR115_details.jpg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T460s parent</v>
      </c>
      <c r="Y41" s="39" t="str">
        <f>IF(ISBLANK(Values!E40),"","Size-Color")</f>
        <v>Size-Color</v>
      </c>
      <c r="Z41" s="32" t="str">
        <f>IF(ISBLANK(Values!E40),"","variation")</f>
        <v>variation</v>
      </c>
      <c r="AA41" s="36"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41" t="str">
        <f>IF(ISBLANK(Values!E40),"",IF(Values!I40,Values!$B$23,Values!$B$33))</f>
        <v>👉 LAYOUT - {flag} {language} BEZ podświetlenia.</v>
      </c>
      <c r="AJ41" s="4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Szwajcarski podświetlany.</v>
      </c>
      <c r="AM41" s="1" t="str">
        <f>SUBSTITUTE(IF(ISBLANK(Values!E40),"",Values!$B$27), "{model}", Values!$B$3)</f>
        <v>👉 KOMPATYBILNY Z — Lenovo T460s T470s. Proszę dokładnie sprawdzić zdjęcie i opis przed zakupem jakiejkolwiek klawiatury. Gwarantuje to, że otrzymasz odpowiednią klawiaturę laptopa dla swojego komputera. Super łatwa instalacja.</v>
      </c>
      <c r="AN41" s="1"/>
      <c r="AO41" s="1"/>
      <c r="AP41" s="1"/>
      <c r="AQ41" s="1"/>
      <c r="AR41" s="1"/>
      <c r="AS41" s="1"/>
      <c r="AT41" s="28" t="str">
        <f>IF(ISBLANK(Values!E40),"",Values!H40)</f>
        <v>Szwajcarski</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T460s - US INT</v>
      </c>
      <c r="C42" s="32" t="str">
        <f>IF(ISBLANK(Values!E41),"","TellusRem")</f>
        <v>TellusRem</v>
      </c>
      <c r="D42" s="30">
        <f>IF(ISBLANK(Values!E41),"",Values!E41)</f>
        <v>5714401460183</v>
      </c>
      <c r="E42" s="31" t="str">
        <f>IF(ISBLANK(Values!E41),"","EAN")</f>
        <v>EAN</v>
      </c>
      <c r="F42" s="28" t="str">
        <f>IF(ISBLANK(Values!E41),"",IF(Values!J41, SUBSTITUTE(Values!$B$1, "{language}", Values!H41) &amp; " " &amp;Values!$B$3, SUBSTITUTE(Values!$B$2, "{language}", Values!$H41) &amp; " " &amp;Values!$B$3))</f>
        <v>wymiana podświetlanej klawiatury US international dla Lenovo Thinkpad T460s T470s</v>
      </c>
      <c r="G42" s="32" t="str">
        <f>IF(ISBLANK(Values!E41),"","TellusRem")</f>
        <v>TellusRem</v>
      </c>
      <c r="H42" s="27" t="str">
        <f>IF(ISBLANK(Values!E41),"",Values!$B$16)</f>
        <v>computer-keyboards</v>
      </c>
      <c r="I42" s="27" t="str">
        <f>IF(ISBLANK(Values!E41),"","4730574031")</f>
        <v>4730574031</v>
      </c>
      <c r="J42" s="39" t="str">
        <f>IF(ISBLANK(Values!E41),"",Values!F41 )</f>
        <v>Lenovo T460s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https://raw.githubusercontent.com/PatrickVibild/TellusAmazonPictures/master/pictures/Lenovo/T460S/RG/USI/1.jpg</v>
      </c>
      <c r="N42" s="28" t="str">
        <f>IF(ISBLANK(Values!$F41),"",Values!N41)</f>
        <v>https://raw.githubusercontent.com/PatrickVibild/TellusAmazonPictures/master/pictures/Lenovo/T460S/RG/USI/2.jpg</v>
      </c>
      <c r="O42" s="28" t="str">
        <f>IF(ISBLANK(Values!$F41),"",Values!O41)</f>
        <v>https://raw.githubusercontent.com/PatrickVibild/TellusAmazonPictures/master/pictures/Lenovo/T460S/RG/USI/3.jpg</v>
      </c>
      <c r="P42" s="28" t="str">
        <f>IF(ISBLANK(Values!$F41),"",Values!P41)</f>
        <v>https://raw.githubusercontent.com/PatrickVibild/TellusAmazonPictures/master/pictures/Lenovo/T460S/RG/USI/4.jpg</v>
      </c>
      <c r="Q42" s="28" t="str">
        <f>IF(ISBLANK(Values!$F41),"",Values!Q41)</f>
        <v>https://raw.githubusercontent.com/PatrickVibild/TellusAmazonPictures/master/pictures/Lenovo/T460S/RG/USI/5.jpg</v>
      </c>
      <c r="R42" s="28" t="str">
        <f>IF(ISBLANK(Values!$F41),"",Values!R41)</f>
        <v>https://raw.githubusercontent.com/PatrickVibild/TellusAmazonPictures/master/pictures/Lenovo/T460S/RG/USI/6.jpg</v>
      </c>
      <c r="S42" s="28" t="str">
        <f>IF(ISBLANK(Values!$F41),"",Values!S41)</f>
        <v>https://raw.githubusercontent.com/PatrickVibild/TellusAmazonPictures/master/pictures/Lenovo/T460S/RG/USI/7.jpg</v>
      </c>
      <c r="T42" s="28" t="str">
        <f>IF(ISBLANK(Values!$F41),"",Values!T41)</f>
        <v>https://raw.githubusercontent.com/PatrickVibild/TellusAmazonPictures/master/pictures/Lenovo/T460S/RG/USI/8.jpg</v>
      </c>
      <c r="U42" s="28" t="str">
        <f>IF(ISBLANK(Values!$F41),"",Values!U41)</f>
        <v>https://raw.githubusercontent.com/PatrickVibild/TellusAmazonPictures/master/pictures/Lenovo/T460S/RG/USI/9.jpg</v>
      </c>
      <c r="W42" s="32" t="str">
        <f>IF(ISBLANK(Values!E41),"","Child")</f>
        <v>Child</v>
      </c>
      <c r="X42" s="32" t="str">
        <f>IF(ISBLANK(Values!E41),"",Values!$B$13)</f>
        <v>Lenovo T460s parent</v>
      </c>
      <c r="Y42" s="39" t="str">
        <f>IF(ISBLANK(Values!E41),"","Size-Color")</f>
        <v>Size-Color</v>
      </c>
      <c r="Z42" s="32" t="str">
        <f>IF(ISBLANK(Values!E41),"","variation")</f>
        <v>variation</v>
      </c>
      <c r="AA42" s="36"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41" t="str">
        <f>IF(ISBLANK(Values!E41),"",IF(Values!I41,Values!$B$23,Values!$B$33))</f>
        <v>👉 LAYOUT - {flag} {language} BEZ podświetlenia.</v>
      </c>
      <c r="AJ42" s="4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US international podświetlany.</v>
      </c>
      <c r="AM42" s="1" t="str">
        <f>SUBSTITUTE(IF(ISBLANK(Values!E41),"",Values!$B$27), "{model}", Values!$B$3)</f>
        <v>👉 KOMPATYBILNY Z — Lenovo T460s T470s. Proszę dokładnie sprawdzić zdjęcie i opis przed zakupem jakiejkolwiek klawiatury. Gwarantuje to, że otrzymasz odpowiednią klawiaturę laptopa dla swojego komputera. Super łatwa instalacja.</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27" t="str">
        <f>IF(ISBLANK(Values!E41),"","Parts")</f>
        <v>Parts</v>
      </c>
      <c r="DP42" s="27" t="str">
        <f>IF(ISBLANK(Values!E41),"",Values!$B$31)</f>
        <v>Gwarancja 6 miesięcy od daty dostawy. W przypadku awarii klawiatury zostanie wysłane nowe urządzenie lub część zamienna do klawiatury produktu. W przypadku braku towaru w magazynie następuje zwrot pieniędzy.</v>
      </c>
      <c r="DS42" s="31"/>
      <c r="DY42" t="str">
        <f>IF(ISBLANK(Values!$E41), "", "not_applicable")</f>
        <v>not_applicable</v>
      </c>
      <c r="DZ42" s="31"/>
      <c r="EA42" s="31"/>
      <c r="EB42" s="31"/>
      <c r="EC42" s="31"/>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T460s - RUS</v>
      </c>
      <c r="C43" s="32" t="str">
        <f>IF(ISBLANK(Values!E42),"","TellusRem")</f>
        <v>TellusRem</v>
      </c>
      <c r="D43" s="30">
        <f>IF(ISBLANK(Values!E42),"",Values!E42)</f>
        <v>5714401460190</v>
      </c>
      <c r="E43" s="31" t="str">
        <f>IF(ISBLANK(Values!E42),"","EAN")</f>
        <v>EAN</v>
      </c>
      <c r="F43" s="28" t="str">
        <f>IF(ISBLANK(Values!E42),"",IF(Values!J42, SUBSTITUTE(Values!$B$1, "{language}", Values!H42) &amp; " " &amp;Values!$B$3, SUBSTITUTE(Values!$B$2, "{language}", Values!$H42) &amp; " " &amp;Values!$B$3))</f>
        <v>wymiana podświetlanej klawiatury Rosyjski dla Lenovo Thinkpad T460s T470s</v>
      </c>
      <c r="G43" s="32" t="str">
        <f>IF(ISBLANK(Values!E42),"","TellusRem")</f>
        <v>TellusRem</v>
      </c>
      <c r="H43" s="27" t="str">
        <f>IF(ISBLANK(Values!E42),"",Values!$B$16)</f>
        <v>computer-keyboards</v>
      </c>
      <c r="I43" s="27" t="str">
        <f>IF(ISBLANK(Values!E42),"","4730574031")</f>
        <v>4730574031</v>
      </c>
      <c r="J43" s="39" t="str">
        <f>IF(ISBLANK(Values!E42),"",Values!F42 )</f>
        <v>Lenovo T460s - RUS</v>
      </c>
      <c r="K43" s="29" t="str">
        <f>IF(IF(ISBLANK(Values!E42),"",IF(Values!J42, Values!$B$4, Values!$B$5))=0,"",IF(ISBLANK(Values!E42),"",IF(Values!J42, Values!$B$4, Values!$B$5)))</f>
        <v/>
      </c>
      <c r="L43" s="40">
        <f>IF(ISBLANK(Values!E42),"",IF($CO43="DEFAULT", Values!$B$18, ""))</f>
        <v>5</v>
      </c>
      <c r="M43" s="28" t="str">
        <f>IF(ISBLANK(Values!E42),"",Values!$M42)</f>
        <v>https://download.lenovo.com/Images/Parts/01YT165/01YT165_A.jpg</v>
      </c>
      <c r="N43" s="28" t="str">
        <f>IF(ISBLANK(Values!$F42),"",Values!N42)</f>
        <v>https://download.lenovo.com/Images/Parts/01YT165/01YT165_B.jpg</v>
      </c>
      <c r="O43" s="28" t="str">
        <f>IF(ISBLANK(Values!$F42),"",Values!O42)</f>
        <v>https://download.lenovo.com/Images/Parts/01YT165/01YT165_details.jpg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T460s parent</v>
      </c>
      <c r="Y43" s="39" t="str">
        <f>IF(ISBLANK(Values!E42),"","Size-Color")</f>
        <v>Size-Color</v>
      </c>
      <c r="Z43" s="32" t="str">
        <f>IF(ISBLANK(Values!E42),"","variation")</f>
        <v>variation</v>
      </c>
      <c r="AA43" s="36" t="str">
        <f>IF(ISBLANK(Values!E42),"",Values!$B$20)</f>
        <v>PartialUpdate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41" t="str">
        <f>IF(ISBLANK(Values!E42),"",IF(Values!I42,Values!$B$23,Values!$B$33))</f>
        <v>👉 LAYOUT - {flag} {language} BEZ podświetlenia.</v>
      </c>
      <c r="AJ43" s="4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Rosyjski podświetlany.</v>
      </c>
      <c r="AM43" s="1" t="str">
        <f>SUBSTITUTE(IF(ISBLANK(Values!E42),"",Values!$B$27), "{model}", Values!$B$3)</f>
        <v>👉 KOMPATYBILNY Z — Lenovo T460s T470s. Proszę dokładnie sprawdzić zdjęcie i opis przed zakupem jakiejkolwiek klawiatury. Gwarantuje to, że otrzymasz odpowiednią klawiaturę laptopa dla swojego komputera. Super łatwa instalacja.</v>
      </c>
      <c r="AT43" s="28" t="str">
        <f>IF(ISBLANK(Values!E42),"",Values!H42)</f>
        <v>Rosyjski</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27" t="str">
        <f>IF(ISBLANK(Values!E42),"","Parts")</f>
        <v>Parts</v>
      </c>
      <c r="DP43" s="27" t="str">
        <f>IF(ISBLANK(Values!E42),"",Values!$B$31)</f>
        <v>Gwarancja 6 miesięcy od daty dostawy. W przypadku awarii klawiatury zostanie wysłane nowe urządzenie lub część zamienna do klawiatury produktu. W przypadku braku towaru w magazynie następuje zwrot pieniędzy.</v>
      </c>
      <c r="DS43" s="31"/>
      <c r="DY43" t="str">
        <f>IF(ISBLANK(Values!$E42), "", "not_applicable")</f>
        <v>not_applicable</v>
      </c>
      <c r="DZ43" s="31"/>
      <c r="EA43" s="31"/>
      <c r="EB43" s="31"/>
      <c r="EC43" s="31"/>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T460s - US</v>
      </c>
      <c r="C44" s="32" t="str">
        <f>IF(ISBLANK(Values!E43),"","TellusRem")</f>
        <v>TellusRem</v>
      </c>
      <c r="D44" s="30">
        <f>IF(ISBLANK(Values!E43),"",Values!E43)</f>
        <v>5714401460206</v>
      </c>
      <c r="E44" s="31" t="str">
        <f>IF(ISBLANK(Values!E43),"","EAN")</f>
        <v>EAN</v>
      </c>
      <c r="F44" s="28" t="str">
        <f>IF(ISBLANK(Values!E43),"",IF(Values!J43, SUBSTITUTE(Values!$B$1, "{language}", Values!H43) &amp; " " &amp;Values!$B$3, SUBSTITUTE(Values!$B$2, "{language}", Values!$H43) &amp; " " &amp;Values!$B$3))</f>
        <v>wymiana podświetlanej klawiatury US dla Lenovo Thinkpad T460s T470s</v>
      </c>
      <c r="G44" s="32" t="str">
        <f>IF(ISBLANK(Values!E43),"","TellusRem")</f>
        <v>TellusRem</v>
      </c>
      <c r="H44" s="27" t="str">
        <f>IF(ISBLANK(Values!E43),"",Values!$B$16)</f>
        <v>computer-keyboards</v>
      </c>
      <c r="I44" s="27" t="str">
        <f>IF(ISBLANK(Values!E43),"","4730574031")</f>
        <v>4730574031</v>
      </c>
      <c r="J44" s="39" t="str">
        <f>IF(ISBLANK(Values!E43),"",Values!F43 )</f>
        <v>Lenovo T460s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https://raw.githubusercontent.com/PatrickVibild/TellusAmazonPictures/master/pictures/Lenovo/T460S/RG/US/1.jpg</v>
      </c>
      <c r="N44" s="28" t="str">
        <f>IF(ISBLANK(Values!$F43),"",Values!N43)</f>
        <v>https://raw.githubusercontent.com/PatrickVibild/TellusAmazonPictures/master/pictures/Lenovo/T460S/RG/US/2.jpg</v>
      </c>
      <c r="O44" s="28" t="str">
        <f>IF(ISBLANK(Values!$F43),"",Values!O43)</f>
        <v>https://raw.githubusercontent.com/PatrickVibild/TellusAmazonPictures/master/pictures/Lenovo/T460S/RG/US/3.jpg</v>
      </c>
      <c r="P44" s="28" t="str">
        <f>IF(ISBLANK(Values!$F43),"",Values!P43)</f>
        <v>https://raw.githubusercontent.com/PatrickVibild/TellusAmazonPictures/master/pictures/Lenovo/T460S/RG/US/4.jpg</v>
      </c>
      <c r="Q44" s="28" t="str">
        <f>IF(ISBLANK(Values!$F43),"",Values!Q43)</f>
        <v>https://raw.githubusercontent.com/PatrickVibild/TellusAmazonPictures/master/pictures/Lenovo/T460S/RG/US/5.jpg</v>
      </c>
      <c r="R44" s="28" t="str">
        <f>IF(ISBLANK(Values!$F43),"",Values!R43)</f>
        <v>https://raw.githubusercontent.com/PatrickVibild/TellusAmazonPictures/master/pictures/Lenovo/T460S/RG/US/6.jpg</v>
      </c>
      <c r="S44" s="28" t="str">
        <f>IF(ISBLANK(Values!$F43),"",Values!S43)</f>
        <v>https://raw.githubusercontent.com/PatrickVibild/TellusAmazonPictures/master/pictures/Lenovo/T460S/RG/US/7.jpg</v>
      </c>
      <c r="T44" s="28" t="str">
        <f>IF(ISBLANK(Values!$F43),"",Values!T43)</f>
        <v>https://raw.githubusercontent.com/PatrickVibild/TellusAmazonPictures/master/pictures/Lenovo/T460S/RG/US/8.jpg</v>
      </c>
      <c r="U44" s="28" t="str">
        <f>IF(ISBLANK(Values!$F43),"",Values!U43)</f>
        <v>https://raw.githubusercontent.com/PatrickVibild/TellusAmazonPictures/master/pictures/Lenovo/T460S/RG/US/9.jpg</v>
      </c>
      <c r="W44" s="32" t="str">
        <f>IF(ISBLANK(Values!E43),"","Child")</f>
        <v>Child</v>
      </c>
      <c r="X44" s="32" t="str">
        <f>IF(ISBLANK(Values!E43),"",Values!$B$13)</f>
        <v>Lenovo T460s parent</v>
      </c>
      <c r="Y44" s="39" t="str">
        <f>IF(ISBLANK(Values!E43),"","Size-Color")</f>
        <v>Size-Color</v>
      </c>
      <c r="Z44" s="32" t="str">
        <f>IF(ISBLANK(Values!E43),"","variation")</f>
        <v>variation</v>
      </c>
      <c r="AA44" s="36" t="str">
        <f>IF(ISBLANK(Values!E43),"",Values!$B$20)</f>
        <v>PartialUpdate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41" t="str">
        <f>IF(ISBLANK(Values!E43),"",IF(Values!I43,Values!$B$23,Values!$B$33))</f>
        <v>👉 LAYOUT - {flag} {language} BEZ podświetlenia.</v>
      </c>
      <c r="AJ44" s="4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US podświetlany.</v>
      </c>
      <c r="AM44" s="1" t="str">
        <f>SUBSTITUTE(IF(ISBLANK(Values!E43),"",Values!$B$27), "{model}", Values!$B$3)</f>
        <v>👉 KOMPATYBILNY Z — Lenovo T460s T470s. Proszę dokładnie sprawdzić zdjęcie i opis przed zakupem jakiejkolwiek klawiatury. Gwarantuje to, że otrzymasz odpowiednią klawiaturę laptopa dla swojego komputera. Super łatwa instalacja.</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27" t="str">
        <f>IF(ISBLANK(Values!E43),"","Parts")</f>
        <v>Parts</v>
      </c>
      <c r="DP44" s="27" t="str">
        <f>IF(ISBLANK(Values!E43),"",Values!$B$31)</f>
        <v>Gwarancja 6 miesięcy od daty dostawy. W przypadku awarii klawiatury zostanie wysłane nowe urządzenie lub część zamienna do klawiatury produktu. W przypadku braku towaru w magazynie następuje zwrot pieniędzy.</v>
      </c>
      <c r="DS44" s="31"/>
      <c r="DY44" t="str">
        <f>IF(ISBLANK(Values!$E43), "", "not_applicable")</f>
        <v>not_applicable</v>
      </c>
      <c r="DZ44" s="31"/>
      <c r="EA44" s="31"/>
      <c r="EB44" s="31"/>
      <c r="EC44" s="31"/>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45" t="s">
        <v>354</v>
      </c>
      <c r="B3" s="48" t="s">
        <v>752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5714401465010</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2" t="b">
        <f>TRUE()</f>
        <v>1</v>
      </c>
      <c r="J4" s="53" t="b">
        <f>FALSE()</f>
        <v>0</v>
      </c>
      <c r="K4" s="44" t="s">
        <v>736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57">
        <f>MATCH(G4,options!$D$1:$D$20,0)</f>
        <v>1</v>
      </c>
    </row>
    <row r="5" spans="1:22" ht="28" x14ac:dyDescent="0.15">
      <c r="A5" s="45" t="s">
        <v>371</v>
      </c>
      <c r="B5" s="49"/>
      <c r="C5" s="50" t="b">
        <f>FALSE()</f>
        <v>0</v>
      </c>
      <c r="D5" s="50" t="b">
        <f>TRUE()</f>
        <v>1</v>
      </c>
      <c r="E5" s="44">
        <v>5714401465027</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2" t="b">
        <f>TRUE()</f>
        <v>1</v>
      </c>
      <c r="J5" s="53" t="b">
        <f>FALSE()</f>
        <v>0</v>
      </c>
      <c r="K5" s="44" t="s">
        <v>737</v>
      </c>
      <c r="L5" s="54" t="b">
        <f>TRUE()</f>
        <v>1</v>
      </c>
      <c r="M5" s="55" t="str">
        <f t="shared" si="0"/>
        <v>https://raw.githubusercontent.com/PatrickVibild/TellusAmazonPictures/master/pictures/Lenovo/T460S/BL/FR/1.jpg</v>
      </c>
      <c r="N5" s="55" t="str">
        <f t="shared" si="1"/>
        <v>https://raw.githubusercontent.com/PatrickVibild/TellusAmazonPictures/master/pictures/Lenovo/T460S/BL/FR/2.jpg</v>
      </c>
      <c r="O5" s="56"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57">
        <f>MATCH(G5,options!$D$1:$D$20,0)</f>
        <v>2</v>
      </c>
    </row>
    <row r="6" spans="1:22" ht="28" x14ac:dyDescent="0.15">
      <c r="A6" s="45" t="s">
        <v>373</v>
      </c>
      <c r="B6" s="58" t="s">
        <v>414</v>
      </c>
      <c r="C6" s="50" t="b">
        <f>FALSE()</f>
        <v>0</v>
      </c>
      <c r="D6" s="50" t="b">
        <f>TRUE()</f>
        <v>1</v>
      </c>
      <c r="E6" s="44">
        <v>5714401465034</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2" t="b">
        <f>TRUE()</f>
        <v>1</v>
      </c>
      <c r="J6" s="53" t="b">
        <f>FALSE()</f>
        <v>0</v>
      </c>
      <c r="K6" s="44" t="s">
        <v>738</v>
      </c>
      <c r="L6" s="54" t="b">
        <f>TRUE()</f>
        <v>1</v>
      </c>
      <c r="M6" s="55" t="str">
        <f t="shared" si="0"/>
        <v>https://raw.githubusercontent.com/PatrickVibild/TellusAmazonPictures/master/pictures/Lenovo/T460S/BL/IT/1.jpg</v>
      </c>
      <c r="N6" s="55" t="str">
        <f t="shared" si="1"/>
        <v>https://raw.githubusercontent.com/PatrickVibild/TellusAmazonPictures/master/pictures/Lenovo/T460S/BL/IT/2.jpg</v>
      </c>
      <c r="O6" s="56"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57">
        <f>MATCH(G6,options!$D$1:$D$20,0)</f>
        <v>3</v>
      </c>
    </row>
    <row r="7" spans="1:22" ht="28" x14ac:dyDescent="0.15">
      <c r="A7" s="45" t="s">
        <v>376</v>
      </c>
      <c r="B7" s="59" t="str">
        <f>IF(B6=options!C1,"32","41")</f>
        <v>32</v>
      </c>
      <c r="C7" s="50" t="b">
        <f>FALSE()</f>
        <v>0</v>
      </c>
      <c r="D7" s="50" t="b">
        <f>TRUE()</f>
        <v>1</v>
      </c>
      <c r="E7" s="44">
        <v>5714401465041</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2" t="b">
        <f>TRUE()</f>
        <v>1</v>
      </c>
      <c r="J7" s="53" t="b">
        <f>FALSE()</f>
        <v>0</v>
      </c>
      <c r="K7" s="44" t="s">
        <v>739</v>
      </c>
      <c r="L7" s="54" t="b">
        <v>1</v>
      </c>
      <c r="M7" s="55" t="str">
        <f t="shared" si="0"/>
        <v>https://raw.githubusercontent.com/PatrickVibild/TellusAmazonPictures/master/pictures/Lenovo/T460S/BL/ES/1.jpg</v>
      </c>
      <c r="N7" s="55" t="str">
        <f t="shared" si="1"/>
        <v>https://raw.githubusercontent.com/PatrickVibild/TellusAmazonPictures/master/pictures/Lenovo/T460S/BL/ES/2.jpg</v>
      </c>
      <c r="O7" s="56"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57">
        <f>MATCH(G7,options!$D$1:$D$20,0)</f>
        <v>4</v>
      </c>
    </row>
    <row r="8" spans="1:22" ht="28" x14ac:dyDescent="0.15">
      <c r="A8" s="45" t="s">
        <v>378</v>
      </c>
      <c r="B8" s="59" t="str">
        <f>IF(B6=options!C1,"18","17")</f>
        <v>18</v>
      </c>
      <c r="C8" s="50" t="b">
        <f>FALSE()</f>
        <v>0</v>
      </c>
      <c r="D8" s="50" t="b">
        <f>TRUE()</f>
        <v>1</v>
      </c>
      <c r="E8" s="44">
        <v>5714401465058</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2" t="b">
        <f>TRUE()</f>
        <v>1</v>
      </c>
      <c r="J8" s="53" t="b">
        <f>FALSE()</f>
        <v>0</v>
      </c>
      <c r="K8" s="44" t="s">
        <v>740</v>
      </c>
      <c r="L8" s="54" t="b">
        <f>TRUE()</f>
        <v>1</v>
      </c>
      <c r="M8" s="55" t="str">
        <f t="shared" si="0"/>
        <v>https://raw.githubusercontent.com/PatrickVibild/TellusAmazonPictures/master/pictures/Lenovo/T460S/BL/UK/1.jpg</v>
      </c>
      <c r="N8" s="55" t="str">
        <f t="shared" si="1"/>
        <v>https://raw.githubusercontent.com/PatrickVibild/TellusAmazonPictures/master/pictures/Lenovo/T460S/BL/UK/2.jpg</v>
      </c>
      <c r="O8" s="56"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57">
        <f>MATCH(G8,options!$D$1:$D$20,0)</f>
        <v>5</v>
      </c>
    </row>
    <row r="9" spans="1:22" ht="28" x14ac:dyDescent="0.15">
      <c r="A9" s="45" t="s">
        <v>380</v>
      </c>
      <c r="B9" s="59" t="str">
        <f>IF(B6=options!C1,"2","5")</f>
        <v>2</v>
      </c>
      <c r="C9" s="50" t="b">
        <f>FALSE()</f>
        <v>0</v>
      </c>
      <c r="D9" s="50" t="b">
        <f>FALSE()</f>
        <v>0</v>
      </c>
      <c r="E9" s="44">
        <v>5714401465065</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2" t="b">
        <f>TRUE()</f>
        <v>1</v>
      </c>
      <c r="J9" s="53" t="b">
        <f>FALSE()</f>
        <v>0</v>
      </c>
      <c r="K9" s="44" t="s">
        <v>741</v>
      </c>
      <c r="L9" s="54" t="b">
        <f>TRUE()</f>
        <v>1</v>
      </c>
      <c r="M9" s="55" t="str">
        <f t="shared" si="0"/>
        <v>https://raw.githubusercontent.com/PatrickVibild/TellusAmazonPictures/master/pictures/Lenovo/T460S/BL/NOR/1.jpg</v>
      </c>
      <c r="N9" s="55" t="str">
        <f t="shared" si="1"/>
        <v>https://raw.githubusercontent.com/PatrickVibild/TellusAmazonPictures/master/pictures/Lenovo/T460S/BL/NOR/2.jpg</v>
      </c>
      <c r="O9" s="56"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57">
        <f>MATCH(G9,options!$D$1:$D$20,0)</f>
        <v>6</v>
      </c>
    </row>
    <row r="10" spans="1:22" ht="14" x14ac:dyDescent="0.15">
      <c r="A10" t="s">
        <v>382</v>
      </c>
      <c r="B10" s="60"/>
      <c r="C10" s="50" t="b">
        <f>FALSE()</f>
        <v>0</v>
      </c>
      <c r="D10" s="50" t="b">
        <f>FALSE()</f>
        <v>0</v>
      </c>
      <c r="E10" s="44">
        <v>5714401465072</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2" t="b">
        <f>TRUE()</f>
        <v>1</v>
      </c>
      <c r="J10" s="53" t="b">
        <f>FALSE()</f>
        <v>0</v>
      </c>
      <c r="K10" s="44" t="s">
        <v>716</v>
      </c>
      <c r="L10" s="54" t="b">
        <f>FALSE()</f>
        <v>0</v>
      </c>
      <c r="M10" s="55" t="str">
        <f t="shared" si="0"/>
        <v>https://download.lenovo.com/Images/Parts/01YR052/01YR052_A.jpg</v>
      </c>
      <c r="N10" s="55" t="str">
        <f t="shared" si="1"/>
        <v>https://download.lenovo.com/Images/Parts/01YR052/01YR052_B.jpg</v>
      </c>
      <c r="O10" s="56" t="str">
        <f t="shared" si="2"/>
        <v>https://download.lenovo.com/Images/Parts/01YR052/01YR052_details.jpg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5714401465089</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52" t="b">
        <f>TRUE()</f>
        <v>1</v>
      </c>
      <c r="J11" s="53" t="b">
        <f>FALSE()</f>
        <v>0</v>
      </c>
      <c r="K11" s="44"/>
      <c r="L11" s="54" t="b">
        <f>FALSE()</f>
        <v>0</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5714401465096</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2" t="b">
        <f>TRUE()</f>
        <v>1</v>
      </c>
      <c r="J12" s="53" t="b">
        <f>FALSE()</f>
        <v>0</v>
      </c>
      <c r="K12" s="44" t="s">
        <v>717</v>
      </c>
      <c r="L12" s="54" t="b">
        <f>FALSE()</f>
        <v>0</v>
      </c>
      <c r="M12" s="55" t="str">
        <f t="shared" si="0"/>
        <v>https://download.lenovo.com/Images/Parts/01YT108/01YT108_A.jpg</v>
      </c>
      <c r="N12" s="55" t="str">
        <f t="shared" si="1"/>
        <v>https://download.lenovo.com/Images/Parts/01YT108/01YT108_B.jpg</v>
      </c>
      <c r="O12" s="56" t="str">
        <f t="shared" si="2"/>
        <v>https://download.lenovo.com/Images/Parts/01YT108/01YT108_details.jpg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735</v>
      </c>
      <c r="C13" s="50" t="b">
        <f>FALSE()</f>
        <v>0</v>
      </c>
      <c r="D13" s="50" t="b">
        <f>FALSE()</f>
        <v>0</v>
      </c>
      <c r="E13" s="44">
        <v>5714401465102</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52" t="b">
        <f>TRUE()</f>
        <v>1</v>
      </c>
      <c r="J13" s="53" t="b">
        <f>FALSE()</f>
        <v>0</v>
      </c>
      <c r="K13" s="44" t="s">
        <v>718</v>
      </c>
      <c r="L13" s="54" t="b">
        <f>FALSE()</f>
        <v>0</v>
      </c>
      <c r="M13" s="55" t="str">
        <f t="shared" si="0"/>
        <v>https://download.lenovo.com/Images/Parts/01YR055/01YR055_A.jpg</v>
      </c>
      <c r="N13" s="55" t="str">
        <f t="shared" si="1"/>
        <v>https://download.lenovo.com/Images/Parts/01YR055/01YR055_B.jpg</v>
      </c>
      <c r="O13" s="56" t="str">
        <f t="shared" si="2"/>
        <v>https://download.lenovo.com/Images/Parts/01YR055/01YR055_details.jpg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5714401460992</v>
      </c>
      <c r="C14" s="50" t="b">
        <f>FALSE()</f>
        <v>0</v>
      </c>
      <c r="D14" s="50" t="b">
        <f>FALSE()</f>
        <v>0</v>
      </c>
      <c r="E14" s="44">
        <v>5714401465119</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52" t="b">
        <f>TRUE()</f>
        <v>1</v>
      </c>
      <c r="J14" s="53" t="b">
        <f>FALSE()</f>
        <v>0</v>
      </c>
      <c r="K14" s="44" t="s">
        <v>719</v>
      </c>
      <c r="L14" s="54" t="b">
        <f>FALSE()</f>
        <v>0</v>
      </c>
      <c r="M14" s="55" t="str">
        <f t="shared" si="0"/>
        <v>https://download.lenovo.com/Images/Parts/01YT115/01YT115_A.jpg</v>
      </c>
      <c r="N14" s="55" t="str">
        <f t="shared" si="1"/>
        <v>https://download.lenovo.com/Images/Parts/01YT115/01YT115_B.jpg</v>
      </c>
      <c r="O14" s="56" t="str">
        <f t="shared" si="2"/>
        <v>https://download.lenovo.com/Images/Parts/01YT115/01YT115_details.jpg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5714401465126</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52" t="b">
        <f>TRUE()</f>
        <v>1</v>
      </c>
      <c r="J15" s="53" t="b">
        <f>FALSE()</f>
        <v>0</v>
      </c>
      <c r="K15" s="44" t="s">
        <v>720</v>
      </c>
      <c r="L15" s="54" t="b">
        <f>FALSE()</f>
        <v>0</v>
      </c>
      <c r="M15" s="55" t="str">
        <f t="shared" si="0"/>
        <v>https://download.lenovo.com/Images/Parts/01YT119/01YT119_A.jpg</v>
      </c>
      <c r="N15" s="55" t="str">
        <f t="shared" si="1"/>
        <v>https://download.lenovo.com/Images/Parts/01YT119/01YT119_B.jpg</v>
      </c>
      <c r="O15" s="56" t="str">
        <f t="shared" si="2"/>
        <v>https://download.lenovo.com/Images/Parts/01YT119/01YT119_details.jpg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5714401465133</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52" t="b">
        <f>TRUE()</f>
        <v>1</v>
      </c>
      <c r="J16" s="53" t="b">
        <f>FALSE()</f>
        <v>0</v>
      </c>
      <c r="K16" s="44" t="s">
        <v>721</v>
      </c>
      <c r="L16" s="54" t="b">
        <f>FALSE()</f>
        <v>0</v>
      </c>
      <c r="M16" s="55" t="str">
        <f t="shared" si="0"/>
        <v>https://download.lenovo.com/Images/Parts/01YT120/01YT120_A.jpg</v>
      </c>
      <c r="N16" s="55" t="str">
        <f t="shared" si="1"/>
        <v>https://download.lenovo.com/Images/Parts/01YT120/01YT120_B.jpg</v>
      </c>
      <c r="O16" s="56" t="str">
        <f t="shared" si="2"/>
        <v>https://download.lenovo.com/Images/Parts/01YT120/01YT120_details.jpg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5714401465140</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5714401465157</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52" t="b">
        <f>TRUE()</f>
        <v>1</v>
      </c>
      <c r="J18" s="53" t="b">
        <f>FALSE()</f>
        <v>0</v>
      </c>
      <c r="K18" s="44" t="s">
        <v>722</v>
      </c>
      <c r="L18" s="54" t="b">
        <f>FALSE()</f>
        <v>0</v>
      </c>
      <c r="M18" s="55" t="str">
        <f t="shared" si="0"/>
        <v>https://download.lenovo.com/Images/Parts/01YT122/01YT122_A.jpg</v>
      </c>
      <c r="N18" s="55" t="str">
        <f t="shared" si="1"/>
        <v>https://download.lenovo.com/Images/Parts/01YT122/01YT122_B.jpg</v>
      </c>
      <c r="O18" s="56" t="str">
        <f t="shared" si="2"/>
        <v>https://download.lenovo.com/Images/Parts/01YT122/01YT122_details.jpg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5714401465164</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52" t="b">
        <f>TRUE()</f>
        <v>1</v>
      </c>
      <c r="J19" s="53" t="b">
        <f>FALSE()</f>
        <v>0</v>
      </c>
      <c r="K19" s="44" t="s">
        <v>723</v>
      </c>
      <c r="L19" s="54" t="b">
        <f>FALSE()</f>
        <v>0</v>
      </c>
      <c r="M19" s="55" t="str">
        <f t="shared" si="0"/>
        <v>https://download.lenovo.com/Images/Parts/01YR072/01YR072_A.jpg</v>
      </c>
      <c r="N19" s="55" t="str">
        <f t="shared" si="1"/>
        <v>https://download.lenovo.com/Images/Parts/01YR072/01YR072_B.jpg</v>
      </c>
      <c r="O19" s="56" t="str">
        <f t="shared" si="2"/>
        <v>https://download.lenovo.com/Images/Parts/01YR072/01YR072_details.jpg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5714401465171</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52" t="b">
        <f>TRUE()</f>
        <v>1</v>
      </c>
      <c r="J20" s="53" t="b">
        <f>FALSE()</f>
        <v>0</v>
      </c>
      <c r="K20" s="44" t="s">
        <v>724</v>
      </c>
      <c r="L20" s="54" t="b">
        <f>FALSE()</f>
        <v>0</v>
      </c>
      <c r="M20" s="55" t="str">
        <f t="shared" si="0"/>
        <v>https://download.lenovo.com/Images/Parts/01YT127/01YT127_A.jpg</v>
      </c>
      <c r="N20" s="55" t="str">
        <f t="shared" si="1"/>
        <v>https://download.lenovo.com/Images/Parts/01YT127/01YT127_B.jpg</v>
      </c>
      <c r="O20" s="56" t="str">
        <f t="shared" si="2"/>
        <v>https://download.lenovo.com/Images/Parts/01YT127/01YT127_details.jpg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5714401465188</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742</v>
      </c>
      <c r="L21" s="54" t="b">
        <f>TRUE()</f>
        <v>1</v>
      </c>
      <c r="M21" s="55" t="str">
        <f t="shared" si="0"/>
        <v>https://raw.githubusercontent.com/PatrickVibild/TellusAmazonPictures/master/pictures/Lenovo/T460S/BL/USI/1.jpg</v>
      </c>
      <c r="N21" s="55" t="str">
        <f t="shared" si="1"/>
        <v>https://raw.githubusercontent.com/PatrickVibild/TellusAmazonPictures/master/pictures/Lenovo/T460S/BL/USI/2.jpg</v>
      </c>
      <c r="O21" s="56"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57">
        <f>MATCH(G21,options!$D$1:$D$20,0)</f>
        <v>16</v>
      </c>
    </row>
    <row r="22" spans="1:22" ht="14" x14ac:dyDescent="0.15">
      <c r="B22" s="60"/>
      <c r="C22" s="50" t="b">
        <f>FALSE()</f>
        <v>0</v>
      </c>
      <c r="D22" s="50" t="b">
        <f>FALSE()</f>
        <v>0</v>
      </c>
      <c r="E22" s="44">
        <v>5714401465195</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52" t="b">
        <f>TRUE()</f>
        <v>1</v>
      </c>
      <c r="J22" s="53" t="b">
        <f>FALSE()</f>
        <v>0</v>
      </c>
      <c r="K22" s="44" t="s">
        <v>725</v>
      </c>
      <c r="L22" s="54" t="b">
        <f>FALSE()</f>
        <v>0</v>
      </c>
      <c r="M22" s="55" t="str">
        <f t="shared" si="0"/>
        <v>https://download.lenovo.com/Images/Parts/01YR069/01YR069_A.jpg</v>
      </c>
      <c r="N22" s="55" t="str">
        <f t="shared" si="1"/>
        <v>https://download.lenovo.com/Images/Parts/01YR069/01YR069_B.jpg</v>
      </c>
      <c r="O22" s="56" t="str">
        <f t="shared" si="2"/>
        <v>https://download.lenovo.com/Images/Parts/01YR069/01YR069_details.jpg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50" t="b">
        <f>TRUE()</f>
        <v>1</v>
      </c>
      <c r="D23" s="50" t="b">
        <f>FALSE()</f>
        <v>0</v>
      </c>
      <c r="E23" s="44">
        <v>5714401465201</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743</v>
      </c>
      <c r="L23" s="54" t="b">
        <f>TRUE()</f>
        <v>1</v>
      </c>
      <c r="M23" s="55" t="str">
        <f t="shared" si="0"/>
        <v>https://raw.githubusercontent.com/PatrickVibild/TellusAmazonPictures/master/pictures/Lenovo/T460S/BL/US/1.jpg</v>
      </c>
      <c r="N23" s="55" t="str">
        <f t="shared" si="1"/>
        <v>https://raw.githubusercontent.com/PatrickVibild/TellusAmazonPictures/master/pictures/Lenovo/T460S/BL/US/2.jpg</v>
      </c>
      <c r="O23" s="56"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0" t="b">
        <f>FALSE()</f>
        <v>0</v>
      </c>
      <c r="D24" s="50" t="b">
        <f>TRUE()</f>
        <v>1</v>
      </c>
      <c r="E24" s="44">
        <v>5714401460015</v>
      </c>
      <c r="F24" s="44" t="s">
        <v>696</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2"/>
      <c r="J24" s="53" t="b">
        <f>TRUE()</f>
        <v>1</v>
      </c>
      <c r="K24" s="44" t="s">
        <v>744</v>
      </c>
      <c r="L24" s="54" t="b">
        <f>TRUE()</f>
        <v>1</v>
      </c>
      <c r="M24" s="55" t="str">
        <f t="shared" si="0"/>
        <v>https://raw.githubusercontent.com/PatrickVibild/TellusAmazonPictures/master/pictures/Lenovo/T460S/RG/DE/1.jpg</v>
      </c>
      <c r="N24" s="55" t="str">
        <f t="shared" si="1"/>
        <v>https://raw.githubusercontent.com/PatrickVibild/TellusAmazonPictures/master/pictures/Lenovo/T460S/RG/DE/2.jpg</v>
      </c>
      <c r="O24" s="56"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0" t="b">
        <f>FALSE()</f>
        <v>0</v>
      </c>
      <c r="D25" s="50" t="b">
        <f>TRUE()</f>
        <v>1</v>
      </c>
      <c r="E25" s="44">
        <v>5714401460022</v>
      </c>
      <c r="F25" s="44" t="s">
        <v>697</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2"/>
      <c r="J25" s="53" t="b">
        <f>TRUE()</f>
        <v>1</v>
      </c>
      <c r="K25" s="44" t="s">
        <v>745</v>
      </c>
      <c r="L25" s="54" t="b">
        <f>TRUE()</f>
        <v>1</v>
      </c>
      <c r="M25" s="55" t="str">
        <f t="shared" si="0"/>
        <v>https://raw.githubusercontent.com/PatrickVibild/TellusAmazonPictures/master/pictures/Lenovo/T460S/RG/FR/1.jpg</v>
      </c>
      <c r="N25" s="55" t="str">
        <f t="shared" si="1"/>
        <v>https://raw.githubusercontent.com/PatrickVibild/TellusAmazonPictures/master/pictures/Lenovo/T460S/RG/FR/2.jpg</v>
      </c>
      <c r="O25" s="56"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0" t="b">
        <f>FALSE()</f>
        <v>0</v>
      </c>
      <c r="D26" s="50" t="b">
        <f>TRUE()</f>
        <v>1</v>
      </c>
      <c r="E26" s="44">
        <v>5714401460039</v>
      </c>
      <c r="F26" s="44" t="s">
        <v>698</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2"/>
      <c r="J26" s="53" t="b">
        <f>TRUE()</f>
        <v>1</v>
      </c>
      <c r="K26" s="44" t="s">
        <v>746</v>
      </c>
      <c r="L26" s="54" t="b">
        <f>TRUE()</f>
        <v>1</v>
      </c>
      <c r="M26" s="55" t="str">
        <f t="shared" si="0"/>
        <v>https://raw.githubusercontent.com/PatrickVibild/TellusAmazonPictures/master/pictures/Lenovo/T460S/RG/IT/1.jpg</v>
      </c>
      <c r="N26" s="55" t="str">
        <f t="shared" si="1"/>
        <v>https://raw.githubusercontent.com/PatrickVibild/TellusAmazonPictures/master/pictures/Lenovo/T460S/RG/IT/2.jpg</v>
      </c>
      <c r="O26" s="56"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50" t="b">
        <f>FALSE()</f>
        <v>0</v>
      </c>
      <c r="D27" s="50" t="b">
        <f>TRUE()</f>
        <v>1</v>
      </c>
      <c r="E27" s="44">
        <v>5714401460046</v>
      </c>
      <c r="F27" s="44" t="s">
        <v>699</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2"/>
      <c r="J27" s="53" t="b">
        <f>TRUE()</f>
        <v>1</v>
      </c>
      <c r="K27" s="44" t="s">
        <v>747</v>
      </c>
      <c r="L27" s="54" t="b">
        <f>FALSE()</f>
        <v>0</v>
      </c>
      <c r="M27" s="55" t="str">
        <f t="shared" si="0"/>
        <v>https://download.lenovo.com/Images/Parts/Lenovo/T460S/RG/ES/Lenovo/T460S/RG/ES_A.jpg</v>
      </c>
      <c r="N27" s="55" t="str">
        <f t="shared" si="1"/>
        <v>https://download.lenovo.com/Images/Parts/Lenovo/T460S/RG/ES/Lenovo/T460S/RG/ES_B.jpg</v>
      </c>
      <c r="O27" s="56"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57">
        <f>MATCH(G27,options!$D$1:$D$20,0)</f>
        <v>4</v>
      </c>
    </row>
    <row r="28" spans="1:22" ht="28" x14ac:dyDescent="0.15">
      <c r="B28" s="63"/>
      <c r="C28" s="50" t="b">
        <f>FALSE()</f>
        <v>0</v>
      </c>
      <c r="D28" s="50" t="b">
        <f>TRUE()</f>
        <v>1</v>
      </c>
      <c r="E28" s="44">
        <v>5714401460053</v>
      </c>
      <c r="F28" s="44" t="s">
        <v>700</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2"/>
      <c r="J28" s="53" t="b">
        <f>TRUE()</f>
        <v>1</v>
      </c>
      <c r="K28" s="44" t="s">
        <v>748</v>
      </c>
      <c r="L28" s="54" t="b">
        <f>TRUE()</f>
        <v>1</v>
      </c>
      <c r="M28" s="55" t="str">
        <f t="shared" si="0"/>
        <v>https://raw.githubusercontent.com/PatrickVibild/TellusAmazonPictures/master/pictures/Lenovo/T460S/RG/UK/1.jpg</v>
      </c>
      <c r="N28" s="55" t="str">
        <f t="shared" si="1"/>
        <v>https://raw.githubusercontent.com/PatrickVibild/TellusAmazonPictures/master/pictures/Lenovo/T460S/RG/UK/2.jpg</v>
      </c>
      <c r="O28" s="56"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0" t="b">
        <f>FALSE()</f>
        <v>0</v>
      </c>
      <c r="D29" s="50" t="b">
        <f>FALSE()</f>
        <v>0</v>
      </c>
      <c r="E29" s="44">
        <v>5714401460060</v>
      </c>
      <c r="F29" s="44" t="s">
        <v>701</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2"/>
      <c r="J29" s="53" t="b">
        <f>TRUE()</f>
        <v>1</v>
      </c>
      <c r="K29" s="44" t="s">
        <v>749</v>
      </c>
      <c r="L29" s="54" t="b">
        <f>TRUE()</f>
        <v>1</v>
      </c>
      <c r="M29" s="55" t="str">
        <f t="shared" si="0"/>
        <v>https://raw.githubusercontent.com/PatrickVibild/TellusAmazonPictures/master/pictures/Lenovo/T460S/RG/NOR/1.jpg</v>
      </c>
      <c r="N29" s="55" t="str">
        <f t="shared" si="1"/>
        <v>https://raw.githubusercontent.com/PatrickVibild/TellusAmazonPictures/master/pictures/Lenovo/T460S/RG/NOR/2.jpg</v>
      </c>
      <c r="O29" s="56"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57">
        <f>MATCH(G29,options!$D$1:$D$20,0)</f>
        <v>6</v>
      </c>
    </row>
    <row r="30" spans="1:22" ht="14" x14ac:dyDescent="0.15">
      <c r="B30" s="63"/>
      <c r="C30" s="50" t="b">
        <f>FALSE()</f>
        <v>0</v>
      </c>
      <c r="D30" s="50" t="b">
        <f>FALSE()</f>
        <v>0</v>
      </c>
      <c r="E30" s="44">
        <v>5714401460077</v>
      </c>
      <c r="F30" s="44" t="s">
        <v>702</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2"/>
      <c r="J30" s="53" t="b">
        <f>TRUE()</f>
        <v>1</v>
      </c>
      <c r="K30" s="44" t="s">
        <v>726</v>
      </c>
      <c r="L30" s="54" t="b">
        <f>FALSE()</f>
        <v>0</v>
      </c>
      <c r="M30" s="55" t="str">
        <f t="shared" si="0"/>
        <v>https://download.lenovo.com/Images/Parts/01YR094/01YR094_A.jpg</v>
      </c>
      <c r="N30" s="55" t="str">
        <f t="shared" si="1"/>
        <v>https://download.lenovo.com/Images/Parts/01YR094/01YR094_B.jpg</v>
      </c>
      <c r="O30" s="56" t="str">
        <f t="shared" si="2"/>
        <v>https://download.lenovo.com/Images/Parts/01YR094/01YR094_details.jpg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0" t="b">
        <f>FALSE()</f>
        <v>0</v>
      </c>
      <c r="D31" s="50" t="b">
        <f>FALSE()</f>
        <v>0</v>
      </c>
      <c r="E31" s="44">
        <v>5714401460084</v>
      </c>
      <c r="F31" s="44" t="s">
        <v>703</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2"/>
      <c r="J31" s="53" t="b">
        <f>TRUE()</f>
        <v>1</v>
      </c>
      <c r="L31" s="54" t="b">
        <f>FALSE()</f>
        <v>0</v>
      </c>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5714401460091</v>
      </c>
      <c r="F32" s="44" t="s">
        <v>704</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f>TRUE()</f>
        <v>1</v>
      </c>
      <c r="K32" s="44" t="s">
        <v>727</v>
      </c>
      <c r="L32" s="54" t="b">
        <f>FALSE()</f>
        <v>0</v>
      </c>
      <c r="M32" s="55" t="str">
        <f t="shared" si="0"/>
        <v>https://download.lenovo.com/Images/Parts/01YR096/01YR096_A.jpg</v>
      </c>
      <c r="N32" s="55" t="str">
        <f t="shared" si="1"/>
        <v>https://download.lenovo.com/Images/Parts/01YR096/01YR096_B.jpg</v>
      </c>
      <c r="O32" s="56" t="str">
        <f t="shared" si="2"/>
        <v>https://download.lenovo.com/Images/Parts/01YR096/01YR096_details.jpg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0" t="b">
        <f>FALSE()</f>
        <v>0</v>
      </c>
      <c r="D33" s="50" t="b">
        <f>FALSE()</f>
        <v>0</v>
      </c>
      <c r="E33" s="44">
        <v>5714401460107</v>
      </c>
      <c r="F33" s="44" t="s">
        <v>705</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2"/>
      <c r="J33" s="53" t="b">
        <f>TRUE()</f>
        <v>1</v>
      </c>
      <c r="K33" s="44" t="s">
        <v>728</v>
      </c>
      <c r="L33" s="54" t="b">
        <f>FALSE()</f>
        <v>0</v>
      </c>
      <c r="M33" s="55" t="str">
        <f t="shared" si="0"/>
        <v>https://download.lenovo.com/Images/Parts/01YR097/01YR097_A.jpg</v>
      </c>
      <c r="N33" s="55" t="str">
        <f t="shared" si="1"/>
        <v>https://download.lenovo.com/Images/Parts/01YR097/01YR097_B.jpg</v>
      </c>
      <c r="O33" s="56" t="str">
        <f t="shared" si="2"/>
        <v>https://download.lenovo.com/Images/Parts/01YR097/01YR097_details.jpg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5714401460114</v>
      </c>
      <c r="F34" s="44" t="s">
        <v>706</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2"/>
      <c r="J34" s="53" t="b">
        <f>TRUE()</f>
        <v>1</v>
      </c>
      <c r="K34" s="44" t="s">
        <v>729</v>
      </c>
      <c r="L34" s="54" t="b">
        <f>FALSE()</f>
        <v>0</v>
      </c>
      <c r="M34" s="55" t="str">
        <f t="shared" si="0"/>
        <v>https://download.lenovo.com/Images/Parts/01YR103/01YR103_A.jpg</v>
      </c>
      <c r="N34" s="55" t="str">
        <f t="shared" si="1"/>
        <v>https://download.lenovo.com/Images/Parts/01YR103/01YR103_B.jpg</v>
      </c>
      <c r="O34" s="56" t="str">
        <f t="shared" si="2"/>
        <v>https://download.lenovo.com/Images/Parts/01YR103/01YR103_details.jpg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5714401460121</v>
      </c>
      <c r="F35" s="44" t="s">
        <v>707</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2"/>
      <c r="J35" s="53" t="b">
        <f>TRUE()</f>
        <v>1</v>
      </c>
      <c r="K35" s="44" t="s">
        <v>720</v>
      </c>
      <c r="L35" s="54" t="b">
        <f>FALSE()</f>
        <v>0</v>
      </c>
      <c r="M35" s="55" t="str">
        <f t="shared" si="0"/>
        <v>https://download.lenovo.com/Images/Parts/01YT119/01YT119_A.jpg</v>
      </c>
      <c r="N35" s="55" t="str">
        <f t="shared" si="1"/>
        <v>https://download.lenovo.com/Images/Parts/01YT119/01YT119_B.jpg</v>
      </c>
      <c r="O35" s="56" t="str">
        <f t="shared" si="2"/>
        <v>https://download.lenovo.com/Images/Parts/01YT119/01YT119_details.jpg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394</v>
      </c>
      <c r="C36" s="50" t="b">
        <f>FALSE()</f>
        <v>0</v>
      </c>
      <c r="D36" s="50" t="b">
        <f>FALSE()</f>
        <v>0</v>
      </c>
      <c r="E36" s="44">
        <v>5714401460138</v>
      </c>
      <c r="F36" s="44" t="s">
        <v>708</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2"/>
      <c r="J36" s="53" t="b">
        <f>TRUE()</f>
        <v>1</v>
      </c>
      <c r="K36" s="44" t="s">
        <v>730</v>
      </c>
      <c r="L36" s="54" t="b">
        <f>FALSE()</f>
        <v>0</v>
      </c>
      <c r="M36" s="55" t="str">
        <f t="shared" ref="M36:M67" si="9">IF(ISBLANK(K36),"",IF(L36, "https://raw.githubusercontent.com/PatrickVibild/TellusAmazonPictures/master/pictures/"&amp;K36&amp;"/1.jpg","https://download.lenovo.com/Images/Parts/"&amp;K36&amp;"/"&amp;K36&amp;"_A.jpg"))</f>
        <v>https://download.lenovo.com/Images/Parts/01YT162/01YT162_A.jpg</v>
      </c>
      <c r="N36" s="55" t="str">
        <f t="shared" ref="N36:N67" si="10">IF(ISBLANK(K36),"",IF(L36, "https://raw.githubusercontent.com/PatrickVibild/TellusAmazonPictures/master/pictures/"&amp;K36&amp;"/2.jpg","https://download.lenovo.com/Images/Parts/"&amp;K36&amp;"/"&amp;K36&amp;"_B.jpg"))</f>
        <v>https://download.lenovo.com/Images/Parts/01YT162/01YT162_B.jpg</v>
      </c>
      <c r="O36" s="56"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5714401460145</v>
      </c>
      <c r="F37" s="44" t="s">
        <v>709</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2"/>
      <c r="J37" s="53" t="b">
        <f>TRUE()</f>
        <v>1</v>
      </c>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5714401460152</v>
      </c>
      <c r="F38" s="44" t="s">
        <v>710</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2"/>
      <c r="J38" s="53" t="b">
        <f>TRUE()</f>
        <v>1</v>
      </c>
      <c r="K38" s="44" t="s">
        <v>731</v>
      </c>
      <c r="L38" s="54" t="b">
        <f>FALSE()</f>
        <v>0</v>
      </c>
      <c r="M38" s="55" t="str">
        <f t="shared" si="9"/>
        <v>https://download.lenovo.com/Images/Parts/01YR110/01YR110_A.jpg</v>
      </c>
      <c r="N38" s="55" t="str">
        <f t="shared" si="10"/>
        <v>https://download.lenovo.com/Images/Parts/01YR110/01YR110_B.jpg</v>
      </c>
      <c r="O38" s="56" t="str">
        <f t="shared" si="11"/>
        <v>https://download.lenovo.com/Images/Parts/01YR110/01YR110_details.jpg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5714401460169</v>
      </c>
      <c r="F39" s="44" t="s">
        <v>711</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2"/>
      <c r="J39" s="53" t="b">
        <f>TRUE()</f>
        <v>1</v>
      </c>
      <c r="K39" s="44" t="s">
        <v>732</v>
      </c>
      <c r="L39" s="54" t="b">
        <f>FALSE()</f>
        <v>0</v>
      </c>
      <c r="M39" s="55" t="str">
        <f t="shared" si="9"/>
        <v>https://download.lenovo.com/Images/Parts/01YR114/01YR114_A.jpg</v>
      </c>
      <c r="N39" s="55" t="str">
        <f t="shared" si="10"/>
        <v>https://download.lenovo.com/Images/Parts/01YR114/01YR114_B.jpg</v>
      </c>
      <c r="O39" s="56" t="str">
        <f t="shared" si="11"/>
        <v>https://download.lenovo.com/Images/Parts/01YR114/01YR114_details.jpg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5714401460176</v>
      </c>
      <c r="F40" s="44" t="s">
        <v>712</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2"/>
      <c r="J40" s="53" t="b">
        <f>TRUE()</f>
        <v>1</v>
      </c>
      <c r="K40" s="44" t="s">
        <v>733</v>
      </c>
      <c r="L40" s="54" t="b">
        <f>FALSE()</f>
        <v>0</v>
      </c>
      <c r="M40" s="55" t="str">
        <f t="shared" si="9"/>
        <v>https://download.lenovo.com/Images/Parts/01YR115/01YR115_A.jpg</v>
      </c>
      <c r="N40" s="55" t="str">
        <f t="shared" si="10"/>
        <v>https://download.lenovo.com/Images/Parts/01YR115/01YR115_B.jpg</v>
      </c>
      <c r="O40" s="56" t="str">
        <f t="shared" si="11"/>
        <v>https://download.lenovo.com/Images/Parts/01YR115/01YR115_details.jpg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5714401460183</v>
      </c>
      <c r="F41" s="44" t="s">
        <v>713</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750</v>
      </c>
      <c r="L41" s="54" t="b">
        <f>TRUE()</f>
        <v>1</v>
      </c>
      <c r="M41" s="55" t="str">
        <f t="shared" si="9"/>
        <v>https://raw.githubusercontent.com/PatrickVibild/TellusAmazonPictures/master/pictures/Lenovo/T460S/RG/USI/1.jpg</v>
      </c>
      <c r="N41" s="55" t="str">
        <f t="shared" si="10"/>
        <v>https://raw.githubusercontent.com/PatrickVibild/TellusAmazonPictures/master/pictures/Lenovo/T460S/RG/USI/2.jpg</v>
      </c>
      <c r="O41" s="56"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57">
        <f>MATCH(G41,options!$D$1:$D$20,0)</f>
        <v>16</v>
      </c>
    </row>
    <row r="42" spans="1:22" ht="14" x14ac:dyDescent="0.15">
      <c r="C42" s="50" t="b">
        <f>FALSE()</f>
        <v>0</v>
      </c>
      <c r="D42" s="50" t="b">
        <f>FALSE()</f>
        <v>0</v>
      </c>
      <c r="E42" s="44">
        <v>5714401460190</v>
      </c>
      <c r="F42" s="44" t="s">
        <v>714</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2"/>
      <c r="J42" s="53" t="b">
        <f>TRUE()</f>
        <v>1</v>
      </c>
      <c r="K42" s="44" t="s">
        <v>734</v>
      </c>
      <c r="L42" s="54" t="b">
        <f>FALSE()</f>
        <v>0</v>
      </c>
      <c r="M42" s="55" t="str">
        <f t="shared" si="9"/>
        <v>https://download.lenovo.com/Images/Parts/01YT165/01YT165_A.jpg</v>
      </c>
      <c r="N42" s="55" t="str">
        <f t="shared" si="10"/>
        <v>https://download.lenovo.com/Images/Parts/01YT165/01YT165_B.jpg</v>
      </c>
      <c r="O42" s="56" t="str">
        <f t="shared" si="11"/>
        <v>https://download.lenovo.com/Images/Parts/01YT165/01YT165_details.jpg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5714401460206</v>
      </c>
      <c r="F43" s="44" t="s">
        <v>715</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t="s">
        <v>751</v>
      </c>
      <c r="L43" s="54" t="b">
        <f>TRUE()</f>
        <v>1</v>
      </c>
      <c r="M43" s="55" t="str">
        <f t="shared" si="9"/>
        <v>https://raw.githubusercontent.com/PatrickVibild/TellusAmazonPictures/master/pictures/Lenovo/T460S/RG/US/1.jpg</v>
      </c>
      <c r="N43" s="55" t="str">
        <f t="shared" si="10"/>
        <v>https://raw.githubusercontent.com/PatrickVibild/TellusAmazonPictures/master/pictures/Lenovo/T460S/RG/US/2.jpg</v>
      </c>
      <c r="O43" s="56"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57">
        <f>MATCH(G43,options!$D$1:$D$20,0)</f>
        <v>18</v>
      </c>
    </row>
    <row r="44" spans="1:22" x14ac:dyDescent="0.15">
      <c r="E44" s="64"/>
      <c r="F44" s="65"/>
      <c r="G44" s="6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2022-08-10T21:38:01Z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