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1310F2F0-0EBE-624A-A745-9D06629FB6E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83" i="2" l="1"/>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77" i="1" l="1"/>
  <c r="AL56" i="1"/>
  <c r="AL79" i="1"/>
  <c r="AI39"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<sst xmlns="http://schemas.openxmlformats.org/spreadsheetml/2006/main" count="1119" uniqueCount="822">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</sst>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 Parent</v>
      </c>
      <c r="C4" s="29" t="s">
        <v>345</v>
      </c>
      <c r="D4" s="30">
        <f>Values!B14</f>
        <v>5714401488996</v>
      </c>
      <c r="E4" s="31" t="s">
        <v>346</v>
      </c>
      <c r="F4" s="28" t="str">
        <f>SUBSTITUTE(Values!B1, "{language}", "") &amp; " " &amp; Values!B3</f>
        <v>Teclado de respuesto  retroiluminado  para Lenovo Thinkpad T480s, T490, E490, L480, L490, L380, L390, L380 Yoga, L390 Yoga, E490, E480</v>
      </c>
      <c r="G4" s="29" t="s">
        <v>345</v>
      </c>
      <c r="H4" s="27" t="str">
        <f>Values!B16</f>
        <v>computer-keyboards</v>
      </c>
      <c r="I4" s="27" t="str">
        <f>IF(ISBLANK(Values!E3),"","4730574031")</f>
        <v>4730574031</v>
      </c>
      <c r="J4" s="32" t="str">
        <f>Values!B13</f>
        <v>Lenovo T490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T480s black - DE</v>
      </c>
      <c r="C5" s="32" t="str">
        <f>IF(ISBLANK(Values!E4),"","TellusRem")</f>
        <v>TellusRem</v>
      </c>
      <c r="D5" s="30">
        <f>IF(ISBLANK(Values!E4),"",Values!E4)</f>
        <v>5714401480013</v>
      </c>
      <c r="E5" s="31" t="str">
        <f>IF(ISBLANK(Values!E4),"","EAN")</f>
        <v>EAN</v>
      </c>
      <c r="F5" s="28" t="str">
        <f>IF(ISBLANK(Values!E4),"",IF(Values!J4, SUBSTITUTE(Values!$B$1, "{language}", Values!H4) &amp; " " &amp;Values!$B$3, SUBSTITUTE(Values!$B$2, "{language}", Values!$H4) &amp; " " &amp;Values!$B$3))</f>
        <v>Teclado de respuesto Lenovo T480s black - DE retroiluminado  para Lenovo Thinkpad T480s, T490, E490, L480, L490, L380, L390, L380 Yoga, L390 Yoga, E490, E480</v>
      </c>
      <c r="G5" s="32" t="str">
        <f>IF(ISBLANK(Values!E4),"",IF(Values!$B$20="PartialUpdate","","TellusRem"))</f>
        <v/>
      </c>
      <c r="H5" s="27" t="str">
        <f>IF(ISBLANK(Values!E4),"",Values!$B$16)</f>
        <v>computer-keyboards</v>
      </c>
      <c r="I5" s="27" t="str">
        <f>IF(ISBLANK(Values!E4),"","4730574031")</f>
        <v>4730574031</v>
      </c>
      <c r="J5" s="39" t="str">
        <f>IF(ISBLANK(Values!E4),"",Values!F4 )</f>
        <v>Lenovo T480s black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2" t="str">
        <f>IF(ISBLANK(Values!E4),"","Child")</f>
        <v>Child</v>
      </c>
      <c r="X5" s="32" t="str">
        <f>IF(ISBLANK(Values!E4),"",Values!$B$13)</f>
        <v>Lenovo T490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Lenovo T480s black - DE con retroiluminación.</v>
      </c>
      <c r="AM5" s="1" t="str">
        <f>SUBSTITUTE(IF(ISBLANK(Values!E4),"",Values!$B$27),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 s="28" t="str">
        <f>IF(ISBLANK(Values!E4),"",Values!H4)</f>
        <v>Lenovo T480s black - DE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T480s black - FR</v>
      </c>
      <c r="C6" s="32" t="str">
        <f>IF(ISBLANK(Values!E5),"","TellusRem")</f>
        <v>TellusRem</v>
      </c>
      <c r="D6" s="30">
        <f>IF(ISBLANK(Values!E5),"",Values!E5)</f>
        <v>5714401480020</v>
      </c>
      <c r="E6" s="31" t="str">
        <f>IF(ISBLANK(Values!E5),"","EAN")</f>
        <v>EAN</v>
      </c>
      <c r="F6" s="28" t="str">
        <f>IF(ISBLANK(Values!E5),"",IF(Values!J5, SUBSTITUTE(Values!$B$1, "{language}", Values!H5) &amp; " " &amp;Values!$B$3, SUBSTITUTE(Values!$B$2, "{language}", Values!$H5) &amp; " " &amp;Values!$B$3))</f>
        <v>Teclado de respuesto Lenovo T480s black - FR retroiluminado  para Lenovo Thinkpad T480s, T490, E490, L480, L490, L380, L390, L380 Yoga, L390 Yoga, E490, E480</v>
      </c>
      <c r="G6" s="32" t="str">
        <f>IF(ISBLANK(Values!E5),"",IF(Values!$B$20="PartialUpdate","","TellusRem"))</f>
        <v/>
      </c>
      <c r="H6" s="27" t="str">
        <f>IF(ISBLANK(Values!E5),"",Values!$B$16)</f>
        <v>computer-keyboards</v>
      </c>
      <c r="I6" s="27" t="str">
        <f>IF(ISBLANK(Values!E5),"","4730574031")</f>
        <v>4730574031</v>
      </c>
      <c r="J6" s="39" t="str">
        <f>IF(ISBLANK(Values!E5),"",Values!F5 )</f>
        <v>Lenovo T480s black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2" t="str">
        <f>IF(ISBLANK(Values!E5),"","Child")</f>
        <v>Child</v>
      </c>
      <c r="X6" s="32" t="str">
        <f>IF(ISBLANK(Values!E5),"",Values!$B$13)</f>
        <v>Lenovo T490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Lenovo T480s black - FR con retroiluminación.</v>
      </c>
      <c r="AM6" s="1" t="str">
        <f>SUBSTITUTE(IF(ISBLANK(Values!E5),"",Values!$B$27),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 s="28" t="str">
        <f>IF(ISBLANK(Values!E5),"",Values!H5)</f>
        <v>Lenovo T480s black - FR</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T480s black - IT</v>
      </c>
      <c r="C7" s="32" t="str">
        <f>IF(ISBLANK(Values!E6),"","TellusRem")</f>
        <v>TellusRem</v>
      </c>
      <c r="D7" s="30">
        <f>IF(ISBLANK(Values!E6),"",Values!E6)</f>
        <v>5714401480037</v>
      </c>
      <c r="E7" s="31" t="str">
        <f>IF(ISBLANK(Values!E6),"","EAN")</f>
        <v>EAN</v>
      </c>
      <c r="F7" s="28" t="str">
        <f>IF(ISBLANK(Values!E6),"",IF(Values!J6, SUBSTITUTE(Values!$B$1, "{language}", Values!H6) &amp; " " &amp;Values!$B$3, SUBSTITUTE(Values!$B$2, "{language}", Values!$H6) &amp; " " &amp;Values!$B$3))</f>
        <v>Teclado de respuesto Lenovo T480s black - IT retroiluminado  para Lenovo Thinkpad T480s, T490, E490, L480, L490, L380, L390, L380 Yoga, L390 Yoga, E490, E480</v>
      </c>
      <c r="G7" s="32" t="str">
        <f>IF(ISBLANK(Values!E6),"",IF(Values!$B$20="PartialUpdate","","TellusRem"))</f>
        <v/>
      </c>
      <c r="H7" s="27" t="str">
        <f>IF(ISBLANK(Values!E6),"",Values!$B$16)</f>
        <v>computer-keyboards</v>
      </c>
      <c r="I7" s="27" t="str">
        <f>IF(ISBLANK(Values!E6),"","4730574031")</f>
        <v>4730574031</v>
      </c>
      <c r="J7" s="39" t="str">
        <f>IF(ISBLANK(Values!E6),"",Values!F6 )</f>
        <v>Lenovo T480s black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2" t="str">
        <f>IF(ISBLANK(Values!E6),"","Child")</f>
        <v>Child</v>
      </c>
      <c r="X7" s="32" t="str">
        <f>IF(ISBLANK(Values!E6),"",Values!$B$13)</f>
        <v>Lenovo T490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Lenovo T480s black - IT con retroiluminación.</v>
      </c>
      <c r="AM7" s="1" t="str">
        <f>SUBSTITUTE(IF(ISBLANK(Values!E6),"",Values!$B$27),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 s="28" t="str">
        <f>IF(ISBLANK(Values!E6),"",Values!H6)</f>
        <v>Lenovo T480s black - IT</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T480s black - ES</v>
      </c>
      <c r="C8" s="32" t="str">
        <f>IF(ISBLANK(Values!E7),"","TellusRem")</f>
        <v>TellusRem</v>
      </c>
      <c r="D8" s="30">
        <f>IF(ISBLANK(Values!E7),"",Values!E7)</f>
        <v>5714401480044</v>
      </c>
      <c r="E8" s="31" t="str">
        <f>IF(ISBLANK(Values!E7),"","EAN")</f>
        <v>EAN</v>
      </c>
      <c r="F8" s="28" t="str">
        <f>IF(ISBLANK(Values!E7),"",IF(Values!J7, SUBSTITUTE(Values!$B$1, "{language}", Values!H7) &amp; " " &amp;Values!$B$3, SUBSTITUTE(Values!$B$2, "{language}", Values!$H7) &amp; " " &amp;Values!$B$3))</f>
        <v>Teclado de respuesto Lenovo T480s black - ES retroiluminado  para Lenovo Thinkpad T480s, T490, E490, L480, L490, L380, L390, L380 Yoga, L390 Yoga, E490, E480</v>
      </c>
      <c r="G8" s="32" t="str">
        <f>IF(ISBLANK(Values!E7),"",IF(Values!$B$20="PartialUpdate","","TellusRem"))</f>
        <v/>
      </c>
      <c r="H8" s="27" t="str">
        <f>IF(ISBLANK(Values!E7),"",Values!$B$16)</f>
        <v>computer-keyboards</v>
      </c>
      <c r="I8" s="27" t="str">
        <f>IF(ISBLANK(Values!E7),"","4730574031")</f>
        <v>4730574031</v>
      </c>
      <c r="J8" s="39" t="str">
        <f>IF(ISBLANK(Values!E7),"",Values!F7 )</f>
        <v>Lenovo T480s black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2" t="str">
        <f>IF(ISBLANK(Values!E7),"","Child")</f>
        <v>Child</v>
      </c>
      <c r="X8" s="32" t="str">
        <f>IF(ISBLANK(Values!E7),"",Values!$B$13)</f>
        <v>Lenovo T490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Lenovo T480s black - ES con retroiluminación.</v>
      </c>
      <c r="AM8" s="1" t="str">
        <f>SUBSTITUTE(IF(ISBLANK(Values!E7),"",Values!$B$27),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8" s="28" t="str">
        <f>IF(ISBLANK(Values!E7),"",Values!H7)</f>
        <v>Lenovo T480s black - ES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T480s black - UK</v>
      </c>
      <c r="C9" s="32" t="str">
        <f>IF(ISBLANK(Values!E8),"","TellusRem")</f>
        <v>TellusRem</v>
      </c>
      <c r="D9" s="30">
        <f>IF(ISBLANK(Values!E8),"",Values!E8)</f>
        <v>5714401480051</v>
      </c>
      <c r="E9" s="31" t="str">
        <f>IF(ISBLANK(Values!E8),"","EAN")</f>
        <v>EAN</v>
      </c>
      <c r="F9" s="28" t="str">
        <f>IF(ISBLANK(Values!E8),"",IF(Values!J8, SUBSTITUTE(Values!$B$1, "{language}", Values!H8) &amp; " " &amp;Values!$B$3, SUBSTITUTE(Values!$B$2, "{language}", Values!$H8) &amp; " " &amp;Values!$B$3))</f>
        <v>Teclado de respuesto Lenovo T480s black - UK retroiluminado  para Lenovo Thinkpad T480s, T490, E490, L480, L490, L380, L390, L380 Yoga, L390 Yoga, E490, E480</v>
      </c>
      <c r="G9" s="32" t="str">
        <f>IF(ISBLANK(Values!E8),"",IF(Values!$B$20="PartialUpdate","","TellusRem"))</f>
        <v/>
      </c>
      <c r="H9" s="27" t="str">
        <f>IF(ISBLANK(Values!E8),"",Values!$B$16)</f>
        <v>computer-keyboards</v>
      </c>
      <c r="I9" s="27" t="str">
        <f>IF(ISBLANK(Values!E8),"","4730574031")</f>
        <v>4730574031</v>
      </c>
      <c r="J9" s="39" t="str">
        <f>IF(ISBLANK(Values!E8),"",Values!F8 )</f>
        <v>Lenovo T480s black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2" t="str">
        <f>IF(ISBLANK(Values!E8),"","Child")</f>
        <v>Child</v>
      </c>
      <c r="X9" s="32" t="str">
        <f>IF(ISBLANK(Values!E8),"",Values!$B$13)</f>
        <v>Lenovo T490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Lenovo T480s black - UK con retroiluminación.</v>
      </c>
      <c r="AM9" s="1" t="str">
        <f>SUBSTITUTE(IF(ISBLANK(Values!E8),"",Values!$B$27),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9" s="28" t="str">
        <f>IF(ISBLANK(Values!E8),"",Values!H8)</f>
        <v>Lenovo T480s black - 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T480s black - NOR</v>
      </c>
      <c r="C10" s="32" t="str">
        <f>IF(ISBLANK(Values!E9),"","TellusRem")</f>
        <v>TellusRem</v>
      </c>
      <c r="D10" s="30">
        <f>IF(ISBLANK(Values!E9),"",Values!E9)</f>
        <v>5714401480068</v>
      </c>
      <c r="E10" s="31" t="str">
        <f>IF(ISBLANK(Values!E9),"","EAN")</f>
        <v>EAN</v>
      </c>
      <c r="F10" s="28" t="str">
        <f>IF(ISBLANK(Values!E9),"",IF(Values!J9, SUBSTITUTE(Values!$B$1, "{language}", Values!H9) &amp; " " &amp;Values!$B$3, SUBSTITUTE(Values!$B$2, "{language}", Values!$H9) &amp; " " &amp;Values!$B$3))</f>
        <v>Teclado de respuesto Lenovo T480s black - NOR retroiluminado  para Lenovo Thinkpad T480s, T490, E490, L480, L490, L380, L390, L380 Yoga, L390 Yoga, E490, E480</v>
      </c>
      <c r="G10" s="32" t="str">
        <f>IF(ISBLANK(Values!E9),"",IF(Values!$B$20="PartialUpdate","","TellusRem"))</f>
        <v/>
      </c>
      <c r="H10" s="27" t="str">
        <f>IF(ISBLANK(Values!E9),"",Values!$B$16)</f>
        <v>computer-keyboards</v>
      </c>
      <c r="I10" s="27" t="str">
        <f>IF(ISBLANK(Values!E9),"","4730574031")</f>
        <v>4730574031</v>
      </c>
      <c r="J10" s="39" t="str">
        <f>IF(ISBLANK(Values!E9),"",Values!F9 )</f>
        <v>Lenovo T480s black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2" t="str">
        <f>IF(ISBLANK(Values!E9),"","Child")</f>
        <v>Child</v>
      </c>
      <c r="X10" s="32" t="str">
        <f>IF(ISBLANK(Values!E9),"",Values!$B$13)</f>
        <v>Lenovo T490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Lenovo T480s black - NOR con retroiluminación.</v>
      </c>
      <c r="AM10" s="1" t="str">
        <f>SUBSTITUTE(IF(ISBLANK(Values!E9),"",Values!$B$27),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0" s="28" t="str">
        <f>IF(ISBLANK(Values!E9),"",Values!H9)</f>
        <v>Lenovo T480s black - NOR</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T480s black - BE</v>
      </c>
      <c r="C11" s="32" t="str">
        <f>IF(ISBLANK(Values!E10),"","TellusRem")</f>
        <v>TellusRem</v>
      </c>
      <c r="D11" s="30">
        <f>IF(ISBLANK(Values!E10),"",Values!E10)</f>
        <v>5714401480075</v>
      </c>
      <c r="E11" s="31" t="str">
        <f>IF(ISBLANK(Values!E10),"","EAN")</f>
        <v>EAN</v>
      </c>
      <c r="F11" s="28" t="str">
        <f>IF(ISBLANK(Values!E10),"",IF(Values!J10, SUBSTITUTE(Values!$B$1, "{language}", Values!H10) &amp; " " &amp;Values!$B$3, SUBSTITUTE(Values!$B$2, "{language}", Values!$H10) &amp; " " &amp;Values!$B$3))</f>
        <v>Teclado de respuesto Lenovo T480s black - BE retroiluminado  para Lenovo Thinkpad T480s, T490, E490, L480, L490, L380, L390, L380 Yoga, L390 Yoga, E490, E480</v>
      </c>
      <c r="G11" s="32" t="str">
        <f>IF(ISBLANK(Values!E10),"",IF(Values!$B$20="PartialUpdate","","TellusRem"))</f>
        <v/>
      </c>
      <c r="H11" s="27" t="str">
        <f>IF(ISBLANK(Values!E10),"",Values!$B$16)</f>
        <v>computer-keyboards</v>
      </c>
      <c r="I11" s="27" t="str">
        <f>IF(ISBLANK(Values!E10),"","4730574031")</f>
        <v>4730574031</v>
      </c>
      <c r="J11" s="39" t="str">
        <f>IF(ISBLANK(Values!E10),"",Values!F10 )</f>
        <v>Lenovo T480s black - BE</v>
      </c>
      <c r="K11" s="29" t="str">
        <f>IF(IF(ISBLANK(Values!E10),"",IF(Values!J10, Values!$B$4, Values!$B$5))=0,"",IF(ISBLANK(Values!E10),"",IF(Values!J10, Values!$B$4, Values!$B$5)))</f>
        <v/>
      </c>
      <c r="L11" s="40">
        <f>IF(ISBLANK(Values!E10),"",IF($CO11="DEFAULT", Values!$B$18, ""))</f>
        <v>5</v>
      </c>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Lenovo T480s black - BE con retroiluminación.</v>
      </c>
      <c r="AM11" s="1" t="str">
        <f>SUBSTITUTE(IF(ISBLANK(Values!E10),"",Values!$B$27),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1" s="28" t="str">
        <f>IF(ISBLANK(Values!E10),"",Values!H10)</f>
        <v>Lenovo T480s black - BE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T480s black - BG</v>
      </c>
      <c r="C12" s="32" t="str">
        <f>IF(ISBLANK(Values!E11),"","TellusRem")</f>
        <v>TellusRem</v>
      </c>
      <c r="D12" s="30">
        <f>IF(ISBLANK(Values!E11),"",Values!E11)</f>
        <v>5714401480082</v>
      </c>
      <c r="E12" s="31" t="str">
        <f>IF(ISBLANK(Values!E11),"","EAN")</f>
        <v>EAN</v>
      </c>
      <c r="F12" s="28" t="str">
        <f>IF(ISBLANK(Values!E11),"",IF(Values!J11, SUBSTITUTE(Values!$B$1, "{language}", Values!H11) &amp; " " &amp;Values!$B$3, SUBSTITUTE(Values!$B$2, "{language}", Values!$H11) &amp; " " &amp;Values!$B$3))</f>
        <v>Teclado de respuesto Lenovo T480s black - BG retroiluminado  para Lenovo Thinkpad T480s, T490, E490, L480, L490, L380, L390, L380 Yoga, L390 Yoga, E490, E480</v>
      </c>
      <c r="G12" s="32" t="str">
        <f>IF(ISBLANK(Values!E11),"",IF(Values!$B$20="PartialUpdate","","TellusRem"))</f>
        <v/>
      </c>
      <c r="H12" s="27" t="str">
        <f>IF(ISBLANK(Values!E11),"",Values!$B$16)</f>
        <v>computer-keyboards</v>
      </c>
      <c r="I12" s="27" t="str">
        <f>IF(ISBLANK(Values!E11),"","4730574031")</f>
        <v>4730574031</v>
      </c>
      <c r="J12" s="39" t="str">
        <f>IF(ISBLANK(Values!E11),"",Values!F11 )</f>
        <v>Lenovo T480s black - BG</v>
      </c>
      <c r="K12" s="29" t="str">
        <f>IF(IF(ISBLANK(Values!E11),"",IF(Values!J11, Values!$B$4, Values!$B$5))=0,"",IF(ISBLANK(Values!E11),"",IF(Values!J11, Values!$B$4, Values!$B$5)))</f>
        <v/>
      </c>
      <c r="L12" s="40">
        <f>IF(ISBLANK(Values!E11),"",IF($CO12="DEFAULT", Values!$B$18, ""))</f>
        <v>5</v>
      </c>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Lenovo T480s black - BG con retroiluminación.</v>
      </c>
      <c r="AM12" s="1" t="str">
        <f>SUBSTITUTE(IF(ISBLANK(Values!E11),"",Values!$B$27),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2" s="28" t="str">
        <f>IF(ISBLANK(Values!E11),"",Values!H11)</f>
        <v>Lenovo T480s black - BG</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T480s black - CZ</v>
      </c>
      <c r="C13" s="32" t="str">
        <f>IF(ISBLANK(Values!E12),"","TellusRem")</f>
        <v>TellusRem</v>
      </c>
      <c r="D13" s="30">
        <f>IF(ISBLANK(Values!E12),"",Values!E12)</f>
        <v>5714401480099</v>
      </c>
      <c r="E13" s="31" t="str">
        <f>IF(ISBLANK(Values!E12),"","EAN")</f>
        <v>EAN</v>
      </c>
      <c r="F13" s="28" t="str">
        <f>IF(ISBLANK(Values!E12),"",IF(Values!J12, SUBSTITUTE(Values!$B$1, "{language}", Values!H12) &amp; " " &amp;Values!$B$3, SUBSTITUTE(Values!$B$2, "{language}", Values!$H12) &amp; " " &amp;Values!$B$3))</f>
        <v>Teclado de respuesto Lenovo T480s black - CZ retroiluminado  para Lenovo Thinkpad T480s, T490, E490, L480, L490, L380, L390, L380 Yoga, L390 Yoga, E490, E480</v>
      </c>
      <c r="G13" s="32" t="str">
        <f>IF(ISBLANK(Values!E12),"",IF(Values!$B$20="PartialUpdate","","TellusRem"))</f>
        <v/>
      </c>
      <c r="H13" s="27" t="str">
        <f>IF(ISBLANK(Values!E12),"",Values!$B$16)</f>
        <v>computer-keyboards</v>
      </c>
      <c r="I13" s="27" t="str">
        <f>IF(ISBLANK(Values!E12),"","4730574031")</f>
        <v>4730574031</v>
      </c>
      <c r="J13" s="39" t="str">
        <f>IF(ISBLANK(Values!E12),"",Values!F12 )</f>
        <v>Lenovo T480s black - CZ</v>
      </c>
      <c r="K13" s="29" t="str">
        <f>IF(IF(ISBLANK(Values!E12),"",IF(Values!J12, Values!$B$4, Values!$B$5))=0,"",IF(ISBLANK(Values!E12),"",IF(Values!J12, Values!$B$4, Values!$B$5)))</f>
        <v/>
      </c>
      <c r="L13" s="40">
        <f>IF(ISBLANK(Values!E12),"",IF($CO13="DEFAULT", Values!$B$18, ""))</f>
        <v>5</v>
      </c>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Lenovo T480s black - CZ con retroiluminación.</v>
      </c>
      <c r="AM13" s="1" t="str">
        <f>SUBSTITUTE(IF(ISBLANK(Values!E12),"",Values!$B$27),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3" s="28" t="str">
        <f>IF(ISBLANK(Values!E12),"",Values!H12)</f>
        <v>Lenovo T480s black - CZ</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T480s black - DK</v>
      </c>
      <c r="C14" s="32" t="str">
        <f>IF(ISBLANK(Values!E13),"","TellusRem")</f>
        <v>TellusRem</v>
      </c>
      <c r="D14" s="30">
        <f>IF(ISBLANK(Values!E13),"",Values!E13)</f>
        <v>5714401480105</v>
      </c>
      <c r="E14" s="31" t="str">
        <f>IF(ISBLANK(Values!E13),"","EAN")</f>
        <v>EAN</v>
      </c>
      <c r="F14" s="28" t="str">
        <f>IF(ISBLANK(Values!E13),"",IF(Values!J13, SUBSTITUTE(Values!$B$1, "{language}", Values!H13) &amp; " " &amp;Values!$B$3, SUBSTITUTE(Values!$B$2, "{language}", Values!$H13) &amp; " " &amp;Values!$B$3))</f>
        <v>Teclado de respuesto Lenovo T480s black - DK retroiluminado  para Lenovo Thinkpad T480s, T490, E490, L480, L490, L380, L390, L380 Yoga, L390 Yoga, E490, E480</v>
      </c>
      <c r="G14" s="32" t="str">
        <f>IF(ISBLANK(Values!E13),"",IF(Values!$B$20="PartialUpdate","","TellusRem"))</f>
        <v/>
      </c>
      <c r="H14" s="27" t="str">
        <f>IF(ISBLANK(Values!E13),"",Values!$B$16)</f>
        <v>computer-keyboards</v>
      </c>
      <c r="I14" s="27" t="str">
        <f>IF(ISBLANK(Values!E13),"","4730574031")</f>
        <v>4730574031</v>
      </c>
      <c r="J14" s="39" t="str">
        <f>IF(ISBLANK(Values!E13),"",Values!F13 )</f>
        <v>Lenovo T480s black - DK</v>
      </c>
      <c r="K14" s="29" t="str">
        <f>IF(IF(ISBLANK(Values!E13),"",IF(Values!J13, Values!$B$4, Values!$B$5))=0,"",IF(ISBLANK(Values!E13),"",IF(Values!J13, Values!$B$4, Values!$B$5)))</f>
        <v/>
      </c>
      <c r="L14" s="40">
        <f>IF(ISBLANK(Values!E13),"",IF($CO14="DEFAULT", Values!$B$18, ""))</f>
        <v>5</v>
      </c>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Lenovo T480s black - DK con retroiluminación.</v>
      </c>
      <c r="AM14" s="1" t="str">
        <f>SUBSTITUTE(IF(ISBLANK(Values!E13),"",Values!$B$27),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4" s="28" t="str">
        <f>IF(ISBLANK(Values!E13),"",Values!H13)</f>
        <v>Lenovo T480s black - DK</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T480s black - HU</v>
      </c>
      <c r="C15" s="32" t="str">
        <f>IF(ISBLANK(Values!E14),"","TellusRem")</f>
        <v>TellusRem</v>
      </c>
      <c r="D15" s="30">
        <f>IF(ISBLANK(Values!E14),"",Values!E14)</f>
        <v>5714401480112</v>
      </c>
      <c r="E15" s="31" t="str">
        <f>IF(ISBLANK(Values!E14),"","EAN")</f>
        <v>EAN</v>
      </c>
      <c r="F15" s="28" t="str">
        <f>IF(ISBLANK(Values!E14),"",IF(Values!J14, SUBSTITUTE(Values!$B$1, "{language}", Values!H14) &amp; " " &amp;Values!$B$3, SUBSTITUTE(Values!$B$2, "{language}", Values!$H14) &amp; " " &amp;Values!$B$3))</f>
        <v>Teclado de respuesto Lenovo T480s black - HU retroiluminado  para Lenovo Thinkpad T480s, T490, E490, L480, L490, L380, L390, L380 Yoga, L390 Yoga, E490, E480</v>
      </c>
      <c r="G15" s="32" t="str">
        <f>IF(ISBLANK(Values!E14),"",IF(Values!$B$20="PartialUpdate","","TellusRem"))</f>
        <v/>
      </c>
      <c r="H15" s="27" t="str">
        <f>IF(ISBLANK(Values!E14),"",Values!$B$16)</f>
        <v>computer-keyboards</v>
      </c>
      <c r="I15" s="27" t="str">
        <f>IF(ISBLANK(Values!E14),"","4730574031")</f>
        <v>4730574031</v>
      </c>
      <c r="J15" s="39" t="str">
        <f>IF(ISBLANK(Values!E14),"",Values!F14 )</f>
        <v>Lenovo T480s black - HU</v>
      </c>
      <c r="K15" s="29" t="str">
        <f>IF(IF(ISBLANK(Values!E14),"",IF(Values!J14, Values!$B$4, Values!$B$5))=0,"",IF(ISBLANK(Values!E14),"",IF(Values!J14, Values!$B$4, Values!$B$5)))</f>
        <v/>
      </c>
      <c r="L15" s="40">
        <f>IF(ISBLANK(Values!E14),"",IF($CO15="DEFAULT", Values!$B$18, ""))</f>
        <v>5</v>
      </c>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T490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Lenovo T480s black - HU con retroiluminación.</v>
      </c>
      <c r="AM15" s="1" t="str">
        <f>SUBSTITUTE(IF(ISBLANK(Values!E14),"",Values!$B$27),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5" s="28" t="str">
        <f>IF(ISBLANK(Values!E14),"",Values!H14)</f>
        <v>Lenovo T480s black - HU</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T480s black - NL</v>
      </c>
      <c r="C16" s="32" t="str">
        <f>IF(ISBLANK(Values!E15),"","TellusRem")</f>
        <v>TellusRem</v>
      </c>
      <c r="D16" s="30">
        <f>IF(ISBLANK(Values!E15),"",Values!E15)</f>
        <v>5714401480129</v>
      </c>
      <c r="E16" s="31" t="str">
        <f>IF(ISBLANK(Values!E15),"","EAN")</f>
        <v>EAN</v>
      </c>
      <c r="F16" s="28" t="str">
        <f>IF(ISBLANK(Values!E15),"",IF(Values!J15, SUBSTITUTE(Values!$B$1, "{language}", Values!H15) &amp; " " &amp;Values!$B$3, SUBSTITUTE(Values!$B$2, "{language}", Values!$H15) &amp; " " &amp;Values!$B$3))</f>
        <v>Teclado de respuesto Lenovo T480s black - NL retroiluminado  para Lenovo Thinkpad T480s, T490, E490, L480, L490, L380, L390, L380 Yoga, L390 Yoga, E490, E480</v>
      </c>
      <c r="G16" s="32" t="str">
        <f>IF(ISBLANK(Values!E15),"",IF(Values!$B$20="PartialUpdate","","TellusRem"))</f>
        <v/>
      </c>
      <c r="H16" s="27" t="str">
        <f>IF(ISBLANK(Values!E15),"",Values!$B$16)</f>
        <v>computer-keyboards</v>
      </c>
      <c r="I16" s="27" t="str">
        <f>IF(ISBLANK(Values!E15),"","4730574031")</f>
        <v>4730574031</v>
      </c>
      <c r="J16" s="39" t="str">
        <f>IF(ISBLANK(Values!E15),"",Values!F15 )</f>
        <v>Lenovo T480s black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T490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Lenovo T480s black - NL con retroiluminación.</v>
      </c>
      <c r="AM16" s="1" t="str">
        <f>SUBSTITUTE(IF(ISBLANK(Values!E15),"",Values!$B$27),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6" s="28" t="str">
        <f>IF(ISBLANK(Values!E15),"",Values!H15)</f>
        <v>Lenovo T480s black - NL</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T480s black - NO</v>
      </c>
      <c r="C17" s="32" t="str">
        <f>IF(ISBLANK(Values!E16),"","TellusRem")</f>
        <v>TellusRem</v>
      </c>
      <c r="D17" s="30">
        <f>IF(ISBLANK(Values!E16),"",Values!E16)</f>
        <v>5714401480136</v>
      </c>
      <c r="E17" s="31" t="str">
        <f>IF(ISBLANK(Values!E16),"","EAN")</f>
        <v>EAN</v>
      </c>
      <c r="F17" s="28" t="str">
        <f>IF(ISBLANK(Values!E16),"",IF(Values!J16, SUBSTITUTE(Values!$B$1, "{language}", Values!H16) &amp; " " &amp;Values!$B$3, SUBSTITUTE(Values!$B$2, "{language}", Values!$H16) &amp; " " &amp;Values!$B$3))</f>
        <v>Teclado de respuesto Lenovo T480s black - NO retroiluminado  para Lenovo Thinkpad T480s, T490, E490, L480, L490, L380, L390, L380 Yoga, L390 Yoga, E490, E480</v>
      </c>
      <c r="G17" s="32" t="str">
        <f>IF(ISBLANK(Values!E16),"",IF(Values!$B$20="PartialUpdate","","TellusRem"))</f>
        <v/>
      </c>
      <c r="H17" s="27" t="str">
        <f>IF(ISBLANK(Values!E16),"",Values!$B$16)</f>
        <v>computer-keyboards</v>
      </c>
      <c r="I17" s="27" t="str">
        <f>IF(ISBLANK(Values!E16),"","4730574031")</f>
        <v>4730574031</v>
      </c>
      <c r="J17" s="39" t="str">
        <f>IF(ISBLANK(Values!E16),"",Values!F16 )</f>
        <v>Lenovo T480s black - NO</v>
      </c>
      <c r="K17" s="29" t="str">
        <f>IF(IF(ISBLANK(Values!E16),"",IF(Values!J16, Values!$B$4, Values!$B$5))=0,"",IF(ISBLANK(Values!E16),"",IF(Values!J16, Values!$B$4, Values!$B$5)))</f>
        <v/>
      </c>
      <c r="L17" s="40">
        <f>IF(ISBLANK(Values!E16),"",IF($CO17="DEFAULT", Values!$B$18, ""))</f>
        <v>5</v>
      </c>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T490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Lenovo T480s black - NO con retroiluminación.</v>
      </c>
      <c r="AM17" s="1" t="str">
        <f>SUBSTITUTE(IF(ISBLANK(Values!E16),"",Values!$B$27),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7" s="28" t="str">
        <f>IF(ISBLANK(Values!E16),"",Values!H16)</f>
        <v>Lenovo T480s black - NO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T480s black - PL</v>
      </c>
      <c r="C18" s="32" t="str">
        <f>IF(ISBLANK(Values!E17),"","TellusRem")</f>
        <v>TellusRem</v>
      </c>
      <c r="D18" s="30">
        <f>IF(ISBLANK(Values!E17),"",Values!E17)</f>
        <v>5714401480143</v>
      </c>
      <c r="E18" s="31" t="str">
        <f>IF(ISBLANK(Values!E17),"","EAN")</f>
        <v>EAN</v>
      </c>
      <c r="F18" s="28" t="str">
        <f>IF(ISBLANK(Values!E17),"",IF(Values!J17, SUBSTITUTE(Values!$B$1, "{language}", Values!H17) &amp; " " &amp;Values!$B$3, SUBSTITUTE(Values!$B$2, "{language}", Values!$H17) &amp; " " &amp;Values!$B$3))</f>
        <v>Teclado de respuesto Lenovo T480s black - PL retroiluminado  para Lenovo Thinkpad T480s, T490, E490, L480, L490, L380, L390, L380 Yoga, L390 Yoga, E490, E480</v>
      </c>
      <c r="G18" s="32" t="str">
        <f>IF(ISBLANK(Values!E17),"",IF(Values!$B$20="PartialUpdate","","TellusRem"))</f>
        <v/>
      </c>
      <c r="H18" s="27" t="str">
        <f>IF(ISBLANK(Values!E17),"",Values!$B$16)</f>
        <v>computer-keyboards</v>
      </c>
      <c r="I18" s="27" t="str">
        <f>IF(ISBLANK(Values!E17),"","4730574031")</f>
        <v>4730574031</v>
      </c>
      <c r="J18" s="39" t="str">
        <f>IF(ISBLANK(Values!E17),"",Values!F17 )</f>
        <v>Lenovo T480s black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T490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Lenovo T480s black - PL con retroiluminación.</v>
      </c>
      <c r="AM18" s="1" t="str">
        <f>SUBSTITUTE(IF(ISBLANK(Values!E17),"",Values!$B$27),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8" s="28" t="str">
        <f>IF(ISBLANK(Values!E17),"",Values!H17)</f>
        <v>Lenovo T480s black - PL</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T480s black - PT</v>
      </c>
      <c r="C19" s="32" t="str">
        <f>IF(ISBLANK(Values!E18),"","TellusRem")</f>
        <v>TellusRem</v>
      </c>
      <c r="D19" s="30">
        <f>IF(ISBLANK(Values!E18),"",Values!E18)</f>
        <v>5714401480150</v>
      </c>
      <c r="E19" s="31" t="str">
        <f>IF(ISBLANK(Values!E18),"","EAN")</f>
        <v>EAN</v>
      </c>
      <c r="F19" s="28" t="str">
        <f>IF(ISBLANK(Values!E18),"",IF(Values!J18, SUBSTITUTE(Values!$B$1, "{language}", Values!H18) &amp; " " &amp;Values!$B$3, SUBSTITUTE(Values!$B$2, "{language}", Values!$H18) &amp; " " &amp;Values!$B$3))</f>
        <v>Teclado de respuesto Lenovo T480s black - PT retroiluminado  para Lenovo Thinkpad T480s, T490, E490, L480, L490, L380, L390, L380 Yoga, L390 Yoga, E490, E480</v>
      </c>
      <c r="G19" s="32" t="str">
        <f>IF(ISBLANK(Values!E18),"",IF(Values!$B$20="PartialUpdate","","TellusRem"))</f>
        <v/>
      </c>
      <c r="H19" s="27" t="str">
        <f>IF(ISBLANK(Values!E18),"",Values!$B$16)</f>
        <v>computer-keyboards</v>
      </c>
      <c r="I19" s="27" t="str">
        <f>IF(ISBLANK(Values!E18),"","4730574031")</f>
        <v>4730574031</v>
      </c>
      <c r="J19" s="39" t="str">
        <f>IF(ISBLANK(Values!E18),"",Values!F18 )</f>
        <v>Lenovo T480s black - PT</v>
      </c>
      <c r="K19" s="29" t="str">
        <f>IF(IF(ISBLANK(Values!E18),"",IF(Values!J18, Values!$B$4, Values!$B$5))=0,"",IF(ISBLANK(Values!E18),"",IF(Values!J18, Values!$B$4, Values!$B$5)))</f>
        <v/>
      </c>
      <c r="L19" s="40">
        <f>IF(ISBLANK(Values!E18),"",IF($CO19="DEFAULT", Values!$B$18, ""))</f>
        <v>5</v>
      </c>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T490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Lenovo T480s black - PT con retroiluminación.</v>
      </c>
      <c r="AM19" s="1" t="str">
        <f>SUBSTITUTE(IF(ISBLANK(Values!E18),"",Values!$B$27),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9" s="28" t="str">
        <f>IF(ISBLANK(Values!E18),"",Values!H18)</f>
        <v>Lenovo T480s black - PT</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T480s black - SE/FI</v>
      </c>
      <c r="C20" s="32" t="str">
        <f>IF(ISBLANK(Values!E19),"","TellusRem")</f>
        <v>TellusRem</v>
      </c>
      <c r="D20" s="30">
        <f>IF(ISBLANK(Values!E19),"",Values!E19)</f>
        <v>5714401480167</v>
      </c>
      <c r="E20" s="31" t="str">
        <f>IF(ISBLANK(Values!E19),"","EAN")</f>
        <v>EAN</v>
      </c>
      <c r="F20" s="28" t="str">
        <f>IF(ISBLANK(Values!E19),"",IF(Values!J19, SUBSTITUTE(Values!$B$1, "{language}", Values!H19) &amp; " " &amp;Values!$B$3, SUBSTITUTE(Values!$B$2, "{language}", Values!$H19) &amp; " " &amp;Values!$B$3))</f>
        <v>Teclado de respuesto Lenovo T480s black - SE/FI retroiluminado  para Lenovo Thinkpad T480s, T490, E490, L480, L490, L380, L390, L380 Yoga, L390 Yoga, E490, E480</v>
      </c>
      <c r="G20" s="32" t="str">
        <f>IF(ISBLANK(Values!E19),"",IF(Values!$B$20="PartialUpdate","","TellusRem"))</f>
        <v/>
      </c>
      <c r="H20" s="27" t="str">
        <f>IF(ISBLANK(Values!E19),"",Values!$B$16)</f>
        <v>computer-keyboards</v>
      </c>
      <c r="I20" s="27" t="str">
        <f>IF(ISBLANK(Values!E19),"","4730574031")</f>
        <v>4730574031</v>
      </c>
      <c r="J20" s="39" t="str">
        <f>IF(ISBLANK(Values!E19),"",Values!F19 )</f>
        <v>Lenovo T480s black - SE/FI</v>
      </c>
      <c r="K20" s="29" t="str">
        <f>IF(IF(ISBLANK(Values!E19),"",IF(Values!J19, Values!$B$4, Values!$B$5))=0,"",IF(ISBLANK(Values!E19),"",IF(Values!J19, Values!$B$4, Values!$B$5)))</f>
        <v/>
      </c>
      <c r="L20" s="40">
        <f>IF(ISBLANK(Values!E19),"",IF($CO20="DEFAULT", Values!$B$18, ""))</f>
        <v>5</v>
      </c>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T490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Lenovo T480s black - SE/FI con retroiluminación.</v>
      </c>
      <c r="AM20" s="1" t="str">
        <f>SUBSTITUTE(IF(ISBLANK(Values!E19),"",Values!$B$27),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0" s="28" t="str">
        <f>IF(ISBLANK(Values!E19),"",Values!H19)</f>
        <v>Lenovo T480s black - SE/FI</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T480s black - CH</v>
      </c>
      <c r="C21" s="32" t="str">
        <f>IF(ISBLANK(Values!E20),"","TellusRem")</f>
        <v>TellusRem</v>
      </c>
      <c r="D21" s="30">
        <f>IF(ISBLANK(Values!E20),"",Values!E20)</f>
        <v>5714401480174</v>
      </c>
      <c r="E21" s="31" t="str">
        <f>IF(ISBLANK(Values!E20),"","EAN")</f>
        <v>EAN</v>
      </c>
      <c r="F21" s="28" t="str">
        <f>IF(ISBLANK(Values!E20),"",IF(Values!J20, SUBSTITUTE(Values!$B$1, "{language}", Values!H20) &amp; " " &amp;Values!$B$3, SUBSTITUTE(Values!$B$2, "{language}", Values!$H20) &amp; " " &amp;Values!$B$3))</f>
        <v>Teclado de respuesto Lenovo T480s black - CH retroiluminado  para Lenovo Thinkpad T480s, T490, E490, L480, L490, L380, L390, L380 Yoga, L390 Yoga, E490, E480</v>
      </c>
      <c r="G21" s="32" t="str">
        <f>IF(ISBLANK(Values!E20),"",IF(Values!$B$20="PartialUpdate","","TellusRem"))</f>
        <v/>
      </c>
      <c r="H21" s="27" t="str">
        <f>IF(ISBLANK(Values!E20),"",Values!$B$16)</f>
        <v>computer-keyboards</v>
      </c>
      <c r="I21" s="27" t="str">
        <f>IF(ISBLANK(Values!E20),"","4730574031")</f>
        <v>4730574031</v>
      </c>
      <c r="J21" s="39" t="str">
        <f>IF(ISBLANK(Values!E20),"",Values!F20 )</f>
        <v>Lenovo T480s black - CH</v>
      </c>
      <c r="K21" s="29" t="str">
        <f>IF(IF(ISBLANK(Values!E20),"",IF(Values!J20, Values!$B$4, Values!$B$5))=0,"",IF(ISBLANK(Values!E20),"",IF(Values!J20, Values!$B$4, Values!$B$5)))</f>
        <v/>
      </c>
      <c r="L21" s="40">
        <f>IF(ISBLANK(Values!E20),"",IF($CO21="DEFAULT", Values!$B$18, ""))</f>
        <v>5</v>
      </c>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T490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Lenovo T480s black - CH con retroiluminación.</v>
      </c>
      <c r="AM21" s="1" t="str">
        <f>SUBSTITUTE(IF(ISBLANK(Values!E20),"",Values!$B$27),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1" s="28" t="str">
        <f>IF(ISBLANK(Values!E20),"",Values!H20)</f>
        <v>Lenovo T480s black - 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T480s black - US INT</v>
      </c>
      <c r="C22" s="32" t="str">
        <f>IF(ISBLANK(Values!E21),"","TellusRem")</f>
        <v>TellusRem</v>
      </c>
      <c r="D22" s="30">
        <f>IF(ISBLANK(Values!E21),"",Values!E21)</f>
        <v>5714401480181</v>
      </c>
      <c r="E22" s="31" t="str">
        <f>IF(ISBLANK(Values!E21),"","EAN")</f>
        <v>EAN</v>
      </c>
      <c r="F22" s="28" t="str">
        <f>IF(ISBLANK(Values!E21),"",IF(Values!J21, SUBSTITUTE(Values!$B$1, "{language}", Values!H21) &amp; " " &amp;Values!$B$3, SUBSTITUTE(Values!$B$2, "{language}", Values!$H21) &amp; " " &amp;Values!$B$3))</f>
        <v>Teclado de respuesto Lenovo T480s black - US INT retroiluminado  para Lenovo Thinkpad T480s, T490, E490, L480, L490, L380, L390, L380 Yoga, L390 Yoga, E490, E480</v>
      </c>
      <c r="G22" s="32" t="str">
        <f>IF(ISBLANK(Values!E21),"",IF(Values!$B$20="PartialUpdate","","TellusRem"))</f>
        <v/>
      </c>
      <c r="H22" s="27" t="str">
        <f>IF(ISBLANK(Values!E21),"",Values!$B$16)</f>
        <v>computer-keyboards</v>
      </c>
      <c r="I22" s="27" t="str">
        <f>IF(ISBLANK(Values!E21),"","4730574031")</f>
        <v>4730574031</v>
      </c>
      <c r="J22" s="39" t="str">
        <f>IF(ISBLANK(Values!E21),"",Values!F21 )</f>
        <v>Lenovo T480s black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2" t="str">
        <f>IF(ISBLANK(Values!E21),"","Child")</f>
        <v>Child</v>
      </c>
      <c r="X22" s="32" t="str">
        <f>IF(ISBLANK(Values!E21),"",Values!$B$13)</f>
        <v>Lenovo T490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Lenovo T480s black - US INT con retroiluminación.</v>
      </c>
      <c r="AM22" s="1" t="str">
        <f>SUBSTITUTE(IF(ISBLANK(Values!E21),"",Values!$B$27),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2" s="28" t="str">
        <f>IF(ISBLANK(Values!E21),"",Values!H21)</f>
        <v>Lenovo T480s black - US INT</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T480s black - RUS</v>
      </c>
      <c r="C23" s="32" t="str">
        <f>IF(ISBLANK(Values!E22),"","TellusRem")</f>
        <v>TellusRem</v>
      </c>
      <c r="D23" s="30">
        <f>IF(ISBLANK(Values!E22),"",Values!E22)</f>
        <v>5714401480198</v>
      </c>
      <c r="E23" s="31" t="str">
        <f>IF(ISBLANK(Values!E22),"","EAN")</f>
        <v>EAN</v>
      </c>
      <c r="F23" s="28" t="str">
        <f>IF(ISBLANK(Values!E22),"",IF(Values!J22, SUBSTITUTE(Values!$B$1, "{language}", Values!H22) &amp; " " &amp;Values!$B$3, SUBSTITUTE(Values!$B$2, "{language}", Values!$H22) &amp; " " &amp;Values!$B$3))</f>
        <v>Teclado de respuesto Lenovo T480s black - RUS retroiluminado  para Lenovo Thinkpad T480s, T490, E490, L480, L490, L380, L390, L380 Yoga, L390 Yoga, E490, E480</v>
      </c>
      <c r="G23" s="32" t="str">
        <f>IF(ISBLANK(Values!E22),"",IF(Values!$B$20="PartialUpdate","","TellusRem"))</f>
        <v/>
      </c>
      <c r="H23" s="27" t="str">
        <f>IF(ISBLANK(Values!E22),"",Values!$B$16)</f>
        <v>computer-keyboards</v>
      </c>
      <c r="I23" s="27" t="str">
        <f>IF(ISBLANK(Values!E22),"","4730574031")</f>
        <v>4730574031</v>
      </c>
      <c r="J23" s="39" t="str">
        <f>IF(ISBLANK(Values!E22),"",Values!F22 )</f>
        <v>Lenovo T480s black - RUS</v>
      </c>
      <c r="K23" s="29" t="str">
        <f>IF(IF(ISBLANK(Values!E22),"",IF(Values!J22, Values!$B$4, Values!$B$5))=0,"",IF(ISBLANK(Values!E22),"",IF(Values!J22, Values!$B$4, Values!$B$5)))</f>
        <v/>
      </c>
      <c r="L23" s="40">
        <f>IF(ISBLANK(Values!E22),"",IF($CO23="DEFAULT", Values!$B$18, ""))</f>
        <v>5</v>
      </c>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T490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Lenovo T480s black - RUS con retroiluminación.</v>
      </c>
      <c r="AM23" s="1" t="str">
        <f>SUBSTITUTE(IF(ISBLANK(Values!E22),"",Values!$B$27),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Lenovo T480s black - RUS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T480s black - US</v>
      </c>
      <c r="C24" s="32" t="str">
        <f>IF(ISBLANK(Values!E23),"","TellusRem")</f>
        <v>TellusRem</v>
      </c>
      <c r="D24" s="30">
        <f>IF(ISBLANK(Values!E23),"",Values!E23)</f>
        <v>5714401480204</v>
      </c>
      <c r="E24" s="31" t="str">
        <f>IF(ISBLANK(Values!E23),"","EAN")</f>
        <v>EAN</v>
      </c>
      <c r="F24" s="28" t="str">
        <f>IF(ISBLANK(Values!E23),"",IF(Values!J23, SUBSTITUTE(Values!$B$1, "{language}", Values!H23) &amp; " " &amp;Values!$B$3, SUBSTITUTE(Values!$B$2, "{language}", Values!$H23) &amp; " " &amp;Values!$B$3))</f>
        <v>Teclado de respuesto Lenovo T480s black - US retroiluminado  para Lenovo Thinkpad T480s, T490, E490, L480, L490, L380, L390, L380 Yoga, L390 Yoga, E490, E480</v>
      </c>
      <c r="G24" s="32" t="str">
        <f>IF(ISBLANK(Values!E23),"",IF(Values!$B$20="PartialUpdate","","TellusRem"))</f>
        <v/>
      </c>
      <c r="H24" s="27" t="str">
        <f>IF(ISBLANK(Values!E23),"",Values!$B$16)</f>
        <v>computer-keyboards</v>
      </c>
      <c r="I24" s="27" t="str">
        <f>IF(ISBLANK(Values!E23),"","4730574031")</f>
        <v>4730574031</v>
      </c>
      <c r="J24" s="39" t="str">
        <f>IF(ISBLANK(Values!E23),"",Values!F23 )</f>
        <v>Lenovo T480s black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1"/>
      <c r="W24" s="32" t="str">
        <f>IF(ISBLANK(Values!E23),"","Child")</f>
        <v>Child</v>
      </c>
      <c r="X24" s="32" t="str">
        <f>IF(ISBLANK(Values!E23),"",Values!$B$13)</f>
        <v>Lenovo T490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Lenovo T480s black - US con retroiluminación.</v>
      </c>
      <c r="AM24" s="1" t="str">
        <f>SUBSTITUTE(IF(ISBLANK(Values!E23),"",Values!$B$27),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Lenovo T480s black - 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T480s Regular black - DE</v>
      </c>
      <c r="C25" s="32" t="str">
        <f>IF(ISBLANK(Values!E24),"","TellusRem")</f>
        <v>TellusRem</v>
      </c>
      <c r="D25" s="30">
        <f>IF(ISBLANK(Values!E24),"",Values!E24)</f>
        <v>5714401481010</v>
      </c>
      <c r="E25" s="31" t="str">
        <f>IF(ISBLANK(Values!E24),"","EAN")</f>
        <v>EAN</v>
      </c>
      <c r="F25" s="28" t="str">
        <f>IF(ISBLANK(Values!E24),"",IF(Values!J24, SUBSTITUTE(Values!$B$1, "{language}", Values!H24) &amp; " " &amp;Values!$B$3, SUBSTITUTE(Values!$B$2, "{language}", Values!$H24) &amp; " " &amp;Values!$B$3))</f>
        <v>Teclado de respuesto Lenovo T480s Regular black - DE sin retroiluminación  para Lenovo Thinkpad T480s, T490, E490, L480, L490, L380, L390, L380 Yoga, L390 Yoga, E490, E480</v>
      </c>
      <c r="G25" s="32" t="str">
        <f>IF(ISBLANK(Values!E24),"",IF(Values!$B$20="PartialUpdate","","TellusRem"))</f>
        <v/>
      </c>
      <c r="H25" s="27" t="str">
        <f>IF(ISBLANK(Values!E24),"",Values!$B$16)</f>
        <v>computer-keyboards</v>
      </c>
      <c r="I25" s="27" t="str">
        <f>IF(ISBLANK(Values!E24),"","4730574031")</f>
        <v>4730574031</v>
      </c>
      <c r="J25" s="39" t="str">
        <f>IF(ISBLANK(Values!E24),"",Values!F24 )</f>
        <v>Lenovo T480s Regular black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1"/>
      <c r="W25" s="32" t="str">
        <f>IF(ISBLANK(Values!E24),"","Child")</f>
        <v>Child</v>
      </c>
      <c r="X25" s="32" t="str">
        <f>IF(ISBLANK(Values!E24),"",Values!$B$13)</f>
        <v>Lenovo T490 Parent</v>
      </c>
      <c r="Y25" s="39" t="str">
        <f>IF(ISBLANK(Values!E24),"","Size-Color")</f>
        <v>Size-Color</v>
      </c>
      <c r="Z25" s="32" t="str">
        <f>IF(ISBLANK(Values!E24),"","variation")</f>
        <v>variation</v>
      </c>
      <c r="AA25" s="36"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Lenovo T480s Regular black - DE sin retroiluminación.</v>
      </c>
      <c r="AM25" s="1" t="str">
        <f>SUBSTITUTE(IF(ISBLANK(Values!E24),"",Values!$B$27),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Lenovo T480s Regular black - DE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T480s Regular black - FR</v>
      </c>
      <c r="C26" s="32" t="str">
        <f>IF(ISBLANK(Values!E25),"","TellusRem")</f>
        <v>TellusRem</v>
      </c>
      <c r="D26" s="30">
        <f>IF(ISBLANK(Values!E25),"",Values!E25)</f>
        <v>5714401481027</v>
      </c>
      <c r="E26" s="31" t="str">
        <f>IF(ISBLANK(Values!E25),"","EAN")</f>
        <v>EAN</v>
      </c>
      <c r="F26" s="28" t="str">
        <f>IF(ISBLANK(Values!E25),"",IF(Values!J25, SUBSTITUTE(Values!$B$1, "{language}", Values!H25) &amp; " " &amp;Values!$B$3, SUBSTITUTE(Values!$B$2, "{language}", Values!$H25) &amp; " " &amp;Values!$B$3))</f>
        <v>Teclado de respuesto Lenovo T480s Regular black - FR sin retroiluminación  para Lenovo Thinkpad T480s, T490, E490, L480, L490, L380, L390, L380 Yoga, L390 Yoga, E490, E480</v>
      </c>
      <c r="G26" s="32" t="str">
        <f>IF(ISBLANK(Values!E25),"",IF(Values!$B$20="PartialUpdate","","TellusRem"))</f>
        <v/>
      </c>
      <c r="H26" s="27" t="str">
        <f>IF(ISBLANK(Values!E25),"",Values!$B$16)</f>
        <v>computer-keyboards</v>
      </c>
      <c r="I26" s="27" t="str">
        <f>IF(ISBLANK(Values!E25),"","4730574031")</f>
        <v>4730574031</v>
      </c>
      <c r="J26" s="39" t="str">
        <f>IF(ISBLANK(Values!E25),"",Values!F25 )</f>
        <v>Lenovo T480s Regular black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1"/>
      <c r="W26" s="32" t="str">
        <f>IF(ISBLANK(Values!E25),"","Child")</f>
        <v>Child</v>
      </c>
      <c r="X26" s="32" t="str">
        <f>IF(ISBLANK(Values!E25),"",Values!$B$13)</f>
        <v>Lenovo T490 Parent</v>
      </c>
      <c r="Y26" s="39" t="str">
        <f>IF(ISBLANK(Values!E25),"","Size-Color")</f>
        <v>Size-Color</v>
      </c>
      <c r="Z26" s="32" t="str">
        <f>IF(ISBLANK(Values!E25),"","variation")</f>
        <v>variation</v>
      </c>
      <c r="AA26" s="36"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Lenovo T480s Regular black - FR sin retroiluminación.</v>
      </c>
      <c r="AM26" s="1" t="str">
        <f>SUBSTITUTE(IF(ISBLANK(Values!E25),"",Values!$B$27),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Lenovo T480s Regular black - FR</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T480s Regular black - IT</v>
      </c>
      <c r="C27" s="32" t="str">
        <f>IF(ISBLANK(Values!E26),"","TellusRem")</f>
        <v>TellusRem</v>
      </c>
      <c r="D27" s="30">
        <f>IF(ISBLANK(Values!E26),"",Values!E26)</f>
        <v>5714401481034</v>
      </c>
      <c r="E27" s="31" t="str">
        <f>IF(ISBLANK(Values!E26),"","EAN")</f>
        <v>EAN</v>
      </c>
      <c r="F27" s="28" t="str">
        <f>IF(ISBLANK(Values!E26),"",IF(Values!J26, SUBSTITUTE(Values!$B$1, "{language}", Values!H26) &amp; " " &amp;Values!$B$3, SUBSTITUTE(Values!$B$2, "{language}", Values!$H26) &amp; " " &amp;Values!$B$3))</f>
        <v>Teclado de respuesto Lenovo T480s Regular black - IT sin retroiluminación  para Lenovo Thinkpad T480s, T490, E490, L480, L490, L380, L390, L380 Yoga, L390 Yoga, E490, E480</v>
      </c>
      <c r="G27" s="32" t="str">
        <f>IF(ISBLANK(Values!E26),"",IF(Values!$B$20="PartialUpdate","","TellusRem"))</f>
        <v/>
      </c>
      <c r="H27" s="27" t="str">
        <f>IF(ISBLANK(Values!E26),"",Values!$B$16)</f>
        <v>computer-keyboards</v>
      </c>
      <c r="I27" s="27" t="str">
        <f>IF(ISBLANK(Values!E26),"","4730574031")</f>
        <v>4730574031</v>
      </c>
      <c r="J27" s="39" t="str">
        <f>IF(ISBLANK(Values!E26),"",Values!F26 )</f>
        <v>Lenovo T480s Regular black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1"/>
      <c r="W27" s="32" t="str">
        <f>IF(ISBLANK(Values!E26),"","Child")</f>
        <v>Child</v>
      </c>
      <c r="X27" s="32" t="str">
        <f>IF(ISBLANK(Values!E26),"",Values!$B$13)</f>
        <v>Lenovo T490 Parent</v>
      </c>
      <c r="Y27" s="39" t="str">
        <f>IF(ISBLANK(Values!E26),"","Size-Color")</f>
        <v>Size-Color</v>
      </c>
      <c r="Z27" s="32" t="str">
        <f>IF(ISBLANK(Values!E26),"","variation")</f>
        <v>variation</v>
      </c>
      <c r="AA27" s="36"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Lenovo T480s Regular black - IT sin retroiluminación.</v>
      </c>
      <c r="AM27" s="1" t="str">
        <f>SUBSTITUTE(IF(ISBLANK(Values!E26),"",Values!$B$27),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Lenovo T480s Regular black - IT</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T480s Regular black - ES</v>
      </c>
      <c r="C28" s="32" t="str">
        <f>IF(ISBLANK(Values!E27),"","TellusRem")</f>
        <v>TellusRem</v>
      </c>
      <c r="D28" s="30">
        <f>IF(ISBLANK(Values!E27),"",Values!E27)</f>
        <v>5714401481041</v>
      </c>
      <c r="E28" s="31" t="str">
        <f>IF(ISBLANK(Values!E27),"","EAN")</f>
        <v>EAN</v>
      </c>
      <c r="F28" s="28" t="str">
        <f>IF(ISBLANK(Values!E27),"",IF(Values!J27, SUBSTITUTE(Values!$B$1, "{language}", Values!H27) &amp; " " &amp;Values!$B$3, SUBSTITUTE(Values!$B$2, "{language}", Values!$H27) &amp; " " &amp;Values!$B$3))</f>
        <v>Teclado de respuesto Lenovo T480s Regular black - ES sin retroiluminación  para Lenovo Thinkpad T480s, T490, E490, L480, L490, L380, L390, L380 Yoga, L390 Yoga, E490, E480</v>
      </c>
      <c r="G28" s="32" t="str">
        <f>IF(ISBLANK(Values!E27),"",IF(Values!$B$20="PartialUpdate","","TellusRem"))</f>
        <v/>
      </c>
      <c r="H28" s="27" t="str">
        <f>IF(ISBLANK(Values!E27),"",Values!$B$16)</f>
        <v>computer-keyboards</v>
      </c>
      <c r="I28" s="27" t="str">
        <f>IF(ISBLANK(Values!E27),"","4730574031")</f>
        <v>4730574031</v>
      </c>
      <c r="J28" s="39" t="str">
        <f>IF(ISBLANK(Values!E27),"",Values!F27 )</f>
        <v>Lenovo T480s Regular black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1"/>
      <c r="W28" s="32" t="str">
        <f>IF(ISBLANK(Values!E27),"","Child")</f>
        <v>Child</v>
      </c>
      <c r="X28" s="32" t="str">
        <f>IF(ISBLANK(Values!E27),"",Values!$B$13)</f>
        <v>Lenovo T490 Parent</v>
      </c>
      <c r="Y28" s="39" t="str">
        <f>IF(ISBLANK(Values!E27),"","Size-Color")</f>
        <v>Size-Color</v>
      </c>
      <c r="Z28" s="32" t="str">
        <f>IF(ISBLANK(Values!E27),"","variation")</f>
        <v>variation</v>
      </c>
      <c r="AA28" s="36"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Lenovo T480s Regular black - ES sin retroiluminación.</v>
      </c>
      <c r="AM28" s="1" t="str">
        <f>SUBSTITUTE(IF(ISBLANK(Values!E27),"",Values!$B$27),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Lenovo T480s Regular black - ES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T480s Regular black - UK</v>
      </c>
      <c r="C29" s="32" t="str">
        <f>IF(ISBLANK(Values!E28),"","TellusRem")</f>
        <v>TellusRem</v>
      </c>
      <c r="D29" s="30">
        <f>IF(ISBLANK(Values!E28),"",Values!E28)</f>
        <v>5714401481058</v>
      </c>
      <c r="E29" s="31" t="str">
        <f>IF(ISBLANK(Values!E28),"","EAN")</f>
        <v>EAN</v>
      </c>
      <c r="F29" s="28" t="str">
        <f>IF(ISBLANK(Values!E28),"",IF(Values!J28, SUBSTITUTE(Values!$B$1, "{language}", Values!H28) &amp; " " &amp;Values!$B$3, SUBSTITUTE(Values!$B$2, "{language}", Values!$H28) &amp; " " &amp;Values!$B$3))</f>
        <v>Teclado de respuesto Lenovo T480s Regular black - UK sin retroiluminación  para Lenovo Thinkpad T480s, T490, E490, L480, L490, L380, L390, L380 Yoga, L390 Yoga, E490, E480</v>
      </c>
      <c r="G29" s="32" t="str">
        <f>IF(ISBLANK(Values!E28),"",IF(Values!$B$20="PartialUpdate","","TellusRem"))</f>
        <v/>
      </c>
      <c r="H29" s="27" t="str">
        <f>IF(ISBLANK(Values!E28),"",Values!$B$16)</f>
        <v>computer-keyboards</v>
      </c>
      <c r="I29" s="27" t="str">
        <f>IF(ISBLANK(Values!E28),"","4730574031")</f>
        <v>4730574031</v>
      </c>
      <c r="J29" s="39" t="str">
        <f>IF(ISBLANK(Values!E28),"",Values!F28 )</f>
        <v>Lenovo T480s Regular black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1"/>
      <c r="W29" s="32" t="str">
        <f>IF(ISBLANK(Values!E28),"","Child")</f>
        <v>Child</v>
      </c>
      <c r="X29" s="32" t="str">
        <f>IF(ISBLANK(Values!E28),"",Values!$B$13)</f>
        <v>Lenovo T490 Parent</v>
      </c>
      <c r="Y29" s="39" t="str">
        <f>IF(ISBLANK(Values!E28),"","Size-Color")</f>
        <v>Size-Color</v>
      </c>
      <c r="Z29" s="32" t="str">
        <f>IF(ISBLANK(Values!E28),"","variation")</f>
        <v>variation</v>
      </c>
      <c r="AA29" s="36"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Lenovo T480s Regular black - UK sin retroiluminación.</v>
      </c>
      <c r="AM29" s="1" t="str">
        <f>SUBSTITUTE(IF(ISBLANK(Values!E28),"",Values!$B$27),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Lenovo T480s Regular black - 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T480s Regular black - NOR</v>
      </c>
      <c r="C30" s="32" t="str">
        <f>IF(ISBLANK(Values!E29),"","TellusRem")</f>
        <v>TellusRem</v>
      </c>
      <c r="D30" s="30">
        <f>IF(ISBLANK(Values!E29),"",Values!E29)</f>
        <v>5714401481065</v>
      </c>
      <c r="E30" s="31" t="str">
        <f>IF(ISBLANK(Values!E29),"","EAN")</f>
        <v>EAN</v>
      </c>
      <c r="F30" s="28" t="str">
        <f>IF(ISBLANK(Values!E29),"",IF(Values!J29, SUBSTITUTE(Values!$B$1, "{language}", Values!H29) &amp; " " &amp;Values!$B$3, SUBSTITUTE(Values!$B$2, "{language}", Values!$H29) &amp; " " &amp;Values!$B$3))</f>
        <v>Teclado de respuesto Lenovo T480s Regular black - NOR sin retroiluminación  para Lenovo Thinkpad T480s, T490, E490, L480, L490, L380, L390, L380 Yoga, L390 Yoga, E490, E480</v>
      </c>
      <c r="G30" s="32" t="str">
        <f>IF(ISBLANK(Values!E29),"",IF(Values!$B$20="PartialUpdate","","TellusRem"))</f>
        <v/>
      </c>
      <c r="H30" s="27" t="str">
        <f>IF(ISBLANK(Values!E29),"",Values!$B$16)</f>
        <v>computer-keyboards</v>
      </c>
      <c r="I30" s="27" t="str">
        <f>IF(ISBLANK(Values!E29),"","4730574031")</f>
        <v>4730574031</v>
      </c>
      <c r="J30" s="39" t="str">
        <f>IF(ISBLANK(Values!E29),"",Values!F29 )</f>
        <v>Lenovo T480s Regular black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1"/>
      <c r="W30" s="32" t="str">
        <f>IF(ISBLANK(Values!E29),"","Child")</f>
        <v>Child</v>
      </c>
      <c r="X30" s="32" t="str">
        <f>IF(ISBLANK(Values!E29),"",Values!$B$13)</f>
        <v>Lenovo T490 Parent</v>
      </c>
      <c r="Y30" s="39" t="str">
        <f>IF(ISBLANK(Values!E29),"","Size-Color")</f>
        <v>Size-Color</v>
      </c>
      <c r="Z30" s="32" t="str">
        <f>IF(ISBLANK(Values!E29),"","variation")</f>
        <v>variation</v>
      </c>
      <c r="AA30" s="36"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Lenovo T480s Regular black - NOR sin retroiluminación.</v>
      </c>
      <c r="AM30" s="1" t="str">
        <f>SUBSTITUTE(IF(ISBLANK(Values!E29),"",Values!$B$27),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Lenovo T480s Regular black - NOR</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T480s Regular black - BE</v>
      </c>
      <c r="C31" s="32" t="str">
        <f>IF(ISBLANK(Values!E30),"","TellusRem")</f>
        <v>TellusRem</v>
      </c>
      <c r="D31" s="30">
        <f>IF(ISBLANK(Values!E30),"",Values!E30)</f>
        <v>5714401481072</v>
      </c>
      <c r="E31" s="31" t="str">
        <f>IF(ISBLANK(Values!E30),"","EAN")</f>
        <v>EAN</v>
      </c>
      <c r="F31" s="28" t="str">
        <f>IF(ISBLANK(Values!E30),"",IF(Values!J30, SUBSTITUTE(Values!$B$1, "{language}", Values!H30) &amp; " " &amp;Values!$B$3, SUBSTITUTE(Values!$B$2, "{language}", Values!$H30) &amp; " " &amp;Values!$B$3))</f>
        <v>Teclado de respuesto Lenovo T480s Regular black - BE sin retroiluminación  para Lenovo Thinkpad T480s, T490, E490, L480, L490, L380, L390, L380 Yoga, L390 Yoga, E490, E480</v>
      </c>
      <c r="G31" s="32" t="str">
        <f>IF(ISBLANK(Values!E30),"",IF(Values!$B$20="PartialUpdate","","TellusRem"))</f>
        <v/>
      </c>
      <c r="H31" s="27" t="str">
        <f>IF(ISBLANK(Values!E30),"",Values!$B$16)</f>
        <v>computer-keyboards</v>
      </c>
      <c r="I31" s="27" t="str">
        <f>IF(ISBLANK(Values!E30),"","4730574031")</f>
        <v>4730574031</v>
      </c>
      <c r="J31" s="39" t="str">
        <f>IF(ISBLANK(Values!E30),"",Values!F30 )</f>
        <v>Lenovo T480s Regular black - BE</v>
      </c>
      <c r="K31" s="29" t="str">
        <f>IF(IF(ISBLANK(Values!E30),"",IF(Values!J30, Values!$B$4, Values!$B$5))=0,"",IF(ISBLANK(Values!E30),"",IF(Values!J30, Values!$B$4, Values!$B$5)))</f>
        <v/>
      </c>
      <c r="L31" s="40">
        <f>IF(ISBLANK(Values!E30),"",IF($CO31="DEFAULT", Values!$B$18, ""))</f>
        <v>5</v>
      </c>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T490 Parent</v>
      </c>
      <c r="Y31" s="39" t="str">
        <f>IF(ISBLANK(Values!E30),"","Size-Color")</f>
        <v>Size-Color</v>
      </c>
      <c r="Z31" s="32" t="str">
        <f>IF(ISBLANK(Values!E30),"","variation")</f>
        <v>variation</v>
      </c>
      <c r="AA31" s="36"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Lenovo T480s Regular black - BE sin retroiluminación.</v>
      </c>
      <c r="AM31" s="1" t="str">
        <f>SUBSTITUTE(IF(ISBLANK(Values!E30),"",Values!$B$27),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Lenovo T480s Regular black - BE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T480s Regular black - BG</v>
      </c>
      <c r="C32" s="32" t="str">
        <f>IF(ISBLANK(Values!E31),"","TellusRem")</f>
        <v>TellusRem</v>
      </c>
      <c r="D32" s="30">
        <f>IF(ISBLANK(Values!E31),"",Values!E31)</f>
        <v>5714401481089</v>
      </c>
      <c r="E32" s="31" t="str">
        <f>IF(ISBLANK(Values!E31),"","EAN")</f>
        <v>EAN</v>
      </c>
      <c r="F32" s="28" t="str">
        <f>IF(ISBLANK(Values!E31),"",IF(Values!J31, SUBSTITUTE(Values!$B$1, "{language}", Values!H31) &amp; " " &amp;Values!$B$3, SUBSTITUTE(Values!$B$2, "{language}", Values!$H31) &amp; " " &amp;Values!$B$3))</f>
        <v>Teclado de respuesto Lenovo T480s Regular black - BG sin retroiluminación  para Lenovo Thinkpad T480s, T490, E490, L480, L490, L380, L390, L380 Yoga, L390 Yoga, E490, E480</v>
      </c>
      <c r="G32" s="32" t="str">
        <f>IF(ISBLANK(Values!E31),"",IF(Values!$B$20="PartialUpdate","","TellusRem"))</f>
        <v/>
      </c>
      <c r="H32" s="27" t="str">
        <f>IF(ISBLANK(Values!E31),"",Values!$B$16)</f>
        <v>computer-keyboards</v>
      </c>
      <c r="I32" s="27" t="str">
        <f>IF(ISBLANK(Values!E31),"","4730574031")</f>
        <v>4730574031</v>
      </c>
      <c r="J32" s="39" t="str">
        <f>IF(ISBLANK(Values!E31),"",Values!F31 )</f>
        <v>Lenovo T480s Regular black - BG</v>
      </c>
      <c r="K32" s="29" t="str">
        <f>IF(IF(ISBLANK(Values!E31),"",IF(Values!J31, Values!$B$4, Values!$B$5))=0,"",IF(ISBLANK(Values!E31),"",IF(Values!J31, Values!$B$4, Values!$B$5)))</f>
        <v/>
      </c>
      <c r="L32" s="40">
        <f>IF(ISBLANK(Values!E31),"",IF($CO32="DEFAULT", Values!$B$18, ""))</f>
        <v>5</v>
      </c>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T490 Parent</v>
      </c>
      <c r="Y32" s="39" t="str">
        <f>IF(ISBLANK(Values!E31),"","Size-Color")</f>
        <v>Size-Color</v>
      </c>
      <c r="Z32" s="32" t="str">
        <f>IF(ISBLANK(Values!E31),"","variation")</f>
        <v>variation</v>
      </c>
      <c r="AA32" s="36"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Lenovo T480s Regular black - BG sin retroiluminación.</v>
      </c>
      <c r="AM32" s="1" t="str">
        <f>SUBSTITUTE(IF(ISBLANK(Values!E31),"",Values!$B$27),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Lenovo T480s Regular black - BG</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T480s Regular black - CZ</v>
      </c>
      <c r="C33" s="32" t="str">
        <f>IF(ISBLANK(Values!E32),"","TellusRem")</f>
        <v>TellusRem</v>
      </c>
      <c r="D33" s="30">
        <f>IF(ISBLANK(Values!E32),"",Values!E32)</f>
        <v>5714401481096</v>
      </c>
      <c r="E33" s="31" t="str">
        <f>IF(ISBLANK(Values!E32),"","EAN")</f>
        <v>EAN</v>
      </c>
      <c r="F33" s="28" t="str">
        <f>IF(ISBLANK(Values!E32),"",IF(Values!J32, SUBSTITUTE(Values!$B$1, "{language}", Values!H32) &amp; " " &amp;Values!$B$3, SUBSTITUTE(Values!$B$2, "{language}", Values!$H32) &amp; " " &amp;Values!$B$3))</f>
        <v>Teclado de respuesto Lenovo T480s Regular black - CZ sin retroiluminación  para Lenovo Thinkpad T480s, T490, E490, L480, L490, L380, L390, L380 Yoga, L390 Yoga, E490, E480</v>
      </c>
      <c r="G33" s="32" t="str">
        <f>IF(ISBLANK(Values!E32),"",IF(Values!$B$20="PartialUpdate","","TellusRem"))</f>
        <v/>
      </c>
      <c r="H33" s="27" t="str">
        <f>IF(ISBLANK(Values!E32),"",Values!$B$16)</f>
        <v>computer-keyboards</v>
      </c>
      <c r="I33" s="27" t="str">
        <f>IF(ISBLANK(Values!E32),"","4730574031")</f>
        <v>4730574031</v>
      </c>
      <c r="J33" s="39" t="str">
        <f>IF(ISBLANK(Values!E32),"",Values!F32 )</f>
        <v>Lenovo T480s Regular black - CZ</v>
      </c>
      <c r="K33" s="29" t="str">
        <f>IF(IF(ISBLANK(Values!E32),"",IF(Values!J32, Values!$B$4, Values!$B$5))=0,"",IF(ISBLANK(Values!E32),"",IF(Values!J32, Values!$B$4, Values!$B$5)))</f>
        <v/>
      </c>
      <c r="L33" s="40">
        <f>IF(ISBLANK(Values!E32),"",IF($CO33="DEFAULT", Values!$B$18, ""))</f>
        <v>5</v>
      </c>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T490 Parent</v>
      </c>
      <c r="Y33" s="39" t="str">
        <f>IF(ISBLANK(Values!E32),"","Size-Color")</f>
        <v>Size-Color</v>
      </c>
      <c r="Z33" s="32" t="str">
        <f>IF(ISBLANK(Values!E32),"","variation")</f>
        <v>variation</v>
      </c>
      <c r="AA33" s="36"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Lenovo T480s Regular black - CZ sin retroiluminación.</v>
      </c>
      <c r="AM33" s="1" t="str">
        <f>SUBSTITUTE(IF(ISBLANK(Values!E32),"",Values!$B$27),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Lenovo T480s Regular black - CZ</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T480s Regular black - DK</v>
      </c>
      <c r="C34" s="32" t="str">
        <f>IF(ISBLANK(Values!E33),"","TellusRem")</f>
        <v>TellusRem</v>
      </c>
      <c r="D34" s="30">
        <f>IF(ISBLANK(Values!E33),"",Values!E33)</f>
        <v>5714401481102</v>
      </c>
      <c r="E34" s="31" t="str">
        <f>IF(ISBLANK(Values!E33),"","EAN")</f>
        <v>EAN</v>
      </c>
      <c r="F34" s="28" t="str">
        <f>IF(ISBLANK(Values!E33),"",IF(Values!J33, SUBSTITUTE(Values!$B$1, "{language}", Values!H33) &amp; " " &amp;Values!$B$3, SUBSTITUTE(Values!$B$2, "{language}", Values!$H33) &amp; " " &amp;Values!$B$3))</f>
        <v>Teclado de respuesto Lenovo T480s Regular black - DK sin retroiluminación  para Lenovo Thinkpad T480s, T490, E490, L480, L490, L380, L390, L380 Yoga, L390 Yoga, E490, E480</v>
      </c>
      <c r="G34" s="32" t="str">
        <f>IF(ISBLANK(Values!E33),"",IF(Values!$B$20="PartialUpdate","","TellusRem"))</f>
        <v/>
      </c>
      <c r="H34" s="27" t="str">
        <f>IF(ISBLANK(Values!E33),"",Values!$B$16)</f>
        <v>computer-keyboards</v>
      </c>
      <c r="I34" s="27" t="str">
        <f>IF(ISBLANK(Values!E33),"","4730574031")</f>
        <v>4730574031</v>
      </c>
      <c r="J34" s="39" t="str">
        <f>IF(ISBLANK(Values!E33),"",Values!F33 )</f>
        <v>Lenovo T480s Regular black - DK</v>
      </c>
      <c r="K34" s="29" t="str">
        <f>IF(IF(ISBLANK(Values!E33),"",IF(Values!J33, Values!$B$4, Values!$B$5))=0,"",IF(ISBLANK(Values!E33),"",IF(Values!J33, Values!$B$4, Values!$B$5)))</f>
        <v/>
      </c>
      <c r="L34" s="40">
        <f>IF(ISBLANK(Values!E33),"",IF($CO34="DEFAULT", Values!$B$18, ""))</f>
        <v>5</v>
      </c>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T490 Parent</v>
      </c>
      <c r="Y34" s="39" t="str">
        <f>IF(ISBLANK(Values!E33),"","Size-Color")</f>
        <v>Size-Color</v>
      </c>
      <c r="Z34" s="32" t="str">
        <f>IF(ISBLANK(Values!E33),"","variation")</f>
        <v>variation</v>
      </c>
      <c r="AA34" s="36"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Lenovo T480s Regular black - DK sin retroiluminación.</v>
      </c>
      <c r="AM34" s="1" t="str">
        <f>SUBSTITUTE(IF(ISBLANK(Values!E33),"",Values!$B$27),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Lenovo T480s Regular black - DK</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T480s Regular black - HU</v>
      </c>
      <c r="C35" s="32" t="str">
        <f>IF(ISBLANK(Values!E34),"","TellusRem")</f>
        <v>TellusRem</v>
      </c>
      <c r="D35" s="30">
        <f>IF(ISBLANK(Values!E34),"",Values!E34)</f>
        <v>5714401481119</v>
      </c>
      <c r="E35" s="31" t="str">
        <f>IF(ISBLANK(Values!E34),"","EAN")</f>
        <v>EAN</v>
      </c>
      <c r="F35" s="28" t="str">
        <f>IF(ISBLANK(Values!E34),"",IF(Values!J34, SUBSTITUTE(Values!$B$1, "{language}", Values!H34) &amp; " " &amp;Values!$B$3, SUBSTITUTE(Values!$B$2, "{language}", Values!$H34) &amp; " " &amp;Values!$B$3))</f>
        <v>Teclado de respuesto Lenovo T480s Regular black - HU sin retroiluminación  para Lenovo Thinkpad T480s, T490, E490, L480, L490, L380, L390, L380 Yoga, L390 Yoga, E490, E480</v>
      </c>
      <c r="G35" s="32" t="str">
        <f>IF(ISBLANK(Values!E34),"",IF(Values!$B$20="PartialUpdate","","TellusRem"))</f>
        <v/>
      </c>
      <c r="H35" s="27" t="str">
        <f>IF(ISBLANK(Values!E34),"",Values!$B$16)</f>
        <v>computer-keyboards</v>
      </c>
      <c r="I35" s="27" t="str">
        <f>IF(ISBLANK(Values!E34),"","4730574031")</f>
        <v>4730574031</v>
      </c>
      <c r="J35" s="39" t="str">
        <f>IF(ISBLANK(Values!E34),"",Values!F34 )</f>
        <v>Lenovo T480s Regular black - HU</v>
      </c>
      <c r="K35" s="29" t="str">
        <f>IF(IF(ISBLANK(Values!E34),"",IF(Values!J34, Values!$B$4, Values!$B$5))=0,"",IF(ISBLANK(Values!E34),"",IF(Values!J34, Values!$B$4, Values!$B$5)))</f>
        <v/>
      </c>
      <c r="L35" s="40">
        <f>IF(ISBLANK(Values!E34),"",IF($CO35="DEFAULT", Values!$B$18, ""))</f>
        <v>5</v>
      </c>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T490 Parent</v>
      </c>
      <c r="Y35" s="39" t="str">
        <f>IF(ISBLANK(Values!E34),"","Size-Color")</f>
        <v>Size-Color</v>
      </c>
      <c r="Z35" s="32" t="str">
        <f>IF(ISBLANK(Values!E34),"","variation")</f>
        <v>variation</v>
      </c>
      <c r="AA35" s="36"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Lenovo T480s Regular black - HU sin retroiluminación.</v>
      </c>
      <c r="AM35" s="1" t="str">
        <f>SUBSTITUTE(IF(ISBLANK(Values!E34),"",Values!$B$27),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Lenovo T480s Regular black - HU</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T480s Regular black - NL</v>
      </c>
      <c r="C36" s="32" t="str">
        <f>IF(ISBLANK(Values!E35),"","TellusRem")</f>
        <v>TellusRem</v>
      </c>
      <c r="D36" s="30">
        <f>IF(ISBLANK(Values!E35),"",Values!E35)</f>
        <v>5714401481126</v>
      </c>
      <c r="E36" s="31" t="str">
        <f>IF(ISBLANK(Values!E35),"","EAN")</f>
        <v>EAN</v>
      </c>
      <c r="F36" s="28" t="str">
        <f>IF(ISBLANK(Values!E35),"",IF(Values!J35, SUBSTITUTE(Values!$B$1, "{language}", Values!H35) &amp; " " &amp;Values!$B$3, SUBSTITUTE(Values!$B$2, "{language}", Values!$H35) &amp; " " &amp;Values!$B$3))</f>
        <v>Teclado de respuesto Lenovo T480s Regular black - NL sin retroiluminación  para Lenovo Thinkpad T480s, T490, E490, L480, L490, L380, L390, L380 Yoga, L390 Yoga, E490, E480</v>
      </c>
      <c r="G36" s="32" t="str">
        <f>IF(ISBLANK(Values!E35),"",IF(Values!$B$20="PartialUpdate","","TellusRem"))</f>
        <v/>
      </c>
      <c r="H36" s="27" t="str">
        <f>IF(ISBLANK(Values!E35),"",Values!$B$16)</f>
        <v>computer-keyboards</v>
      </c>
      <c r="I36" s="27" t="str">
        <f>IF(ISBLANK(Values!E35),"","4730574031")</f>
        <v>4730574031</v>
      </c>
      <c r="J36" s="39" t="str">
        <f>IF(ISBLANK(Values!E35),"",Values!F35 )</f>
        <v>Lenovo T480s Regular black - NL</v>
      </c>
      <c r="K36" s="29" t="str">
        <f>IF(IF(ISBLANK(Values!E35),"",IF(Values!J35, Values!$B$4, Values!$B$5))=0,"",IF(ISBLANK(Values!E35),"",IF(Values!J35, Values!$B$4, Values!$B$5)))</f>
        <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T490 Parent</v>
      </c>
      <c r="Y36" s="39" t="str">
        <f>IF(ISBLANK(Values!E35),"","Size-Color")</f>
        <v>Size-Color</v>
      </c>
      <c r="Z36" s="32" t="str">
        <f>IF(ISBLANK(Values!E35),"","variation")</f>
        <v>variation</v>
      </c>
      <c r="AA36" s="36"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Lenovo T480s Regular black - NL sin retroiluminación.</v>
      </c>
      <c r="AM36" s="1" t="str">
        <f>SUBSTITUTE(IF(ISBLANK(Values!E35),"",Values!$B$27),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Lenovo T480s Regular black - NL</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T480s Regular black - NO</v>
      </c>
      <c r="C37" s="32" t="str">
        <f>IF(ISBLANK(Values!E36),"","TellusRem")</f>
        <v>TellusRem</v>
      </c>
      <c r="D37" s="30">
        <f>IF(ISBLANK(Values!E36),"",Values!E36)</f>
        <v>5714401481133</v>
      </c>
      <c r="E37" s="31" t="str">
        <f>IF(ISBLANK(Values!E36),"","EAN")</f>
        <v>EAN</v>
      </c>
      <c r="F37" s="28" t="str">
        <f>IF(ISBLANK(Values!E36),"",IF(Values!J36, SUBSTITUTE(Values!$B$1, "{language}", Values!H36) &amp; " " &amp;Values!$B$3, SUBSTITUTE(Values!$B$2, "{language}", Values!$H36) &amp; " " &amp;Values!$B$3))</f>
        <v>Teclado de respuesto Lenovo T480s Regular black - NO sin retroiluminación  para Lenovo Thinkpad T480s, T490, E490, L480, L490, L380, L390, L380 Yoga, L390 Yoga, E490, E480</v>
      </c>
      <c r="G37" s="32" t="str">
        <f>IF(ISBLANK(Values!E36),"",IF(Values!$B$20="PartialUpdate","","TellusRem"))</f>
        <v/>
      </c>
      <c r="H37" s="27" t="str">
        <f>IF(ISBLANK(Values!E36),"",Values!$B$16)</f>
        <v>computer-keyboards</v>
      </c>
      <c r="I37" s="27" t="str">
        <f>IF(ISBLANK(Values!E36),"","4730574031")</f>
        <v>4730574031</v>
      </c>
      <c r="J37" s="39" t="str">
        <f>IF(ISBLANK(Values!E36),"",Values!F36 )</f>
        <v>Lenovo T480s Regular black - NO</v>
      </c>
      <c r="K37" s="29" t="str">
        <f>IF(IF(ISBLANK(Values!E36),"",IF(Values!J36, Values!$B$4, Values!$B$5))=0,"",IF(ISBLANK(Values!E36),"",IF(Values!J36, Values!$B$4, Values!$B$5)))</f>
        <v/>
      </c>
      <c r="L37" s="40">
        <f>IF(ISBLANK(Values!E36),"",IF($CO37="DEFAULT", Values!$B$18, ""))</f>
        <v>5</v>
      </c>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T490 Parent</v>
      </c>
      <c r="Y37" s="39" t="str">
        <f>IF(ISBLANK(Values!E36),"","Size-Color")</f>
        <v>Size-Color</v>
      </c>
      <c r="Z37" s="32" t="str">
        <f>IF(ISBLANK(Values!E36),"","variation")</f>
        <v>variation</v>
      </c>
      <c r="AA37" s="36"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Lenovo T480s Regular black - NO sin retroiluminación.</v>
      </c>
      <c r="AM37" s="1" t="str">
        <f>SUBSTITUTE(IF(ISBLANK(Values!E36),"",Values!$B$27),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Lenovo T480s Regular black - NO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T480s Regular black - PL</v>
      </c>
      <c r="C38" s="32" t="str">
        <f>IF(ISBLANK(Values!E37),"","TellusRem")</f>
        <v>TellusRem</v>
      </c>
      <c r="D38" s="30">
        <f>IF(ISBLANK(Values!E37),"",Values!E37)</f>
        <v>5714401481140</v>
      </c>
      <c r="E38" s="31" t="str">
        <f>IF(ISBLANK(Values!E37),"","EAN")</f>
        <v>EAN</v>
      </c>
      <c r="F38" s="28" t="str">
        <f>IF(ISBLANK(Values!E37),"",IF(Values!J37, SUBSTITUTE(Values!$B$1, "{language}", Values!H37) &amp; " " &amp;Values!$B$3, SUBSTITUTE(Values!$B$2, "{language}", Values!$H37) &amp; " " &amp;Values!$B$3))</f>
        <v>Teclado de respuesto Lenovo T480s Regular black - PL sin retroiluminación  para Lenovo Thinkpad T480s, T490, E490, L480, L490, L380, L390, L380 Yoga, L390 Yoga, E490, E480</v>
      </c>
      <c r="G38" s="32" t="str">
        <f>IF(ISBLANK(Values!E37),"",IF(Values!$B$20="PartialUpdate","","TellusRem"))</f>
        <v/>
      </c>
      <c r="H38" s="27" t="str">
        <f>IF(ISBLANK(Values!E37),"",Values!$B$16)</f>
        <v>computer-keyboards</v>
      </c>
      <c r="I38" s="27" t="str">
        <f>IF(ISBLANK(Values!E37),"","4730574031")</f>
        <v>4730574031</v>
      </c>
      <c r="J38" s="39" t="str">
        <f>IF(ISBLANK(Values!E37),"",Values!F37 )</f>
        <v>Lenovo T480s Regular black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T490 Parent</v>
      </c>
      <c r="Y38" s="39" t="str">
        <f>IF(ISBLANK(Values!E37),"","Size-Color")</f>
        <v>Size-Color</v>
      </c>
      <c r="Z38" s="32" t="str">
        <f>IF(ISBLANK(Values!E37),"","variation")</f>
        <v>variation</v>
      </c>
      <c r="AA38" s="36"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Lenovo T480s Regular black - PL sin retroiluminación.</v>
      </c>
      <c r="AM38" s="1" t="str">
        <f>SUBSTITUTE(IF(ISBLANK(Values!E37),"",Values!$B$27),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Lenovo T480s Regular black - PL</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T480s Regular black - PT</v>
      </c>
      <c r="C39" s="32" t="str">
        <f>IF(ISBLANK(Values!E38),"","TellusRem")</f>
        <v>TellusRem</v>
      </c>
      <c r="D39" s="30">
        <f>IF(ISBLANK(Values!E38),"",Values!E38)</f>
        <v>5714401481157</v>
      </c>
      <c r="E39" s="31" t="str">
        <f>IF(ISBLANK(Values!E38),"","EAN")</f>
        <v>EAN</v>
      </c>
      <c r="F39" s="28" t="str">
        <f>IF(ISBLANK(Values!E38),"",IF(Values!J38, SUBSTITUTE(Values!$B$1, "{language}", Values!H38) &amp; " " &amp;Values!$B$3, SUBSTITUTE(Values!$B$2, "{language}", Values!$H38) &amp; " " &amp;Values!$B$3))</f>
        <v>Teclado de respuesto Lenovo T480s Regular black - PT sin retroiluminación  para Lenovo Thinkpad T480s, T490, E490, L480, L490, L380, L390, L380 Yoga, L390 Yoga, E490, E480</v>
      </c>
      <c r="G39" s="32" t="str">
        <f>IF(ISBLANK(Values!E38),"",IF(Values!$B$20="PartialUpdate","","TellusRem"))</f>
        <v/>
      </c>
      <c r="H39" s="27" t="str">
        <f>IF(ISBLANK(Values!E38),"",Values!$B$16)</f>
        <v>computer-keyboards</v>
      </c>
      <c r="I39" s="27" t="str">
        <f>IF(ISBLANK(Values!E38),"","4730574031")</f>
        <v>4730574031</v>
      </c>
      <c r="J39" s="39" t="str">
        <f>IF(ISBLANK(Values!E38),"",Values!F38 )</f>
        <v>Lenovo T480s Regular black - PT</v>
      </c>
      <c r="K39" s="29" t="str">
        <f>IF(IF(ISBLANK(Values!E38),"",IF(Values!J38, Values!$B$4, Values!$B$5))=0,"",IF(ISBLANK(Values!E38),"",IF(Values!J38, Values!$B$4, Values!$B$5)))</f>
        <v/>
      </c>
      <c r="L39" s="40">
        <f>IF(ISBLANK(Values!E38),"",IF($CO39="DEFAULT", Values!$B$18, ""))</f>
        <v>5</v>
      </c>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T490 Parent</v>
      </c>
      <c r="Y39" s="39" t="str">
        <f>IF(ISBLANK(Values!E38),"","Size-Color")</f>
        <v>Size-Color</v>
      </c>
      <c r="Z39" s="32" t="str">
        <f>IF(ISBLANK(Values!E38),"","variation")</f>
        <v>variation</v>
      </c>
      <c r="AA39" s="36"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Lenovo T480s Regular black - PT sin retroiluminación.</v>
      </c>
      <c r="AM39" s="1" t="str">
        <f>SUBSTITUTE(IF(ISBLANK(Values!E38),"",Values!$B$27),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Lenovo T480s Regular black - PT</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T480s Regular black - SE/FI</v>
      </c>
      <c r="C40" s="32" t="str">
        <f>IF(ISBLANK(Values!E39),"","TellusRem")</f>
        <v>TellusRem</v>
      </c>
      <c r="D40" s="30">
        <f>IF(ISBLANK(Values!E39),"",Values!E39)</f>
        <v>5714401481164</v>
      </c>
      <c r="E40" s="31" t="str">
        <f>IF(ISBLANK(Values!E39),"","EAN")</f>
        <v>EAN</v>
      </c>
      <c r="F40" s="28" t="str">
        <f>IF(ISBLANK(Values!E39),"",IF(Values!J39, SUBSTITUTE(Values!$B$1, "{language}", Values!H39) &amp; " " &amp;Values!$B$3, SUBSTITUTE(Values!$B$2, "{language}", Values!$H39) &amp; " " &amp;Values!$B$3))</f>
        <v>Teclado de respuesto Lenovo T480s Regular black - SE/FI sin retroiluminación  para Lenovo Thinkpad T480s, T490, E490, L480, L490, L380, L390, L380 Yoga, L390 Yoga, E490, E480</v>
      </c>
      <c r="G40" s="32" t="str">
        <f>IF(ISBLANK(Values!E39),"",IF(Values!$B$20="PartialUpdate","","TellusRem"))</f>
        <v/>
      </c>
      <c r="H40" s="27" t="str">
        <f>IF(ISBLANK(Values!E39),"",Values!$B$16)</f>
        <v>computer-keyboards</v>
      </c>
      <c r="I40" s="27" t="str">
        <f>IF(ISBLANK(Values!E39),"","4730574031")</f>
        <v>4730574031</v>
      </c>
      <c r="J40" s="39" t="str">
        <f>IF(ISBLANK(Values!E39),"",Values!F39 )</f>
        <v>Lenovo T480s Regular black - SE/FI</v>
      </c>
      <c r="K40" s="29" t="str">
        <f>IF(IF(ISBLANK(Values!E39),"",IF(Values!J39, Values!$B$4, Values!$B$5))=0,"",IF(ISBLANK(Values!E39),"",IF(Values!J39, Values!$B$4, Values!$B$5)))</f>
        <v/>
      </c>
      <c r="L40" s="40">
        <f>IF(ISBLANK(Values!E39),"",IF($CO40="DEFAULT", Values!$B$18, ""))</f>
        <v>5</v>
      </c>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T490 Parent</v>
      </c>
      <c r="Y40" s="39" t="str">
        <f>IF(ISBLANK(Values!E39),"","Size-Color")</f>
        <v>Size-Color</v>
      </c>
      <c r="Z40" s="32" t="str">
        <f>IF(ISBLANK(Values!E39),"","variation")</f>
        <v>variation</v>
      </c>
      <c r="AA40" s="36"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Lenovo T480s Regular black - SE/FI sin retroiluminación.</v>
      </c>
      <c r="AM40" s="1" t="str">
        <f>SUBSTITUTE(IF(ISBLANK(Values!E39),"",Values!$B$27),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Lenovo T480s Regular black - SE/FI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T480s Regular black - CH</v>
      </c>
      <c r="C41" s="32" t="str">
        <f>IF(ISBLANK(Values!E40),"","TellusRem")</f>
        <v>TellusRem</v>
      </c>
      <c r="D41" s="30">
        <f>IF(ISBLANK(Values!E40),"",Values!E40)</f>
        <v>5714401481171</v>
      </c>
      <c r="E41" s="31" t="str">
        <f>IF(ISBLANK(Values!E40),"","EAN")</f>
        <v>EAN</v>
      </c>
      <c r="F41" s="28" t="str">
        <f>IF(ISBLANK(Values!E40),"",IF(Values!J40, SUBSTITUTE(Values!$B$1, "{language}", Values!H40) &amp; " " &amp;Values!$B$3, SUBSTITUTE(Values!$B$2, "{language}", Values!$H40) &amp; " " &amp;Values!$B$3))</f>
        <v>Teclado de respuesto Lenovo T480s Regular black - CH sin retroiluminación  para Lenovo Thinkpad T480s, T490, E490, L480, L490, L380, L390, L380 Yoga, L390 Yoga, E490, E480</v>
      </c>
      <c r="G41" s="32" t="str">
        <f>IF(ISBLANK(Values!E40),"",IF(Values!$B$20="PartialUpdate","","TellusRem"))</f>
        <v/>
      </c>
      <c r="H41" s="27" t="str">
        <f>IF(ISBLANK(Values!E40),"",Values!$B$16)</f>
        <v>computer-keyboards</v>
      </c>
      <c r="I41" s="27" t="str">
        <f>IF(ISBLANK(Values!E40),"","4730574031")</f>
        <v>4730574031</v>
      </c>
      <c r="J41" s="39" t="str">
        <f>IF(ISBLANK(Values!E40),"",Values!F40 )</f>
        <v>Lenovo T480s Regular black - CH</v>
      </c>
      <c r="K41" s="29" t="str">
        <f>IF(IF(ISBLANK(Values!E40),"",IF(Values!J40, Values!$B$4, Values!$B$5))=0,"",IF(ISBLANK(Values!E40),"",IF(Values!J40, Values!$B$4, Values!$B$5)))</f>
        <v/>
      </c>
      <c r="L41" s="40">
        <f>IF(ISBLANK(Values!E40),"",IF($CO41="DEFAULT", Values!$B$18, ""))</f>
        <v>5</v>
      </c>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T490 Parent</v>
      </c>
      <c r="Y41" s="39" t="str">
        <f>IF(ISBLANK(Values!E40),"","Size-Color")</f>
        <v>Size-Color</v>
      </c>
      <c r="Z41" s="32" t="str">
        <f>IF(ISBLANK(Values!E40),"","variation")</f>
        <v>variation</v>
      </c>
      <c r="AA41" s="36"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Lenovo T480s Regular black - CH sin retroiluminación.</v>
      </c>
      <c r="AM41" s="1" t="str">
        <f>SUBSTITUTE(IF(ISBLANK(Values!E40),"",Values!$B$27),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Lenovo T480s Regular black - 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T480s Regular black - US INT</v>
      </c>
      <c r="C42" s="32" t="str">
        <f>IF(ISBLANK(Values!E41),"","TellusRem")</f>
        <v>TellusRem</v>
      </c>
      <c r="D42" s="30">
        <f>IF(ISBLANK(Values!E41),"",Values!E41)</f>
        <v>5714401481188</v>
      </c>
      <c r="E42" s="31" t="str">
        <f>IF(ISBLANK(Values!E41),"","EAN")</f>
        <v>EAN</v>
      </c>
      <c r="F42" s="28" t="str">
        <f>IF(ISBLANK(Values!E41),"",IF(Values!J41, SUBSTITUTE(Values!$B$1, "{language}", Values!H41) &amp; " " &amp;Values!$B$3, SUBSTITUTE(Values!$B$2, "{language}", Values!$H41) &amp; " " &amp;Values!$B$3))</f>
        <v>Teclado de respuesto Lenovo T480s Regular black - US INT sin retroiluminación  para Lenovo Thinkpad T480s, T490, E490, L480, L490, L380, L390, L380 Yoga, L390 Yoga, E490, E480</v>
      </c>
      <c r="G42" s="32" t="str">
        <f>IF(ISBLANK(Values!E41),"",IF(Values!$B$20="PartialUpdate","","TellusRem"))</f>
        <v/>
      </c>
      <c r="H42" s="27" t="str">
        <f>IF(ISBLANK(Values!E41),"",Values!$B$16)</f>
        <v>computer-keyboards</v>
      </c>
      <c r="I42" s="27" t="str">
        <f>IF(ISBLANK(Values!E41),"","4730574031")</f>
        <v>4730574031</v>
      </c>
      <c r="J42" s="39" t="str">
        <f>IF(ISBLANK(Values!E41),"",Values!F41 )</f>
        <v>Lenovo T480s Regular black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2" t="str">
        <f>IF(ISBLANK(Values!E41),"","Child")</f>
        <v>Child</v>
      </c>
      <c r="X42" s="32" t="str">
        <f>IF(ISBLANK(Values!E41),"",Values!$B$13)</f>
        <v>Lenovo T490 Parent</v>
      </c>
      <c r="Y42" s="39" t="str">
        <f>IF(ISBLANK(Values!E41),"","Size-Color")</f>
        <v>Size-Color</v>
      </c>
      <c r="Z42" s="32" t="str">
        <f>IF(ISBLANK(Values!E41),"","variation")</f>
        <v>variation</v>
      </c>
      <c r="AA42" s="36"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Lenovo T480s Regular black - US INT sin retroiluminación.</v>
      </c>
      <c r="AM42" s="1" t="str">
        <f>SUBSTITUTE(IF(ISBLANK(Values!E41),"",Values!$B$27),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2" s="28" t="str">
        <f>IF(ISBLANK(Values!E41),"",Values!H41)</f>
        <v>Lenovo T480s Regular black - US INT</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computercomponent</v>
      </c>
      <c r="B43" s="38" t="str">
        <f>IF(ISBLANK(Values!E42),"",Values!F42)</f>
        <v>Lenovo T480s Regular black - RUS</v>
      </c>
      <c r="C43" s="32" t="str">
        <f>IF(ISBLANK(Values!E42),"","TellusRem")</f>
        <v>TellusRem</v>
      </c>
      <c r="D43" s="30">
        <f>IF(ISBLANK(Values!E42),"",Values!E42)</f>
        <v>5714401481195</v>
      </c>
      <c r="E43" s="31" t="str">
        <f>IF(ISBLANK(Values!E42),"","EAN")</f>
        <v>EAN</v>
      </c>
      <c r="F43" s="28" t="str">
        <f>IF(ISBLANK(Values!E42),"",IF(Values!J42, SUBSTITUTE(Values!$B$1, "{language}", Values!H42) &amp; " " &amp;Values!$B$3, SUBSTITUTE(Values!$B$2, "{language}", Values!$H42) &amp; " " &amp;Values!$B$3))</f>
        <v>Teclado de respuesto Lenovo T480s Regular black - RUS sin retroiluminación  para Lenovo Thinkpad T480s, T490, E490, L480, L490, L380, L390, L380 Yoga, L390 Yoga, E490, E480</v>
      </c>
      <c r="G43" s="32" t="str">
        <f>IF(ISBLANK(Values!E42),"",IF(Values!$B$20="PartialUpdate","","TellusRem"))</f>
        <v/>
      </c>
      <c r="H43" s="27" t="str">
        <f>IF(ISBLANK(Values!E42),"",Values!$B$16)</f>
        <v>computer-keyboards</v>
      </c>
      <c r="I43" s="27" t="str">
        <f>IF(ISBLANK(Values!E42),"","4730574031")</f>
        <v>4730574031</v>
      </c>
      <c r="J43" s="39" t="str">
        <f>IF(ISBLANK(Values!E42),"",Values!F42 )</f>
        <v>Lenovo T480s Regular black - RUS</v>
      </c>
      <c r="K43" s="29" t="str">
        <f>IF(IF(ISBLANK(Values!E42),"",IF(Values!J42, Values!$B$4, Values!$B$5))=0,"",IF(ISBLANK(Values!E42),"",IF(Values!J42, Values!$B$4, Values!$B$5)))</f>
        <v/>
      </c>
      <c r="L43" s="40">
        <f>IF(ISBLANK(Values!E42),"",IF($CO43="DEFAULT", Values!$B$18, ""))</f>
        <v>5</v>
      </c>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T490 Parent</v>
      </c>
      <c r="Y43" s="39" t="str">
        <f>IF(ISBLANK(Values!E42),"","Size-Color")</f>
        <v>Size-Color</v>
      </c>
      <c r="Z43" s="32" t="str">
        <f>IF(ISBLANK(Values!E42),"","variation")</f>
        <v>variation</v>
      </c>
      <c r="AA43" s="36"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Lenovo T480s Regular black - RUS sin retroiluminación.</v>
      </c>
      <c r="AM43" s="1" t="str">
        <f>SUBSTITUTE(IF(ISBLANK(Values!E42),"",Values!$B$27),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3" s="28" t="str">
        <f>IF(ISBLANK(Values!E42),"",Values!H42)</f>
        <v>Lenovo T480s Regular black - RUS</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27" t="str">
        <f>IF(ISBLANK(Values!E42),"","Parts")</f>
        <v>Parts</v>
      </c>
      <c r="DP43" s="27"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t="str">
        <f>IF(ISBLANK(Values!$E42), "", "not_applicable")</f>
        <v>not_applicable</v>
      </c>
      <c r="DZ43" s="31"/>
      <c r="EA43" s="31"/>
      <c r="EB43" s="31"/>
      <c r="EC43" s="31"/>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computercomponent</v>
      </c>
      <c r="B44" s="38" t="str">
        <f>IF(ISBLANK(Values!E43),"",Values!F43)</f>
        <v>Lenovo T480s Regular black - US</v>
      </c>
      <c r="C44" s="32" t="str">
        <f>IF(ISBLANK(Values!E43),"","TellusRem")</f>
        <v>TellusRem</v>
      </c>
      <c r="D44" s="30">
        <f>IF(ISBLANK(Values!E43),"",Values!E43)</f>
        <v>5714401481201</v>
      </c>
      <c r="E44" s="31" t="str">
        <f>IF(ISBLANK(Values!E43),"","EAN")</f>
        <v>EAN</v>
      </c>
      <c r="F44" s="28" t="str">
        <f>IF(ISBLANK(Values!E43),"",IF(Values!J43, SUBSTITUTE(Values!$B$1, "{language}", Values!H43) &amp; " " &amp;Values!$B$3, SUBSTITUTE(Values!$B$2, "{language}", Values!$H43) &amp; " " &amp;Values!$B$3))</f>
        <v>Teclado de respuesto Lenovo T480s Regular black - US sin retroiluminación  para Lenovo Thinkpad T480s, T490, E490, L480, L490, L380, L390, L380 Yoga, L390 Yoga, E490, E480</v>
      </c>
      <c r="G44" s="32" t="str">
        <f>IF(ISBLANK(Values!E43),"",IF(Values!$B$20="PartialUpdate","","TellusRem"))</f>
        <v/>
      </c>
      <c r="H44" s="27" t="str">
        <f>IF(ISBLANK(Values!E43),"",Values!$B$16)</f>
        <v>computer-keyboards</v>
      </c>
      <c r="I44" s="27" t="str">
        <f>IF(ISBLANK(Values!E43),"","4730574031")</f>
        <v>4730574031</v>
      </c>
      <c r="J44" s="39" t="str">
        <f>IF(ISBLANK(Values!E43),"",Values!F43 )</f>
        <v>Lenovo T480s Regular black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2" t="str">
        <f>IF(ISBLANK(Values!E43),"","Child")</f>
        <v>Child</v>
      </c>
      <c r="X44" s="32" t="str">
        <f>IF(ISBLANK(Values!E43),"",Values!$B$13)</f>
        <v>Lenovo T490 Parent</v>
      </c>
      <c r="Y44" s="39" t="str">
        <f>IF(ISBLANK(Values!E43),"","Size-Color")</f>
        <v>Size-Color</v>
      </c>
      <c r="Z44" s="32" t="str">
        <f>IF(ISBLANK(Values!E43),"","variation")</f>
        <v>variation</v>
      </c>
      <c r="AA44" s="36"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Lenovo T480s Regular black - US sin retroiluminación.</v>
      </c>
      <c r="AM44" s="1" t="str">
        <f>SUBSTITUTE(IF(ISBLANK(Values!E43),"",Values!$B$27),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4" s="28" t="str">
        <f>IF(ISBLANK(Values!E43),"",Values!H43)</f>
        <v>Lenovo T480s Regular black - 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27" t="str">
        <f>IF(ISBLANK(Values!E43),"","Parts")</f>
        <v>Parts</v>
      </c>
      <c r="DP44" s="27"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t="str">
        <f>IF(ISBLANK(Values!$E43), "", "not_applicable")</f>
        <v>not_applicable</v>
      </c>
      <c r="DZ44" s="31"/>
      <c r="EA44" s="31"/>
      <c r="EB44" s="31"/>
      <c r="EC44" s="31"/>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computercomponent</v>
      </c>
      <c r="B45" s="38" t="str">
        <f>IF(ISBLANK(Values!E44),"",Values!F44)</f>
        <v>Lenovo T480s silver - DE</v>
      </c>
      <c r="C45" s="32" t="str">
        <f>IF(ISBLANK(Values!E44),"","TellusRem")</f>
        <v>TellusRem</v>
      </c>
      <c r="D45" s="30">
        <f>IF(ISBLANK(Values!E44),"",Values!E44)</f>
        <v>5714401482017</v>
      </c>
      <c r="E45" s="31" t="str">
        <f>IF(ISBLANK(Values!E44),"","EAN")</f>
        <v>EAN</v>
      </c>
      <c r="F45" s="28" t="str">
        <f>IF(ISBLANK(Values!E44),"",IF(Values!J44, SUBSTITUTE(Values!$B$1, "{language}", Values!H44) &amp; " " &amp;Values!$B$3, SUBSTITUTE(Values!$B$2, "{language}", Values!$H44) &amp; " " &amp;Values!$B$3))</f>
        <v>Teclado de respuesto Lenovo T480s silver - DE retroiluminado  para Lenovo Thinkpad T480s, T490, E490, L480, L490, L380, L390, L380 Yoga, L390 Yoga, E490, E480</v>
      </c>
      <c r="G45" s="32" t="str">
        <f>IF(ISBLANK(Values!E44),"",IF(Values!$B$20="PartialUpdate","","TellusRem"))</f>
        <v/>
      </c>
      <c r="H45" s="27" t="str">
        <f>IF(ISBLANK(Values!E44),"",Values!$B$16)</f>
        <v>computer-keyboards</v>
      </c>
      <c r="I45" s="27" t="str">
        <f>IF(ISBLANK(Values!E44),"","4730574031")</f>
        <v>4730574031</v>
      </c>
      <c r="J45" s="39" t="str">
        <f>IF(ISBLANK(Values!E44),"",Values!F44 )</f>
        <v>Lenovo T480s silver - DE</v>
      </c>
      <c r="K45" s="29" t="str">
        <f>IF(IF(ISBLANK(Values!E44),"",IF(Values!J44, Values!$B$4, Values!$B$5))=0,"",IF(ISBLANK(Values!E44),"",IF(Values!J44, Values!$B$4, Values!$B$5)))</f>
        <v/>
      </c>
      <c r="L45" s="40" t="str">
        <f>IF(ISBLANK(Values!E44),"",IF($CO45="DEFAULT", Values!$B$18, ""))</f>
        <v/>
      </c>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Child</v>
      </c>
      <c r="X45" s="32" t="str">
        <f>IF(ISBLANK(Values!E44),"",Values!$B$13)</f>
        <v>Lenovo T490 Parent</v>
      </c>
      <c r="Y45" s="39" t="str">
        <f>IF(ISBLANK(Values!E44),"","Size-Color")</f>
        <v>Size-Color</v>
      </c>
      <c r="Z45" s="32" t="str">
        <f>IF(ISBLANK(Values!E44),"","variation")</f>
        <v>variation</v>
      </c>
      <c r="AA45" s="36" t="str">
        <f>IF(ISBLANK(Values!E44),"",Values!$B$20)</f>
        <v>PartialUpdate</v>
      </c>
      <c r="AB45" s="1" t="str">
        <f>IF(ISBLANK(Values!E44),"",Values!$B$29)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5" s="41" t="str">
        <f>IF(ISBLANK(Values!E44),"",IF(Values!I44,Values!$B$23,Values!$B$33))</f>
        <v>👉 REFORMADO: AHORRE DINERO - Reemplazo del teclado para portátil Lenovo, misma calidad que los teclados OEM. TellusRem es el distribuidor líder de teclados en el mundo desde 2011. Teclado de reemplazo perfecto, fácil de reemplazar e instalar.</v>
      </c>
      <c r="AJ45" s="42" t="str">
        <f>IF(ISBLANK(Values!E44),"",Values!$B$24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5" s="1" t="str">
        <f>IF(ISBLANK(Values!E44),"",Values!$B$25)</f>
        <v>♻️ PRODUCTO MEDIOAMBIENTAL - Compre reacondicionado, COMPRE VERDE. Reduzca más del 80% de dióxido de carbono comprando nuestros teclados reacondicionados, en comparación con obtener un teclado nuevo! Pieza de repuesto OEM perfecta para su teclado.</v>
      </c>
      <c r="AL45" s="1" t="str">
        <f>IF(ISBLANK(Values!E44),"",SUBSTITUTE(SUBSTITUTE(IF(Values!$J44, Values!$B$26, Values!$B$33), "{language}", Values!$H44), "{flag}", INDEX(options!$E$1:$E$20, Values!$V44)))</f>
        <v>👉 FORMATO – 🇩🇪 Lenovo T480s silver - DE con retroiluminación.</v>
      </c>
      <c r="AM45" s="1" t="str">
        <f>SUBSTITUTE(IF(ISBLANK(Values!E44),"",Values!$B$27),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5" s="28" t="str">
        <f>IF(ISBLANK(Values!E44),"",Values!H44)</f>
        <v>Lenovo T480s silver - DE</v>
      </c>
      <c r="AV45" s="1" t="str">
        <f>IF(ISBLANK(Values!E44),"",IF(Values!J44,"Backlit", "Non-Backlit"))</f>
        <v>Backlit</v>
      </c>
      <c r="AW45"/>
      <c r="BE45" s="27" t="str">
        <f>IF(ISBLANK(Values!E44),"","Professional Audience")</f>
        <v>Professional Audience</v>
      </c>
      <c r="BF45" s="27" t="str">
        <f>IF(ISBLANK(Values!E44),"","Consumer Audience")</f>
        <v>Consumer Audience</v>
      </c>
      <c r="BG45" s="27" t="str">
        <f>IF(ISBLANK(Values!E44),"","Adults")</f>
        <v>Adults</v>
      </c>
      <c r="BH45" s="27"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5" s="1" t="str">
        <f>IF(ISBLANK(Values!E44),"","No")</f>
        <v>No</v>
      </c>
      <c r="DA45" s="1" t="str">
        <f>IF(ISBLANK(Values!E44),"","No")</f>
        <v>No</v>
      </c>
      <c r="DO45" s="27" t="str">
        <f>IF(ISBLANK(Values!E44),"","Parts")</f>
        <v>Parts</v>
      </c>
      <c r="DP45" s="27" t="str">
        <f>IF(ISBLANK(Values!E44),"",Values!$B$31)</f>
        <v>6 meses de garantía después de la fecha de entrega. En caso de mal funcionamiento del teclado, se enviará una nueva unidad o una pieza de repuesto para el teclado del producto. En caso de clasificación de existencias, se emite un reembolso completo.</v>
      </c>
      <c r="DS45" s="31"/>
      <c r="DY45" t="str">
        <f>IF(ISBLANK(Values!$E44), "", "not_applicable")</f>
        <v>not_applicable</v>
      </c>
      <c r="DZ45" s="31"/>
      <c r="EA45" s="31"/>
      <c r="EB45" s="31"/>
      <c r="EC45" s="31"/>
      <c r="EI45" s="1" t="str">
        <f>IF(ISBLANK(Values!E44),"",Values!$B$31)</f>
        <v>6 meses de garantía después de la fecha de entrega. En caso de mal funcionamiento del teclado, se enviará una nueva unidad o una pieza de repuesto para el teclado del producto. En caso de clasificación de existencias, se emite un reembolso completo.</v>
      </c>
      <c r="ES45" s="1" t="str">
        <f>IF(ISBLANK(Values!E44),"","Amazon Tellus UPS")</f>
        <v>Amazon Tellus UPS</v>
      </c>
      <c r="EV45" s="3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computercomponent</v>
      </c>
      <c r="B46" s="38" t="str">
        <f>IF(ISBLANK(Values!E45),"",Values!F45)</f>
        <v>Lenovo T480s silver - FR</v>
      </c>
      <c r="C46" s="32" t="str">
        <f>IF(ISBLANK(Values!E45),"","TellusRem")</f>
        <v>TellusRem</v>
      </c>
      <c r="D46" s="30">
        <f>IF(ISBLANK(Values!E45),"",Values!E45)</f>
        <v>5714401482024</v>
      </c>
      <c r="E46" s="31" t="str">
        <f>IF(ISBLANK(Values!E45),"","EAN")</f>
        <v>EAN</v>
      </c>
      <c r="F46" s="28" t="str">
        <f>IF(ISBLANK(Values!E45),"",IF(Values!J45, SUBSTITUTE(Values!$B$1, "{language}", Values!H45) &amp; " " &amp;Values!$B$3, SUBSTITUTE(Values!$B$2, "{language}", Values!$H45) &amp; " " &amp;Values!$B$3))</f>
        <v>Teclado de respuesto Lenovo T480s silver - FR retroiluminado  para Lenovo Thinkpad T480s, T490, E490, L480, L490, L380, L390, L380 Yoga, L390 Yoga, E490, E480</v>
      </c>
      <c r="G46" s="32" t="str">
        <f>IF(ISBLANK(Values!E45),"",IF(Values!$B$20="PartialUpdate","","TellusRem"))</f>
        <v/>
      </c>
      <c r="H46" s="27" t="str">
        <f>IF(ISBLANK(Values!E45),"",Values!$B$16)</f>
        <v>computer-keyboards</v>
      </c>
      <c r="I46" s="27" t="str">
        <f>IF(ISBLANK(Values!E45),"","4730574031")</f>
        <v>4730574031</v>
      </c>
      <c r="J46" s="39" t="str">
        <f>IF(ISBLANK(Values!E45),"",Values!F45 )</f>
        <v>Lenovo T480s silver - FR</v>
      </c>
      <c r="K46" s="29" t="str">
        <f>IF(IF(ISBLANK(Values!E45),"",IF(Values!J45, Values!$B$4, Values!$B$5))=0,"",IF(ISBLANK(Values!E45),"",IF(Values!J45, Values!$B$4, Values!$B$5)))</f>
        <v/>
      </c>
      <c r="L46" s="40" t="str">
        <f>IF(ISBLANK(Values!E45),"",IF($CO46="DEFAULT", Values!$B$18, ""))</f>
        <v/>
      </c>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Child</v>
      </c>
      <c r="X46" s="32" t="str">
        <f>IF(ISBLANK(Values!E45),"",Values!$B$13)</f>
        <v>Lenovo T490 Parent</v>
      </c>
      <c r="Y46" s="39" t="str">
        <f>IF(ISBLANK(Values!E45),"","Size-Color")</f>
        <v>Size-Color</v>
      </c>
      <c r="Z46" s="32" t="str">
        <f>IF(ISBLANK(Values!E45),"","variation")</f>
        <v>variation</v>
      </c>
      <c r="AA46" s="36" t="str">
        <f>IF(ISBLANK(Values!E45),"",Values!$B$20)</f>
        <v>PartialUpdate</v>
      </c>
      <c r="AB46" s="1" t="str">
        <f>IF(ISBLANK(Values!E45),"",Values!$B$29)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6" s="41" t="str">
        <f>IF(ISBLANK(Values!E45),"",IF(Values!I45,Values!$B$23,Values!$B$33))</f>
        <v>👉 REFORMADO: AHORRE DINERO - Reemplazo del teclado para portátil Lenovo, misma calidad que los teclados OEM. TellusRem es el distribuidor líder de teclados en el mundo desde 2011. Teclado de reemplazo perfecto, fácil de reemplazar e instalar.</v>
      </c>
      <c r="AJ46" s="42" t="str">
        <f>IF(ISBLANK(Values!E45),"",Values!$B$24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6" s="1" t="str">
        <f>IF(ISBLANK(Values!E45),"",Values!$B$25)</f>
        <v>♻️ PRODUCTO MEDIOAMBIENTAL - Compre reacondicionado, COMPRE VERDE. Reduzca más del 80% de dióxido de carbono comprando nuestros teclados reacondicionados, en comparación con obtener un teclado nuevo! Pieza de repuesto OEM perfecta para su teclado.</v>
      </c>
      <c r="AL46" s="1" t="str">
        <f>IF(ISBLANK(Values!E45),"",SUBSTITUTE(SUBSTITUTE(IF(Values!$J45, Values!$B$26, Values!$B$33), "{language}", Values!$H45), "{flag}", INDEX(options!$E$1:$E$20, Values!$V45)))</f>
        <v>👉 FORMATO – 🇫🇷 Lenovo T480s silver - FR con retroiluminación.</v>
      </c>
      <c r="AM46" s="1" t="str">
        <f>SUBSTITUTE(IF(ISBLANK(Values!E45),"",Values!$B$27),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6" s="28" t="str">
        <f>IF(ISBLANK(Values!E45),"",Values!H45)</f>
        <v>Lenovo T480s silver - FR</v>
      </c>
      <c r="AV46" s="1" t="str">
        <f>IF(ISBLANK(Values!E45),"",IF(Values!J45,"Backlit", "Non-Backlit"))</f>
        <v>Backlit</v>
      </c>
      <c r="AW46"/>
      <c r="BE46" s="27" t="str">
        <f>IF(ISBLANK(Values!E45),"","Professional Audience")</f>
        <v>Professional Audience</v>
      </c>
      <c r="BF46" s="27" t="str">
        <f>IF(ISBLANK(Values!E45),"","Consumer Audience")</f>
        <v>Consumer Audience</v>
      </c>
      <c r="BG46" s="27" t="str">
        <f>IF(ISBLANK(Values!E45),"","Adults")</f>
        <v>Adults</v>
      </c>
      <c r="BH46" s="27"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6" s="1" t="str">
        <f>IF(ISBLANK(Values!E45),"","No")</f>
        <v>No</v>
      </c>
      <c r="DA46" s="1" t="str">
        <f>IF(ISBLANK(Values!E45),"","No")</f>
        <v>No</v>
      </c>
      <c r="DO46" s="27" t="str">
        <f>IF(ISBLANK(Values!E45),"","Parts")</f>
        <v>Parts</v>
      </c>
      <c r="DP46" s="27" t="str">
        <f>IF(ISBLANK(Values!E45),"",Values!$B$31)</f>
        <v>6 meses de garantía después de la fecha de entrega. En caso de mal funcionamiento del teclado, se enviará una nueva unidad o una pieza de repuesto para el teclado del producto. En caso de clasificación de existencias, se emite un reembolso completo.</v>
      </c>
      <c r="DS46" s="31"/>
      <c r="DY46" t="str">
        <f>IF(ISBLANK(Values!$E45), "", "not_applicable")</f>
        <v>not_applicable</v>
      </c>
      <c r="DZ46" s="31"/>
      <c r="EA46" s="31"/>
      <c r="EB46" s="31"/>
      <c r="EC46" s="31"/>
      <c r="EI46" s="1" t="str">
        <f>IF(ISBLANK(Values!E45),"",Values!$B$31)</f>
        <v>6 meses de garantía después de la fecha de entrega. En caso de mal funcionamiento del teclado, se enviará una nueva unidad o una pieza de repuesto para el teclado del producto. En caso de clasificación de existencias, se emite un reembolso completo.</v>
      </c>
      <c r="ES46" s="1" t="str">
        <f>IF(ISBLANK(Values!E45),"","Amazon Tellus UPS")</f>
        <v>Amazon Tellus UPS</v>
      </c>
      <c r="EV46" s="3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computercomponent</v>
      </c>
      <c r="B47" s="38" t="str">
        <f>IF(ISBLANK(Values!E46),"",Values!F46)</f>
        <v>Lenovo T480s silver - IT</v>
      </c>
      <c r="C47" s="32" t="str">
        <f>IF(ISBLANK(Values!E46),"","TellusRem")</f>
        <v>TellusRem</v>
      </c>
      <c r="D47" s="30">
        <f>IF(ISBLANK(Values!E46),"",Values!E46)</f>
        <v>5714401482031</v>
      </c>
      <c r="E47" s="31" t="str">
        <f>IF(ISBLANK(Values!E46),"","EAN")</f>
        <v>EAN</v>
      </c>
      <c r="F47" s="28" t="str">
        <f>IF(ISBLANK(Values!E46),"",IF(Values!J46, SUBSTITUTE(Values!$B$1, "{language}", Values!H46) &amp; " " &amp;Values!$B$3, SUBSTITUTE(Values!$B$2, "{language}", Values!$H46) &amp; " " &amp;Values!$B$3))</f>
        <v>Teclado de respuesto Lenovo T480s silver - IT retroiluminado  para Lenovo Thinkpad T480s, T490, E490, L480, L490, L380, L390, L380 Yoga, L390 Yoga, E490, E480</v>
      </c>
      <c r="G47" s="32" t="str">
        <f>IF(ISBLANK(Values!E46),"",IF(Values!$B$20="PartialUpdate","","TellusRem"))</f>
        <v/>
      </c>
      <c r="H47" s="27" t="str">
        <f>IF(ISBLANK(Values!E46),"",Values!$B$16)</f>
        <v>computer-keyboards</v>
      </c>
      <c r="I47" s="27" t="str">
        <f>IF(ISBLANK(Values!E46),"","4730574031")</f>
        <v>4730574031</v>
      </c>
      <c r="J47" s="39" t="str">
        <f>IF(ISBLANK(Values!E46),"",Values!F46 )</f>
        <v>Lenovo T480s silver - IT</v>
      </c>
      <c r="K47" s="29" t="str">
        <f>IF(IF(ISBLANK(Values!E46),"",IF(Values!J46, Values!$B$4, Values!$B$5))=0,"",IF(ISBLANK(Values!E46),"",IF(Values!J46, Values!$B$4, Values!$B$5)))</f>
        <v/>
      </c>
      <c r="L47" s="40" t="str">
        <f>IF(ISBLANK(Values!E46),"",IF($CO47="DEFAULT", Values!$B$18, ""))</f>
        <v/>
      </c>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Child</v>
      </c>
      <c r="X47" s="32" t="str">
        <f>IF(ISBLANK(Values!E46),"",Values!$B$13)</f>
        <v>Lenovo T490 Parent</v>
      </c>
      <c r="Y47" s="39" t="str">
        <f>IF(ISBLANK(Values!E46),"","Size-Color")</f>
        <v>Size-Color</v>
      </c>
      <c r="Z47" s="32" t="str">
        <f>IF(ISBLANK(Values!E46),"","variation")</f>
        <v>variation</v>
      </c>
      <c r="AA47" s="36" t="str">
        <f>IF(ISBLANK(Values!E46),"",Values!$B$20)</f>
        <v>PartialUpdate</v>
      </c>
      <c r="AB47" s="1" t="str">
        <f>IF(ISBLANK(Values!E46),"",Values!$B$29)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7" s="41" t="str">
        <f>IF(ISBLANK(Values!E46),"",IF(Values!I46,Values!$B$23,Values!$B$33))</f>
        <v>👉 REFORMADO: AHORRE DINERO - Reemplazo del teclado para portátil Lenovo, misma calidad que los teclados OEM. TellusRem es el distribuidor líder de teclados en el mundo desde 2011. Teclado de reemplazo perfecto, fácil de reemplazar e instalar.</v>
      </c>
      <c r="AJ47" s="42" t="str">
        <f>IF(ISBLANK(Values!E46),"",Values!$B$24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7" s="1" t="str">
        <f>IF(ISBLANK(Values!E46),"",Values!$B$25)</f>
        <v>♻️ PRODUCTO MEDIOAMBIENTAL - Compre reacondicionado, COMPRE VERDE. Reduzca más del 80% de dióxido de carbono comprando nuestros teclados reacondicionados, en comparación con obtener un teclado nuevo! Pieza de repuesto OEM perfecta para su teclado.</v>
      </c>
      <c r="AL47" s="1" t="str">
        <f>IF(ISBLANK(Values!E46),"",SUBSTITUTE(SUBSTITUTE(IF(Values!$J46, Values!$B$26, Values!$B$33), "{language}", Values!$H46), "{flag}", INDEX(options!$E$1:$E$20, Values!$V46)))</f>
        <v>👉 FORMATO – 🇮🇹 Lenovo T480s silver - IT con retroiluminación.</v>
      </c>
      <c r="AM47" s="1" t="str">
        <f>SUBSTITUTE(IF(ISBLANK(Values!E46),"",Values!$B$27),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7" s="28" t="str">
        <f>IF(ISBLANK(Values!E46),"",Values!H46)</f>
        <v>Lenovo T480s silver - IT</v>
      </c>
      <c r="AV47" s="1" t="str">
        <f>IF(ISBLANK(Values!E46),"",IF(Values!J46,"Backlit", "Non-Backlit"))</f>
        <v>Backlit</v>
      </c>
      <c r="AW47"/>
      <c r="BE47" s="27" t="str">
        <f>IF(ISBLANK(Values!E46),"","Professional Audience")</f>
        <v>Professional Audience</v>
      </c>
      <c r="BF47" s="27" t="str">
        <f>IF(ISBLANK(Values!E46),"","Consumer Audience")</f>
        <v>Consumer Audience</v>
      </c>
      <c r="BG47" s="27" t="str">
        <f>IF(ISBLANK(Values!E46),"","Adults")</f>
        <v>Adults</v>
      </c>
      <c r="BH47" s="27"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7" s="1" t="str">
        <f>IF(ISBLANK(Values!E46),"","No")</f>
        <v>No</v>
      </c>
      <c r="DA47" s="1" t="str">
        <f>IF(ISBLANK(Values!E46),"","No")</f>
        <v>No</v>
      </c>
      <c r="DO47" s="27" t="str">
        <f>IF(ISBLANK(Values!E46),"","Parts")</f>
        <v>Parts</v>
      </c>
      <c r="DP47" s="27" t="str">
        <f>IF(ISBLANK(Values!E46),"",Values!$B$31)</f>
        <v>6 meses de garantía después de la fecha de entrega. En caso de mal funcionamiento del teclado, se enviará una nueva unidad o una pieza de repuesto para el teclado del producto. En caso de clasificación de existencias, se emite un reembolso completo.</v>
      </c>
      <c r="DS47" s="31"/>
      <c r="DY47" t="str">
        <f>IF(ISBLANK(Values!$E46), "", "not_applicable")</f>
        <v>not_applicable</v>
      </c>
      <c r="DZ47" s="31"/>
      <c r="EA47" s="31"/>
      <c r="EB47" s="31"/>
      <c r="EC47" s="31"/>
      <c r="EI47" s="1" t="str">
        <f>IF(ISBLANK(Values!E46),"",Values!$B$31)</f>
        <v>6 meses de garantía después de la fecha de entrega. En caso de mal funcionamiento del teclado, se enviará una nueva unidad o una pieza de repuesto para el teclado del producto. En caso de clasificación de existencias, se emite un reembolso completo.</v>
      </c>
      <c r="ES47" s="1" t="str">
        <f>IF(ISBLANK(Values!E46),"","Amazon Tellus UPS")</f>
        <v>Amazon Tellus UPS</v>
      </c>
      <c r="EV47" s="3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computercomponent</v>
      </c>
      <c r="B48" s="38" t="str">
        <f>IF(ISBLANK(Values!E47),"",Values!F47)</f>
        <v>Lenovo T480s silver - ES</v>
      </c>
      <c r="C48" s="32" t="str">
        <f>IF(ISBLANK(Values!E47),"","TellusRem")</f>
        <v>TellusRem</v>
      </c>
      <c r="D48" s="30">
        <f>IF(ISBLANK(Values!E47),"",Values!E47)</f>
        <v>5714401482048</v>
      </c>
      <c r="E48" s="31" t="str">
        <f>IF(ISBLANK(Values!E47),"","EAN")</f>
        <v>EAN</v>
      </c>
      <c r="F48" s="28" t="str">
        <f>IF(ISBLANK(Values!E47),"",IF(Values!J47, SUBSTITUTE(Values!$B$1, "{language}", Values!H47) &amp; " " &amp;Values!$B$3, SUBSTITUTE(Values!$B$2, "{language}", Values!$H47) &amp; " " &amp;Values!$B$3))</f>
        <v>Teclado de respuesto Lenovo T480s silver - ES retroiluminado  para Lenovo Thinkpad T480s, T490, E490, L480, L490, L380, L390, L380 Yoga, L390 Yoga, E490, E480</v>
      </c>
      <c r="G48" s="32" t="str">
        <f>IF(ISBLANK(Values!E47),"",IF(Values!$B$20="PartialUpdate","","TellusRem"))</f>
        <v/>
      </c>
      <c r="H48" s="27" t="str">
        <f>IF(ISBLANK(Values!E47),"",Values!$B$16)</f>
        <v>computer-keyboards</v>
      </c>
      <c r="I48" s="27" t="str">
        <f>IF(ISBLANK(Values!E47),"","4730574031")</f>
        <v>4730574031</v>
      </c>
      <c r="J48" s="39" t="str">
        <f>IF(ISBLANK(Values!E47),"",Values!F47 )</f>
        <v>Lenovo T480s silver - ES</v>
      </c>
      <c r="K48" s="29" t="str">
        <f>IF(IF(ISBLANK(Values!E47),"",IF(Values!J47, Values!$B$4, Values!$B$5))=0,"",IF(ISBLANK(Values!E47),"",IF(Values!J47, Values!$B$4, Values!$B$5)))</f>
        <v/>
      </c>
      <c r="L48" s="40" t="str">
        <f>IF(ISBLANK(Values!E47),"",IF($CO48="DEFAULT", Values!$B$18, ""))</f>
        <v/>
      </c>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Child</v>
      </c>
      <c r="X48" s="32" t="str">
        <f>IF(ISBLANK(Values!E47),"",Values!$B$13)</f>
        <v>Lenovo T490 Parent</v>
      </c>
      <c r="Y48" s="39" t="str">
        <f>IF(ISBLANK(Values!E47),"","Size-Color")</f>
        <v>Size-Color</v>
      </c>
      <c r="Z48" s="32" t="str">
        <f>IF(ISBLANK(Values!E47),"","variation")</f>
        <v>variation</v>
      </c>
      <c r="AA48" s="36" t="str">
        <f>IF(ISBLANK(Values!E47),"",Values!$B$20)</f>
        <v>PartialUpdate</v>
      </c>
      <c r="AB48" s="1" t="str">
        <f>IF(ISBLANK(Values!E47),"",Values!$B$29)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8" s="41" t="str">
        <f>IF(ISBLANK(Values!E47),"",IF(Values!I47,Values!$B$23,Values!$B$33))</f>
        <v>👉 REFORMADO: AHORRE DINERO - Reemplazo del teclado para portátil Lenovo, misma calidad que los teclados OEM. TellusRem es el distribuidor líder de teclados en el mundo desde 2011. Teclado de reemplazo perfecto, fácil de reemplazar e instalar.</v>
      </c>
      <c r="AJ48" s="42" t="str">
        <f>IF(ISBLANK(Values!E47),"",Values!$B$24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8" s="1" t="str">
        <f>IF(ISBLANK(Values!E47),"",Values!$B$25)</f>
        <v>♻️ PRODUCTO MEDIOAMBIENTAL - Compre reacondicionado, COMPRE VERDE. Reduzca más del 80% de dióxido de carbono comprando nuestros teclados reacondicionados, en comparación con obtener un teclado nuevo! Pieza de repuesto OEM perfecta para su teclado.</v>
      </c>
      <c r="AL48" s="1" t="str">
        <f>IF(ISBLANK(Values!E47),"",SUBSTITUTE(SUBSTITUTE(IF(Values!$J47, Values!$B$26, Values!$B$33), "{language}", Values!$H47), "{flag}", INDEX(options!$E$1:$E$20, Values!$V47)))</f>
        <v>👉 FORMATO – 🇪🇸 Lenovo T480s silver - ES con retroiluminación.</v>
      </c>
      <c r="AM48" s="1" t="str">
        <f>SUBSTITUTE(IF(ISBLANK(Values!E47),"",Values!$B$27),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8" s="28" t="str">
        <f>IF(ISBLANK(Values!E47),"",Values!H47)</f>
        <v>Lenovo T480s silver - ES</v>
      </c>
      <c r="AV48" s="1" t="str">
        <f>IF(ISBLANK(Values!E47),"",IF(Values!J47,"Backlit", "Non-Backlit"))</f>
        <v>Backlit</v>
      </c>
      <c r="AW48"/>
      <c r="BE48" s="27" t="str">
        <f>IF(ISBLANK(Values!E47),"","Professional Audience")</f>
        <v>Professional Audience</v>
      </c>
      <c r="BF48" s="27" t="str">
        <f>IF(ISBLANK(Values!E47),"","Consumer Audience")</f>
        <v>Consumer Audience</v>
      </c>
      <c r="BG48" s="27" t="str">
        <f>IF(ISBLANK(Values!E47),"","Adults")</f>
        <v>Adults</v>
      </c>
      <c r="BH48" s="27"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8" s="1" t="str">
        <f>IF(ISBLANK(Values!E47),"","No")</f>
        <v>No</v>
      </c>
      <c r="DA48" s="1" t="str">
        <f>IF(ISBLANK(Values!E47),"","No")</f>
        <v>No</v>
      </c>
      <c r="DO48" s="27" t="str">
        <f>IF(ISBLANK(Values!E47),"","Parts")</f>
        <v>Parts</v>
      </c>
      <c r="DP48" s="27" t="str">
        <f>IF(ISBLANK(Values!E47),"",Values!$B$31)</f>
        <v>6 meses de garantía después de la fecha de entrega. En caso de mal funcionamiento del teclado, se enviará una nueva unidad o una pieza de repuesto para el teclado del producto. En caso de clasificación de existencias, se emite un reembolso completo.</v>
      </c>
      <c r="DS48" s="31"/>
      <c r="DY48" t="str">
        <f>IF(ISBLANK(Values!$E47), "", "not_applicable")</f>
        <v>not_applicable</v>
      </c>
      <c r="DZ48" s="31"/>
      <c r="EA48" s="31"/>
      <c r="EB48" s="31"/>
      <c r="EC48" s="31"/>
      <c r="EI48" s="1" t="str">
        <f>IF(ISBLANK(Values!E47),"",Values!$B$31)</f>
        <v>6 meses de garantía después de la fecha de entrega. En caso de mal funcionamiento del teclado, se enviará una nueva unidad o una pieza de repuesto para el teclado del producto. En caso de clasificación de existencias, se emite un reembolso completo.</v>
      </c>
      <c r="ES48" s="1" t="str">
        <f>IF(ISBLANK(Values!E47),"","Amazon Tellus UPS")</f>
        <v>Amazon Tellus UPS</v>
      </c>
      <c r="EV48" s="3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computercomponent</v>
      </c>
      <c r="B49" s="38" t="str">
        <f>IF(ISBLANK(Values!E48),"",Values!F48)</f>
        <v>Lenovo T480s silver - UK</v>
      </c>
      <c r="C49" s="32" t="str">
        <f>IF(ISBLANK(Values!E48),"","TellusRem")</f>
        <v>TellusRem</v>
      </c>
      <c r="D49" s="30">
        <f>IF(ISBLANK(Values!E48),"",Values!E48)</f>
        <v>5714401482055</v>
      </c>
      <c r="E49" s="31" t="str">
        <f>IF(ISBLANK(Values!E48),"","EAN")</f>
        <v>EAN</v>
      </c>
      <c r="F49" s="28" t="str">
        <f>IF(ISBLANK(Values!E48),"",IF(Values!J48, SUBSTITUTE(Values!$B$1, "{language}", Values!H48) &amp; " " &amp;Values!$B$3, SUBSTITUTE(Values!$B$2, "{language}", Values!$H48) &amp; " " &amp;Values!$B$3))</f>
        <v>Teclado de respuesto Lenovo T480s silver - UK retroiluminado  para Lenovo Thinkpad T480s, T490, E490, L480, L490, L380, L390, L380 Yoga, L390 Yoga, E490, E480</v>
      </c>
      <c r="G49" s="32" t="str">
        <f>IF(ISBLANK(Values!E48),"",IF(Values!$B$20="PartialUpdate","","TellusRem"))</f>
        <v/>
      </c>
      <c r="H49" s="27" t="str">
        <f>IF(ISBLANK(Values!E48),"",Values!$B$16)</f>
        <v>computer-keyboards</v>
      </c>
      <c r="I49" s="27" t="str">
        <f>IF(ISBLANK(Values!E48),"","4730574031")</f>
        <v>4730574031</v>
      </c>
      <c r="J49" s="39" t="str">
        <f>IF(ISBLANK(Values!E48),"",Values!F48 )</f>
        <v>Lenovo T480s silver - UK</v>
      </c>
      <c r="K49" s="29" t="str">
        <f>IF(IF(ISBLANK(Values!E48),"",IF(Values!J48, Values!$B$4, Values!$B$5))=0,"",IF(ISBLANK(Values!E48),"",IF(Values!J48, Values!$B$4, Values!$B$5)))</f>
        <v/>
      </c>
      <c r="L49" s="40" t="str">
        <f>IF(ISBLANK(Values!E48),"",IF($CO49="DEFAULT", Values!$B$18, ""))</f>
        <v/>
      </c>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Child</v>
      </c>
      <c r="X49" s="32" t="str">
        <f>IF(ISBLANK(Values!E48),"",Values!$B$13)</f>
        <v>Lenovo T490 Parent</v>
      </c>
      <c r="Y49" s="39" t="str">
        <f>IF(ISBLANK(Values!E48),"","Size-Color")</f>
        <v>Size-Color</v>
      </c>
      <c r="Z49" s="32" t="str">
        <f>IF(ISBLANK(Values!E48),"","variation")</f>
        <v>variation</v>
      </c>
      <c r="AA49" s="36" t="str">
        <f>IF(ISBLANK(Values!E48),"",Values!$B$20)</f>
        <v>PartialUpdate</v>
      </c>
      <c r="AB49" s="1" t="str">
        <f>IF(ISBLANK(Values!E48),"",Values!$B$29)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9" s="41" t="str">
        <f>IF(ISBLANK(Values!E48),"",IF(Values!I48,Values!$B$23,Values!$B$33))</f>
        <v>👉 REFORMADO: AHORRE DINERO - Reemplazo del teclado para portátil Lenovo, misma calidad que los teclados OEM. TellusRem es el distribuidor líder de teclados en el mundo desde 2011. Teclado de reemplazo perfecto, fácil de reemplazar e instalar.</v>
      </c>
      <c r="AJ49" s="42" t="str">
        <f>IF(ISBLANK(Values!E48),"",Values!$B$24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9" s="1" t="str">
        <f>IF(ISBLANK(Values!E48),"",Values!$B$25)</f>
        <v>♻️ PRODUCTO MEDIOAMBIENTAL - Compre reacondicionado, COMPRE VERDE. Reduzca más del 80% de dióxido de carbono comprando nuestros teclados reacondicionados, en comparación con obtener un teclado nuevo! Pieza de repuesto OEM perfecta para su teclado.</v>
      </c>
      <c r="AL49" s="1" t="str">
        <f>IF(ISBLANK(Values!E48),"",SUBSTITUTE(SUBSTITUTE(IF(Values!$J48, Values!$B$26, Values!$B$33), "{language}", Values!$H48), "{flag}", INDEX(options!$E$1:$E$20, Values!$V48)))</f>
        <v>👉 FORMATO – 🇬🇧 Lenovo T480s silver - UK con retroiluminación.</v>
      </c>
      <c r="AM49" s="1" t="str">
        <f>SUBSTITUTE(IF(ISBLANK(Values!E48),"",Values!$B$27),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9" s="28" t="str">
        <f>IF(ISBLANK(Values!E48),"",Values!H48)</f>
        <v>Lenovo T480s silver - UK</v>
      </c>
      <c r="AV49" s="1" t="str">
        <f>IF(ISBLANK(Values!E48),"",IF(Values!J48,"Backlit", "Non-Backlit"))</f>
        <v>Backlit</v>
      </c>
      <c r="AW49"/>
      <c r="BE49" s="27" t="str">
        <f>IF(ISBLANK(Values!E48),"","Professional Audience")</f>
        <v>Professional Audience</v>
      </c>
      <c r="BF49" s="27" t="str">
        <f>IF(ISBLANK(Values!E48),"","Consumer Audience")</f>
        <v>Consumer Audience</v>
      </c>
      <c r="BG49" s="27" t="str">
        <f>IF(ISBLANK(Values!E48),"","Adults")</f>
        <v>Adults</v>
      </c>
      <c r="BH49" s="27"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9" s="1" t="str">
        <f>IF(ISBLANK(Values!E48),"","No")</f>
        <v>No</v>
      </c>
      <c r="DA49" s="1" t="str">
        <f>IF(ISBLANK(Values!E48),"","No")</f>
        <v>No</v>
      </c>
      <c r="DO49" s="27" t="str">
        <f>IF(ISBLANK(Values!E48),"","Parts")</f>
        <v>Parts</v>
      </c>
      <c r="DP49" s="27" t="str">
        <f>IF(ISBLANK(Values!E48),"",Values!$B$31)</f>
        <v>6 meses de garantía después de la fecha de entrega. En caso de mal funcionamiento del teclado, se enviará una nueva unidad o una pieza de repuesto para el teclado del producto. En caso de clasificación de existencias, se emite un reembolso completo.</v>
      </c>
      <c r="DS49" s="31"/>
      <c r="DY49" t="str">
        <f>IF(ISBLANK(Values!$E48), "", "not_applicable")</f>
        <v>not_applicable</v>
      </c>
      <c r="DZ49" s="31"/>
      <c r="EA49" s="31"/>
      <c r="EB49" s="31"/>
      <c r="EC49" s="31"/>
      <c r="EI49" s="1" t="str">
        <f>IF(ISBLANK(Values!E48),"",Values!$B$31)</f>
        <v>6 meses de garantía después de la fecha de entrega. En caso de mal funcionamiento del teclado, se enviará una nueva unidad o una pieza de repuesto para el teclado del producto. En caso de clasificación de existencias, se emite un reembolso completo.</v>
      </c>
      <c r="ES49" s="1" t="str">
        <f>IF(ISBLANK(Values!E48),"","Amazon Tellus UPS")</f>
        <v>Amazon Tellus UPS</v>
      </c>
      <c r="EV49" s="3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computercomponent</v>
      </c>
      <c r="B50" s="38" t="str">
        <f>IF(ISBLANK(Values!E49),"",Values!F49)</f>
        <v>Lenovo T480s silver - NOR</v>
      </c>
      <c r="C50" s="32" t="str">
        <f>IF(ISBLANK(Values!E49),"","TellusRem")</f>
        <v>TellusRem</v>
      </c>
      <c r="D50" s="30">
        <f>IF(ISBLANK(Values!E49),"",Values!E49)</f>
        <v>5714401482062</v>
      </c>
      <c r="E50" s="31" t="str">
        <f>IF(ISBLANK(Values!E49),"","EAN")</f>
        <v>EAN</v>
      </c>
      <c r="F50" s="28" t="str">
        <f>IF(ISBLANK(Values!E49),"",IF(Values!J49, SUBSTITUTE(Values!$B$1, "{language}", Values!H49) &amp; " " &amp;Values!$B$3, SUBSTITUTE(Values!$B$2, "{language}", Values!$H49) &amp; " " &amp;Values!$B$3))</f>
        <v>Teclado de respuesto Lenovo T480s silver - NOR retroiluminado  para Lenovo Thinkpad T480s, T490, E490, L480, L490, L380, L390, L380 Yoga, L390 Yoga, E490, E480</v>
      </c>
      <c r="G50" s="32" t="str">
        <f>IF(ISBLANK(Values!E49),"",IF(Values!$B$20="PartialUpdate","","TellusRem"))</f>
        <v/>
      </c>
      <c r="H50" s="27" t="str">
        <f>IF(ISBLANK(Values!E49),"",Values!$B$16)</f>
        <v>computer-keyboards</v>
      </c>
      <c r="I50" s="27" t="str">
        <f>IF(ISBLANK(Values!E49),"","4730574031")</f>
        <v>4730574031</v>
      </c>
      <c r="J50" s="39" t="str">
        <f>IF(ISBLANK(Values!E49),"",Values!F49 )</f>
        <v>Lenovo T480s silver - NOR</v>
      </c>
      <c r="K50" s="29" t="str">
        <f>IF(IF(ISBLANK(Values!E49),"",IF(Values!J49, Values!$B$4, Values!$B$5))=0,"",IF(ISBLANK(Values!E49),"",IF(Values!J49, Values!$B$4, Values!$B$5)))</f>
        <v/>
      </c>
      <c r="L50" s="40">
        <f>IF(ISBLANK(Values!E49),"",IF($CO50="DEFAULT", Values!$B$18, ""))</f>
        <v>5</v>
      </c>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Child</v>
      </c>
      <c r="X50" s="32" t="str">
        <f>IF(ISBLANK(Values!E49),"",Values!$B$13)</f>
        <v>Lenovo T490 Parent</v>
      </c>
      <c r="Y50" s="39" t="str">
        <f>IF(ISBLANK(Values!E49),"","Size-Color")</f>
        <v>Size-Color</v>
      </c>
      <c r="Z50" s="32" t="str">
        <f>IF(ISBLANK(Values!E49),"","variation")</f>
        <v>variation</v>
      </c>
      <c r="AA50" s="36" t="str">
        <f>IF(ISBLANK(Values!E49),"",Values!$B$20)</f>
        <v>PartialUpdate</v>
      </c>
      <c r="AB50" s="1" t="str">
        <f>IF(ISBLANK(Values!E49),"",Values!$B$29)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0" s="41" t="str">
        <f>IF(ISBLANK(Values!E49),"",IF(Values!I49,Values!$B$23,Values!$B$33))</f>
        <v>👉 REFORMADO: AHORRE DINERO - Reemplazo del teclado para portátil Lenovo, misma calidad que los teclados OEM. TellusRem es el distribuidor líder de teclados en el mundo desde 2011. Teclado de reemplazo perfecto, fácil de reemplazar e instalar.</v>
      </c>
      <c r="AJ50" s="42" t="str">
        <f>IF(ISBLANK(Values!E49),"",Values!$B$24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0" s="1" t="str">
        <f>IF(ISBLANK(Values!E49),"",Values!$B$25)</f>
        <v>♻️ PRODUCTO MEDIOAMBIENTAL - Compre reacondicionado, COMPRE VERDE. Reduzca más del 80% de dióxido de carbono comprando nuestros teclados reacondicionados, en comparación con obtener un teclado nuevo! Pieza de repuesto OEM perfecta para su teclado.</v>
      </c>
      <c r="AL50" s="1" t="str">
        <f>IF(ISBLANK(Values!E49),"",SUBSTITUTE(SUBSTITUTE(IF(Values!$J49, Values!$B$26, Values!$B$33), "{language}", Values!$H49), "{flag}", INDEX(options!$E$1:$E$20, Values!$V49)))</f>
        <v>👉 FORMATO – 🇸🇪 🇫🇮 🇳🇴 🇩🇰 Lenovo T480s silver - NOR con retroiluminación.</v>
      </c>
      <c r="AM50" s="1" t="str">
        <f>SUBSTITUTE(IF(ISBLANK(Values!E49),"",Values!$B$27),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0" s="28" t="str">
        <f>IF(ISBLANK(Values!E49),"",Values!H49)</f>
        <v>Lenovo T480s silver - NOR</v>
      </c>
      <c r="AV50" s="1" t="str">
        <f>IF(ISBLANK(Values!E49),"",IF(Values!J49,"Backlit", "Non-Backlit"))</f>
        <v>Backlit</v>
      </c>
      <c r="AW50"/>
      <c r="BE50" s="27" t="str">
        <f>IF(ISBLANK(Values!E49),"","Professional Audience")</f>
        <v>Professional Audience</v>
      </c>
      <c r="BF50" s="27" t="str">
        <f>IF(ISBLANK(Values!E49),"","Consumer Audience")</f>
        <v>Consumer Audience</v>
      </c>
      <c r="BG50" s="27" t="str">
        <f>IF(ISBLANK(Values!E49),"","Adults")</f>
        <v>Adults</v>
      </c>
      <c r="BH50" s="27"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0" s="1" t="str">
        <f>IF(ISBLANK(Values!E49),"","No")</f>
        <v>No</v>
      </c>
      <c r="DA50" s="1" t="str">
        <f>IF(ISBLANK(Values!E49),"","No")</f>
        <v>No</v>
      </c>
      <c r="DO50" s="27" t="str">
        <f>IF(ISBLANK(Values!E49),"","Parts")</f>
        <v>Parts</v>
      </c>
      <c r="DP50" s="27" t="str">
        <f>IF(ISBLANK(Values!E49),"",Values!$B$31)</f>
        <v>6 meses de garantía después de la fecha de entrega. En caso de mal funcionamiento del teclado, se enviará una nueva unidad o una pieza de repuesto para el teclado del producto. En caso de clasificación de existencias, se emite un reembolso completo.</v>
      </c>
      <c r="DS50" s="31"/>
      <c r="DY50" t="str">
        <f>IF(ISBLANK(Values!$E49), "", "not_applicable")</f>
        <v>not_applicable</v>
      </c>
      <c r="DZ50" s="31"/>
      <c r="EA50" s="31"/>
      <c r="EB50" s="31"/>
      <c r="EC50" s="31"/>
      <c r="EI50" s="1" t="str">
        <f>IF(ISBLANK(Values!E49),"",Values!$B$31)</f>
        <v>6 meses de garantía después de la fecha de entrega. En caso de mal funcionamiento del teclado, se enviará una nueva unidad o una pieza de repuesto para el teclado del producto. En caso de clasificación de existencias, se emite un reembolso completo.</v>
      </c>
      <c r="ES50" s="1" t="str">
        <f>IF(ISBLANK(Values!E49),"","Amazon Tellus UPS")</f>
        <v>Amazon Tellus UPS</v>
      </c>
      <c r="EV50" s="3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computercomponent</v>
      </c>
      <c r="B51" s="38" t="str">
        <f>IF(ISBLANK(Values!E50),"",Values!F50)</f>
        <v>Lenovo T480s silver - BE</v>
      </c>
      <c r="C51" s="32" t="str">
        <f>IF(ISBLANK(Values!E50),"","TellusRem")</f>
        <v>TellusRem</v>
      </c>
      <c r="D51" s="30">
        <f>IF(ISBLANK(Values!E50),"",Values!E50)</f>
        <v>5714401482079</v>
      </c>
      <c r="E51" s="31" t="str">
        <f>IF(ISBLANK(Values!E50),"","EAN")</f>
        <v>EAN</v>
      </c>
      <c r="F51" s="28" t="str">
        <f>IF(ISBLANK(Values!E50),"",IF(Values!J50, SUBSTITUTE(Values!$B$1, "{language}", Values!H50) &amp; " " &amp;Values!$B$3, SUBSTITUTE(Values!$B$2, "{language}", Values!$H50) &amp; " " &amp;Values!$B$3))</f>
        <v>Teclado de respuesto Lenovo T480s silver - BE retroiluminado  para Lenovo Thinkpad T480s, T490, E490, L480, L490, L380, L390, L380 Yoga, L390 Yoga, E490, E480</v>
      </c>
      <c r="G51" s="32" t="str">
        <f>IF(ISBLANK(Values!E50),"",IF(Values!$B$20="PartialUpdate","","TellusRem"))</f>
        <v/>
      </c>
      <c r="H51" s="27" t="str">
        <f>IF(ISBLANK(Values!E50),"",Values!$B$16)</f>
        <v>computer-keyboards</v>
      </c>
      <c r="I51" s="27" t="str">
        <f>IF(ISBLANK(Values!E50),"","4730574031")</f>
        <v>4730574031</v>
      </c>
      <c r="J51" s="39" t="str">
        <f>IF(ISBLANK(Values!E50),"",Values!F50 )</f>
        <v>Lenovo T480s silver - BE</v>
      </c>
      <c r="K51" s="29" t="str">
        <f>IF(IF(ISBLANK(Values!E50),"",IF(Values!J50, Values!$B$4, Values!$B$5))=0,"",IF(ISBLANK(Values!E50),"",IF(Values!J50, Values!$B$4, Values!$B$5)))</f>
        <v/>
      </c>
      <c r="L51" s="40">
        <f>IF(ISBLANK(Values!E50),"",IF($CO51="DEFAULT", Values!$B$18, ""))</f>
        <v>5</v>
      </c>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Child</v>
      </c>
      <c r="X51" s="32" t="str">
        <f>IF(ISBLANK(Values!E50),"",Values!$B$13)</f>
        <v>Lenovo T490 Parent</v>
      </c>
      <c r="Y51" s="39" t="str">
        <f>IF(ISBLANK(Values!E50),"","Size-Color")</f>
        <v>Size-Color</v>
      </c>
      <c r="Z51" s="32" t="str">
        <f>IF(ISBLANK(Values!E50),"","variation")</f>
        <v>variation</v>
      </c>
      <c r="AA51" s="36" t="str">
        <f>IF(ISBLANK(Values!E50),"",Values!$B$20)</f>
        <v>PartialUpdate</v>
      </c>
      <c r="AB51" s="1" t="str">
        <f>IF(ISBLANK(Values!E50),"",Values!$B$29)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1" s="41" t="str">
        <f>IF(ISBLANK(Values!E50),"",IF(Values!I50,Values!$B$23,Values!$B$33))</f>
        <v>👉 REFORMADO: AHORRE DINERO - Reemplazo del teclado para portátil Lenovo, misma calidad que los teclados OEM. TellusRem es el distribuidor líder de teclados en el mundo desde 2011. Teclado de reemplazo perfecto, fácil de reemplazar e instalar.</v>
      </c>
      <c r="AJ51" s="42" t="str">
        <f>IF(ISBLANK(Values!E50),"",Values!$B$24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1" s="1" t="str">
        <f>IF(ISBLANK(Values!E50),"",Values!$B$25)</f>
        <v>♻️ PRODUCTO MEDIOAMBIENTAL - Compre reacondicionado, COMPRE VERDE. Reduzca más del 80% de dióxido de carbono comprando nuestros teclados reacondicionados, en comparación con obtener un teclado nuevo! Pieza de repuesto OEM perfecta para su teclado.</v>
      </c>
      <c r="AL51" s="1" t="str">
        <f>IF(ISBLANK(Values!E50),"",SUBSTITUTE(SUBSTITUTE(IF(Values!$J50, Values!$B$26, Values!$B$33), "{language}", Values!$H50), "{flag}", INDEX(options!$E$1:$E$20, Values!$V50)))</f>
        <v>👉 FORMATO – 🇧🇪 Lenovo T480s silver - BE con retroiluminación.</v>
      </c>
      <c r="AM51" s="1" t="str">
        <f>SUBSTITUTE(IF(ISBLANK(Values!E50),"",Values!$B$27),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1" s="28" t="str">
        <f>IF(ISBLANK(Values!E50),"",Values!H50)</f>
        <v>Lenovo T480s silver - BE</v>
      </c>
      <c r="AV51" s="1" t="str">
        <f>IF(ISBLANK(Values!E50),"",IF(Values!J50,"Backlit", "Non-Backlit"))</f>
        <v>Backlit</v>
      </c>
      <c r="AW51"/>
      <c r="BE51" s="27" t="str">
        <f>IF(ISBLANK(Values!E50),"","Professional Audience")</f>
        <v>Professional Audience</v>
      </c>
      <c r="BF51" s="27" t="str">
        <f>IF(ISBLANK(Values!E50),"","Consumer Audience")</f>
        <v>Consumer Audience</v>
      </c>
      <c r="BG51" s="27" t="str">
        <f>IF(ISBLANK(Values!E50),"","Adults")</f>
        <v>Adults</v>
      </c>
      <c r="BH51" s="27"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1" s="1" t="str">
        <f>IF(ISBLANK(Values!E50),"","No")</f>
        <v>No</v>
      </c>
      <c r="DA51" s="1" t="str">
        <f>IF(ISBLANK(Values!E50),"","No")</f>
        <v>No</v>
      </c>
      <c r="DO51" s="27" t="str">
        <f>IF(ISBLANK(Values!E50),"","Parts")</f>
        <v>Parts</v>
      </c>
      <c r="DP51" s="27" t="str">
        <f>IF(ISBLANK(Values!E50),"",Values!$B$31)</f>
        <v>6 meses de garantía después de la fecha de entrega. En caso de mal funcionamiento del teclado, se enviará una nueva unidad o una pieza de repuesto para el teclado del producto. En caso de clasificación de existencias, se emite un reembolso completo.</v>
      </c>
      <c r="DS51" s="31"/>
      <c r="DY51" t="str">
        <f>IF(ISBLANK(Values!$E50), "", "not_applicable")</f>
        <v>not_applicable</v>
      </c>
      <c r="DZ51" s="31"/>
      <c r="EA51" s="31"/>
      <c r="EB51" s="31"/>
      <c r="EC51" s="31"/>
      <c r="EI51" s="1" t="str">
        <f>IF(ISBLANK(Values!E50),"",Values!$B$31)</f>
        <v>6 meses de garantía después de la fecha de entrega. En caso de mal funcionamiento del teclado, se enviará una nueva unidad o una pieza de repuesto para el teclado del producto. En caso de clasificación de existencias, se emite un reembolso completo.</v>
      </c>
      <c r="ES51" s="1" t="str">
        <f>IF(ISBLANK(Values!E50),"","Amazon Tellus UPS")</f>
        <v>Amazon Tellus UPS</v>
      </c>
      <c r="EV51" s="3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computercomponent</v>
      </c>
      <c r="B52" s="38" t="str">
        <f>IF(ISBLANK(Values!E51),"",Values!F51)</f>
        <v>Lenovo T480s silver - BG</v>
      </c>
      <c r="C52" s="32" t="str">
        <f>IF(ISBLANK(Values!E51),"","TellusRem")</f>
        <v>TellusRem</v>
      </c>
      <c r="D52" s="30">
        <f>IF(ISBLANK(Values!E51),"",Values!E51)</f>
        <v>5714401482086</v>
      </c>
      <c r="E52" s="31" t="str">
        <f>IF(ISBLANK(Values!E51),"","EAN")</f>
        <v>EAN</v>
      </c>
      <c r="F52" s="28" t="str">
        <f>IF(ISBLANK(Values!E51),"",IF(Values!J51, SUBSTITUTE(Values!$B$1, "{language}", Values!H51) &amp; " " &amp;Values!$B$3, SUBSTITUTE(Values!$B$2, "{language}", Values!$H51) &amp; " " &amp;Values!$B$3))</f>
        <v>Teclado de respuesto Lenovo T480s silver - BG retroiluminado  para Lenovo Thinkpad T480s, T490, E490, L480, L490, L380, L390, L380 Yoga, L390 Yoga, E490, E480</v>
      </c>
      <c r="G52" s="32" t="str">
        <f>IF(ISBLANK(Values!E51),"",IF(Values!$B$20="PartialUpdate","","TellusRem"))</f>
        <v/>
      </c>
      <c r="H52" s="27" t="str">
        <f>IF(ISBLANK(Values!E51),"",Values!$B$16)</f>
        <v>computer-keyboards</v>
      </c>
      <c r="I52" s="27" t="str">
        <f>IF(ISBLANK(Values!E51),"","4730574031")</f>
        <v>4730574031</v>
      </c>
      <c r="J52" s="39" t="str">
        <f>IF(ISBLANK(Values!E51),"",Values!F51 )</f>
        <v>Lenovo T480s silver - BG</v>
      </c>
      <c r="K52" s="29" t="str">
        <f>IF(IF(ISBLANK(Values!E51),"",IF(Values!J51, Values!$B$4, Values!$B$5))=0,"",IF(ISBLANK(Values!E51),"",IF(Values!J51, Values!$B$4, Values!$B$5)))</f>
        <v/>
      </c>
      <c r="L52" s="40">
        <f>IF(ISBLANK(Values!E51),"",IF($CO52="DEFAULT", Values!$B$18, ""))</f>
        <v>5</v>
      </c>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Child</v>
      </c>
      <c r="X52" s="32" t="str">
        <f>IF(ISBLANK(Values!E51),"",Values!$B$13)</f>
        <v>Lenovo T490 Parent</v>
      </c>
      <c r="Y52" s="39" t="str">
        <f>IF(ISBLANK(Values!E51),"","Size-Color")</f>
        <v>Size-Color</v>
      </c>
      <c r="Z52" s="32" t="str">
        <f>IF(ISBLANK(Values!E51),"","variation")</f>
        <v>variation</v>
      </c>
      <c r="AA52" s="36" t="str">
        <f>IF(ISBLANK(Values!E51),"",Values!$B$20)</f>
        <v>PartialUpdate</v>
      </c>
      <c r="AB52" s="1" t="str">
        <f>IF(ISBLANK(Values!E51),"",Values!$B$29)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2" s="41" t="str">
        <f>IF(ISBLANK(Values!E51),"",IF(Values!I51,Values!$B$23,Values!$B$33))</f>
        <v>👉 REFORMADO: AHORRE DINERO - Reemplazo del teclado para portátil Lenovo, misma calidad que los teclados OEM. TellusRem es el distribuidor líder de teclados en el mundo desde 2011. Teclado de reemplazo perfecto, fácil de reemplazar e instalar.</v>
      </c>
      <c r="AJ52" s="42" t="str">
        <f>IF(ISBLANK(Values!E51),"",Values!$B$24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2" s="1" t="str">
        <f>IF(ISBLANK(Values!E51),"",Values!$B$25)</f>
        <v>♻️ PRODUCTO MEDIOAMBIENTAL - Compre reacondicionado, COMPRE VERDE. Reduzca más del 80% de dióxido de carbono comprando nuestros teclados reacondicionados, en comparación con obtener un teclado nuevo! Pieza de repuesto OEM perfecta para su teclado.</v>
      </c>
      <c r="AL52" s="1" t="str">
        <f>IF(ISBLANK(Values!E51),"",SUBSTITUTE(SUBSTITUTE(IF(Values!$J51, Values!$B$26, Values!$B$33), "{language}", Values!$H51), "{flag}", INDEX(options!$E$1:$E$20, Values!$V51)))</f>
        <v>👉 FORMATO – 🇧🇬 Lenovo T480s silver - BG con retroiluminación.</v>
      </c>
      <c r="AM52" s="1" t="str">
        <f>SUBSTITUTE(IF(ISBLANK(Values!E51),"",Values!$B$27),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2" s="28" t="str">
        <f>IF(ISBLANK(Values!E51),"",Values!H51)</f>
        <v>Lenovo T480s silver - BG</v>
      </c>
      <c r="AV52" s="1" t="str">
        <f>IF(ISBLANK(Values!E51),"",IF(Values!J51,"Backlit", "Non-Backlit"))</f>
        <v>Backlit</v>
      </c>
      <c r="AW52"/>
      <c r="BE52" s="27" t="str">
        <f>IF(ISBLANK(Values!E51),"","Professional Audience")</f>
        <v>Professional Audience</v>
      </c>
      <c r="BF52" s="27" t="str">
        <f>IF(ISBLANK(Values!E51),"","Consumer Audience")</f>
        <v>Consumer Audience</v>
      </c>
      <c r="BG52" s="27" t="str">
        <f>IF(ISBLANK(Values!E51),"","Adults")</f>
        <v>Adults</v>
      </c>
      <c r="BH52" s="27"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2" s="1" t="str">
        <f>IF(ISBLANK(Values!E51),"","No")</f>
        <v>No</v>
      </c>
      <c r="DA52" s="1" t="str">
        <f>IF(ISBLANK(Values!E51),"","No")</f>
        <v>No</v>
      </c>
      <c r="DO52" s="27" t="str">
        <f>IF(ISBLANK(Values!E51),"","Parts")</f>
        <v>Parts</v>
      </c>
      <c r="DP52" s="27" t="str">
        <f>IF(ISBLANK(Values!E51),"",Values!$B$31)</f>
        <v>6 meses de garantía después de la fecha de entrega. En caso de mal funcionamiento del teclado, se enviará una nueva unidad o una pieza de repuesto para el teclado del producto. En caso de clasificación de existencias, se emite un reembolso completo.</v>
      </c>
      <c r="DS52" s="31"/>
      <c r="DY52" t="str">
        <f>IF(ISBLANK(Values!$E51), "", "not_applicable")</f>
        <v>not_applicable</v>
      </c>
      <c r="DZ52" s="31"/>
      <c r="EA52" s="31"/>
      <c r="EB52" s="31"/>
      <c r="EC52" s="31"/>
      <c r="EI52" s="1" t="str">
        <f>IF(ISBLANK(Values!E51),"",Values!$B$31)</f>
        <v>6 meses de garantía después de la fecha de entrega. En caso de mal funcionamiento del teclado, se enviará una nueva unidad o una pieza de repuesto para el teclado del producto. En caso de clasificación de existencias, se emite un reembolso completo.</v>
      </c>
      <c r="ES52" s="1" t="str">
        <f>IF(ISBLANK(Values!E51),"","Amazon Tellus UPS")</f>
        <v>Amazon Tellus UPS</v>
      </c>
      <c r="EV52" s="3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computercomponent</v>
      </c>
      <c r="B53" s="38" t="str">
        <f>IF(ISBLANK(Values!E52),"",Values!F52)</f>
        <v>Lenovo T480s silver - CZ</v>
      </c>
      <c r="C53" s="32" t="str">
        <f>IF(ISBLANK(Values!E52),"","TellusRem")</f>
        <v>TellusRem</v>
      </c>
      <c r="D53" s="30">
        <f>IF(ISBLANK(Values!E52),"",Values!E52)</f>
        <v>5714401482093</v>
      </c>
      <c r="E53" s="31" t="str">
        <f>IF(ISBLANK(Values!E52),"","EAN")</f>
        <v>EAN</v>
      </c>
      <c r="F53" s="28" t="str">
        <f>IF(ISBLANK(Values!E52),"",IF(Values!J52, SUBSTITUTE(Values!$B$1, "{language}", Values!H52) &amp; " " &amp;Values!$B$3, SUBSTITUTE(Values!$B$2, "{language}", Values!$H52) &amp; " " &amp;Values!$B$3))</f>
        <v>Teclado de respuesto Lenovo T480s silver - CZ retroiluminado  para Lenovo Thinkpad T480s, T490, E490, L480, L490, L380, L390, L380 Yoga, L390 Yoga, E490, E480</v>
      </c>
      <c r="G53" s="32" t="str">
        <f>IF(ISBLANK(Values!E52),"",IF(Values!$B$20="PartialUpdate","","TellusRem"))</f>
        <v/>
      </c>
      <c r="H53" s="27" t="str">
        <f>IF(ISBLANK(Values!E52),"",Values!$B$16)</f>
        <v>computer-keyboards</v>
      </c>
      <c r="I53" s="27" t="str">
        <f>IF(ISBLANK(Values!E52),"","4730574031")</f>
        <v>4730574031</v>
      </c>
      <c r="J53" s="39" t="str">
        <f>IF(ISBLANK(Values!E52),"",Values!F52 )</f>
        <v>Lenovo T480s silver - CZ</v>
      </c>
      <c r="K53" s="29" t="str">
        <f>IF(IF(ISBLANK(Values!E52),"",IF(Values!J52, Values!$B$4, Values!$B$5))=0,"",IF(ISBLANK(Values!E52),"",IF(Values!J52, Values!$B$4, Values!$B$5)))</f>
        <v/>
      </c>
      <c r="L53" s="40">
        <f>IF(ISBLANK(Values!E52),"",IF($CO53="DEFAULT", Values!$B$18, ""))</f>
        <v>5</v>
      </c>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Child</v>
      </c>
      <c r="X53" s="32" t="str">
        <f>IF(ISBLANK(Values!E52),"",Values!$B$13)</f>
        <v>Lenovo T490 Parent</v>
      </c>
      <c r="Y53" s="39" t="str">
        <f>IF(ISBLANK(Values!E52),"","Size-Color")</f>
        <v>Size-Color</v>
      </c>
      <c r="Z53" s="32" t="str">
        <f>IF(ISBLANK(Values!E52),"","variation")</f>
        <v>variation</v>
      </c>
      <c r="AA53" s="36" t="str">
        <f>IF(ISBLANK(Values!E52),"",Values!$B$20)</f>
        <v>PartialUpdate</v>
      </c>
      <c r="AB53" s="1" t="str">
        <f>IF(ISBLANK(Values!E52),"",Values!$B$29)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3" s="41" t="str">
        <f>IF(ISBLANK(Values!E52),"",IF(Values!I52,Values!$B$23,Values!$B$33))</f>
        <v>👉 REFORMADO: AHORRE DINERO - Reemplazo del teclado para portátil Lenovo, misma calidad que los teclados OEM. TellusRem es el distribuidor líder de teclados en el mundo desde 2011. Teclado de reemplazo perfecto, fácil de reemplazar e instalar.</v>
      </c>
      <c r="AJ53" s="42" t="str">
        <f>IF(ISBLANK(Values!E52),"",Values!$B$24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3" s="1" t="str">
        <f>IF(ISBLANK(Values!E52),"",Values!$B$25)</f>
        <v>♻️ PRODUCTO MEDIOAMBIENTAL - Compre reacondicionado, COMPRE VERDE. Reduzca más del 80% de dióxido de carbono comprando nuestros teclados reacondicionados, en comparación con obtener un teclado nuevo! Pieza de repuesto OEM perfecta para su teclado.</v>
      </c>
      <c r="AL53" s="1" t="str">
        <f>IF(ISBLANK(Values!E52),"",SUBSTITUTE(SUBSTITUTE(IF(Values!$J52, Values!$B$26, Values!$B$33), "{language}", Values!$H52), "{flag}", INDEX(options!$E$1:$E$20, Values!$V52)))</f>
        <v>👉 FORMATO – 🇨🇿 Lenovo T480s silver - CZ con retroiluminación.</v>
      </c>
      <c r="AM53" s="1" t="str">
        <f>SUBSTITUTE(IF(ISBLANK(Values!E52),"",Values!$B$27),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3" s="28" t="str">
        <f>IF(ISBLANK(Values!E52),"",Values!H52)</f>
        <v>Lenovo T480s silver - CZ</v>
      </c>
      <c r="AV53" s="1" t="str">
        <f>IF(ISBLANK(Values!E52),"",IF(Values!J52,"Backlit", "Non-Backlit"))</f>
        <v>Backlit</v>
      </c>
      <c r="AW53"/>
      <c r="BE53" s="27" t="str">
        <f>IF(ISBLANK(Values!E52),"","Professional Audience")</f>
        <v>Professional Audience</v>
      </c>
      <c r="BF53" s="27" t="str">
        <f>IF(ISBLANK(Values!E52),"","Consumer Audience")</f>
        <v>Consumer Audience</v>
      </c>
      <c r="BG53" s="27" t="str">
        <f>IF(ISBLANK(Values!E52),"","Adults")</f>
        <v>Adults</v>
      </c>
      <c r="BH53" s="27"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3" s="1" t="str">
        <f>IF(ISBLANK(Values!E52),"","No")</f>
        <v>No</v>
      </c>
      <c r="DA53" s="1" t="str">
        <f>IF(ISBLANK(Values!E52),"","No")</f>
        <v>No</v>
      </c>
      <c r="DO53" s="27" t="str">
        <f>IF(ISBLANK(Values!E52),"","Parts")</f>
        <v>Parts</v>
      </c>
      <c r="DP53" s="27" t="str">
        <f>IF(ISBLANK(Values!E52),"",Values!$B$31)</f>
        <v>6 meses de garantía después de la fecha de entrega. En caso de mal funcionamiento del teclado, se enviará una nueva unidad o una pieza de repuesto para el teclado del producto. En caso de clasificación de existencias, se emite un reembolso completo.</v>
      </c>
      <c r="DS53" s="31"/>
      <c r="DY53" t="str">
        <f>IF(ISBLANK(Values!$E52), "", "not_applicable")</f>
        <v>not_applicable</v>
      </c>
      <c r="DZ53" s="31"/>
      <c r="EA53" s="31"/>
      <c r="EB53" s="31"/>
      <c r="EC53" s="31"/>
      <c r="EI53" s="1" t="str">
        <f>IF(ISBLANK(Values!E52),"",Values!$B$31)</f>
        <v>6 meses de garantía después de la fecha de entrega. En caso de mal funcionamiento del teclado, se enviará una nueva unidad o una pieza de repuesto para el teclado del producto. En caso de clasificación de existencias, se emite un reembolso completo.</v>
      </c>
      <c r="ES53" s="1" t="str">
        <f>IF(ISBLANK(Values!E52),"","Amazon Tellus UPS")</f>
        <v>Amazon Tellus UPS</v>
      </c>
      <c r="EV53" s="3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computercomponent</v>
      </c>
      <c r="B54" s="38" t="str">
        <f>IF(ISBLANK(Values!E53),"",Values!F53)</f>
        <v>Lenovo T480s silver - DK</v>
      </c>
      <c r="C54" s="32" t="str">
        <f>IF(ISBLANK(Values!E53),"","TellusRem")</f>
        <v>TellusRem</v>
      </c>
      <c r="D54" s="30">
        <f>IF(ISBLANK(Values!E53),"",Values!E53)</f>
        <v>5714401482109</v>
      </c>
      <c r="E54" s="31" t="str">
        <f>IF(ISBLANK(Values!E53),"","EAN")</f>
        <v>EAN</v>
      </c>
      <c r="F54" s="28" t="str">
        <f>IF(ISBLANK(Values!E53),"",IF(Values!J53, SUBSTITUTE(Values!$B$1, "{language}", Values!H53) &amp; " " &amp;Values!$B$3, SUBSTITUTE(Values!$B$2, "{language}", Values!$H53) &amp; " " &amp;Values!$B$3))</f>
        <v>Teclado de respuesto Lenovo T480s silver - DK retroiluminado  para Lenovo Thinkpad T480s, T490, E490, L480, L490, L380, L390, L380 Yoga, L390 Yoga, E490, E480</v>
      </c>
      <c r="G54" s="32" t="str">
        <f>IF(ISBLANK(Values!E53),"",IF(Values!$B$20="PartialUpdate","","TellusRem"))</f>
        <v/>
      </c>
      <c r="H54" s="27" t="str">
        <f>IF(ISBLANK(Values!E53),"",Values!$B$16)</f>
        <v>computer-keyboards</v>
      </c>
      <c r="I54" s="27" t="str">
        <f>IF(ISBLANK(Values!E53),"","4730574031")</f>
        <v>4730574031</v>
      </c>
      <c r="J54" s="39" t="str">
        <f>IF(ISBLANK(Values!E53),"",Values!F53 )</f>
        <v>Lenovo T480s silver - DK</v>
      </c>
      <c r="K54" s="29" t="str">
        <f>IF(IF(ISBLANK(Values!E53),"",IF(Values!J53, Values!$B$4, Values!$B$5))=0,"",IF(ISBLANK(Values!E53),"",IF(Values!J53, Values!$B$4, Values!$B$5)))</f>
        <v/>
      </c>
      <c r="L54" s="40">
        <f>IF(ISBLANK(Values!E53),"",IF($CO54="DEFAULT", Values!$B$18, ""))</f>
        <v>5</v>
      </c>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Child</v>
      </c>
      <c r="X54" s="32" t="str">
        <f>IF(ISBLANK(Values!E53),"",Values!$B$13)</f>
        <v>Lenovo T490 Parent</v>
      </c>
      <c r="Y54" s="39" t="str">
        <f>IF(ISBLANK(Values!E53),"","Size-Color")</f>
        <v>Size-Color</v>
      </c>
      <c r="Z54" s="32" t="str">
        <f>IF(ISBLANK(Values!E53),"","variation")</f>
        <v>variation</v>
      </c>
      <c r="AA54" s="36" t="str">
        <f>IF(ISBLANK(Values!E53),"",Values!$B$20)</f>
        <v>PartialUpdate</v>
      </c>
      <c r="AB54" s="1" t="str">
        <f>IF(ISBLANK(Values!E53),"",Values!$B$29)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4" s="41" t="str">
        <f>IF(ISBLANK(Values!E53),"",IF(Values!I53,Values!$B$23,Values!$B$33))</f>
        <v>👉 REFORMADO: AHORRE DINERO - Reemplazo del teclado para portátil Lenovo, misma calidad que los teclados OEM. TellusRem es el distribuidor líder de teclados en el mundo desde 2011. Teclado de reemplazo perfecto, fácil de reemplazar e instalar.</v>
      </c>
      <c r="AJ54" s="42" t="str">
        <f>IF(ISBLANK(Values!E53),"",Values!$B$24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4" s="1" t="str">
        <f>IF(ISBLANK(Values!E53),"",Values!$B$25)</f>
        <v>♻️ PRODUCTO MEDIOAMBIENTAL - Compre reacondicionado, COMPRE VERDE. Reduzca más del 80% de dióxido de carbono comprando nuestros teclados reacondicionados, en comparación con obtener un teclado nuevo! Pieza de repuesto OEM perfecta para su teclado.</v>
      </c>
      <c r="AL54" s="1" t="str">
        <f>IF(ISBLANK(Values!E53),"",SUBSTITUTE(SUBSTITUTE(IF(Values!$J53, Values!$B$26, Values!$B$33), "{language}", Values!$H53), "{flag}", INDEX(options!$E$1:$E$20, Values!$V53)))</f>
        <v>👉 FORMATO – 🇩🇰 Lenovo T480s silver - DK con retroiluminación.</v>
      </c>
      <c r="AM54" s="1" t="str">
        <f>SUBSTITUTE(IF(ISBLANK(Values!E53),"",Values!$B$27),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4" s="28" t="str">
        <f>IF(ISBLANK(Values!E53),"",Values!H53)</f>
        <v>Lenovo T480s silver - DK</v>
      </c>
      <c r="AV54" s="1" t="str">
        <f>IF(ISBLANK(Values!E53),"",IF(Values!J53,"Backlit", "Non-Backlit"))</f>
        <v>Backlit</v>
      </c>
      <c r="AW54"/>
      <c r="BE54" s="27" t="str">
        <f>IF(ISBLANK(Values!E53),"","Professional Audience")</f>
        <v>Professional Audience</v>
      </c>
      <c r="BF54" s="27" t="str">
        <f>IF(ISBLANK(Values!E53),"","Consumer Audience")</f>
        <v>Consumer Audience</v>
      </c>
      <c r="BG54" s="27" t="str">
        <f>IF(ISBLANK(Values!E53),"","Adults")</f>
        <v>Adults</v>
      </c>
      <c r="BH54" s="27"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4" s="1" t="str">
        <f>IF(ISBLANK(Values!E53),"","No")</f>
        <v>No</v>
      </c>
      <c r="DA54" s="1" t="str">
        <f>IF(ISBLANK(Values!E53),"","No")</f>
        <v>No</v>
      </c>
      <c r="DO54" s="27" t="str">
        <f>IF(ISBLANK(Values!E53),"","Parts")</f>
        <v>Parts</v>
      </c>
      <c r="DP54" s="27" t="str">
        <f>IF(ISBLANK(Values!E53),"",Values!$B$31)</f>
        <v>6 meses de garantía después de la fecha de entrega. En caso de mal funcionamiento del teclado, se enviará una nueva unidad o una pieza de repuesto para el teclado del producto. En caso de clasificación de existencias, se emite un reembolso completo.</v>
      </c>
      <c r="DS54" s="31"/>
      <c r="DY54" t="str">
        <f>IF(ISBLANK(Values!$E53), "", "not_applicable")</f>
        <v>not_applicable</v>
      </c>
      <c r="DZ54" s="31"/>
      <c r="EA54" s="31"/>
      <c r="EB54" s="31"/>
      <c r="EC54" s="31"/>
      <c r="EI54" s="1" t="str">
        <f>IF(ISBLANK(Values!E53),"",Values!$B$31)</f>
        <v>6 meses de garantía después de la fecha de entrega. En caso de mal funcionamiento del teclado, se enviará una nueva unidad o una pieza de repuesto para el teclado del producto. En caso de clasificación de existencias, se emite un reembolso completo.</v>
      </c>
      <c r="ES54" s="1" t="str">
        <f>IF(ISBLANK(Values!E53),"","Amazon Tellus UPS")</f>
        <v>Amazon Tellus UPS</v>
      </c>
      <c r="EV54" s="3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computercomponent</v>
      </c>
      <c r="B55" s="38" t="str">
        <f>IF(ISBLANK(Values!E54),"",Values!F54)</f>
        <v>Lenovo T480s silver - HU</v>
      </c>
      <c r="C55" s="32" t="str">
        <f>IF(ISBLANK(Values!E54),"","TellusRem")</f>
        <v>TellusRem</v>
      </c>
      <c r="D55" s="30">
        <f>IF(ISBLANK(Values!E54),"",Values!E54)</f>
        <v>5714401482116</v>
      </c>
      <c r="E55" s="31" t="str">
        <f>IF(ISBLANK(Values!E54),"","EAN")</f>
        <v>EAN</v>
      </c>
      <c r="F55" s="28" t="str">
        <f>IF(ISBLANK(Values!E54),"",IF(Values!J54, SUBSTITUTE(Values!$B$1, "{language}", Values!H54) &amp; " " &amp;Values!$B$3, SUBSTITUTE(Values!$B$2, "{language}", Values!$H54) &amp; " " &amp;Values!$B$3))</f>
        <v>Teclado de respuesto Lenovo T480s silver - HU retroiluminado  para Lenovo Thinkpad T480s, T490, E490, L480, L490, L380, L390, L380 Yoga, L390 Yoga, E490, E480</v>
      </c>
      <c r="G55" s="32" t="str">
        <f>IF(ISBLANK(Values!E54),"",IF(Values!$B$20="PartialUpdate","","TellusRem"))</f>
        <v/>
      </c>
      <c r="H55" s="27" t="str">
        <f>IF(ISBLANK(Values!E54),"",Values!$B$16)</f>
        <v>computer-keyboards</v>
      </c>
      <c r="I55" s="27" t="str">
        <f>IF(ISBLANK(Values!E54),"","4730574031")</f>
        <v>4730574031</v>
      </c>
      <c r="J55" s="39" t="str">
        <f>IF(ISBLANK(Values!E54),"",Values!F54 )</f>
        <v>Lenovo T480s silver - HU</v>
      </c>
      <c r="K55" s="29" t="str">
        <f>IF(IF(ISBLANK(Values!E54),"",IF(Values!J54, Values!$B$4, Values!$B$5))=0,"",IF(ISBLANK(Values!E54),"",IF(Values!J54, Values!$B$4, Values!$B$5)))</f>
        <v/>
      </c>
      <c r="L55" s="40">
        <f>IF(ISBLANK(Values!E54),"",IF($CO55="DEFAULT", Values!$B$18, ""))</f>
        <v>5</v>
      </c>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Child</v>
      </c>
      <c r="X55" s="32" t="str">
        <f>IF(ISBLANK(Values!E54),"",Values!$B$13)</f>
        <v>Lenovo T490 Parent</v>
      </c>
      <c r="Y55" s="39" t="str">
        <f>IF(ISBLANK(Values!E54),"","Size-Color")</f>
        <v>Size-Color</v>
      </c>
      <c r="Z55" s="32" t="str">
        <f>IF(ISBLANK(Values!E54),"","variation")</f>
        <v>variation</v>
      </c>
      <c r="AA55" s="36" t="str">
        <f>IF(ISBLANK(Values!E54),"",Values!$B$20)</f>
        <v>PartialUpdate</v>
      </c>
      <c r="AB55" s="1" t="str">
        <f>IF(ISBLANK(Values!E54),"",Values!$B$29)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5" s="41" t="str">
        <f>IF(ISBLANK(Values!E54),"",IF(Values!I54,Values!$B$23,Values!$B$33))</f>
        <v>👉 REFORMADO: AHORRE DINERO - Reemplazo del teclado para portátil Lenovo, misma calidad que los teclados OEM. TellusRem es el distribuidor líder de teclados en el mundo desde 2011. Teclado de reemplazo perfecto, fácil de reemplazar e instalar.</v>
      </c>
      <c r="AJ55" s="42" t="str">
        <f>IF(ISBLANK(Values!E54),"",Values!$B$24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5" s="1" t="str">
        <f>IF(ISBLANK(Values!E54),"",Values!$B$25)</f>
        <v>♻️ PRODUCTO MEDIOAMBIENTAL - Compre reacondicionado, COMPRE VERDE. Reduzca más del 80% de dióxido de carbono comprando nuestros teclados reacondicionados, en comparación con obtener un teclado nuevo! Pieza de repuesto OEM perfecta para su teclado.</v>
      </c>
      <c r="AL55" s="1" t="str">
        <f>IF(ISBLANK(Values!E54),"",SUBSTITUTE(SUBSTITUTE(IF(Values!$J54, Values!$B$26, Values!$B$33), "{language}", Values!$H54), "{flag}", INDEX(options!$E$1:$E$20, Values!$V54)))</f>
        <v>👉 FORMATO – 🇭🇺 Lenovo T480s silver - HU con retroiluminación.</v>
      </c>
      <c r="AM55" s="1" t="str">
        <f>SUBSTITUTE(IF(ISBLANK(Values!E54),"",Values!$B$27),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5" s="28" t="str">
        <f>IF(ISBLANK(Values!E54),"",Values!H54)</f>
        <v>Lenovo T480s silver - HU</v>
      </c>
      <c r="AV55" s="1" t="str">
        <f>IF(ISBLANK(Values!E54),"",IF(Values!J54,"Backlit", "Non-Backlit"))</f>
        <v>Backlit</v>
      </c>
      <c r="AW55"/>
      <c r="BE55" s="27" t="str">
        <f>IF(ISBLANK(Values!E54),"","Professional Audience")</f>
        <v>Professional Audience</v>
      </c>
      <c r="BF55" s="27" t="str">
        <f>IF(ISBLANK(Values!E54),"","Consumer Audience")</f>
        <v>Consumer Audience</v>
      </c>
      <c r="BG55" s="27" t="str">
        <f>IF(ISBLANK(Values!E54),"","Adults")</f>
        <v>Adults</v>
      </c>
      <c r="BH55" s="27"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5" s="1" t="str">
        <f>IF(ISBLANK(Values!E54),"","No")</f>
        <v>No</v>
      </c>
      <c r="DA55" s="1" t="str">
        <f>IF(ISBLANK(Values!E54),"","No")</f>
        <v>No</v>
      </c>
      <c r="DO55" s="27" t="str">
        <f>IF(ISBLANK(Values!E54),"","Parts")</f>
        <v>Parts</v>
      </c>
      <c r="DP55" s="27" t="str">
        <f>IF(ISBLANK(Values!E54),"",Values!$B$31)</f>
        <v>6 meses de garantía después de la fecha de entrega. En caso de mal funcionamiento del teclado, se enviará una nueva unidad o una pieza de repuesto para el teclado del producto. En caso de clasificación de existencias, se emite un reembolso completo.</v>
      </c>
      <c r="DS55" s="31"/>
      <c r="DY55" t="str">
        <f>IF(ISBLANK(Values!$E54), "", "not_applicable")</f>
        <v>not_applicable</v>
      </c>
      <c r="DZ55" s="31"/>
      <c r="EA55" s="31"/>
      <c r="EB55" s="31"/>
      <c r="EC55" s="31"/>
      <c r="EI55" s="1" t="str">
        <f>IF(ISBLANK(Values!E54),"",Values!$B$31)</f>
        <v>6 meses de garantía después de la fecha de entrega. En caso de mal funcionamiento del teclado, se enviará una nueva unidad o una pieza de repuesto para el teclado del producto. En caso de clasificación de existencias, se emite un reembolso completo.</v>
      </c>
      <c r="ES55" s="1" t="str">
        <f>IF(ISBLANK(Values!E54),"","Amazon Tellus UPS")</f>
        <v>Amazon Tellus UPS</v>
      </c>
      <c r="EV55" s="3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computercomponent</v>
      </c>
      <c r="B56" s="38" t="str">
        <f>IF(ISBLANK(Values!E55),"",Values!F55)</f>
        <v>Lenovo T480s silver - NL</v>
      </c>
      <c r="C56" s="32" t="str">
        <f>IF(ISBLANK(Values!E55),"","TellusRem")</f>
        <v>TellusRem</v>
      </c>
      <c r="D56" s="30">
        <f>IF(ISBLANK(Values!E55),"",Values!E55)</f>
        <v>5714401482123</v>
      </c>
      <c r="E56" s="31" t="str">
        <f>IF(ISBLANK(Values!E55),"","EAN")</f>
        <v>EAN</v>
      </c>
      <c r="F56" s="28" t="str">
        <f>IF(ISBLANK(Values!E55),"",IF(Values!J55, SUBSTITUTE(Values!$B$1, "{language}", Values!H55) &amp; " " &amp;Values!$B$3, SUBSTITUTE(Values!$B$2, "{language}", Values!$H55) &amp; " " &amp;Values!$B$3))</f>
        <v>Teclado de respuesto Lenovo T480s silver - NL retroiluminado  para Lenovo Thinkpad T480s, T490, E490, L480, L490, L380, L390, L380 Yoga, L390 Yoga, E490, E480</v>
      </c>
      <c r="G56" s="32" t="str">
        <f>IF(ISBLANK(Values!E55),"",IF(Values!$B$20="PartialUpdate","","TellusRem"))</f>
        <v/>
      </c>
      <c r="H56" s="27" t="str">
        <f>IF(ISBLANK(Values!E55),"",Values!$B$16)</f>
        <v>computer-keyboards</v>
      </c>
      <c r="I56" s="27" t="str">
        <f>IF(ISBLANK(Values!E55),"","4730574031")</f>
        <v>4730574031</v>
      </c>
      <c r="J56" s="39" t="str">
        <f>IF(ISBLANK(Values!E55),"",Values!F55 )</f>
        <v>Lenovo T480s silver - NL</v>
      </c>
      <c r="K56" s="29" t="str">
        <f>IF(IF(ISBLANK(Values!E55),"",IF(Values!J55, Values!$B$4, Values!$B$5))=0,"",IF(ISBLANK(Values!E55),"",IF(Values!J55, Values!$B$4, Values!$B$5)))</f>
        <v/>
      </c>
      <c r="L56" s="40">
        <f>IF(ISBLANK(Values!E55),"",IF($CO56="DEFAULT", Values!$B$18, ""))</f>
        <v>5</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Child</v>
      </c>
      <c r="X56" s="32" t="str">
        <f>IF(ISBLANK(Values!E55),"",Values!$B$13)</f>
        <v>Lenovo T490 Parent</v>
      </c>
      <c r="Y56" s="39" t="str">
        <f>IF(ISBLANK(Values!E55),"","Size-Color")</f>
        <v>Size-Color</v>
      </c>
      <c r="Z56" s="32" t="str">
        <f>IF(ISBLANK(Values!E55),"","variation")</f>
        <v>variation</v>
      </c>
      <c r="AA56" s="36" t="str">
        <f>IF(ISBLANK(Values!E55),"",Values!$B$20)</f>
        <v>PartialUpdate</v>
      </c>
      <c r="AB56" s="1" t="str">
        <f>IF(ISBLANK(Values!E55),"",Values!$B$29)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6" s="41" t="str">
        <f>IF(ISBLANK(Values!E55),"",IF(Values!I55,Values!$B$23,Values!$B$33))</f>
        <v>👉 REFORMADO: AHORRE DINERO - Reemplazo del teclado para portátil Lenovo, misma calidad que los teclados OEM. TellusRem es el distribuidor líder de teclados en el mundo desde 2011. Teclado de reemplazo perfecto, fácil de reemplazar e instalar.</v>
      </c>
      <c r="AJ56" s="42" t="str">
        <f>IF(ISBLANK(Values!E55),"",Values!$B$24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6" s="1" t="str">
        <f>IF(ISBLANK(Values!E55),"",Values!$B$25)</f>
        <v>♻️ PRODUCTO MEDIOAMBIENTAL - Compre reacondicionado, COMPRE VERDE. Reduzca más del 80% de dióxido de carbono comprando nuestros teclados reacondicionados, en comparación con obtener un teclado nuevo! Pieza de repuesto OEM perfecta para su teclado.</v>
      </c>
      <c r="AL56" s="1" t="str">
        <f>IF(ISBLANK(Values!E55),"",SUBSTITUTE(SUBSTITUTE(IF(Values!$J55, Values!$B$26, Values!$B$33), "{language}", Values!$H55), "{flag}", INDEX(options!$E$1:$E$20, Values!$V55)))</f>
        <v>👉 FORMATO – 🇳🇱 Lenovo T480s silver - NL con retroiluminación.</v>
      </c>
      <c r="AM56" s="1" t="str">
        <f>SUBSTITUTE(IF(ISBLANK(Values!E55),"",Values!$B$27),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6" s="28" t="str">
        <f>IF(ISBLANK(Values!E55),"",Values!H55)</f>
        <v>Lenovo T480s silver - NL</v>
      </c>
      <c r="AV56" s="1" t="str">
        <f>IF(ISBLANK(Values!E55),"",IF(Values!J55,"Backlit", "Non-Backlit"))</f>
        <v>Backlit</v>
      </c>
      <c r="AW56"/>
      <c r="BE56" s="27" t="str">
        <f>IF(ISBLANK(Values!E55),"","Professional Audience")</f>
        <v>Professional Audience</v>
      </c>
      <c r="BF56" s="27" t="str">
        <f>IF(ISBLANK(Values!E55),"","Consumer Audience")</f>
        <v>Consumer Audience</v>
      </c>
      <c r="BG56" s="27" t="str">
        <f>IF(ISBLANK(Values!E55),"","Adults")</f>
        <v>Adults</v>
      </c>
      <c r="BH56" s="27"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6" s="1" t="str">
        <f>IF(ISBLANK(Values!E55),"","No")</f>
        <v>No</v>
      </c>
      <c r="DA56" s="1" t="str">
        <f>IF(ISBLANK(Values!E55),"","No")</f>
        <v>No</v>
      </c>
      <c r="DO56" s="27" t="str">
        <f>IF(ISBLANK(Values!E55),"","Parts")</f>
        <v>Parts</v>
      </c>
      <c r="DP56" s="27" t="str">
        <f>IF(ISBLANK(Values!E55),"",Values!$B$31)</f>
        <v>6 meses de garantía después de la fecha de entrega. En caso de mal funcionamiento del teclado, se enviará una nueva unidad o una pieza de repuesto para el teclado del producto. En caso de clasificación de existencias, se emite un reembolso completo.</v>
      </c>
      <c r="DS56" s="31"/>
      <c r="DY56" t="str">
        <f>IF(ISBLANK(Values!$E55), "", "not_applicable")</f>
        <v>not_applicable</v>
      </c>
      <c r="DZ56" s="31"/>
      <c r="EA56" s="31"/>
      <c r="EB56" s="31"/>
      <c r="EC56" s="31"/>
      <c r="EI56" s="1" t="str">
        <f>IF(ISBLANK(Values!E55),"",Values!$B$31)</f>
        <v>6 meses de garantía después de la fecha de entrega. En caso de mal funcionamiento del teclado, se enviará una nueva unidad o una pieza de repuesto para el teclado del producto. En caso de clasificación de existencias, se emite un reembolso completo.</v>
      </c>
      <c r="ES56" s="1" t="str">
        <f>IF(ISBLANK(Values!E55),"","Amazon Tellus UPS")</f>
        <v>Amazon Tellus UPS</v>
      </c>
      <c r="EV56" s="3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computercomponent</v>
      </c>
      <c r="B57" s="38" t="str">
        <f>IF(ISBLANK(Values!E56),"",Values!F56)</f>
        <v>Lenovo T480s silver - NO</v>
      </c>
      <c r="C57" s="32" t="str">
        <f>IF(ISBLANK(Values!E56),"","TellusRem")</f>
        <v>TellusRem</v>
      </c>
      <c r="D57" s="30">
        <f>IF(ISBLANK(Values!E56),"",Values!E56)</f>
        <v>5714401482130</v>
      </c>
      <c r="E57" s="31" t="str">
        <f>IF(ISBLANK(Values!E56),"","EAN")</f>
        <v>EAN</v>
      </c>
      <c r="F57" s="28" t="str">
        <f>IF(ISBLANK(Values!E56),"",IF(Values!J56, SUBSTITUTE(Values!$B$1, "{language}", Values!H56) &amp; " " &amp;Values!$B$3, SUBSTITUTE(Values!$B$2, "{language}", Values!$H56) &amp; " " &amp;Values!$B$3))</f>
        <v>Teclado de respuesto Lenovo T480s silver - NO retroiluminado  para Lenovo Thinkpad T480s, T490, E490, L480, L490, L380, L390, L380 Yoga, L390 Yoga, E490, E480</v>
      </c>
      <c r="G57" s="32" t="str">
        <f>IF(ISBLANK(Values!E56),"",IF(Values!$B$20="PartialUpdate","","TellusRem"))</f>
        <v/>
      </c>
      <c r="H57" s="27" t="str">
        <f>IF(ISBLANK(Values!E56),"",Values!$B$16)</f>
        <v>computer-keyboards</v>
      </c>
      <c r="I57" s="27" t="str">
        <f>IF(ISBLANK(Values!E56),"","4730574031")</f>
        <v>4730574031</v>
      </c>
      <c r="J57" s="39" t="str">
        <f>IF(ISBLANK(Values!E56),"",Values!F56 )</f>
        <v>Lenovo T480s silver - NO</v>
      </c>
      <c r="K57" s="29" t="str">
        <f>IF(IF(ISBLANK(Values!E56),"",IF(Values!J56, Values!$B$4, Values!$B$5))=0,"",IF(ISBLANK(Values!E56),"",IF(Values!J56, Values!$B$4, Values!$B$5)))</f>
        <v/>
      </c>
      <c r="L57" s="40">
        <f>IF(ISBLANK(Values!E56),"",IF($CO57="DEFAULT", Values!$B$18, ""))</f>
        <v>5</v>
      </c>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Child</v>
      </c>
      <c r="X57" s="32" t="str">
        <f>IF(ISBLANK(Values!E56),"",Values!$B$13)</f>
        <v>Lenovo T490 Parent</v>
      </c>
      <c r="Y57" s="39" t="str">
        <f>IF(ISBLANK(Values!E56),"","Size-Color")</f>
        <v>Size-Color</v>
      </c>
      <c r="Z57" s="32" t="str">
        <f>IF(ISBLANK(Values!E56),"","variation")</f>
        <v>variation</v>
      </c>
      <c r="AA57" s="36" t="str">
        <f>IF(ISBLANK(Values!E56),"",Values!$B$20)</f>
        <v>PartialUpdate</v>
      </c>
      <c r="AB57" s="1" t="str">
        <f>IF(ISBLANK(Values!E56),"",Values!$B$29)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7" s="41" t="str">
        <f>IF(ISBLANK(Values!E56),"",IF(Values!I56,Values!$B$23,Values!$B$33))</f>
        <v>👉 REFORMADO: AHORRE DINERO - Reemplazo del teclado para portátil Lenovo, misma calidad que los teclados OEM. TellusRem es el distribuidor líder de teclados en el mundo desde 2011. Teclado de reemplazo perfecto, fácil de reemplazar e instalar.</v>
      </c>
      <c r="AJ57" s="42" t="str">
        <f>IF(ISBLANK(Values!E56),"",Values!$B$24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7" s="1" t="str">
        <f>IF(ISBLANK(Values!E56),"",Values!$B$25)</f>
        <v>♻️ PRODUCTO MEDIOAMBIENTAL - Compre reacondicionado, COMPRE VERDE. Reduzca más del 80% de dióxido de carbono comprando nuestros teclados reacondicionados, en comparación con obtener un teclado nuevo! Pieza de repuesto OEM perfecta para su teclado.</v>
      </c>
      <c r="AL57" s="1" t="str">
        <f>IF(ISBLANK(Values!E56),"",SUBSTITUTE(SUBSTITUTE(IF(Values!$J56, Values!$B$26, Values!$B$33), "{language}", Values!$H56), "{flag}", INDEX(options!$E$1:$E$20, Values!$V56)))</f>
        <v>👉 FORMATO – 🇳🇴 Lenovo T480s silver - NO con retroiluminación.</v>
      </c>
      <c r="AM57" s="1" t="str">
        <f>SUBSTITUTE(IF(ISBLANK(Values!E56),"",Values!$B$27),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7" s="28" t="str">
        <f>IF(ISBLANK(Values!E56),"",Values!H56)</f>
        <v>Lenovo T480s silver - NO</v>
      </c>
      <c r="AV57" s="1" t="str">
        <f>IF(ISBLANK(Values!E56),"",IF(Values!J56,"Backlit", "Non-Backlit"))</f>
        <v>Backlit</v>
      </c>
      <c r="AW57"/>
      <c r="BE57" s="27" t="str">
        <f>IF(ISBLANK(Values!E56),"","Professional Audience")</f>
        <v>Professional Audience</v>
      </c>
      <c r="BF57" s="27" t="str">
        <f>IF(ISBLANK(Values!E56),"","Consumer Audience")</f>
        <v>Consumer Audience</v>
      </c>
      <c r="BG57" s="27" t="str">
        <f>IF(ISBLANK(Values!E56),"","Adults")</f>
        <v>Adults</v>
      </c>
      <c r="BH57" s="27"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7" s="1" t="str">
        <f>IF(ISBLANK(Values!E56),"","No")</f>
        <v>No</v>
      </c>
      <c r="DA57" s="1" t="str">
        <f>IF(ISBLANK(Values!E56),"","No")</f>
        <v>No</v>
      </c>
      <c r="DO57" s="27" t="str">
        <f>IF(ISBLANK(Values!E56),"","Parts")</f>
        <v>Parts</v>
      </c>
      <c r="DP57" s="27" t="str">
        <f>IF(ISBLANK(Values!E56),"",Values!$B$31)</f>
        <v>6 meses de garantía después de la fecha de entrega. En caso de mal funcionamiento del teclado, se enviará una nueva unidad o una pieza de repuesto para el teclado del producto. En caso de clasificación de existencias, se emite un reembolso completo.</v>
      </c>
      <c r="DS57" s="31"/>
      <c r="DY57" t="str">
        <f>IF(ISBLANK(Values!$E56), "", "not_applicable")</f>
        <v>not_applicable</v>
      </c>
      <c r="DZ57" s="31"/>
      <c r="EA57" s="31"/>
      <c r="EB57" s="31"/>
      <c r="EC57" s="31"/>
      <c r="EI57" s="1" t="str">
        <f>IF(ISBLANK(Values!E56),"",Values!$B$31)</f>
        <v>6 meses de garantía después de la fecha de entrega. En caso de mal funcionamiento del teclado, se enviará una nueva unidad o una pieza de repuesto para el teclado del producto. En caso de clasificación de existencias, se emite un reembolso completo.</v>
      </c>
      <c r="ES57" s="1" t="str">
        <f>IF(ISBLANK(Values!E56),"","Amazon Tellus UPS")</f>
        <v>Amazon Tellus UPS</v>
      </c>
      <c r="EV57" s="3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computercomponent</v>
      </c>
      <c r="B58" s="38" t="str">
        <f>IF(ISBLANK(Values!E57),"",Values!F57)</f>
        <v>Lenovo T480s silver - PL</v>
      </c>
      <c r="C58" s="32" t="str">
        <f>IF(ISBLANK(Values!E57),"","TellusRem")</f>
        <v>TellusRem</v>
      </c>
      <c r="D58" s="30">
        <f>IF(ISBLANK(Values!E57),"",Values!E57)</f>
        <v>5714401482147</v>
      </c>
      <c r="E58" s="31" t="str">
        <f>IF(ISBLANK(Values!E57),"","EAN")</f>
        <v>EAN</v>
      </c>
      <c r="F58" s="28" t="str">
        <f>IF(ISBLANK(Values!E57),"",IF(Values!J57, SUBSTITUTE(Values!$B$1, "{language}", Values!H57) &amp; " " &amp;Values!$B$3, SUBSTITUTE(Values!$B$2, "{language}", Values!$H57) &amp; " " &amp;Values!$B$3))</f>
        <v>Teclado de respuesto Lenovo T480s silver - PL retroiluminado  para Lenovo Thinkpad T480s, T490, E490, L480, L490, L380, L390, L380 Yoga, L390 Yoga, E490, E480</v>
      </c>
      <c r="G58" s="32" t="str">
        <f>IF(ISBLANK(Values!E57),"",IF(Values!$B$20="PartialUpdate","","TellusRem"))</f>
        <v/>
      </c>
      <c r="H58" s="27" t="str">
        <f>IF(ISBLANK(Values!E57),"",Values!$B$16)</f>
        <v>computer-keyboards</v>
      </c>
      <c r="I58" s="27" t="str">
        <f>IF(ISBLANK(Values!E57),"","4730574031")</f>
        <v>4730574031</v>
      </c>
      <c r="J58" s="39" t="str">
        <f>IF(ISBLANK(Values!E57),"",Values!F57 )</f>
        <v>Lenovo T480s silver - PL</v>
      </c>
      <c r="K58" s="29" t="str">
        <f>IF(IF(ISBLANK(Values!E57),"",IF(Values!J57, Values!$B$4, Values!$B$5))=0,"",IF(ISBLANK(Values!E57),"",IF(Values!J57, Values!$B$4, Values!$B$5)))</f>
        <v/>
      </c>
      <c r="L58" s="40">
        <f>IF(ISBLANK(Values!E57),"",IF($CO58="DEFAULT", Values!$B$18, ""))</f>
        <v>5</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Child</v>
      </c>
      <c r="X58" s="32" t="str">
        <f>IF(ISBLANK(Values!E57),"",Values!$B$13)</f>
        <v>Lenovo T490 Parent</v>
      </c>
      <c r="Y58" s="39" t="str">
        <f>IF(ISBLANK(Values!E57),"","Size-Color")</f>
        <v>Size-Color</v>
      </c>
      <c r="Z58" s="32" t="str">
        <f>IF(ISBLANK(Values!E57),"","variation")</f>
        <v>variation</v>
      </c>
      <c r="AA58" s="36" t="str">
        <f>IF(ISBLANK(Values!E57),"",Values!$B$20)</f>
        <v>PartialUpdate</v>
      </c>
      <c r="AB58" s="1" t="str">
        <f>IF(ISBLANK(Values!E57),"",Values!$B$29)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8" s="41" t="str">
        <f>IF(ISBLANK(Values!E57),"",IF(Values!I57,Values!$B$23,Values!$B$33))</f>
        <v>👉 REFORMADO: AHORRE DINERO - Reemplazo del teclado para portátil Lenovo, misma calidad que los teclados OEM. TellusRem es el distribuidor líder de teclados en el mundo desde 2011. Teclado de reemplazo perfecto, fácil de reemplazar e instalar.</v>
      </c>
      <c r="AJ58" s="42" t="str">
        <f>IF(ISBLANK(Values!E57),"",Values!$B$24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8" s="1" t="str">
        <f>IF(ISBLANK(Values!E57),"",Values!$B$25)</f>
        <v>♻️ PRODUCTO MEDIOAMBIENTAL - Compre reacondicionado, COMPRE VERDE. Reduzca más del 80% de dióxido de carbono comprando nuestros teclados reacondicionados, en comparación con obtener un teclado nuevo! Pieza de repuesto OEM perfecta para su teclado.</v>
      </c>
      <c r="AL58" s="1" t="str">
        <f>IF(ISBLANK(Values!E57),"",SUBSTITUTE(SUBSTITUTE(IF(Values!$J57, Values!$B$26, Values!$B$33), "{language}", Values!$H57), "{flag}", INDEX(options!$E$1:$E$20, Values!$V57)))</f>
        <v>👉 FORMATO – 🇵🇱 Lenovo T480s silver - PL con retroiluminación.</v>
      </c>
      <c r="AM58" s="1" t="str">
        <f>SUBSTITUTE(IF(ISBLANK(Values!E57),"",Values!$B$27),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8" s="28" t="str">
        <f>IF(ISBLANK(Values!E57),"",Values!H57)</f>
        <v>Lenovo T480s silver - PL</v>
      </c>
      <c r="AV58" s="1" t="str">
        <f>IF(ISBLANK(Values!E57),"",IF(Values!J57,"Backlit", "Non-Backlit"))</f>
        <v>Backlit</v>
      </c>
      <c r="AW58"/>
      <c r="BE58" s="27" t="str">
        <f>IF(ISBLANK(Values!E57),"","Professional Audience")</f>
        <v>Professional Audience</v>
      </c>
      <c r="BF58" s="27" t="str">
        <f>IF(ISBLANK(Values!E57),"","Consumer Audience")</f>
        <v>Consumer Audience</v>
      </c>
      <c r="BG58" s="27" t="str">
        <f>IF(ISBLANK(Values!E57),"","Adults")</f>
        <v>Adults</v>
      </c>
      <c r="BH58" s="27"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8" s="1" t="str">
        <f>IF(ISBLANK(Values!E57),"","No")</f>
        <v>No</v>
      </c>
      <c r="DA58" s="1" t="str">
        <f>IF(ISBLANK(Values!E57),"","No")</f>
        <v>No</v>
      </c>
      <c r="DO58" s="27" t="str">
        <f>IF(ISBLANK(Values!E57),"","Parts")</f>
        <v>Parts</v>
      </c>
      <c r="DP58" s="27" t="str">
        <f>IF(ISBLANK(Values!E57),"",Values!$B$31)</f>
        <v>6 meses de garantía después de la fecha de entrega. En caso de mal funcionamiento del teclado, se enviará una nueva unidad o una pieza de repuesto para el teclado del producto. En caso de clasificación de existencias, se emite un reembolso completo.</v>
      </c>
      <c r="DS58" s="31"/>
      <c r="DY58" t="str">
        <f>IF(ISBLANK(Values!$E57), "", "not_applicable")</f>
        <v>not_applicable</v>
      </c>
      <c r="DZ58" s="31"/>
      <c r="EA58" s="31"/>
      <c r="EB58" s="31"/>
      <c r="EC58" s="31"/>
      <c r="EI58" s="1" t="str">
        <f>IF(ISBLANK(Values!E57),"",Values!$B$31)</f>
        <v>6 meses de garantía después de la fecha de entrega. En caso de mal funcionamiento del teclado, se enviará una nueva unidad o una pieza de repuesto para el teclado del producto. En caso de clasificación de existencias, se emite un reembolso completo.</v>
      </c>
      <c r="ES58" s="1" t="str">
        <f>IF(ISBLANK(Values!E57),"","Amazon Tellus UPS")</f>
        <v>Amazon Tellus UPS</v>
      </c>
      <c r="EV58" s="3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computercomponent</v>
      </c>
      <c r="B59" s="38" t="str">
        <f>IF(ISBLANK(Values!E58),"",Values!F58)</f>
        <v>Lenovo T480s silver - PT</v>
      </c>
      <c r="C59" s="32" t="str">
        <f>IF(ISBLANK(Values!E58),"","TellusRem")</f>
        <v>TellusRem</v>
      </c>
      <c r="D59" s="30">
        <f>IF(ISBLANK(Values!E58),"",Values!E58)</f>
        <v>5714401482154</v>
      </c>
      <c r="E59" s="31" t="str">
        <f>IF(ISBLANK(Values!E58),"","EAN")</f>
        <v>EAN</v>
      </c>
      <c r="F59" s="28" t="str">
        <f>IF(ISBLANK(Values!E58),"",IF(Values!J58, SUBSTITUTE(Values!$B$1, "{language}", Values!H58) &amp; " " &amp;Values!$B$3, SUBSTITUTE(Values!$B$2, "{language}", Values!$H58) &amp; " " &amp;Values!$B$3))</f>
        <v>Teclado de respuesto Lenovo T480s silver - PT retroiluminado  para Lenovo Thinkpad T480s, T490, E490, L480, L490, L380, L390, L380 Yoga, L390 Yoga, E490, E480</v>
      </c>
      <c r="G59" s="32" t="str">
        <f>IF(ISBLANK(Values!E58),"",IF(Values!$B$20="PartialUpdate","","TellusRem"))</f>
        <v/>
      </c>
      <c r="H59" s="27" t="str">
        <f>IF(ISBLANK(Values!E58),"",Values!$B$16)</f>
        <v>computer-keyboards</v>
      </c>
      <c r="I59" s="27" t="str">
        <f>IF(ISBLANK(Values!E58),"","4730574031")</f>
        <v>4730574031</v>
      </c>
      <c r="J59" s="39" t="str">
        <f>IF(ISBLANK(Values!E58),"",Values!F58 )</f>
        <v>Lenovo T480s silver - PT</v>
      </c>
      <c r="K59" s="29" t="str">
        <f>IF(IF(ISBLANK(Values!E58),"",IF(Values!J58, Values!$B$4, Values!$B$5))=0,"",IF(ISBLANK(Values!E58),"",IF(Values!J58, Values!$B$4, Values!$B$5)))</f>
        <v/>
      </c>
      <c r="L59" s="40">
        <f>IF(ISBLANK(Values!E58),"",IF($CO59="DEFAULT", Values!$B$18, ""))</f>
        <v>5</v>
      </c>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Child</v>
      </c>
      <c r="X59" s="32" t="str">
        <f>IF(ISBLANK(Values!E58),"",Values!$B$13)</f>
        <v>Lenovo T490 Parent</v>
      </c>
      <c r="Y59" s="39" t="str">
        <f>IF(ISBLANK(Values!E58),"","Size-Color")</f>
        <v>Size-Color</v>
      </c>
      <c r="Z59" s="32" t="str">
        <f>IF(ISBLANK(Values!E58),"","variation")</f>
        <v>variation</v>
      </c>
      <c r="AA59" s="36" t="str">
        <f>IF(ISBLANK(Values!E58),"",Values!$B$20)</f>
        <v>PartialUpdate</v>
      </c>
      <c r="AB59" s="1" t="str">
        <f>IF(ISBLANK(Values!E58),"",Values!$B$29)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9" s="41" t="str">
        <f>IF(ISBLANK(Values!E58),"",IF(Values!I58,Values!$B$23,Values!$B$33))</f>
        <v>👉 REFORMADO: AHORRE DINERO - Reemplazo del teclado para portátil Lenovo, misma calidad que los teclados OEM. TellusRem es el distribuidor líder de teclados en el mundo desde 2011. Teclado de reemplazo perfecto, fácil de reemplazar e instalar.</v>
      </c>
      <c r="AJ59" s="42" t="str">
        <f>IF(ISBLANK(Values!E58),"",Values!$B$24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9" s="1" t="str">
        <f>IF(ISBLANK(Values!E58),"",Values!$B$25)</f>
        <v>♻️ PRODUCTO MEDIOAMBIENTAL - Compre reacondicionado, COMPRE VERDE. Reduzca más del 80% de dióxido de carbono comprando nuestros teclados reacondicionados, en comparación con obtener un teclado nuevo! Pieza de repuesto OEM perfecta para su teclado.</v>
      </c>
      <c r="AL59" s="1" t="str">
        <f>IF(ISBLANK(Values!E58),"",SUBSTITUTE(SUBSTITUTE(IF(Values!$J58, Values!$B$26, Values!$B$33), "{language}", Values!$H58), "{flag}", INDEX(options!$E$1:$E$20, Values!$V58)))</f>
        <v>👉 FORMATO – 🇵🇹 Lenovo T480s silver - PT con retroiluminación.</v>
      </c>
      <c r="AM59" s="1" t="str">
        <f>SUBSTITUTE(IF(ISBLANK(Values!E58),"",Values!$B$27),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9" s="28" t="str">
        <f>IF(ISBLANK(Values!E58),"",Values!H58)</f>
        <v>Lenovo T480s silver - PT</v>
      </c>
      <c r="AV59" s="1" t="str">
        <f>IF(ISBLANK(Values!E58),"",IF(Values!J58,"Backlit", "Non-Backlit"))</f>
        <v>Backlit</v>
      </c>
      <c r="AW59"/>
      <c r="BE59" s="27" t="str">
        <f>IF(ISBLANK(Values!E58),"","Professional Audience")</f>
        <v>Professional Audience</v>
      </c>
      <c r="BF59" s="27" t="str">
        <f>IF(ISBLANK(Values!E58),"","Consumer Audience")</f>
        <v>Consumer Audience</v>
      </c>
      <c r="BG59" s="27" t="str">
        <f>IF(ISBLANK(Values!E58),"","Adults")</f>
        <v>Adults</v>
      </c>
      <c r="BH59" s="27"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9" s="1" t="str">
        <f>IF(ISBLANK(Values!E58),"","No")</f>
        <v>No</v>
      </c>
      <c r="DA59" s="1" t="str">
        <f>IF(ISBLANK(Values!E58),"","No")</f>
        <v>No</v>
      </c>
      <c r="DO59" s="27" t="str">
        <f>IF(ISBLANK(Values!E58),"","Parts")</f>
        <v>Parts</v>
      </c>
      <c r="DP59" s="27" t="str">
        <f>IF(ISBLANK(Values!E58),"",Values!$B$31)</f>
        <v>6 meses de garantía después de la fecha de entrega. En caso de mal funcionamiento del teclado, se enviará una nueva unidad o una pieza de repuesto para el teclado del producto. En caso de clasificación de existencias, se emite un reembolso completo.</v>
      </c>
      <c r="DS59" s="31"/>
      <c r="DY59" t="str">
        <f>IF(ISBLANK(Values!$E58), "", "not_applicable")</f>
        <v>not_applicable</v>
      </c>
      <c r="DZ59" s="31"/>
      <c r="EA59" s="31"/>
      <c r="EB59" s="31"/>
      <c r="EC59" s="31"/>
      <c r="EI59" s="1" t="str">
        <f>IF(ISBLANK(Values!E58),"",Values!$B$31)</f>
        <v>6 meses de garantía después de la fecha de entrega. En caso de mal funcionamiento del teclado, se enviará una nueva unidad o una pieza de repuesto para el teclado del producto. En caso de clasificación de existencias, se emite un reembolso completo.</v>
      </c>
      <c r="ES59" s="1" t="str">
        <f>IF(ISBLANK(Values!E58),"","Amazon Tellus UPS")</f>
        <v>Amazon Tellus UPS</v>
      </c>
      <c r="EV59" s="3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computercomponent</v>
      </c>
      <c r="B60" s="38" t="str">
        <f>IF(ISBLANK(Values!E59),"",Values!F59)</f>
        <v>Lenovo T480s silver - SE/FI</v>
      </c>
      <c r="C60" s="32" t="str">
        <f>IF(ISBLANK(Values!E59),"","TellusRem")</f>
        <v>TellusRem</v>
      </c>
      <c r="D60" s="30">
        <f>IF(ISBLANK(Values!E59),"",Values!E59)</f>
        <v>5714401482161</v>
      </c>
      <c r="E60" s="31" t="str">
        <f>IF(ISBLANK(Values!E59),"","EAN")</f>
        <v>EAN</v>
      </c>
      <c r="F60" s="28" t="str">
        <f>IF(ISBLANK(Values!E59),"",IF(Values!J59, SUBSTITUTE(Values!$B$1, "{language}", Values!H59) &amp; " " &amp;Values!$B$3, SUBSTITUTE(Values!$B$2, "{language}", Values!$H59) &amp; " " &amp;Values!$B$3))</f>
        <v>Teclado de respuesto Lenovo T480s silver - SE/FI retroiluminado  para Lenovo Thinkpad T480s, T490, E490, L480, L490, L380, L390, L380 Yoga, L390 Yoga, E490, E480</v>
      </c>
      <c r="G60" s="32" t="str">
        <f>IF(ISBLANK(Values!E59),"",IF(Values!$B$20="PartialUpdate","","TellusRem"))</f>
        <v/>
      </c>
      <c r="H60" s="27" t="str">
        <f>IF(ISBLANK(Values!E59),"",Values!$B$16)</f>
        <v>computer-keyboards</v>
      </c>
      <c r="I60" s="27" t="str">
        <f>IF(ISBLANK(Values!E59),"","4730574031")</f>
        <v>4730574031</v>
      </c>
      <c r="J60" s="39" t="str">
        <f>IF(ISBLANK(Values!E59),"",Values!F59 )</f>
        <v>Lenovo T480s silver - SE/FI</v>
      </c>
      <c r="K60" s="29" t="str">
        <f>IF(IF(ISBLANK(Values!E59),"",IF(Values!J59, Values!$B$4, Values!$B$5))=0,"",IF(ISBLANK(Values!E59),"",IF(Values!J59, Values!$B$4, Values!$B$5)))</f>
        <v/>
      </c>
      <c r="L60" s="40">
        <f>IF(ISBLANK(Values!E59),"",IF($CO60="DEFAULT", Values!$B$18, ""))</f>
        <v>5</v>
      </c>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Child</v>
      </c>
      <c r="X60" s="32" t="str">
        <f>IF(ISBLANK(Values!E59),"",Values!$B$13)</f>
        <v>Lenovo T490 Parent</v>
      </c>
      <c r="Y60" s="39" t="str">
        <f>IF(ISBLANK(Values!E59),"","Size-Color")</f>
        <v>Size-Color</v>
      </c>
      <c r="Z60" s="32" t="str">
        <f>IF(ISBLANK(Values!E59),"","variation")</f>
        <v>variation</v>
      </c>
      <c r="AA60" s="36" t="str">
        <f>IF(ISBLANK(Values!E59),"",Values!$B$20)</f>
        <v>PartialUpdate</v>
      </c>
      <c r="AB60" s="1" t="str">
        <f>IF(ISBLANK(Values!E59),"",Values!$B$29)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0" s="41" t="str">
        <f>IF(ISBLANK(Values!E59),"",IF(Values!I59,Values!$B$23,Values!$B$33))</f>
        <v>👉 REFORMADO: AHORRE DINERO - Reemplazo del teclado para portátil Lenovo, misma calidad que los teclados OEM. TellusRem es el distribuidor líder de teclados en el mundo desde 2011. Teclado de reemplazo perfecto, fácil de reemplazar e instalar.</v>
      </c>
      <c r="AJ60" s="42" t="str">
        <f>IF(ISBLANK(Values!E59),"",Values!$B$24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0" s="1" t="str">
        <f>IF(ISBLANK(Values!E59),"",Values!$B$25)</f>
        <v>♻️ PRODUCTO MEDIOAMBIENTAL - Compre reacondicionado, COMPRE VERDE. Reduzca más del 80% de dióxido de carbono comprando nuestros teclados reacondicionados, en comparación con obtener un teclado nuevo! Pieza de repuesto OEM perfecta para su teclado.</v>
      </c>
      <c r="AL60" s="1" t="str">
        <f>IF(ISBLANK(Values!E59),"",SUBSTITUTE(SUBSTITUTE(IF(Values!$J59, Values!$B$26, Values!$B$33), "{language}", Values!$H59), "{flag}", INDEX(options!$E$1:$E$20, Values!$V59)))</f>
        <v>👉 FORMATO – 🇸🇪 🇫🇮 Lenovo T480s silver - SE/FI con retroiluminación.</v>
      </c>
      <c r="AM60" s="1" t="str">
        <f>SUBSTITUTE(IF(ISBLANK(Values!E59),"",Values!$B$27),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0" s="28" t="str">
        <f>IF(ISBLANK(Values!E59),"",Values!H59)</f>
        <v>Lenovo T480s silver - SE/FI</v>
      </c>
      <c r="AV60" s="1" t="str">
        <f>IF(ISBLANK(Values!E59),"",IF(Values!J59,"Backlit", "Non-Backlit"))</f>
        <v>Backlit</v>
      </c>
      <c r="AW60"/>
      <c r="BE60" s="27" t="str">
        <f>IF(ISBLANK(Values!E59),"","Professional Audience")</f>
        <v>Professional Audience</v>
      </c>
      <c r="BF60" s="27" t="str">
        <f>IF(ISBLANK(Values!E59),"","Consumer Audience")</f>
        <v>Consumer Audience</v>
      </c>
      <c r="BG60" s="27" t="str">
        <f>IF(ISBLANK(Values!E59),"","Adults")</f>
        <v>Adults</v>
      </c>
      <c r="BH60" s="27"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0" s="1" t="str">
        <f>IF(ISBLANK(Values!E59),"","No")</f>
        <v>No</v>
      </c>
      <c r="DA60" s="1" t="str">
        <f>IF(ISBLANK(Values!E59),"","No")</f>
        <v>No</v>
      </c>
      <c r="DO60" s="27" t="str">
        <f>IF(ISBLANK(Values!E59),"","Parts")</f>
        <v>Parts</v>
      </c>
      <c r="DP60" s="27" t="str">
        <f>IF(ISBLANK(Values!E59),"",Values!$B$31)</f>
        <v>6 meses de garantía después de la fecha de entrega. En caso de mal funcionamiento del teclado, se enviará una nueva unidad o una pieza de repuesto para el teclado del producto. En caso de clasificación de existencias, se emite un reembolso completo.</v>
      </c>
      <c r="DS60" s="31"/>
      <c r="DY60" t="str">
        <f>IF(ISBLANK(Values!$E59), "", "not_applicable")</f>
        <v>not_applicable</v>
      </c>
      <c r="DZ60" s="31"/>
      <c r="EA60" s="31"/>
      <c r="EB60" s="31"/>
      <c r="EC60" s="31"/>
      <c r="EI60" s="1" t="str">
        <f>IF(ISBLANK(Values!E59),"",Values!$B$31)</f>
        <v>6 meses de garantía después de la fecha de entrega. En caso de mal funcionamiento del teclado, se enviará una nueva unidad o una pieza de repuesto para el teclado del producto. En caso de clasificación de existencias, se emite un reembolso completo.</v>
      </c>
      <c r="ES60" s="1" t="str">
        <f>IF(ISBLANK(Values!E59),"","Amazon Tellus UPS")</f>
        <v>Amazon Tellus UPS</v>
      </c>
      <c r="EV60" s="3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computercomponent</v>
      </c>
      <c r="B61" s="38" t="str">
        <f>IF(ISBLANK(Values!E60),"",Values!F60)</f>
        <v>Lenovo T480s silver - CH</v>
      </c>
      <c r="C61" s="32" t="str">
        <f>IF(ISBLANK(Values!E60),"","TellusRem")</f>
        <v>TellusRem</v>
      </c>
      <c r="D61" s="30">
        <f>IF(ISBLANK(Values!E60),"",Values!E60)</f>
        <v>5714401482178</v>
      </c>
      <c r="E61" s="31" t="str">
        <f>IF(ISBLANK(Values!E60),"","EAN")</f>
        <v>EAN</v>
      </c>
      <c r="F61" s="28" t="str">
        <f>IF(ISBLANK(Values!E60),"",IF(Values!J60, SUBSTITUTE(Values!$B$1, "{language}", Values!H60) &amp; " " &amp;Values!$B$3, SUBSTITUTE(Values!$B$2, "{language}", Values!$H60) &amp; " " &amp;Values!$B$3))</f>
        <v>Teclado de respuesto Lenovo T480s silver - CH retroiluminado  para Lenovo Thinkpad T480s, T490, E490, L480, L490, L380, L390, L380 Yoga, L390 Yoga, E490, E480</v>
      </c>
      <c r="G61" s="32" t="str">
        <f>IF(ISBLANK(Values!E60),"",IF(Values!$B$20="PartialUpdate","","TellusRem"))</f>
        <v/>
      </c>
      <c r="H61" s="27" t="str">
        <f>IF(ISBLANK(Values!E60),"",Values!$B$16)</f>
        <v>computer-keyboards</v>
      </c>
      <c r="I61" s="27" t="str">
        <f>IF(ISBLANK(Values!E60),"","4730574031")</f>
        <v>4730574031</v>
      </c>
      <c r="J61" s="39" t="str">
        <f>IF(ISBLANK(Values!E60),"",Values!F60 )</f>
        <v>Lenovo T480s silver - CH</v>
      </c>
      <c r="K61" s="29" t="str">
        <f>IF(IF(ISBLANK(Values!E60),"",IF(Values!J60, Values!$B$4, Values!$B$5))=0,"",IF(ISBLANK(Values!E60),"",IF(Values!J60, Values!$B$4, Values!$B$5)))</f>
        <v/>
      </c>
      <c r="L61" s="40">
        <f>IF(ISBLANK(Values!E60),"",IF($CO61="DEFAULT", Values!$B$18, ""))</f>
        <v>5</v>
      </c>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Child</v>
      </c>
      <c r="X61" s="32" t="str">
        <f>IF(ISBLANK(Values!E60),"",Values!$B$13)</f>
        <v>Lenovo T490 Parent</v>
      </c>
      <c r="Y61" s="39" t="str">
        <f>IF(ISBLANK(Values!E60),"","Size-Color")</f>
        <v>Size-Color</v>
      </c>
      <c r="Z61" s="32" t="str">
        <f>IF(ISBLANK(Values!E60),"","variation")</f>
        <v>variation</v>
      </c>
      <c r="AA61" s="36" t="str">
        <f>IF(ISBLANK(Values!E60),"",Values!$B$20)</f>
        <v>PartialUpdate</v>
      </c>
      <c r="AB61" s="1" t="str">
        <f>IF(ISBLANK(Values!E60),"",Values!$B$29)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1" s="41" t="str">
        <f>IF(ISBLANK(Values!E60),"",IF(Values!I60,Values!$B$23,Values!$B$33))</f>
        <v>👉 REFORMADO: AHORRE DINERO - Reemplazo del teclado para portátil Lenovo, misma calidad que los teclados OEM. TellusRem es el distribuidor líder de teclados en el mundo desde 2011. Teclado de reemplazo perfecto, fácil de reemplazar e instalar.</v>
      </c>
      <c r="AJ61" s="42" t="str">
        <f>IF(ISBLANK(Values!E60),"",Values!$B$24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1" s="1" t="str">
        <f>IF(ISBLANK(Values!E60),"",Values!$B$25)</f>
        <v>♻️ PRODUCTO MEDIOAMBIENTAL - Compre reacondicionado, COMPRE VERDE. Reduzca más del 80% de dióxido de carbono comprando nuestros teclados reacondicionados, en comparación con obtener un teclado nuevo! Pieza de repuesto OEM perfecta para su teclado.</v>
      </c>
      <c r="AL61" s="1" t="str">
        <f>IF(ISBLANK(Values!E60),"",SUBSTITUTE(SUBSTITUTE(IF(Values!$J60, Values!$B$26, Values!$B$33), "{language}", Values!$H60), "{flag}", INDEX(options!$E$1:$E$20, Values!$V60)))</f>
        <v>👉 FORMATO – 🇨🇭 Lenovo T480s silver - CH con retroiluminación.</v>
      </c>
      <c r="AM61" s="1" t="str">
        <f>SUBSTITUTE(IF(ISBLANK(Values!E60),"",Values!$B$27),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1" s="28" t="str">
        <f>IF(ISBLANK(Values!E60),"",Values!H60)</f>
        <v>Lenovo T480s silver - CH</v>
      </c>
      <c r="AV61" s="1" t="str">
        <f>IF(ISBLANK(Values!E60),"",IF(Values!J60,"Backlit", "Non-Backlit"))</f>
        <v>Backlit</v>
      </c>
      <c r="AW61"/>
      <c r="BE61" s="27" t="str">
        <f>IF(ISBLANK(Values!E60),"","Professional Audience")</f>
        <v>Professional Audience</v>
      </c>
      <c r="BF61" s="27" t="str">
        <f>IF(ISBLANK(Values!E60),"","Consumer Audience")</f>
        <v>Consumer Audience</v>
      </c>
      <c r="BG61" s="27" t="str">
        <f>IF(ISBLANK(Values!E60),"","Adults")</f>
        <v>Adults</v>
      </c>
      <c r="BH61" s="27"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1" s="1" t="str">
        <f>IF(ISBLANK(Values!E60),"","No")</f>
        <v>No</v>
      </c>
      <c r="DA61" s="1" t="str">
        <f>IF(ISBLANK(Values!E60),"","No")</f>
        <v>No</v>
      </c>
      <c r="DO61" s="27" t="str">
        <f>IF(ISBLANK(Values!E60),"","Parts")</f>
        <v>Parts</v>
      </c>
      <c r="DP61" s="27" t="str">
        <f>IF(ISBLANK(Values!E60),"",Values!$B$31)</f>
        <v>6 meses de garantía después de la fecha de entrega. En caso de mal funcionamiento del teclado, se enviará una nueva unidad o una pieza de repuesto para el teclado del producto. En caso de clasificación de existencias, se emite un reembolso completo.</v>
      </c>
      <c r="DS61" s="31"/>
      <c r="DY61" t="str">
        <f>IF(ISBLANK(Values!$E60), "", "not_applicable")</f>
        <v>not_applicable</v>
      </c>
      <c r="DZ61" s="31"/>
      <c r="EA61" s="31"/>
      <c r="EB61" s="31"/>
      <c r="EC61" s="31"/>
      <c r="EI61" s="1" t="str">
        <f>IF(ISBLANK(Values!E60),"",Values!$B$31)</f>
        <v>6 meses de garantía después de la fecha de entrega. En caso de mal funcionamiento del teclado, se enviará una nueva unidad o una pieza de repuesto para el teclado del producto. En caso de clasificación de existencias, se emite un reembolso completo.</v>
      </c>
      <c r="ES61" s="1" t="str">
        <f>IF(ISBLANK(Values!E60),"","Amazon Tellus UPS")</f>
        <v>Amazon Tellus UPS</v>
      </c>
      <c r="EV61" s="3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computercomponent</v>
      </c>
      <c r="B62" s="38" t="str">
        <f>IF(ISBLANK(Values!E61),"",Values!F61)</f>
        <v>Lenovo T480s silver - US INT</v>
      </c>
      <c r="C62" s="32" t="str">
        <f>IF(ISBLANK(Values!E61),"","TellusRem")</f>
        <v>TellusRem</v>
      </c>
      <c r="D62" s="30">
        <f>IF(ISBLANK(Values!E61),"",Values!E61)</f>
        <v>5714401482185</v>
      </c>
      <c r="E62" s="31" t="str">
        <f>IF(ISBLANK(Values!E61),"","EAN")</f>
        <v>EAN</v>
      </c>
      <c r="F62" s="28" t="str">
        <f>IF(ISBLANK(Values!E61),"",IF(Values!J61, SUBSTITUTE(Values!$B$1, "{language}", Values!H61) &amp; " " &amp;Values!$B$3, SUBSTITUTE(Values!$B$2, "{language}", Values!$H61) &amp; " " &amp;Values!$B$3))</f>
        <v>Teclado de respuesto Lenovo T480s silver - US INT retroiluminado  para Lenovo Thinkpad T480s, T490, E490, L480, L490, L380, L390, L380 Yoga, L390 Yoga, E490, E480</v>
      </c>
      <c r="G62" s="32" t="str">
        <f>IF(ISBLANK(Values!E61),"",IF(Values!$B$20="PartialUpdate","","TellusRem"))</f>
        <v/>
      </c>
      <c r="H62" s="27" t="str">
        <f>IF(ISBLANK(Values!E61),"",Values!$B$16)</f>
        <v>computer-keyboards</v>
      </c>
      <c r="I62" s="27" t="str">
        <f>IF(ISBLANK(Values!E61),"","4730574031")</f>
        <v>4730574031</v>
      </c>
      <c r="J62" s="39" t="str">
        <f>IF(ISBLANK(Values!E61),"",Values!F61 )</f>
        <v>Lenovo T480s silver - US INT</v>
      </c>
      <c r="K62" s="29" t="str">
        <f>IF(IF(ISBLANK(Values!E61),"",IF(Values!J61, Values!$B$4, Values!$B$5))=0,"",IF(ISBLANK(Values!E61),"",IF(Values!J61, Values!$B$4, Values!$B$5)))</f>
        <v/>
      </c>
      <c r="L62" s="40">
        <f>IF(ISBLANK(Values!E61),"",IF($CO62="DEFAULT", Values!$B$18, ""))</f>
        <v>5</v>
      </c>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Child</v>
      </c>
      <c r="X62" s="32" t="str">
        <f>IF(ISBLANK(Values!E61),"",Values!$B$13)</f>
        <v>Lenovo T490 Parent</v>
      </c>
      <c r="Y62" s="39" t="str">
        <f>IF(ISBLANK(Values!E61),"","Size-Color")</f>
        <v>Size-Color</v>
      </c>
      <c r="Z62" s="32" t="str">
        <f>IF(ISBLANK(Values!E61),"","variation")</f>
        <v>variation</v>
      </c>
      <c r="AA62" s="36" t="str">
        <f>IF(ISBLANK(Values!E61),"",Values!$B$20)</f>
        <v>PartialUpdate</v>
      </c>
      <c r="AB62" s="1" t="str">
        <f>IF(ISBLANK(Values!E61),"",Values!$B$29)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2" s="41" t="str">
        <f>IF(ISBLANK(Values!E61),"",IF(Values!I61,Values!$B$23,Values!$B$33))</f>
        <v>👉 REFORMADO: AHORRE DINERO - Reemplazo del teclado para portátil Lenovo, misma calidad que los teclados OEM. TellusRem es el distribuidor líder de teclados en el mundo desde 2011. Teclado de reemplazo perfecto, fácil de reemplazar e instalar.</v>
      </c>
      <c r="AJ62" s="42" t="str">
        <f>IF(ISBLANK(Values!E61),"",Values!$B$24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2" s="1" t="str">
        <f>IF(ISBLANK(Values!E61),"",Values!$B$25)</f>
        <v>♻️ PRODUCTO MEDIOAMBIENTAL - Compre reacondicionado, COMPRE VERDE. Reduzca más del 80% de dióxido de carbono comprando nuestros teclados reacondicionados, en comparación con obtener un teclado nuevo! Pieza de repuesto OEM perfecta para su teclado.</v>
      </c>
      <c r="AL62" s="1" t="str">
        <f>IF(ISBLANK(Values!E61),"",SUBSTITUTE(SUBSTITUTE(IF(Values!$J61, Values!$B$26, Values!$B$33), "{language}", Values!$H61), "{flag}", INDEX(options!$E$1:$E$20, Values!$V61)))</f>
        <v>👉 FORMATO – 🇺🇸 with € symbol Lenovo T480s silver - US INT con retroiluminación.</v>
      </c>
      <c r="AM62" s="1" t="str">
        <f>SUBSTITUTE(IF(ISBLANK(Values!E61),"",Values!$B$27),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2" s="28" t="str">
        <f>IF(ISBLANK(Values!E61),"",Values!H61)</f>
        <v>Lenovo T480s silver - US INT</v>
      </c>
      <c r="AV62" s="1" t="str">
        <f>IF(ISBLANK(Values!E61),"",IF(Values!J61,"Backlit", "Non-Backlit"))</f>
        <v>Backlit</v>
      </c>
      <c r="AW62"/>
      <c r="BE62" s="27" t="str">
        <f>IF(ISBLANK(Values!E61),"","Professional Audience")</f>
        <v>Professional Audience</v>
      </c>
      <c r="BF62" s="27" t="str">
        <f>IF(ISBLANK(Values!E61),"","Consumer Audience")</f>
        <v>Consumer Audience</v>
      </c>
      <c r="BG62" s="27" t="str">
        <f>IF(ISBLANK(Values!E61),"","Adults")</f>
        <v>Adults</v>
      </c>
      <c r="BH62" s="27"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2" s="1" t="str">
        <f>IF(ISBLANK(Values!E61),"","No")</f>
        <v>No</v>
      </c>
      <c r="DA62" s="1" t="str">
        <f>IF(ISBLANK(Values!E61),"","No")</f>
        <v>No</v>
      </c>
      <c r="DO62" s="27" t="str">
        <f>IF(ISBLANK(Values!E61),"","Parts")</f>
        <v>Parts</v>
      </c>
      <c r="DP62" s="27" t="str">
        <f>IF(ISBLANK(Values!E61),"",Values!$B$31)</f>
        <v>6 meses de garantía después de la fecha de entrega. En caso de mal funcionamiento del teclado, se enviará una nueva unidad o una pieza de repuesto para el teclado del producto. En caso de clasificación de existencias, se emite un reembolso completo.</v>
      </c>
      <c r="DS62" s="31"/>
      <c r="DY62" t="str">
        <f>IF(ISBLANK(Values!$E61), "", "not_applicable")</f>
        <v>not_applicable</v>
      </c>
      <c r="DZ62" s="31"/>
      <c r="EA62" s="31"/>
      <c r="EB62" s="31"/>
      <c r="EC62" s="31"/>
      <c r="EI62" s="1" t="str">
        <f>IF(ISBLANK(Values!E61),"",Values!$B$31)</f>
        <v>6 meses de garantía después de la fecha de entrega. En caso de mal funcionamiento del teclado, se enviará una nueva unidad o una pieza de repuesto para el teclado del producto. En caso de clasificación de existencias, se emite un reembolso completo.</v>
      </c>
      <c r="ES62" s="1" t="str">
        <f>IF(ISBLANK(Values!E61),"","Amazon Tellus UPS")</f>
        <v>Amazon Tellus UPS</v>
      </c>
      <c r="EV62" s="3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computercomponent</v>
      </c>
      <c r="B63" s="38" t="str">
        <f>IF(ISBLANK(Values!E62),"",Values!F62)</f>
        <v>Lenovo T480s silver - RUS</v>
      </c>
      <c r="C63" s="32" t="str">
        <f>IF(ISBLANK(Values!E62),"","TellusRem")</f>
        <v>TellusRem</v>
      </c>
      <c r="D63" s="30">
        <f>IF(ISBLANK(Values!E62),"",Values!E62)</f>
        <v>5714401482192</v>
      </c>
      <c r="E63" s="31" t="str">
        <f>IF(ISBLANK(Values!E62),"","EAN")</f>
        <v>EAN</v>
      </c>
      <c r="F63" s="28" t="str">
        <f>IF(ISBLANK(Values!E62),"",IF(Values!J62, SUBSTITUTE(Values!$B$1, "{language}", Values!H62) &amp; " " &amp;Values!$B$3, SUBSTITUTE(Values!$B$2, "{language}", Values!$H62) &amp; " " &amp;Values!$B$3))</f>
        <v>Teclado de respuesto Lenovo T480s silver - RUS retroiluminado  para Lenovo Thinkpad T480s, T490, E490, L480, L490, L380, L390, L380 Yoga, L390 Yoga, E490, E480</v>
      </c>
      <c r="G63" s="32" t="str">
        <f>IF(ISBLANK(Values!E62),"",IF(Values!$B$20="PartialUpdate","","TellusRem"))</f>
        <v/>
      </c>
      <c r="H63" s="27" t="str">
        <f>IF(ISBLANK(Values!E62),"",Values!$B$16)</f>
        <v>computer-keyboards</v>
      </c>
      <c r="I63" s="27" t="str">
        <f>IF(ISBLANK(Values!E62),"","4730574031")</f>
        <v>4730574031</v>
      </c>
      <c r="J63" s="39" t="str">
        <f>IF(ISBLANK(Values!E62),"",Values!F62 )</f>
        <v>Lenovo T480s silver - RUS</v>
      </c>
      <c r="K63" s="29" t="str">
        <f>IF(IF(ISBLANK(Values!E62),"",IF(Values!J62, Values!$B$4, Values!$B$5))=0,"",IF(ISBLANK(Values!E62),"",IF(Values!J62, Values!$B$4, Values!$B$5)))</f>
        <v/>
      </c>
      <c r="L63" s="40">
        <f>IF(ISBLANK(Values!E62),"",IF($CO63="DEFAULT", Values!$B$18, ""))</f>
        <v>5</v>
      </c>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Child</v>
      </c>
      <c r="X63" s="32" t="str">
        <f>IF(ISBLANK(Values!E62),"",Values!$B$13)</f>
        <v>Lenovo T490 Parent</v>
      </c>
      <c r="Y63" s="39" t="str">
        <f>IF(ISBLANK(Values!E62),"","Size-Color")</f>
        <v>Size-Color</v>
      </c>
      <c r="Z63" s="32" t="str">
        <f>IF(ISBLANK(Values!E62),"","variation")</f>
        <v>variation</v>
      </c>
      <c r="AA63" s="36" t="str">
        <f>IF(ISBLANK(Values!E62),"",Values!$B$20)</f>
        <v>PartialUpdate</v>
      </c>
      <c r="AB63" s="1" t="str">
        <f>IF(ISBLANK(Values!E62),"",Values!$B$29)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3" s="41" t="str">
        <f>IF(ISBLANK(Values!E62),"",IF(Values!I62,Values!$B$23,Values!$B$33))</f>
        <v>👉 REFORMADO: AHORRE DINERO - Reemplazo del teclado para portátil Lenovo, misma calidad que los teclados OEM. TellusRem es el distribuidor líder de teclados en el mundo desde 2011. Teclado de reemplazo perfecto, fácil de reemplazar e instalar.</v>
      </c>
      <c r="AJ63" s="42" t="str">
        <f>IF(ISBLANK(Values!E62),"",Values!$B$24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3" s="1" t="str">
        <f>IF(ISBLANK(Values!E62),"",Values!$B$25)</f>
        <v>♻️ PRODUCTO MEDIOAMBIENTAL - Compre reacondicionado, COMPRE VERDE. Reduzca más del 80% de dióxido de carbono comprando nuestros teclados reacondicionados, en comparación con obtener un teclado nuevo! Pieza de repuesto OEM perfecta para su teclado.</v>
      </c>
      <c r="AL63" s="1" t="str">
        <f>IF(ISBLANK(Values!E62),"",SUBSTITUTE(SUBSTITUTE(IF(Values!$J62, Values!$B$26, Values!$B$33), "{language}", Values!$H62), "{flag}", INDEX(options!$E$1:$E$20, Values!$V62)))</f>
        <v>👉 FORMATO – 🇷🇺 Lenovo T480s silver - RUS con retroiluminación.</v>
      </c>
      <c r="AM63" s="1" t="str">
        <f>SUBSTITUTE(IF(ISBLANK(Values!E62),"",Values!$B$27),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3" s="28" t="str">
        <f>IF(ISBLANK(Values!E62),"",Values!H62)</f>
        <v>Lenovo T480s silver - RUS</v>
      </c>
      <c r="AV63" s="1" t="str">
        <f>IF(ISBLANK(Values!E62),"",IF(Values!J62,"Backlit", "Non-Backlit"))</f>
        <v>Backlit</v>
      </c>
      <c r="AW63"/>
      <c r="BE63" s="27" t="str">
        <f>IF(ISBLANK(Values!E62),"","Professional Audience")</f>
        <v>Professional Audience</v>
      </c>
      <c r="BF63" s="27" t="str">
        <f>IF(ISBLANK(Values!E62),"","Consumer Audience")</f>
        <v>Consumer Audience</v>
      </c>
      <c r="BG63" s="27" t="str">
        <f>IF(ISBLANK(Values!E62),"","Adults")</f>
        <v>Adults</v>
      </c>
      <c r="BH63" s="27"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3" s="1" t="str">
        <f>IF(ISBLANK(Values!E62),"","No")</f>
        <v>No</v>
      </c>
      <c r="DA63" s="1" t="str">
        <f>IF(ISBLANK(Values!E62),"","No")</f>
        <v>No</v>
      </c>
      <c r="DO63" s="27" t="str">
        <f>IF(ISBLANK(Values!E62),"","Parts")</f>
        <v>Parts</v>
      </c>
      <c r="DP63" s="27" t="str">
        <f>IF(ISBLANK(Values!E62),"",Values!$B$31)</f>
        <v>6 meses de garantía después de la fecha de entrega. En caso de mal funcionamiento del teclado, se enviará una nueva unidad o una pieza de repuesto para el teclado del producto. En caso de clasificación de existencias, se emite un reembolso completo.</v>
      </c>
      <c r="DS63" s="31"/>
      <c r="DY63" t="str">
        <f>IF(ISBLANK(Values!$E62), "", "not_applicable")</f>
        <v>not_applicable</v>
      </c>
      <c r="DZ63" s="31"/>
      <c r="EA63" s="31"/>
      <c r="EB63" s="31"/>
      <c r="EC63" s="31"/>
      <c r="EI63" s="1" t="str">
        <f>IF(ISBLANK(Values!E62),"",Values!$B$31)</f>
        <v>6 meses de garantía después de la fecha de entrega. En caso de mal funcionamiento del teclado, se enviará una nueva unidad o una pieza de repuesto para el teclado del producto. En caso de clasificación de existencias, se emite un reembolso completo.</v>
      </c>
      <c r="ES63" s="1" t="str">
        <f>IF(ISBLANK(Values!E62),"","Amazon Tellus UPS")</f>
        <v>Amazon Tellus UPS</v>
      </c>
      <c r="EV63" s="3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computercomponent</v>
      </c>
      <c r="B64" s="38" t="str">
        <f>IF(ISBLANK(Values!E63),"",Values!F63)</f>
        <v>Lenovo T480s silver - US</v>
      </c>
      <c r="C64" s="32" t="str">
        <f>IF(ISBLANK(Values!E63),"","TellusRem")</f>
        <v>TellusRem</v>
      </c>
      <c r="D64" s="30">
        <f>IF(ISBLANK(Values!E63),"",Values!E63)</f>
        <v>5714401482208</v>
      </c>
      <c r="E64" s="31" t="str">
        <f>IF(ISBLANK(Values!E63),"","EAN")</f>
        <v>EAN</v>
      </c>
      <c r="F64" s="28" t="str">
        <f>IF(ISBLANK(Values!E63),"",IF(Values!J63, SUBSTITUTE(Values!$B$1, "{language}", Values!H63) &amp; " " &amp;Values!$B$3, SUBSTITUTE(Values!$B$2, "{language}", Values!$H63) &amp; " " &amp;Values!$B$3))</f>
        <v>Teclado de respuesto Lenovo T480s silver - US retroiluminado  para Lenovo Thinkpad T480s, T490, E490, L480, L490, L380, L390, L380 Yoga, L390 Yoga, E490, E480</v>
      </c>
      <c r="G64" s="32" t="str">
        <f>IF(ISBLANK(Values!E63),"",IF(Values!$B$20="PartialUpdate","","TellusRem"))</f>
        <v/>
      </c>
      <c r="H64" s="27" t="str">
        <f>IF(ISBLANK(Values!E63),"",Values!$B$16)</f>
        <v>computer-keyboards</v>
      </c>
      <c r="I64" s="27" t="str">
        <f>IF(ISBLANK(Values!E63),"","4730574031")</f>
        <v>4730574031</v>
      </c>
      <c r="J64" s="39" t="str">
        <f>IF(ISBLANK(Values!E63),"",Values!F63 )</f>
        <v>Lenovo T480s silver - US</v>
      </c>
      <c r="K64" s="29" t="str">
        <f>IF(IF(ISBLANK(Values!E63),"",IF(Values!J63, Values!$B$4, Values!$B$5))=0,"",IF(ISBLANK(Values!E63),"",IF(Values!J63, Values!$B$4, Values!$B$5)))</f>
        <v/>
      </c>
      <c r="L64" s="40">
        <f>IF(ISBLANK(Values!E63),"",IF($CO64="DEFAULT", Values!$B$18, ""))</f>
        <v>5</v>
      </c>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Child</v>
      </c>
      <c r="X64" s="32" t="str">
        <f>IF(ISBLANK(Values!E63),"",Values!$B$13)</f>
        <v>Lenovo T490 Parent</v>
      </c>
      <c r="Y64" s="39" t="str">
        <f>IF(ISBLANK(Values!E63),"","Size-Color")</f>
        <v>Size-Color</v>
      </c>
      <c r="Z64" s="32" t="str">
        <f>IF(ISBLANK(Values!E63),"","variation")</f>
        <v>variation</v>
      </c>
      <c r="AA64" s="36" t="str">
        <f>IF(ISBLANK(Values!E63),"",Values!$B$20)</f>
        <v>PartialUpdate</v>
      </c>
      <c r="AB64" s="1" t="str">
        <f>IF(ISBLANK(Values!E63),"",Values!$B$29)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4" s="41" t="str">
        <f>IF(ISBLANK(Values!E63),"",IF(Values!I63,Values!$B$23,Values!$B$33))</f>
        <v>👉 REFORMADO: AHORRE DINERO - Reemplazo del teclado para portátil Lenovo, misma calidad que los teclados OEM. TellusRem es el distribuidor líder de teclados en el mundo desde 2011. Teclado de reemplazo perfecto, fácil de reemplazar e instalar.</v>
      </c>
      <c r="AJ64" s="42" t="str">
        <f>IF(ISBLANK(Values!E63),"",Values!$B$24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4" s="1" t="str">
        <f>IF(ISBLANK(Values!E63),"",Values!$B$25)</f>
        <v>♻️ PRODUCTO MEDIOAMBIENTAL - Compre reacondicionado, COMPRE VERDE. Reduzca más del 80% de dióxido de carbono comprando nuestros teclados reacondicionados, en comparación con obtener un teclado nuevo! Pieza de repuesto OEM perfecta para su teclado.</v>
      </c>
      <c r="AL64" s="1" t="str">
        <f>IF(ISBLANK(Values!E63),"",SUBSTITUTE(SUBSTITUTE(IF(Values!$J63, Values!$B$26, Values!$B$33), "{language}", Values!$H63), "{flag}", INDEX(options!$E$1:$E$20, Values!$V63)))</f>
        <v>👉 FORMATO – 🇺🇸 Lenovo T480s silver - US con retroiluminación.</v>
      </c>
      <c r="AM64" s="1" t="str">
        <f>SUBSTITUTE(IF(ISBLANK(Values!E63),"",Values!$B$27),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4" s="28" t="str">
        <f>IF(ISBLANK(Values!E63),"",Values!H63)</f>
        <v>Lenovo T480s silver - US</v>
      </c>
      <c r="AV64" s="1" t="str">
        <f>IF(ISBLANK(Values!E63),"",IF(Values!J63,"Backlit", "Non-Backlit"))</f>
        <v>Backlit</v>
      </c>
      <c r="AW64"/>
      <c r="BE64" s="27" t="str">
        <f>IF(ISBLANK(Values!E63),"","Professional Audience")</f>
        <v>Professional Audience</v>
      </c>
      <c r="BF64" s="27" t="str">
        <f>IF(ISBLANK(Values!E63),"","Consumer Audience")</f>
        <v>Consumer Audience</v>
      </c>
      <c r="BG64" s="27" t="str">
        <f>IF(ISBLANK(Values!E63),"","Adults")</f>
        <v>Adults</v>
      </c>
      <c r="BH64" s="27"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4" s="1" t="str">
        <f>IF(ISBLANK(Values!E63),"","No")</f>
        <v>No</v>
      </c>
      <c r="DA64" s="1" t="str">
        <f>IF(ISBLANK(Values!E63),"","No")</f>
        <v>No</v>
      </c>
      <c r="DO64" s="27" t="str">
        <f>IF(ISBLANK(Values!E63),"","Parts")</f>
        <v>Parts</v>
      </c>
      <c r="DP64" s="27" t="str">
        <f>IF(ISBLANK(Values!E63),"",Values!$B$31)</f>
        <v>6 meses de garantía después de la fecha de entrega. En caso de mal funcionamiento del teclado, se enviará una nueva unidad o una pieza de repuesto para el teclado del producto. En caso de clasificación de existencias, se emite un reembolso completo.</v>
      </c>
      <c r="DS64" s="31"/>
      <c r="DY64" t="str">
        <f>IF(ISBLANK(Values!$E63), "", "not_applicable")</f>
        <v>not_applicable</v>
      </c>
      <c r="DZ64" s="31"/>
      <c r="EA64" s="31"/>
      <c r="EB64" s="31"/>
      <c r="EC64" s="31"/>
      <c r="EI64" s="1" t="str">
        <f>IF(ISBLANK(Values!E63),"",Values!$B$31)</f>
        <v>6 meses de garantía después de la fecha de entrega. En caso de mal funcionamiento del teclado, se enviará una nueva unidad o una pieza de repuesto para el teclado del producto. En caso de clasificación de existencias, se emite un reembolso completo.</v>
      </c>
      <c r="ES64" s="1" t="str">
        <f>IF(ISBLANK(Values!E63),"","Amazon Tellus UPS")</f>
        <v>Amazon Tellus UPS</v>
      </c>
      <c r="EV64" s="3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computercomponent</v>
      </c>
      <c r="B65" s="38" t="str">
        <f>IF(ISBLANK(Values!E64),"",Values!F64)</f>
        <v>Lenovo T480s Regular Silver - DE</v>
      </c>
      <c r="C65" s="32" t="str">
        <f>IF(ISBLANK(Values!E64),"","TellusRem")</f>
        <v>TellusRem</v>
      </c>
      <c r="D65" s="30">
        <f>IF(ISBLANK(Values!E64),"",Values!E64)</f>
        <v>5714401483014</v>
      </c>
      <c r="E65" s="31" t="str">
        <f>IF(ISBLANK(Values!E64),"","EAN")</f>
        <v>EAN</v>
      </c>
      <c r="F65" s="28" t="str">
        <f>IF(ISBLANK(Values!E64),"",IF(Values!J64, SUBSTITUTE(Values!$B$1, "{language}", Values!H64) &amp; " " &amp;Values!$B$3, SUBSTITUTE(Values!$B$2, "{language}", Values!$H64) &amp; " " &amp;Values!$B$3))</f>
        <v>Teclado de respuesto Lenovo T480s Regular Silver - DE sin retroiluminación  para Lenovo Thinkpad T480s, T490, E490, L480, L490, L380, L390, L380 Yoga, L390 Yoga, E490, E480</v>
      </c>
      <c r="G65" s="32" t="str">
        <f>IF(ISBLANK(Values!E64),"",IF(Values!$B$20="PartialUpdate","","TellusRem"))</f>
        <v/>
      </c>
      <c r="H65" s="27" t="str">
        <f>IF(ISBLANK(Values!E64),"",Values!$B$16)</f>
        <v>computer-keyboards</v>
      </c>
      <c r="I65" s="27" t="str">
        <f>IF(ISBLANK(Values!E64),"","4730574031")</f>
        <v>4730574031</v>
      </c>
      <c r="J65" s="39" t="str">
        <f>IF(ISBLANK(Values!E64),"",Values!F64 )</f>
        <v>Lenovo T480s Regular Silver - DE</v>
      </c>
      <c r="K65" s="29" t="str">
        <f>IF(IF(ISBLANK(Values!E64),"",IF(Values!J64, Values!$B$4, Values!$B$5))=0,"",IF(ISBLANK(Values!E64),"",IF(Values!J64, Values!$B$4, Values!$B$5)))</f>
        <v/>
      </c>
      <c r="L65" s="40" t="str">
        <f>IF(ISBLANK(Values!E64),"",IF($CO65="DEFAULT", Values!$B$18, ""))</f>
        <v/>
      </c>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Child</v>
      </c>
      <c r="X65" s="32" t="str">
        <f>IF(ISBLANK(Values!E64),"",Values!$B$13)</f>
        <v>Lenovo T490 Parent</v>
      </c>
      <c r="Y65" s="39" t="str">
        <f>IF(ISBLANK(Values!E64),"","Size-Color")</f>
        <v>Size-Color</v>
      </c>
      <c r="Z65" s="32" t="str">
        <f>IF(ISBLANK(Values!E64),"","variation")</f>
        <v>variation</v>
      </c>
      <c r="AA65" s="36" t="str">
        <f>IF(ISBLANK(Values!E64),"",Values!$B$20)</f>
        <v>PartialUpdate</v>
      </c>
      <c r="AB65" s="1" t="str">
        <f>IF(ISBLANK(Values!E64),"",Values!$B$29)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5" s="41" t="str">
        <f>IF(ISBLANK(Values!E64),"",IF(Values!I64,Values!$B$23,Values!$B$33))</f>
        <v>👉 REFORMADO: AHORRE DINERO - Reemplazo del teclado para portátil Lenovo, misma calidad que los teclados OEM. TellusRem es el distribuidor líder de teclados en el mundo desde 2011. Teclado de reemplazo perfecto, fácil de reemplazar e instalar.</v>
      </c>
      <c r="AJ65" s="42" t="str">
        <f>IF(ISBLANK(Values!E64),"",Values!$B$24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5" s="1" t="str">
        <f>IF(ISBLANK(Values!E64),"",Values!$B$25)</f>
        <v>♻️ PRODUCTO MEDIOAMBIENTAL - Compre reacondicionado, COMPRE VERDE. Reduzca más del 80% de dióxido de carbono comprando nuestros teclados reacondicionados, en comparación con obtener un teclado nuevo! Pieza de repuesto OEM perfecta para su teclado.</v>
      </c>
      <c r="AL65" s="1" t="str">
        <f>IF(ISBLANK(Values!E64),"",SUBSTITUTE(SUBSTITUTE(IF(Values!$J64, Values!$B$26, Values!$B$33), "{language}", Values!$H64), "{flag}", INDEX(options!$E$1:$E$20, Values!$V64)))</f>
        <v>👉 FORMATO – 🇩🇪 Lenovo T480s Regular Silver - DE sin retroiluminación.</v>
      </c>
      <c r="AM65" s="1" t="str">
        <f>SUBSTITUTE(IF(ISBLANK(Values!E64),"",Values!$B$27),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5" s="28" t="str">
        <f>IF(ISBLANK(Values!E64),"",Values!H64)</f>
        <v>Lenovo T480s Regular Silver - DE</v>
      </c>
      <c r="AV65" s="1" t="str">
        <f>IF(ISBLANK(Values!E64),"",IF(Values!J64,"Backlit", "Non-Backlit"))</f>
        <v>Non-Backlit</v>
      </c>
      <c r="AW65"/>
      <c r="BE65" s="27" t="str">
        <f>IF(ISBLANK(Values!E64),"","Professional Audience")</f>
        <v>Professional Audience</v>
      </c>
      <c r="BF65" s="27" t="str">
        <f>IF(ISBLANK(Values!E64),"","Consumer Audience")</f>
        <v>Consumer Audience</v>
      </c>
      <c r="BG65" s="27" t="str">
        <f>IF(ISBLANK(Values!E64),"","Adults")</f>
        <v>Adults</v>
      </c>
      <c r="BH65" s="27"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5" s="1" t="str">
        <f>IF(ISBLANK(Values!E64),"","No")</f>
        <v>No</v>
      </c>
      <c r="DA65" s="1" t="str">
        <f>IF(ISBLANK(Values!E64),"","No")</f>
        <v>No</v>
      </c>
      <c r="DO65" s="27" t="str">
        <f>IF(ISBLANK(Values!E64),"","Parts")</f>
        <v>Parts</v>
      </c>
      <c r="DP65" s="27" t="str">
        <f>IF(ISBLANK(Values!E64),"",Values!$B$31)</f>
        <v>6 meses de garantía después de la fecha de entrega. En caso de mal funcionamiento del teclado, se enviará una nueva unidad o una pieza de repuesto para el teclado del producto. En caso de clasificación de existencias, se emite un reembolso completo.</v>
      </c>
      <c r="DS65" s="31"/>
      <c r="DY65" t="str">
        <f>IF(ISBLANK(Values!$E64), "", "not_applicable")</f>
        <v>not_applicable</v>
      </c>
      <c r="DZ65" s="31"/>
      <c r="EA65" s="31"/>
      <c r="EB65" s="31"/>
      <c r="EC65" s="31"/>
      <c r="EI65" s="1" t="str">
        <f>IF(ISBLANK(Values!E64),"",Values!$B$31)</f>
        <v>6 meses de garantía después de la fecha de entrega. En caso de mal funcionamiento del teclado, se enviará una nueva unidad o una pieza de repuesto para el teclado del producto. En caso de clasificación de existencias, se emite un reembolso completo.</v>
      </c>
      <c r="ES65" s="1" t="str">
        <f>IF(ISBLANK(Values!E64),"","Amazon Tellus UPS")</f>
        <v>Amazon Tellus UPS</v>
      </c>
      <c r="EV65" s="3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computercomponent</v>
      </c>
      <c r="B66" s="38" t="str">
        <f>IF(ISBLANK(Values!E65),"",Values!F65)</f>
        <v>Lenovo T480s Regular Silver - FR</v>
      </c>
      <c r="C66" s="32" t="str">
        <f>IF(ISBLANK(Values!E65),"","TellusRem")</f>
        <v>TellusRem</v>
      </c>
      <c r="D66" s="30">
        <f>IF(ISBLANK(Values!E65),"",Values!E65)</f>
        <v>5714401483021</v>
      </c>
      <c r="E66" s="31" t="str">
        <f>IF(ISBLANK(Values!E65),"","EAN")</f>
        <v>EAN</v>
      </c>
      <c r="F66" s="28" t="str">
        <f>IF(ISBLANK(Values!E65),"",IF(Values!J65, SUBSTITUTE(Values!$B$1, "{language}", Values!H65) &amp; " " &amp;Values!$B$3, SUBSTITUTE(Values!$B$2, "{language}", Values!$H65) &amp; " " &amp;Values!$B$3))</f>
        <v>Teclado de respuesto Lenovo T480s Regular Silver - FR sin retroiluminación  para Lenovo Thinkpad T480s, T490, E490, L480, L490, L380, L390, L380 Yoga, L390 Yoga, E490, E480</v>
      </c>
      <c r="G66" s="32" t="str">
        <f>IF(ISBLANK(Values!E65),"",IF(Values!$B$20="PartialUpdate","","TellusRem"))</f>
        <v/>
      </c>
      <c r="H66" s="27" t="str">
        <f>IF(ISBLANK(Values!E65),"",Values!$B$16)</f>
        <v>computer-keyboards</v>
      </c>
      <c r="I66" s="27" t="str">
        <f>IF(ISBLANK(Values!E65),"","4730574031")</f>
        <v>4730574031</v>
      </c>
      <c r="J66" s="39" t="str">
        <f>IF(ISBLANK(Values!E65),"",Values!F65 )</f>
        <v>Lenovo T480s Regular Silver - FR</v>
      </c>
      <c r="K66" s="29" t="str">
        <f>IF(IF(ISBLANK(Values!E65),"",IF(Values!J65, Values!$B$4, Values!$B$5))=0,"",IF(ISBLANK(Values!E65),"",IF(Values!J65, Values!$B$4, Values!$B$5)))</f>
        <v/>
      </c>
      <c r="L66" s="40" t="str">
        <f>IF(ISBLANK(Values!E65),"",IF($CO66="DEFAULT", Values!$B$18, ""))</f>
        <v/>
      </c>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Child</v>
      </c>
      <c r="X66" s="32" t="str">
        <f>IF(ISBLANK(Values!E65),"",Values!$B$13)</f>
        <v>Lenovo T490 Parent</v>
      </c>
      <c r="Y66" s="39" t="str">
        <f>IF(ISBLANK(Values!E65),"","Size-Color")</f>
        <v>Size-Color</v>
      </c>
      <c r="Z66" s="32" t="str">
        <f>IF(ISBLANK(Values!E65),"","variation")</f>
        <v>variation</v>
      </c>
      <c r="AA66" s="36" t="str">
        <f>IF(ISBLANK(Values!E65),"",Values!$B$20)</f>
        <v>PartialUpdate</v>
      </c>
      <c r="AB66" s="1" t="str">
        <f>IF(ISBLANK(Values!E65),"",Values!$B$29)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6" s="41" t="str">
        <f>IF(ISBLANK(Values!E65),"",IF(Values!I65,Values!$B$23,Values!$B$33))</f>
        <v>👉 REFORMADO: AHORRE DINERO - Reemplazo del teclado para portátil Lenovo, misma calidad que los teclados OEM. TellusRem es el distribuidor líder de teclados en el mundo desde 2011. Teclado de reemplazo perfecto, fácil de reemplazar e instalar.</v>
      </c>
      <c r="AJ66" s="42" t="str">
        <f>IF(ISBLANK(Values!E65),"",Values!$B$24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6" s="1" t="str">
        <f>IF(ISBLANK(Values!E65),"",Values!$B$25)</f>
        <v>♻️ PRODUCTO MEDIOAMBIENTAL - Compre reacondicionado, COMPRE VERDE. Reduzca más del 80% de dióxido de carbono comprando nuestros teclados reacondicionados, en comparación con obtener un teclado nuevo! Pieza de repuesto OEM perfecta para su teclado.</v>
      </c>
      <c r="AL66" s="1" t="str">
        <f>IF(ISBLANK(Values!E65),"",SUBSTITUTE(SUBSTITUTE(IF(Values!$J65, Values!$B$26, Values!$B$33), "{language}", Values!$H65), "{flag}", INDEX(options!$E$1:$E$20, Values!$V65)))</f>
        <v>👉 FORMATO – 🇫🇷 Lenovo T480s Regular Silver - FR sin retroiluminación.</v>
      </c>
      <c r="AM66" s="1" t="str">
        <f>SUBSTITUTE(IF(ISBLANK(Values!E65),"",Values!$B$27),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6" s="28" t="str">
        <f>IF(ISBLANK(Values!E65),"",Values!H65)</f>
        <v>Lenovo T480s Regular Silver - FR</v>
      </c>
      <c r="AV66" s="1" t="str">
        <f>IF(ISBLANK(Values!E65),"",IF(Values!J65,"Backlit", "Non-Backlit"))</f>
        <v>Non-Backlit</v>
      </c>
      <c r="AW66"/>
      <c r="BE66" s="27" t="str">
        <f>IF(ISBLANK(Values!E65),"","Professional Audience")</f>
        <v>Professional Audience</v>
      </c>
      <c r="BF66" s="27" t="str">
        <f>IF(ISBLANK(Values!E65),"","Consumer Audience")</f>
        <v>Consumer Audience</v>
      </c>
      <c r="BG66" s="27" t="str">
        <f>IF(ISBLANK(Values!E65),"","Adults")</f>
        <v>Adults</v>
      </c>
      <c r="BH66" s="27"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6" s="1" t="str">
        <f>IF(ISBLANK(Values!E65),"","No")</f>
        <v>No</v>
      </c>
      <c r="DA66" s="1" t="str">
        <f>IF(ISBLANK(Values!E65),"","No")</f>
        <v>No</v>
      </c>
      <c r="DO66" s="27" t="str">
        <f>IF(ISBLANK(Values!E65),"","Parts")</f>
        <v>Parts</v>
      </c>
      <c r="DP66" s="27" t="str">
        <f>IF(ISBLANK(Values!E65),"",Values!$B$31)</f>
        <v>6 meses de garantía después de la fecha de entrega. En caso de mal funcionamiento del teclado, se enviará una nueva unidad o una pieza de repuesto para el teclado del producto. En caso de clasificación de existencias, se emite un reembolso completo.</v>
      </c>
      <c r="DS66" s="31"/>
      <c r="DY66" t="str">
        <f>IF(ISBLANK(Values!$E65), "", "not_applicable")</f>
        <v>not_applicable</v>
      </c>
      <c r="DZ66" s="31"/>
      <c r="EA66" s="31"/>
      <c r="EB66" s="31"/>
      <c r="EC66" s="31"/>
      <c r="EI66" s="1" t="str">
        <f>IF(ISBLANK(Values!E65),"",Values!$B$31)</f>
        <v>6 meses de garantía después de la fecha de entrega. En caso de mal funcionamiento del teclado, se enviará una nueva unidad o una pieza de repuesto para el teclado del producto. En caso de clasificación de existencias, se emite un reembolso completo.</v>
      </c>
      <c r="ES66" s="1" t="str">
        <f>IF(ISBLANK(Values!E65),"","Amazon Tellus UPS")</f>
        <v>Amazon Tellus UPS</v>
      </c>
      <c r="EV66" s="3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computercomponent</v>
      </c>
      <c r="B67" s="38" t="str">
        <f>IF(ISBLANK(Values!E66),"",Values!F66)</f>
        <v>Lenovo T480s Regular Silver - IT</v>
      </c>
      <c r="C67" s="32" t="str">
        <f>IF(ISBLANK(Values!E66),"","TellusRem")</f>
        <v>TellusRem</v>
      </c>
      <c r="D67" s="30">
        <f>IF(ISBLANK(Values!E66),"",Values!E66)</f>
        <v>5714401483038</v>
      </c>
      <c r="E67" s="31" t="str">
        <f>IF(ISBLANK(Values!E66),"","EAN")</f>
        <v>EAN</v>
      </c>
      <c r="F67" s="28" t="str">
        <f>IF(ISBLANK(Values!E66),"",IF(Values!J66, SUBSTITUTE(Values!$B$1, "{language}", Values!H66) &amp; " " &amp;Values!$B$3, SUBSTITUTE(Values!$B$2, "{language}", Values!$H66) &amp; " " &amp;Values!$B$3))</f>
        <v>Teclado de respuesto Lenovo T480s Regular Silver - IT sin retroiluminación  para Lenovo Thinkpad T480s, T490, E490, L480, L490, L380, L390, L380 Yoga, L390 Yoga, E490, E480</v>
      </c>
      <c r="G67" s="32" t="str">
        <f>IF(ISBLANK(Values!E66),"",IF(Values!$B$20="PartialUpdate","","TellusRem"))</f>
        <v/>
      </c>
      <c r="H67" s="27" t="str">
        <f>IF(ISBLANK(Values!E66),"",Values!$B$16)</f>
        <v>computer-keyboards</v>
      </c>
      <c r="I67" s="27" t="str">
        <f>IF(ISBLANK(Values!E66),"","4730574031")</f>
        <v>4730574031</v>
      </c>
      <c r="J67" s="39" t="str">
        <f>IF(ISBLANK(Values!E66),"",Values!F66 )</f>
        <v>Lenovo T480s Regular Silver - IT</v>
      </c>
      <c r="K67" s="29" t="str">
        <f>IF(IF(ISBLANK(Values!E66),"",IF(Values!J66, Values!$B$4, Values!$B$5))=0,"",IF(ISBLANK(Values!E66),"",IF(Values!J66, Values!$B$4, Values!$B$5)))</f>
        <v/>
      </c>
      <c r="L67" s="40" t="str">
        <f>IF(ISBLANK(Values!E66),"",IF($CO67="DEFAULT", Values!$B$18, ""))</f>
        <v/>
      </c>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Child</v>
      </c>
      <c r="X67" s="32" t="str">
        <f>IF(ISBLANK(Values!E66),"",Values!$B$13)</f>
        <v>Lenovo T490 Parent</v>
      </c>
      <c r="Y67" s="39" t="str">
        <f>IF(ISBLANK(Values!E66),"","Size-Color")</f>
        <v>Size-Color</v>
      </c>
      <c r="Z67" s="32" t="str">
        <f>IF(ISBLANK(Values!E66),"","variation")</f>
        <v>variation</v>
      </c>
      <c r="AA67" s="36" t="str">
        <f>IF(ISBLANK(Values!E66),"",Values!$B$20)</f>
        <v>PartialUpdate</v>
      </c>
      <c r="AB67" s="1" t="str">
        <f>IF(ISBLANK(Values!E66),"",Values!$B$29)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7" s="41" t="str">
        <f>IF(ISBLANK(Values!E66),"",IF(Values!I66,Values!$B$23,Values!$B$33))</f>
        <v>👉 REFORMADO: AHORRE DINERO - Reemplazo del teclado para portátil Lenovo, misma calidad que los teclados OEM. TellusRem es el distribuidor líder de teclados en el mundo desde 2011. Teclado de reemplazo perfecto, fácil de reemplazar e instalar.</v>
      </c>
      <c r="AJ67" s="42" t="str">
        <f>IF(ISBLANK(Values!E66),"",Values!$B$24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7" s="1" t="str">
        <f>IF(ISBLANK(Values!E66),"",Values!$B$25)</f>
        <v>♻️ PRODUCTO MEDIOAMBIENTAL - Compre reacondicionado, COMPRE VERDE. Reduzca más del 80% de dióxido de carbono comprando nuestros teclados reacondicionados, en comparación con obtener un teclado nuevo! Pieza de repuesto OEM perfecta para su teclado.</v>
      </c>
      <c r="AL67" s="1" t="str">
        <f>IF(ISBLANK(Values!E66),"",SUBSTITUTE(SUBSTITUTE(IF(Values!$J66, Values!$B$26, Values!$B$33), "{language}", Values!$H66), "{flag}", INDEX(options!$E$1:$E$20, Values!$V66)))</f>
        <v>👉 FORMATO – 🇮🇹 Lenovo T480s Regular Silver - IT sin retroiluminación.</v>
      </c>
      <c r="AM67" s="1" t="str">
        <f>SUBSTITUTE(IF(ISBLANK(Values!E66),"",Values!$B$27),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7" s="28" t="str">
        <f>IF(ISBLANK(Values!E66),"",Values!H66)</f>
        <v>Lenovo T480s Regular Silver - IT</v>
      </c>
      <c r="AV67" s="1" t="str">
        <f>IF(ISBLANK(Values!E66),"",IF(Values!J66,"Backlit", "Non-Backlit"))</f>
        <v>Non-Backlit</v>
      </c>
      <c r="AW67"/>
      <c r="BE67" s="27" t="str">
        <f>IF(ISBLANK(Values!E66),"","Professional Audience")</f>
        <v>Professional Audience</v>
      </c>
      <c r="BF67" s="27" t="str">
        <f>IF(ISBLANK(Values!E66),"","Consumer Audience")</f>
        <v>Consumer Audience</v>
      </c>
      <c r="BG67" s="27" t="str">
        <f>IF(ISBLANK(Values!E66),"","Adults")</f>
        <v>Adults</v>
      </c>
      <c r="BH67" s="27"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Dinamarca</v>
      </c>
      <c r="CZ67" s="1" t="str">
        <f>IF(ISBLANK(Values!E66),"","No")</f>
        <v>No</v>
      </c>
      <c r="DA67" s="1" t="str">
        <f>IF(ISBLANK(Values!E66),"","No")</f>
        <v>No</v>
      </c>
      <c r="DO67" s="27" t="str">
        <f>IF(ISBLANK(Values!E66),"","Parts")</f>
        <v>Parts</v>
      </c>
      <c r="DP67" s="27" t="str">
        <f>IF(ISBLANK(Values!E66),"",Values!$B$31)</f>
        <v>6 meses de garantía después de la fecha de entrega. En caso de mal funcionamiento del teclado, se enviará una nueva unidad o una pieza de repuesto para el teclado del producto. En caso de clasificación de existencias, se emite un reembolso completo.</v>
      </c>
      <c r="DS67" s="31"/>
      <c r="DY67" t="str">
        <f>IF(ISBLANK(Values!$E66), "", "not_applicable")</f>
        <v>not_applicable</v>
      </c>
      <c r="DZ67" s="31"/>
      <c r="EA67" s="31"/>
      <c r="EB67" s="31"/>
      <c r="EC67" s="31"/>
      <c r="EI67" s="1" t="str">
        <f>IF(ISBLANK(Values!E66),"",Values!$B$31)</f>
        <v>6 meses de garantía después de la fecha de entrega. En caso de mal funcionamiento del teclado, se enviará una nueva unidad o una pieza de repuesto para el teclado del producto. En caso de clasificación de existencias, se emite un reembolso completo.</v>
      </c>
      <c r="ES67" s="1" t="str">
        <f>IF(ISBLANK(Values!E66),"","Amazon Tellus UPS")</f>
        <v>Amazon Tellus UPS</v>
      </c>
      <c r="EV67" s="3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computercomponent</v>
      </c>
      <c r="B68" s="38" t="str">
        <f>IF(ISBLANK(Values!E67),"",Values!F67)</f>
        <v>Lenovo T480s Regular Silver - ES</v>
      </c>
      <c r="C68" s="32" t="str">
        <f>IF(ISBLANK(Values!E67),"","TellusRem")</f>
        <v>TellusRem</v>
      </c>
      <c r="D68" s="30">
        <f>IF(ISBLANK(Values!E67),"",Values!E67)</f>
        <v>5714401483045</v>
      </c>
      <c r="E68" s="31" t="str">
        <f>IF(ISBLANK(Values!E67),"","EAN")</f>
        <v>EAN</v>
      </c>
      <c r="F68" s="28" t="str">
        <f>IF(ISBLANK(Values!E67),"",IF(Values!J67, SUBSTITUTE(Values!$B$1, "{language}", Values!H67) &amp; " " &amp;Values!$B$3, SUBSTITUTE(Values!$B$2, "{language}", Values!$H67) &amp; " " &amp;Values!$B$3))</f>
        <v>Teclado de respuesto Lenovo T480s Regular Silver - ES sin retroiluminación  para Lenovo Thinkpad T480s, T490, E490, L480, L490, L380, L390, L380 Yoga, L390 Yoga, E490, E480</v>
      </c>
      <c r="G68" s="32" t="str">
        <f>IF(ISBLANK(Values!E67),"",IF(Values!$B$20="PartialUpdate","","TellusRem"))</f>
        <v/>
      </c>
      <c r="H68" s="27" t="str">
        <f>IF(ISBLANK(Values!E67),"",Values!$B$16)</f>
        <v>computer-keyboards</v>
      </c>
      <c r="I68" s="27" t="str">
        <f>IF(ISBLANK(Values!E67),"","4730574031")</f>
        <v>4730574031</v>
      </c>
      <c r="J68" s="39" t="str">
        <f>IF(ISBLANK(Values!E67),"",Values!F67 )</f>
        <v>Lenovo T480s Regular Silver - ES</v>
      </c>
      <c r="K68" s="29" t="str">
        <f>IF(IF(ISBLANK(Values!E67),"",IF(Values!J67, Values!$B$4, Values!$B$5))=0,"",IF(ISBLANK(Values!E67),"",IF(Values!J67, Values!$B$4, Values!$B$5)))</f>
        <v/>
      </c>
      <c r="L68" s="40" t="str">
        <f>IF(ISBLANK(Values!E67),"",IF($CO68="DEFAULT", Values!$B$18, ""))</f>
        <v/>
      </c>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Child</v>
      </c>
      <c r="X68" s="32" t="str">
        <f>IF(ISBLANK(Values!E67),"",Values!$B$13)</f>
        <v>Lenovo T490 Parent</v>
      </c>
      <c r="Y68" s="39" t="str">
        <f>IF(ISBLANK(Values!E67),"","Size-Color")</f>
        <v>Size-Color</v>
      </c>
      <c r="Z68" s="32" t="str">
        <f>IF(ISBLANK(Values!E67),"","variation")</f>
        <v>variation</v>
      </c>
      <c r="AA68" s="36" t="str">
        <f>IF(ISBLANK(Values!E67),"",Values!$B$20)</f>
        <v>PartialUpdate</v>
      </c>
      <c r="AB68" s="1" t="str">
        <f>IF(ISBLANK(Values!E67),"",Values!$B$29)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8" s="41" t="str">
        <f>IF(ISBLANK(Values!E67),"",IF(Values!I67,Values!$B$23,Values!$B$33))</f>
        <v>👉 REFORMADO: AHORRE DINERO - Reemplazo del teclado para portátil Lenovo, misma calidad que los teclados OEM. TellusRem es el distribuidor líder de teclados en el mundo desde 2011. Teclado de reemplazo perfecto, fácil de reemplazar e instalar.</v>
      </c>
      <c r="AJ68" s="42" t="str">
        <f>IF(ISBLANK(Values!E67),"",Values!$B$24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8" s="1" t="str">
        <f>IF(ISBLANK(Values!E67),"",Values!$B$25)</f>
        <v>♻️ PRODUCTO MEDIOAMBIENTAL - Compre reacondicionado, COMPRE VERDE. Reduzca más del 80% de dióxido de carbono comprando nuestros teclados reacondicionados, en comparación con obtener un teclado nuevo! Pieza de repuesto OEM perfecta para su teclado.</v>
      </c>
      <c r="AL68" s="1" t="str">
        <f>IF(ISBLANK(Values!E67),"",SUBSTITUTE(SUBSTITUTE(IF(Values!$J67, Values!$B$26, Values!$B$33), "{language}", Values!$H67), "{flag}", INDEX(options!$E$1:$E$20, Values!$V67)))</f>
        <v>👉 FORMATO – 🇪🇸 Lenovo T480s Regular Silver - ES sin retroiluminación.</v>
      </c>
      <c r="AM68" s="1" t="str">
        <f>SUBSTITUTE(IF(ISBLANK(Values!E67),"",Values!$B$27),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8" s="28" t="str">
        <f>IF(ISBLANK(Values!E67),"",Values!H67)</f>
        <v>Lenovo T480s Regular Silver - ES</v>
      </c>
      <c r="AV68" s="1" t="str">
        <f>IF(ISBLANK(Values!E67),"",IF(Values!J67,"Backlit", "Non-Backlit"))</f>
        <v>Non-Backlit</v>
      </c>
      <c r="AW68"/>
      <c r="BE68" s="27" t="str">
        <f>IF(ISBLANK(Values!E67),"","Professional Audience")</f>
        <v>Professional Audience</v>
      </c>
      <c r="BF68" s="27" t="str">
        <f>IF(ISBLANK(Values!E67),"","Consumer Audience")</f>
        <v>Consumer Audience</v>
      </c>
      <c r="BG68" s="27" t="str">
        <f>IF(ISBLANK(Values!E67),"","Adults")</f>
        <v>Adults</v>
      </c>
      <c r="BH68" s="27"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Dinamarca</v>
      </c>
      <c r="CZ68" s="1" t="str">
        <f>IF(ISBLANK(Values!E67),"","No")</f>
        <v>No</v>
      </c>
      <c r="DA68" s="1" t="str">
        <f>IF(ISBLANK(Values!E67),"","No")</f>
        <v>No</v>
      </c>
      <c r="DO68" s="27" t="str">
        <f>IF(ISBLANK(Values!E67),"","Parts")</f>
        <v>Parts</v>
      </c>
      <c r="DP68" s="27" t="str">
        <f>IF(ISBLANK(Values!E67),"",Values!$B$31)</f>
        <v>6 meses de garantía después de la fecha de entrega. En caso de mal funcionamiento del teclado, se enviará una nueva unidad o una pieza de repuesto para el teclado del producto. En caso de clasificación de existencias, se emite un reembolso completo.</v>
      </c>
      <c r="DS68" s="31"/>
      <c r="DY68" t="str">
        <f>IF(ISBLANK(Values!$E67), "", "not_applicable")</f>
        <v>not_applicable</v>
      </c>
      <c r="DZ68" s="31"/>
      <c r="EA68" s="31"/>
      <c r="EB68" s="31"/>
      <c r="EC68" s="31"/>
      <c r="EI68" s="1" t="str">
        <f>IF(ISBLANK(Values!E67),"",Values!$B$31)</f>
        <v>6 meses de garantía después de la fecha de entrega. En caso de mal funcionamiento del teclado, se enviará una nueva unidad o una pieza de repuesto para el teclado del producto. En caso de clasificación de existencias, se emite un reembolso completo.</v>
      </c>
      <c r="ES68" s="1" t="str">
        <f>IF(ISBLANK(Values!E67),"","Amazon Tellus UPS")</f>
        <v>Amazon Tellus UPS</v>
      </c>
      <c r="EV68" s="3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computercomponent</v>
      </c>
      <c r="B69" s="38" t="str">
        <f>IF(ISBLANK(Values!E68),"",Values!F68)</f>
        <v>Lenovo T480s Regular Silver - UK</v>
      </c>
      <c r="C69" s="32" t="str">
        <f>IF(ISBLANK(Values!E68),"","TellusRem")</f>
        <v>TellusRem</v>
      </c>
      <c r="D69" s="30">
        <f>IF(ISBLANK(Values!E68),"",Values!E68)</f>
        <v>5714401483052</v>
      </c>
      <c r="E69" s="31" t="str">
        <f>IF(ISBLANK(Values!E68),"","EAN")</f>
        <v>EAN</v>
      </c>
      <c r="F69" s="28" t="str">
        <f>IF(ISBLANK(Values!E68),"",IF(Values!J68, SUBSTITUTE(Values!$B$1, "{language}", Values!H68) &amp; " " &amp;Values!$B$3, SUBSTITUTE(Values!$B$2, "{language}", Values!$H68) &amp; " " &amp;Values!$B$3))</f>
        <v>Teclado de respuesto Lenovo T480s Regular Silver - UK sin retroiluminación  para Lenovo Thinkpad T480s, T490, E490, L480, L490, L380, L390, L380 Yoga, L390 Yoga, E490, E480</v>
      </c>
      <c r="G69" s="32" t="str">
        <f>IF(ISBLANK(Values!E68),"",IF(Values!$B$20="PartialUpdate","","TellusRem"))</f>
        <v/>
      </c>
      <c r="H69" s="27" t="str">
        <f>IF(ISBLANK(Values!E68),"",Values!$B$16)</f>
        <v>computer-keyboards</v>
      </c>
      <c r="I69" s="27" t="str">
        <f>IF(ISBLANK(Values!E68),"","4730574031")</f>
        <v>4730574031</v>
      </c>
      <c r="J69" s="39" t="str">
        <f>IF(ISBLANK(Values!E68),"",Values!F68 )</f>
        <v>Lenovo T480s Regular Silver - UK</v>
      </c>
      <c r="K69" s="29" t="str">
        <f>IF(IF(ISBLANK(Values!E68),"",IF(Values!J68, Values!$B$4, Values!$B$5))=0,"",IF(ISBLANK(Values!E68),"",IF(Values!J68, Values!$B$4, Values!$B$5)))</f>
        <v/>
      </c>
      <c r="L69" s="40" t="str">
        <f>IF(ISBLANK(Values!E68),"",IF($CO69="DEFAULT", Values!$B$18, ""))</f>
        <v/>
      </c>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Child</v>
      </c>
      <c r="X69" s="32" t="str">
        <f>IF(ISBLANK(Values!E68),"",Values!$B$13)</f>
        <v>Lenovo T490 Parent</v>
      </c>
      <c r="Y69" s="39" t="str">
        <f>IF(ISBLANK(Values!E68),"","Size-Color")</f>
        <v>Size-Color</v>
      </c>
      <c r="Z69" s="32" t="str">
        <f>IF(ISBLANK(Values!E68),"","variation")</f>
        <v>variation</v>
      </c>
      <c r="AA69" s="36" t="str">
        <f>IF(ISBLANK(Values!E68),"",Values!$B$20)</f>
        <v>PartialUpdate</v>
      </c>
      <c r="AB69" s="1" t="str">
        <f>IF(ISBLANK(Values!E68),"",Values!$B$29)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9" s="41" t="str">
        <f>IF(ISBLANK(Values!E68),"",IF(Values!I68,Values!$B$23,Values!$B$33))</f>
        <v>👉 REFORMADO: AHORRE DINERO - Reemplazo del teclado para portátil Lenovo, misma calidad que los teclados OEM. TellusRem es el distribuidor líder de teclados en el mundo desde 2011. Teclado de reemplazo perfecto, fácil de reemplazar e instalar.</v>
      </c>
      <c r="AJ69" s="42" t="str">
        <f>IF(ISBLANK(Values!E68),"",Values!$B$24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9" s="1" t="str">
        <f>IF(ISBLANK(Values!E68),"",Values!$B$25)</f>
        <v>♻️ PRODUCTO MEDIOAMBIENTAL - Compre reacondicionado, COMPRE VERDE. Reduzca más del 80% de dióxido de carbono comprando nuestros teclados reacondicionados, en comparación con obtener un teclado nuevo! Pieza de repuesto OEM perfecta para su teclado.</v>
      </c>
      <c r="AL69" s="1" t="str">
        <f>IF(ISBLANK(Values!E68),"",SUBSTITUTE(SUBSTITUTE(IF(Values!$J68, Values!$B$26, Values!$B$33), "{language}", Values!$H68), "{flag}", INDEX(options!$E$1:$E$20, Values!$V68)))</f>
        <v>👉 FORMATO – 🇬🇧 Lenovo T480s Regular Silver - UK sin retroiluminación.</v>
      </c>
      <c r="AM69" s="1" t="str">
        <f>SUBSTITUTE(IF(ISBLANK(Values!E68),"",Values!$B$27),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9" s="28" t="str">
        <f>IF(ISBLANK(Values!E68),"",Values!H68)</f>
        <v>Lenovo T480s Regular Silver - UK</v>
      </c>
      <c r="AV69" s="1" t="str">
        <f>IF(ISBLANK(Values!E68),"",IF(Values!J68,"Backlit", "Non-Backlit"))</f>
        <v>Non-Backlit</v>
      </c>
      <c r="AW69"/>
      <c r="BE69" s="27" t="str">
        <f>IF(ISBLANK(Values!E68),"","Professional Audience")</f>
        <v>Professional Audience</v>
      </c>
      <c r="BF69" s="27" t="str">
        <f>IF(ISBLANK(Values!E68),"","Consumer Audience")</f>
        <v>Consumer Audience</v>
      </c>
      <c r="BG69" s="27" t="str">
        <f>IF(ISBLANK(Values!E68),"","Adults")</f>
        <v>Adults</v>
      </c>
      <c r="BH69" s="27"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Dinamarca</v>
      </c>
      <c r="CZ69" s="1" t="str">
        <f>IF(ISBLANK(Values!E68),"","No")</f>
        <v>No</v>
      </c>
      <c r="DA69" s="1" t="str">
        <f>IF(ISBLANK(Values!E68),"","No")</f>
        <v>No</v>
      </c>
      <c r="DO69" s="27" t="str">
        <f>IF(ISBLANK(Values!E68),"","Parts")</f>
        <v>Parts</v>
      </c>
      <c r="DP69" s="27" t="str">
        <f>IF(ISBLANK(Values!E68),"",Values!$B$31)</f>
        <v>6 meses de garantía después de la fecha de entrega. En caso de mal funcionamiento del teclado, se enviará una nueva unidad o una pieza de repuesto para el teclado del producto. En caso de clasificación de existencias, se emite un reembolso completo.</v>
      </c>
      <c r="DS69" s="31"/>
      <c r="DY69" t="str">
        <f>IF(ISBLANK(Values!$E68), "", "not_applicable")</f>
        <v>not_applicable</v>
      </c>
      <c r="DZ69" s="31"/>
      <c r="EA69" s="31"/>
      <c r="EB69" s="31"/>
      <c r="EC69" s="31"/>
      <c r="EI69" s="1" t="str">
        <f>IF(ISBLANK(Values!E68),"",Values!$B$31)</f>
        <v>6 meses de garantía después de la fecha de entrega. En caso de mal funcionamiento del teclado, se enviará una nueva unidad o una pieza de repuesto para el teclado del producto. En caso de clasificación de existencias, se emite un reembolso completo.</v>
      </c>
      <c r="ES69" s="1" t="str">
        <f>IF(ISBLANK(Values!E68),"","Amazon Tellus UPS")</f>
        <v>Amazon Tellus UPS</v>
      </c>
      <c r="EV69" s="3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computercomponent</v>
      </c>
      <c r="B70" s="38" t="str">
        <f>IF(ISBLANK(Values!E69),"",Values!F69)</f>
        <v>Lenovo T480s Regular Silver - NOR</v>
      </c>
      <c r="C70" s="32" t="str">
        <f>IF(ISBLANK(Values!E69),"","TellusRem")</f>
        <v>TellusRem</v>
      </c>
      <c r="D70" s="30">
        <f>IF(ISBLANK(Values!E69),"",Values!E69)</f>
        <v>5714401483069</v>
      </c>
      <c r="E70" s="31" t="str">
        <f>IF(ISBLANK(Values!E69),"","EAN")</f>
        <v>EAN</v>
      </c>
      <c r="F70" s="28" t="str">
        <f>IF(ISBLANK(Values!E69),"",IF(Values!J69, SUBSTITUTE(Values!$B$1, "{language}", Values!H69) &amp; " " &amp;Values!$B$3, SUBSTITUTE(Values!$B$2, "{language}", Values!$H69) &amp; " " &amp;Values!$B$3))</f>
        <v>Teclado de respuesto Lenovo T480s Regular Silver - NOR sin retroiluminación  para Lenovo Thinkpad T480s, T490, E490, L480, L490, L380, L390, L380 Yoga, L390 Yoga, E490, E480</v>
      </c>
      <c r="G70" s="32" t="str">
        <f>IF(ISBLANK(Values!E69),"",IF(Values!$B$20="PartialUpdate","","TellusRem"))</f>
        <v/>
      </c>
      <c r="H70" s="27" t="str">
        <f>IF(ISBLANK(Values!E69),"",Values!$B$16)</f>
        <v>computer-keyboards</v>
      </c>
      <c r="I70" s="27" t="str">
        <f>IF(ISBLANK(Values!E69),"","4730574031")</f>
        <v>4730574031</v>
      </c>
      <c r="J70" s="39" t="str">
        <f>IF(ISBLANK(Values!E69),"",Values!F69 )</f>
        <v>Lenovo T480s Regular Silver - NOR</v>
      </c>
      <c r="K70" s="29" t="str">
        <f>IF(IF(ISBLANK(Values!E69),"",IF(Values!J69, Values!$B$4, Values!$B$5))=0,"",IF(ISBLANK(Values!E69),"",IF(Values!J69, Values!$B$4, Values!$B$5)))</f>
        <v/>
      </c>
      <c r="L70" s="40">
        <f>IF(ISBLANK(Values!E69),"",IF($CO70="DEFAULT", Values!$B$18, ""))</f>
        <v>5</v>
      </c>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Child</v>
      </c>
      <c r="X70" s="32" t="str">
        <f>IF(ISBLANK(Values!E69),"",Values!$B$13)</f>
        <v>Lenovo T490 Parent</v>
      </c>
      <c r="Y70" s="39" t="str">
        <f>IF(ISBLANK(Values!E69),"","Size-Color")</f>
        <v>Size-Color</v>
      </c>
      <c r="Z70" s="32" t="str">
        <f>IF(ISBLANK(Values!E69),"","variation")</f>
        <v>variation</v>
      </c>
      <c r="AA70" s="36" t="str">
        <f>IF(ISBLANK(Values!E69),"",Values!$B$20)</f>
        <v>PartialUpdate</v>
      </c>
      <c r="AB70" s="1" t="str">
        <f>IF(ISBLANK(Values!E69),"",Values!$B$29)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0" s="41" t="str">
        <f>IF(ISBLANK(Values!E69),"",IF(Values!I69,Values!$B$23,Values!$B$33))</f>
        <v>👉 REFORMADO: AHORRE DINERO - Reemplazo del teclado para portátil Lenovo, misma calidad que los teclados OEM. TellusRem es el distribuidor líder de teclados en el mundo desde 2011. Teclado de reemplazo perfecto, fácil de reemplazar e instalar.</v>
      </c>
      <c r="AJ70" s="42" t="str">
        <f>IF(ISBLANK(Values!E69),"",Values!$B$24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0" s="1" t="str">
        <f>IF(ISBLANK(Values!E69),"",Values!$B$25)</f>
        <v>♻️ PRODUCTO MEDIOAMBIENTAL - Compre reacondicionado, COMPRE VERDE. Reduzca más del 80% de dióxido de carbono comprando nuestros teclados reacondicionados, en comparación con obtener un teclado nuevo! Pieza de repuesto OEM perfecta para su teclado.</v>
      </c>
      <c r="AL70" s="1" t="str">
        <f>IF(ISBLANK(Values!E69),"",SUBSTITUTE(SUBSTITUTE(IF(Values!$J69, Values!$B$26, Values!$B$33), "{language}", Values!$H69), "{flag}", INDEX(options!$E$1:$E$20, Values!$V69)))</f>
        <v>👉 FORMATO – 🇸🇪 🇫🇮 🇳🇴 🇩🇰 Lenovo T480s Regular Silver - NOR sin retroiluminación.</v>
      </c>
      <c r="AM70" s="1" t="str">
        <f>SUBSTITUTE(IF(ISBLANK(Values!E69),"",Values!$B$27),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0" s="28" t="str">
        <f>IF(ISBLANK(Values!E69),"",Values!H69)</f>
        <v>Lenovo T480s Regular Silver - NOR</v>
      </c>
      <c r="AV70" s="1" t="str">
        <f>IF(ISBLANK(Values!E69),"",IF(Values!J69,"Backlit", "Non-Backlit"))</f>
        <v>Non-Backlit</v>
      </c>
      <c r="AW70"/>
      <c r="BE70" s="27" t="str">
        <f>IF(ISBLANK(Values!E69),"","Professional Audience")</f>
        <v>Professional Audience</v>
      </c>
      <c r="BF70" s="27" t="str">
        <f>IF(ISBLANK(Values!E69),"","Consumer Audience")</f>
        <v>Consumer Audience</v>
      </c>
      <c r="BG70" s="27" t="str">
        <f>IF(ISBLANK(Values!E69),"","Adults")</f>
        <v>Adults</v>
      </c>
      <c r="BH70" s="27"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Dinamarca</v>
      </c>
      <c r="CZ70" s="1" t="str">
        <f>IF(ISBLANK(Values!E69),"","No")</f>
        <v>No</v>
      </c>
      <c r="DA70" s="1" t="str">
        <f>IF(ISBLANK(Values!E69),"","No")</f>
        <v>No</v>
      </c>
      <c r="DO70" s="27" t="str">
        <f>IF(ISBLANK(Values!E69),"","Parts")</f>
        <v>Parts</v>
      </c>
      <c r="DP70" s="27" t="str">
        <f>IF(ISBLANK(Values!E69),"",Values!$B$31)</f>
        <v>6 meses de garantía después de la fecha de entrega. En caso de mal funcionamiento del teclado, se enviará una nueva unidad o una pieza de repuesto para el teclado del producto. En caso de clasificación de existencias, se emite un reembolso completo.</v>
      </c>
      <c r="DS70" s="31"/>
      <c r="DY70" t="str">
        <f>IF(ISBLANK(Values!$E69), "", "not_applicable")</f>
        <v>not_applicable</v>
      </c>
      <c r="DZ70" s="31"/>
      <c r="EA70" s="31"/>
      <c r="EB70" s="31"/>
      <c r="EC70" s="31"/>
      <c r="EI70" s="1" t="str">
        <f>IF(ISBLANK(Values!E69),"",Values!$B$31)</f>
        <v>6 meses de garantía después de la fecha de entrega. En caso de mal funcionamiento del teclado, se enviará una nueva unidad o una pieza de repuesto para el teclado del producto. En caso de clasificación de existencias, se emite un reembolso completo.</v>
      </c>
      <c r="ES70" s="1" t="str">
        <f>IF(ISBLANK(Values!E69),"","Amazon Tellus UPS")</f>
        <v>Amazon Tellus UPS</v>
      </c>
      <c r="EV70" s="3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computercomponent</v>
      </c>
      <c r="B71" s="38" t="str">
        <f>IF(ISBLANK(Values!E70),"",Values!F70)</f>
        <v>Lenovo T480s Regular Silver - BE</v>
      </c>
      <c r="C71" s="32" t="str">
        <f>IF(ISBLANK(Values!E70),"","TellusRem")</f>
        <v>TellusRem</v>
      </c>
      <c r="D71" s="30">
        <f>IF(ISBLANK(Values!E70),"",Values!E70)</f>
        <v>5714401483076</v>
      </c>
      <c r="E71" s="31" t="str">
        <f>IF(ISBLANK(Values!E70),"","EAN")</f>
        <v>EAN</v>
      </c>
      <c r="F71" s="28" t="str">
        <f>IF(ISBLANK(Values!E70),"",IF(Values!J70, SUBSTITUTE(Values!$B$1, "{language}", Values!H70) &amp; " " &amp;Values!$B$3, SUBSTITUTE(Values!$B$2, "{language}", Values!$H70) &amp; " " &amp;Values!$B$3))</f>
        <v>Teclado de respuesto Lenovo T480s Regular Silver - BE sin retroiluminación  para Lenovo Thinkpad T480s, T490, E490, L480, L490, L380, L390, L380 Yoga, L390 Yoga, E490, E480</v>
      </c>
      <c r="G71" s="32" t="str">
        <f>IF(ISBLANK(Values!E70),"",IF(Values!$B$20="PartialUpdate","","TellusRem"))</f>
        <v/>
      </c>
      <c r="H71" s="27" t="str">
        <f>IF(ISBLANK(Values!E70),"",Values!$B$16)</f>
        <v>computer-keyboards</v>
      </c>
      <c r="I71" s="27" t="str">
        <f>IF(ISBLANK(Values!E70),"","4730574031")</f>
        <v>4730574031</v>
      </c>
      <c r="J71" s="39" t="str">
        <f>IF(ISBLANK(Values!E70),"",Values!F70 )</f>
        <v>Lenovo T480s Regular Silver - BE</v>
      </c>
      <c r="K71" s="29" t="str">
        <f>IF(IF(ISBLANK(Values!E70),"",IF(Values!J70, Values!$B$4, Values!$B$5))=0,"",IF(ISBLANK(Values!E70),"",IF(Values!J70, Values!$B$4, Values!$B$5)))</f>
        <v/>
      </c>
      <c r="L71" s="40">
        <f>IF(ISBLANK(Values!E70),"",IF($CO71="DEFAULT", Values!$B$18, ""))</f>
        <v>5</v>
      </c>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Child</v>
      </c>
      <c r="X71" s="32" t="str">
        <f>IF(ISBLANK(Values!E70),"",Values!$B$13)</f>
        <v>Lenovo T490 Parent</v>
      </c>
      <c r="Y71" s="39" t="str">
        <f>IF(ISBLANK(Values!E70),"","Size-Color")</f>
        <v>Size-Color</v>
      </c>
      <c r="Z71" s="32" t="str">
        <f>IF(ISBLANK(Values!E70),"","variation")</f>
        <v>variation</v>
      </c>
      <c r="AA71" s="36" t="str">
        <f>IF(ISBLANK(Values!E70),"",Values!$B$20)</f>
        <v>PartialUpdate</v>
      </c>
      <c r="AB71" s="1" t="str">
        <f>IF(ISBLANK(Values!E70),"",Values!$B$29)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1" s="41" t="str">
        <f>IF(ISBLANK(Values!E70),"",IF(Values!I70,Values!$B$23,Values!$B$33))</f>
        <v>👉 REFORMADO: AHORRE DINERO - Reemplazo del teclado para portátil Lenovo, misma calidad que los teclados OEM. TellusRem es el distribuidor líder de teclados en el mundo desde 2011. Teclado de reemplazo perfecto, fácil de reemplazar e instalar.</v>
      </c>
      <c r="AJ71" s="42" t="str">
        <f>IF(ISBLANK(Values!E70),"",Values!$B$24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1" s="1" t="str">
        <f>IF(ISBLANK(Values!E70),"",Values!$B$25)</f>
        <v>♻️ PRODUCTO MEDIOAMBIENTAL - Compre reacondicionado, COMPRE VERDE. Reduzca más del 80% de dióxido de carbono comprando nuestros teclados reacondicionados, en comparación con obtener un teclado nuevo! Pieza de repuesto OEM perfecta para su teclado.</v>
      </c>
      <c r="AL71" s="1" t="str">
        <f>IF(ISBLANK(Values!E70),"",SUBSTITUTE(SUBSTITUTE(IF(Values!$J70, Values!$B$26, Values!$B$33), "{language}", Values!$H70), "{flag}", INDEX(options!$E$1:$E$20, Values!$V70)))</f>
        <v>👉 FORMATO – 🇧🇪 Lenovo T480s Regular Silver - BE sin retroiluminación.</v>
      </c>
      <c r="AM71" s="1" t="str">
        <f>SUBSTITUTE(IF(ISBLANK(Values!E70),"",Values!$B$27),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1" s="28" t="str">
        <f>IF(ISBLANK(Values!E70),"",Values!H70)</f>
        <v>Lenovo T480s Regular Silver - BE</v>
      </c>
      <c r="AV71" s="1" t="str">
        <f>IF(ISBLANK(Values!E70),"",IF(Values!J70,"Backlit", "Non-Backlit"))</f>
        <v>Non-Backlit</v>
      </c>
      <c r="AW71"/>
      <c r="BE71" s="27" t="str">
        <f>IF(ISBLANK(Values!E70),"","Professional Audience")</f>
        <v>Professional Audience</v>
      </c>
      <c r="BF71" s="27" t="str">
        <f>IF(ISBLANK(Values!E70),"","Consumer Audience")</f>
        <v>Consumer Audience</v>
      </c>
      <c r="BG71" s="27" t="str">
        <f>IF(ISBLANK(Values!E70),"","Adults")</f>
        <v>Adults</v>
      </c>
      <c r="BH71" s="27"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Dinamarca</v>
      </c>
      <c r="CZ71" s="1" t="str">
        <f>IF(ISBLANK(Values!E70),"","No")</f>
        <v>No</v>
      </c>
      <c r="DA71" s="1" t="str">
        <f>IF(ISBLANK(Values!E70),"","No")</f>
        <v>No</v>
      </c>
      <c r="DO71" s="27" t="str">
        <f>IF(ISBLANK(Values!E70),"","Parts")</f>
        <v>Parts</v>
      </c>
      <c r="DP71" s="27" t="str">
        <f>IF(ISBLANK(Values!E70),"",Values!$B$31)</f>
        <v>6 meses de garantía después de la fecha de entrega. En caso de mal funcionamiento del teclado, se enviará una nueva unidad o una pieza de repuesto para el teclado del producto. En caso de clasificación de existencias, se emite un reembolso completo.</v>
      </c>
      <c r="DS71" s="31"/>
      <c r="DY71" t="str">
        <f>IF(ISBLANK(Values!$E70), "", "not_applicable")</f>
        <v>not_applicable</v>
      </c>
      <c r="DZ71" s="31"/>
      <c r="EA71" s="31"/>
      <c r="EB71" s="31"/>
      <c r="EC71" s="31"/>
      <c r="EI71" s="1" t="str">
        <f>IF(ISBLANK(Values!E70),"",Values!$B$31)</f>
        <v>6 meses de garantía después de la fecha de entrega. En caso de mal funcionamiento del teclado, se enviará una nueva unidad o una pieza de repuesto para el teclado del producto. En caso de clasificación de existencias, se emite un reembolso completo.</v>
      </c>
      <c r="ES71" s="1" t="str">
        <f>IF(ISBLANK(Values!E70),"","Amazon Tellus UPS")</f>
        <v>Amazon Tellus UPS</v>
      </c>
      <c r="EV71" s="3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computercomponent</v>
      </c>
      <c r="B72" s="38" t="str">
        <f>IF(ISBLANK(Values!E71),"",Values!F71)</f>
        <v>Lenovo T480s Regular Silver - BG</v>
      </c>
      <c r="C72" s="32" t="str">
        <f>IF(ISBLANK(Values!E71),"","TellusRem")</f>
        <v>TellusRem</v>
      </c>
      <c r="D72" s="30">
        <f>IF(ISBLANK(Values!E71),"",Values!E71)</f>
        <v>5714401483083</v>
      </c>
      <c r="E72" s="31" t="str">
        <f>IF(ISBLANK(Values!E71),"","EAN")</f>
        <v>EAN</v>
      </c>
      <c r="F72" s="28" t="str">
        <f>IF(ISBLANK(Values!E71),"",IF(Values!J71, SUBSTITUTE(Values!$B$1, "{language}", Values!H71) &amp; " " &amp;Values!$B$3, SUBSTITUTE(Values!$B$2, "{language}", Values!$H71) &amp; " " &amp;Values!$B$3))</f>
        <v>Teclado de respuesto Lenovo T480s Regular Silver - BG sin retroiluminación  para Lenovo Thinkpad T480s, T490, E490, L480, L490, L380, L390, L380 Yoga, L390 Yoga, E490, E480</v>
      </c>
      <c r="G72" s="32" t="str">
        <f>IF(ISBLANK(Values!E71),"",IF(Values!$B$20="PartialUpdate","","TellusRem"))</f>
        <v/>
      </c>
      <c r="H72" s="27" t="str">
        <f>IF(ISBLANK(Values!E71),"",Values!$B$16)</f>
        <v>computer-keyboards</v>
      </c>
      <c r="I72" s="27" t="str">
        <f>IF(ISBLANK(Values!E71),"","4730574031")</f>
        <v>4730574031</v>
      </c>
      <c r="J72" s="39" t="str">
        <f>IF(ISBLANK(Values!E71),"",Values!F71 )</f>
        <v>Lenovo T480s Regular Silver - BG</v>
      </c>
      <c r="K72" s="29" t="str">
        <f>IF(IF(ISBLANK(Values!E71),"",IF(Values!J71, Values!$B$4, Values!$B$5))=0,"",IF(ISBLANK(Values!E71),"",IF(Values!J71, Values!$B$4, Values!$B$5)))</f>
        <v/>
      </c>
      <c r="L72" s="40">
        <f>IF(ISBLANK(Values!E71),"",IF($CO72="DEFAULT", Values!$B$18, ""))</f>
        <v>5</v>
      </c>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Child</v>
      </c>
      <c r="X72" s="32" t="str">
        <f>IF(ISBLANK(Values!E71),"",Values!$B$13)</f>
        <v>Lenovo T490 Parent</v>
      </c>
      <c r="Y72" s="39" t="str">
        <f>IF(ISBLANK(Values!E71),"","Size-Color")</f>
        <v>Size-Color</v>
      </c>
      <c r="Z72" s="32" t="str">
        <f>IF(ISBLANK(Values!E71),"","variation")</f>
        <v>variation</v>
      </c>
      <c r="AA72" s="36" t="str">
        <f>IF(ISBLANK(Values!E71),"",Values!$B$20)</f>
        <v>PartialUpdate</v>
      </c>
      <c r="AB72" s="1" t="str">
        <f>IF(ISBLANK(Values!E71),"",Values!$B$29)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2" s="41" t="str">
        <f>IF(ISBLANK(Values!E71),"",IF(Values!I71,Values!$B$23,Values!$B$33))</f>
        <v>👉 REFORMADO: AHORRE DINERO - Reemplazo del teclado para portátil Lenovo, misma calidad que los teclados OEM. TellusRem es el distribuidor líder de teclados en el mundo desde 2011. Teclado de reemplazo perfecto, fácil de reemplazar e instalar.</v>
      </c>
      <c r="AJ72" s="42" t="str">
        <f>IF(ISBLANK(Values!E71),"",Values!$B$24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2" s="1" t="str">
        <f>IF(ISBLANK(Values!E71),"",Values!$B$25)</f>
        <v>♻️ PRODUCTO MEDIOAMBIENTAL - Compre reacondicionado, COMPRE VERDE. Reduzca más del 80% de dióxido de carbono comprando nuestros teclados reacondicionados, en comparación con obtener un teclado nuevo! Pieza de repuesto OEM perfecta para su teclado.</v>
      </c>
      <c r="AL72" s="1" t="str">
        <f>IF(ISBLANK(Values!E71),"",SUBSTITUTE(SUBSTITUTE(IF(Values!$J71, Values!$B$26, Values!$B$33), "{language}", Values!$H71), "{flag}", INDEX(options!$E$1:$E$20, Values!$V71)))</f>
        <v>👉 FORMATO – 🇧🇬 Lenovo T480s Regular Silver - BG sin retroiluminación.</v>
      </c>
      <c r="AM72" s="1" t="str">
        <f>SUBSTITUTE(IF(ISBLANK(Values!E71),"",Values!$B$27),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2" s="28" t="str">
        <f>IF(ISBLANK(Values!E71),"",Values!H71)</f>
        <v>Lenovo T480s Regular Silver - BG</v>
      </c>
      <c r="AV72" s="1" t="str">
        <f>IF(ISBLANK(Values!E71),"",IF(Values!J71,"Backlit", "Non-Backlit"))</f>
        <v>Non-Backlit</v>
      </c>
      <c r="AW72"/>
      <c r="BE72" s="27" t="str">
        <f>IF(ISBLANK(Values!E71),"","Professional Audience")</f>
        <v>Professional Audience</v>
      </c>
      <c r="BF72" s="27" t="str">
        <f>IF(ISBLANK(Values!E71),"","Consumer Audience")</f>
        <v>Consumer Audience</v>
      </c>
      <c r="BG72" s="27" t="str">
        <f>IF(ISBLANK(Values!E71),"","Adults")</f>
        <v>Adults</v>
      </c>
      <c r="BH72" s="27"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Dinamarca</v>
      </c>
      <c r="CZ72" s="1" t="str">
        <f>IF(ISBLANK(Values!E71),"","No")</f>
        <v>No</v>
      </c>
      <c r="DA72" s="1" t="str">
        <f>IF(ISBLANK(Values!E71),"","No")</f>
        <v>No</v>
      </c>
      <c r="DO72" s="27" t="str">
        <f>IF(ISBLANK(Values!E71),"","Parts")</f>
        <v>Parts</v>
      </c>
      <c r="DP72" s="27" t="str">
        <f>IF(ISBLANK(Values!E71),"",Values!$B$31)</f>
        <v>6 meses de garantía después de la fecha de entrega. En caso de mal funcionamiento del teclado, se enviará una nueva unidad o una pieza de repuesto para el teclado del producto. En caso de clasificación de existencias, se emite un reembolso completo.</v>
      </c>
      <c r="DS72" s="31"/>
      <c r="DY72" t="str">
        <f>IF(ISBLANK(Values!$E71), "", "not_applicable")</f>
        <v>not_applicable</v>
      </c>
      <c r="DZ72" s="31"/>
      <c r="EA72" s="31"/>
      <c r="EB72" s="31"/>
      <c r="EC72" s="31"/>
      <c r="EI72" s="1" t="str">
        <f>IF(ISBLANK(Values!E71),"",Values!$B$31)</f>
        <v>6 meses de garantía después de la fecha de entrega. En caso de mal funcionamiento del teclado, se enviará una nueva unidad o una pieza de repuesto para el teclado del producto. En caso de clasificación de existencias, se emite un reembolso completo.</v>
      </c>
      <c r="ES72" s="1" t="str">
        <f>IF(ISBLANK(Values!E71),"","Amazon Tellus UPS")</f>
        <v>Amazon Tellus UPS</v>
      </c>
      <c r="EV72" s="3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computercomponent</v>
      </c>
      <c r="B73" s="38" t="str">
        <f>IF(ISBLANK(Values!E72),"",Values!F72)</f>
        <v>Lenovo T480s Regular Silver - CZ</v>
      </c>
      <c r="C73" s="32" t="str">
        <f>IF(ISBLANK(Values!E72),"","TellusRem")</f>
        <v>TellusRem</v>
      </c>
      <c r="D73" s="30">
        <f>IF(ISBLANK(Values!E72),"",Values!E72)</f>
        <v>5714401483090</v>
      </c>
      <c r="E73" s="31" t="str">
        <f>IF(ISBLANK(Values!E72),"","EAN")</f>
        <v>EAN</v>
      </c>
      <c r="F73" s="28" t="str">
        <f>IF(ISBLANK(Values!E72),"",IF(Values!J72, SUBSTITUTE(Values!$B$1, "{language}", Values!H72) &amp; " " &amp;Values!$B$3, SUBSTITUTE(Values!$B$2, "{language}", Values!$H72) &amp; " " &amp;Values!$B$3))</f>
        <v>Teclado de respuesto Lenovo T480s Regular Silver - CZ sin retroiluminación  para Lenovo Thinkpad T480s, T490, E490, L480, L490, L380, L390, L380 Yoga, L390 Yoga, E490, E480</v>
      </c>
      <c r="G73" s="32" t="str">
        <f>IF(ISBLANK(Values!E72),"",IF(Values!$B$20="PartialUpdate","","TellusRem"))</f>
        <v/>
      </c>
      <c r="H73" s="27" t="str">
        <f>IF(ISBLANK(Values!E72),"",Values!$B$16)</f>
        <v>computer-keyboards</v>
      </c>
      <c r="I73" s="27" t="str">
        <f>IF(ISBLANK(Values!E72),"","4730574031")</f>
        <v>4730574031</v>
      </c>
      <c r="J73" s="39" t="str">
        <f>IF(ISBLANK(Values!E72),"",Values!F72 )</f>
        <v>Lenovo T480s Regular Silver - CZ</v>
      </c>
      <c r="K73" s="29" t="str">
        <f>IF(IF(ISBLANK(Values!E72),"",IF(Values!J72, Values!$B$4, Values!$B$5))=0,"",IF(ISBLANK(Values!E72),"",IF(Values!J72, Values!$B$4, Values!$B$5)))</f>
        <v/>
      </c>
      <c r="L73" s="40">
        <f>IF(ISBLANK(Values!E72),"",IF($CO73="DEFAULT", Values!$B$18, ""))</f>
        <v>5</v>
      </c>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Child</v>
      </c>
      <c r="X73" s="32" t="str">
        <f>IF(ISBLANK(Values!E72),"",Values!$B$13)</f>
        <v>Lenovo T490 Parent</v>
      </c>
      <c r="Y73" s="39" t="str">
        <f>IF(ISBLANK(Values!E72),"","Size-Color")</f>
        <v>Size-Color</v>
      </c>
      <c r="Z73" s="32" t="str">
        <f>IF(ISBLANK(Values!E72),"","variation")</f>
        <v>variation</v>
      </c>
      <c r="AA73" s="36" t="str">
        <f>IF(ISBLANK(Values!E72),"",Values!$B$20)</f>
        <v>PartialUpdate</v>
      </c>
      <c r="AB73" s="1" t="str">
        <f>IF(ISBLANK(Values!E72),"",Values!$B$29)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3" s="41" t="str">
        <f>IF(ISBLANK(Values!E72),"",IF(Values!I72,Values!$B$23,Values!$B$33))</f>
        <v>👉 REFORMADO: AHORRE DINERO - Reemplazo del teclado para portátil Lenovo, misma calidad que los teclados OEM. TellusRem es el distribuidor líder de teclados en el mundo desde 2011. Teclado de reemplazo perfecto, fácil de reemplazar e instalar.</v>
      </c>
      <c r="AJ73" s="42" t="str">
        <f>IF(ISBLANK(Values!E72),"",Values!$B$24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3" s="1" t="str">
        <f>IF(ISBLANK(Values!E72),"",Values!$B$25)</f>
        <v>♻️ PRODUCTO MEDIOAMBIENTAL - Compre reacondicionado, COMPRE VERDE. Reduzca más del 80% de dióxido de carbono comprando nuestros teclados reacondicionados, en comparación con obtener un teclado nuevo! Pieza de repuesto OEM perfecta para su teclado.</v>
      </c>
      <c r="AL73" s="1" t="str">
        <f>IF(ISBLANK(Values!E72),"",SUBSTITUTE(SUBSTITUTE(IF(Values!$J72, Values!$B$26, Values!$B$33), "{language}", Values!$H72), "{flag}", INDEX(options!$E$1:$E$20, Values!$V72)))</f>
        <v>👉 FORMATO – 🇨🇿 Lenovo T480s Regular Silver - CZ sin retroiluminación.</v>
      </c>
      <c r="AM73" s="1" t="str">
        <f>SUBSTITUTE(IF(ISBLANK(Values!E72),"",Values!$B$27),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3" s="28" t="str">
        <f>IF(ISBLANK(Values!E72),"",Values!H72)</f>
        <v>Lenovo T480s Regular Silver - CZ</v>
      </c>
      <c r="AV73" s="1" t="str">
        <f>IF(ISBLANK(Values!E72),"",IF(Values!J72,"Backlit", "Non-Backlit"))</f>
        <v>Non-Backlit</v>
      </c>
      <c r="AW73"/>
      <c r="BE73" s="27" t="str">
        <f>IF(ISBLANK(Values!E72),"","Professional Audience")</f>
        <v>Professional Audience</v>
      </c>
      <c r="BF73" s="27" t="str">
        <f>IF(ISBLANK(Values!E72),"","Consumer Audience")</f>
        <v>Consumer Audience</v>
      </c>
      <c r="BG73" s="27" t="str">
        <f>IF(ISBLANK(Values!E72),"","Adults")</f>
        <v>Adults</v>
      </c>
      <c r="BH73" s="27"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Dinamarca</v>
      </c>
      <c r="CZ73" s="1" t="str">
        <f>IF(ISBLANK(Values!E72),"","No")</f>
        <v>No</v>
      </c>
      <c r="DA73" s="1" t="str">
        <f>IF(ISBLANK(Values!E72),"","No")</f>
        <v>No</v>
      </c>
      <c r="DO73" s="27" t="str">
        <f>IF(ISBLANK(Values!E72),"","Parts")</f>
        <v>Parts</v>
      </c>
      <c r="DP73" s="27" t="str">
        <f>IF(ISBLANK(Values!E72),"",Values!$B$31)</f>
        <v>6 meses de garantía después de la fecha de entrega. En caso de mal funcionamiento del teclado, se enviará una nueva unidad o una pieza de repuesto para el teclado del producto. En caso de clasificación de existencias, se emite un reembolso completo.</v>
      </c>
      <c r="DS73" s="31"/>
      <c r="DY73" t="str">
        <f>IF(ISBLANK(Values!$E72), "", "not_applicable")</f>
        <v>not_applicable</v>
      </c>
      <c r="DZ73" s="31"/>
      <c r="EA73" s="31"/>
      <c r="EB73" s="31"/>
      <c r="EC73" s="31"/>
      <c r="EI73" s="1" t="str">
        <f>IF(ISBLANK(Values!E72),"",Values!$B$31)</f>
        <v>6 meses de garantía después de la fecha de entrega. En caso de mal funcionamiento del teclado, se enviará una nueva unidad o una pieza de repuesto para el teclado del producto. En caso de clasificación de existencias, se emite un reembolso completo.</v>
      </c>
      <c r="ES73" s="1" t="str">
        <f>IF(ISBLANK(Values!E72),"","Amazon Tellus UPS")</f>
        <v>Amazon Tellus UPS</v>
      </c>
      <c r="EV73" s="3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computercomponent</v>
      </c>
      <c r="B74" s="38" t="str">
        <f>IF(ISBLANK(Values!E73),"",Values!F73)</f>
        <v>Lenovo T480s Regular Silver - DK</v>
      </c>
      <c r="C74" s="32" t="str">
        <f>IF(ISBLANK(Values!E73),"","TellusRem")</f>
        <v>TellusRem</v>
      </c>
      <c r="D74" s="30">
        <f>IF(ISBLANK(Values!E73),"",Values!E73)</f>
        <v>5714401483106</v>
      </c>
      <c r="E74" s="31" t="str">
        <f>IF(ISBLANK(Values!E73),"","EAN")</f>
        <v>EAN</v>
      </c>
      <c r="F74" s="28" t="str">
        <f>IF(ISBLANK(Values!E73),"",IF(Values!J73, SUBSTITUTE(Values!$B$1, "{language}", Values!H73) &amp; " " &amp;Values!$B$3, SUBSTITUTE(Values!$B$2, "{language}", Values!$H73) &amp; " " &amp;Values!$B$3))</f>
        <v>Teclado de respuesto Lenovo T480s Regular Silver - DK sin retroiluminación  para Lenovo Thinkpad T480s, T490, E490, L480, L490, L380, L390, L380 Yoga, L390 Yoga, E490, E480</v>
      </c>
      <c r="G74" s="32" t="str">
        <f>IF(ISBLANK(Values!E73),"",IF(Values!$B$20="PartialUpdate","","TellusRem"))</f>
        <v/>
      </c>
      <c r="H74" s="27" t="str">
        <f>IF(ISBLANK(Values!E73),"",Values!$B$16)</f>
        <v>computer-keyboards</v>
      </c>
      <c r="I74" s="27" t="str">
        <f>IF(ISBLANK(Values!E73),"","4730574031")</f>
        <v>4730574031</v>
      </c>
      <c r="J74" s="39" t="str">
        <f>IF(ISBLANK(Values!E73),"",Values!F73 )</f>
        <v>Lenovo T480s Regular Silver - DK</v>
      </c>
      <c r="K74" s="29" t="str">
        <f>IF(IF(ISBLANK(Values!E73),"",IF(Values!J73, Values!$B$4, Values!$B$5))=0,"",IF(ISBLANK(Values!E73),"",IF(Values!J73, Values!$B$4, Values!$B$5)))</f>
        <v/>
      </c>
      <c r="L74" s="40">
        <f>IF(ISBLANK(Values!E73),"",IF($CO74="DEFAULT", Values!$B$18, ""))</f>
        <v>5</v>
      </c>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Child</v>
      </c>
      <c r="X74" s="32" t="str">
        <f>IF(ISBLANK(Values!E73),"",Values!$B$13)</f>
        <v>Lenovo T490 Parent</v>
      </c>
      <c r="Y74" s="39" t="str">
        <f>IF(ISBLANK(Values!E73),"","Size-Color")</f>
        <v>Size-Color</v>
      </c>
      <c r="Z74" s="32" t="str">
        <f>IF(ISBLANK(Values!E73),"","variation")</f>
        <v>variation</v>
      </c>
      <c r="AA74" s="36" t="str">
        <f>IF(ISBLANK(Values!E73),"",Values!$B$20)</f>
        <v>PartialUpdate</v>
      </c>
      <c r="AB74" s="1" t="str">
        <f>IF(ISBLANK(Values!E73),"",Values!$B$29)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4" s="41" t="str">
        <f>IF(ISBLANK(Values!E73),"",IF(Values!I73,Values!$B$23,Values!$B$33))</f>
        <v>👉 REFORMADO: AHORRE DINERO - Reemplazo del teclado para portátil Lenovo, misma calidad que los teclados OEM. TellusRem es el distribuidor líder de teclados en el mundo desde 2011. Teclado de reemplazo perfecto, fácil de reemplazar e instalar.</v>
      </c>
      <c r="AJ74" s="42" t="str">
        <f>IF(ISBLANK(Values!E73),"",Values!$B$24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4" s="1" t="str">
        <f>IF(ISBLANK(Values!E73),"",Values!$B$25)</f>
        <v>♻️ PRODUCTO MEDIOAMBIENTAL - Compre reacondicionado, COMPRE VERDE. Reduzca más del 80% de dióxido de carbono comprando nuestros teclados reacondicionados, en comparación con obtener un teclado nuevo! Pieza de repuesto OEM perfecta para su teclado.</v>
      </c>
      <c r="AL74" s="1" t="str">
        <f>IF(ISBLANK(Values!E73),"",SUBSTITUTE(SUBSTITUTE(IF(Values!$J73, Values!$B$26, Values!$B$33), "{language}", Values!$H73), "{flag}", INDEX(options!$E$1:$E$20, Values!$V73)))</f>
        <v>👉 FORMATO – 🇩🇰 Lenovo T480s Regular Silver - DK sin retroiluminación.</v>
      </c>
      <c r="AM74" s="1" t="str">
        <f>SUBSTITUTE(IF(ISBLANK(Values!E73),"",Values!$B$27),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4" s="28" t="str">
        <f>IF(ISBLANK(Values!E73),"",Values!H73)</f>
        <v>Lenovo T480s Regular Silver - DK</v>
      </c>
      <c r="AV74" s="1" t="str">
        <f>IF(ISBLANK(Values!E73),"",IF(Values!J73,"Backlit", "Non-Backlit"))</f>
        <v>Non-Backlit</v>
      </c>
      <c r="AW74"/>
      <c r="BE74" s="27" t="str">
        <f>IF(ISBLANK(Values!E73),"","Professional Audience")</f>
        <v>Professional Audience</v>
      </c>
      <c r="BF74" s="27" t="str">
        <f>IF(ISBLANK(Values!E73),"","Consumer Audience")</f>
        <v>Consumer Audience</v>
      </c>
      <c r="BG74" s="27" t="str">
        <f>IF(ISBLANK(Values!E73),"","Adults")</f>
        <v>Adults</v>
      </c>
      <c r="BH74" s="27"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Dinamarca</v>
      </c>
      <c r="CZ74" s="1" t="str">
        <f>IF(ISBLANK(Values!E73),"","No")</f>
        <v>No</v>
      </c>
      <c r="DA74" s="1" t="str">
        <f>IF(ISBLANK(Values!E73),"","No")</f>
        <v>No</v>
      </c>
      <c r="DO74" s="27" t="str">
        <f>IF(ISBLANK(Values!E73),"","Parts")</f>
        <v>Parts</v>
      </c>
      <c r="DP74" s="27" t="str">
        <f>IF(ISBLANK(Values!E73),"",Values!$B$31)</f>
        <v>6 meses de garantía después de la fecha de entrega. En caso de mal funcionamiento del teclado, se enviará una nueva unidad o una pieza de repuesto para el teclado del producto. En caso de clasificación de existencias, se emite un reembolso completo.</v>
      </c>
      <c r="DS74" s="31"/>
      <c r="DY74" t="str">
        <f>IF(ISBLANK(Values!$E73), "", "not_applicable")</f>
        <v>not_applicable</v>
      </c>
      <c r="DZ74" s="31"/>
      <c r="EA74" s="31"/>
      <c r="EB74" s="31"/>
      <c r="EC74" s="31"/>
      <c r="EI74" s="1" t="str">
        <f>IF(ISBLANK(Values!E73),"",Values!$B$31)</f>
        <v>6 meses de garantía después de la fecha de entrega. En caso de mal funcionamiento del teclado, se enviará una nueva unidad o una pieza de repuesto para el teclado del producto. En caso de clasificación de existencias, se emite un reembolso completo.</v>
      </c>
      <c r="ES74" s="1" t="str">
        <f>IF(ISBLANK(Values!E73),"","Amazon Tellus UPS")</f>
        <v>Amazon Tellus UPS</v>
      </c>
      <c r="EV74" s="3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computercomponent</v>
      </c>
      <c r="B75" s="38" t="str">
        <f>IF(ISBLANK(Values!E74),"",Values!F74)</f>
        <v>Lenovo T480s Regular Silver - HU</v>
      </c>
      <c r="C75" s="32" t="str">
        <f>IF(ISBLANK(Values!E74),"","TellusRem")</f>
        <v>TellusRem</v>
      </c>
      <c r="D75" s="30">
        <f>IF(ISBLANK(Values!E74),"",Values!E74)</f>
        <v>5714401483113</v>
      </c>
      <c r="E75" s="31" t="str">
        <f>IF(ISBLANK(Values!E74),"","EAN")</f>
        <v>EAN</v>
      </c>
      <c r="F75" s="28" t="str">
        <f>IF(ISBLANK(Values!E74),"",IF(Values!J74, SUBSTITUTE(Values!$B$1, "{language}", Values!H74) &amp; " " &amp;Values!$B$3, SUBSTITUTE(Values!$B$2, "{language}", Values!$H74) &amp; " " &amp;Values!$B$3))</f>
        <v>Teclado de respuesto Lenovo T480s Regular Silver - HU sin retroiluminación  para Lenovo Thinkpad T480s, T490, E490, L480, L490, L380, L390, L380 Yoga, L390 Yoga, E490, E480</v>
      </c>
      <c r="G75" s="32" t="str">
        <f>IF(ISBLANK(Values!E74),"",IF(Values!$B$20="PartialUpdate","","TellusRem"))</f>
        <v/>
      </c>
      <c r="H75" s="27" t="str">
        <f>IF(ISBLANK(Values!E74),"",Values!$B$16)</f>
        <v>computer-keyboards</v>
      </c>
      <c r="I75" s="27" t="str">
        <f>IF(ISBLANK(Values!E74),"","4730574031")</f>
        <v>4730574031</v>
      </c>
      <c r="J75" s="39" t="str">
        <f>IF(ISBLANK(Values!E74),"",Values!F74 )</f>
        <v>Lenovo T480s Regular Silver - HU</v>
      </c>
      <c r="K75" s="29" t="str">
        <f>IF(IF(ISBLANK(Values!E74),"",IF(Values!J74, Values!$B$4, Values!$B$5))=0,"",IF(ISBLANK(Values!E74),"",IF(Values!J74, Values!$B$4, Values!$B$5)))</f>
        <v/>
      </c>
      <c r="L75" s="40">
        <f>IF(ISBLANK(Values!E74),"",IF($CO75="DEFAULT", Values!$B$18, ""))</f>
        <v>5</v>
      </c>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Child</v>
      </c>
      <c r="X75" s="32" t="str">
        <f>IF(ISBLANK(Values!E74),"",Values!$B$13)</f>
        <v>Lenovo T490 Parent</v>
      </c>
      <c r="Y75" s="39" t="str">
        <f>IF(ISBLANK(Values!E74),"","Size-Color")</f>
        <v>Size-Color</v>
      </c>
      <c r="Z75" s="32" t="str">
        <f>IF(ISBLANK(Values!E74),"","variation")</f>
        <v>variation</v>
      </c>
      <c r="AA75" s="36" t="str">
        <f>IF(ISBLANK(Values!E74),"",Values!$B$20)</f>
        <v>PartialUpdate</v>
      </c>
      <c r="AB75" s="1" t="str">
        <f>IF(ISBLANK(Values!E74),"",Values!$B$29)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5" s="41" t="str">
        <f>IF(ISBLANK(Values!E74),"",IF(Values!I74,Values!$B$23,Values!$B$33))</f>
        <v>👉 REFORMADO: AHORRE DINERO - Reemplazo del teclado para portátil Lenovo, misma calidad que los teclados OEM. TellusRem es el distribuidor líder de teclados en el mundo desde 2011. Teclado de reemplazo perfecto, fácil de reemplazar e instalar.</v>
      </c>
      <c r="AJ75" s="42" t="str">
        <f>IF(ISBLANK(Values!E74),"",Values!$B$24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5" s="1" t="str">
        <f>IF(ISBLANK(Values!E74),"",Values!$B$25)</f>
        <v>♻️ PRODUCTO MEDIOAMBIENTAL - Compre reacondicionado, COMPRE VERDE. Reduzca más del 80% de dióxido de carbono comprando nuestros teclados reacondicionados, en comparación con obtener un teclado nuevo! Pieza de repuesto OEM perfecta para su teclado.</v>
      </c>
      <c r="AL75" s="1" t="str">
        <f>IF(ISBLANK(Values!E74),"",SUBSTITUTE(SUBSTITUTE(IF(Values!$J74, Values!$B$26, Values!$B$33), "{language}", Values!$H74), "{flag}", INDEX(options!$E$1:$E$20, Values!$V74)))</f>
        <v>👉 FORMATO – 🇭🇺 Lenovo T480s Regular Silver - HU sin retroiluminación.</v>
      </c>
      <c r="AM75" s="1" t="str">
        <f>SUBSTITUTE(IF(ISBLANK(Values!E74),"",Values!$B$27),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5" s="28" t="str">
        <f>IF(ISBLANK(Values!E74),"",Values!H74)</f>
        <v>Lenovo T480s Regular Silver - HU</v>
      </c>
      <c r="AV75" s="1" t="str">
        <f>IF(ISBLANK(Values!E74),"",IF(Values!J74,"Backlit", "Non-Backlit"))</f>
        <v>Non-Backlit</v>
      </c>
      <c r="AW75"/>
      <c r="BE75" s="27" t="str">
        <f>IF(ISBLANK(Values!E74),"","Professional Audience")</f>
        <v>Professional Audience</v>
      </c>
      <c r="BF75" s="27" t="str">
        <f>IF(ISBLANK(Values!E74),"","Consumer Audience")</f>
        <v>Consumer Audience</v>
      </c>
      <c r="BG75" s="27" t="str">
        <f>IF(ISBLANK(Values!E74),"","Adults")</f>
        <v>Adults</v>
      </c>
      <c r="BH75" s="27"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Dinamarca</v>
      </c>
      <c r="CZ75" s="1" t="str">
        <f>IF(ISBLANK(Values!E74),"","No")</f>
        <v>No</v>
      </c>
      <c r="DA75" s="1" t="str">
        <f>IF(ISBLANK(Values!E74),"","No")</f>
        <v>No</v>
      </c>
      <c r="DO75" s="27" t="str">
        <f>IF(ISBLANK(Values!E74),"","Parts")</f>
        <v>Parts</v>
      </c>
      <c r="DP75" s="27" t="str">
        <f>IF(ISBLANK(Values!E74),"",Values!$B$31)</f>
        <v>6 meses de garantía después de la fecha de entrega. En caso de mal funcionamiento del teclado, se enviará una nueva unidad o una pieza de repuesto para el teclado del producto. En caso de clasificación de existencias, se emite un reembolso completo.</v>
      </c>
      <c r="DS75" s="31"/>
      <c r="DY75" t="str">
        <f>IF(ISBLANK(Values!$E74), "", "not_applicable")</f>
        <v>not_applicable</v>
      </c>
      <c r="DZ75" s="31"/>
      <c r="EA75" s="31"/>
      <c r="EB75" s="31"/>
      <c r="EC75" s="31"/>
      <c r="EI75" s="1" t="str">
        <f>IF(ISBLANK(Values!E74),"",Values!$B$31)</f>
        <v>6 meses de garantía después de la fecha de entrega. En caso de mal funcionamiento del teclado, se enviará una nueva unidad o una pieza de repuesto para el teclado del producto. En caso de clasificación de existencias, se emite un reembolso completo.</v>
      </c>
      <c r="ES75" s="1" t="str">
        <f>IF(ISBLANK(Values!E74),"","Amazon Tellus UPS")</f>
        <v>Amazon Tellus UPS</v>
      </c>
      <c r="EV75" s="3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computercomponent</v>
      </c>
      <c r="B76" s="38" t="str">
        <f>IF(ISBLANK(Values!E75),"",Values!F75)</f>
        <v>Lenovo T480s Regular Silver - NL</v>
      </c>
      <c r="C76" s="32" t="str">
        <f>IF(ISBLANK(Values!E75),"","TellusRem")</f>
        <v>TellusRem</v>
      </c>
      <c r="D76" s="30">
        <f>IF(ISBLANK(Values!E75),"",Values!E75)</f>
        <v>5714401483120</v>
      </c>
      <c r="E76" s="31" t="str">
        <f>IF(ISBLANK(Values!E75),"","EAN")</f>
        <v>EAN</v>
      </c>
      <c r="F76" s="28" t="str">
        <f>IF(ISBLANK(Values!E75),"",IF(Values!J75, SUBSTITUTE(Values!$B$1, "{language}", Values!H75) &amp; " " &amp;Values!$B$3, SUBSTITUTE(Values!$B$2, "{language}", Values!$H75) &amp; " " &amp;Values!$B$3))</f>
        <v>Teclado de respuesto Lenovo T480s Regular Silver - NL sin retroiluminación  para Lenovo Thinkpad T480s, T490, E490, L480, L490, L380, L390, L380 Yoga, L390 Yoga, E490, E480</v>
      </c>
      <c r="G76" s="32" t="str">
        <f>IF(ISBLANK(Values!E75),"",IF(Values!$B$20="PartialUpdate","","TellusRem"))</f>
        <v/>
      </c>
      <c r="H76" s="27" t="str">
        <f>IF(ISBLANK(Values!E75),"",Values!$B$16)</f>
        <v>computer-keyboards</v>
      </c>
      <c r="I76" s="27" t="str">
        <f>IF(ISBLANK(Values!E75),"","4730574031")</f>
        <v>4730574031</v>
      </c>
      <c r="J76" s="39" t="str">
        <f>IF(ISBLANK(Values!E75),"",Values!F75 )</f>
        <v>Lenovo T480s Regular Silver - NL</v>
      </c>
      <c r="K76" s="29" t="str">
        <f>IF(IF(ISBLANK(Values!E75),"",IF(Values!J75, Values!$B$4, Values!$B$5))=0,"",IF(ISBLANK(Values!E75),"",IF(Values!J75, Values!$B$4, Values!$B$5)))</f>
        <v/>
      </c>
      <c r="L76" s="40">
        <f>IF(ISBLANK(Values!E75),"",IF($CO76="DEFAULT", Values!$B$18, ""))</f>
        <v>5</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Child</v>
      </c>
      <c r="X76" s="32" t="str">
        <f>IF(ISBLANK(Values!E75),"",Values!$B$13)</f>
        <v>Lenovo T490 Parent</v>
      </c>
      <c r="Y76" s="39" t="str">
        <f>IF(ISBLANK(Values!E75),"","Size-Color")</f>
        <v>Size-Color</v>
      </c>
      <c r="Z76" s="32" t="str">
        <f>IF(ISBLANK(Values!E75),"","variation")</f>
        <v>variation</v>
      </c>
      <c r="AA76" s="36" t="str">
        <f>IF(ISBLANK(Values!E75),"",Values!$B$20)</f>
        <v>PartialUpdate</v>
      </c>
      <c r="AB76" s="1" t="str">
        <f>IF(ISBLANK(Values!E75),"",Values!$B$29)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6" s="41" t="str">
        <f>IF(ISBLANK(Values!E75),"",IF(Values!I75,Values!$B$23,Values!$B$33))</f>
        <v>👉 REFORMADO: AHORRE DINERO - Reemplazo del teclado para portátil Lenovo, misma calidad que los teclados OEM. TellusRem es el distribuidor líder de teclados en el mundo desde 2011. Teclado de reemplazo perfecto, fácil de reemplazar e instalar.</v>
      </c>
      <c r="AJ76" s="42" t="str">
        <f>IF(ISBLANK(Values!E75),"",Values!$B$24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6" s="1" t="str">
        <f>IF(ISBLANK(Values!E75),"",Values!$B$25)</f>
        <v>♻️ PRODUCTO MEDIOAMBIENTAL - Compre reacondicionado, COMPRE VERDE. Reduzca más del 80% de dióxido de carbono comprando nuestros teclados reacondicionados, en comparación con obtener un teclado nuevo! Pieza de repuesto OEM perfecta para su teclado.</v>
      </c>
      <c r="AL76" s="1" t="str">
        <f>IF(ISBLANK(Values!E75),"",SUBSTITUTE(SUBSTITUTE(IF(Values!$J75, Values!$B$26, Values!$B$33), "{language}", Values!$H75), "{flag}", INDEX(options!$E$1:$E$20, Values!$V75)))</f>
        <v>👉 FORMATO – 🇳🇱 Lenovo T480s Regular Silver - NL sin retroiluminación.</v>
      </c>
      <c r="AM76" s="1" t="str">
        <f>SUBSTITUTE(IF(ISBLANK(Values!E75),"",Values!$B$27),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6" s="28" t="str">
        <f>IF(ISBLANK(Values!E75),"",Values!H75)</f>
        <v>Lenovo T480s Regular Silver - NL</v>
      </c>
      <c r="AV76" s="1" t="str">
        <f>IF(ISBLANK(Values!E75),"",IF(Values!J75,"Backlit", "Non-Backlit"))</f>
        <v>Non-Backlit</v>
      </c>
      <c r="AW76"/>
      <c r="BE76" s="27" t="str">
        <f>IF(ISBLANK(Values!E75),"","Professional Audience")</f>
        <v>Professional Audience</v>
      </c>
      <c r="BF76" s="27" t="str">
        <f>IF(ISBLANK(Values!E75),"","Consumer Audience")</f>
        <v>Consumer Audience</v>
      </c>
      <c r="BG76" s="27" t="str">
        <f>IF(ISBLANK(Values!E75),"","Adults")</f>
        <v>Adults</v>
      </c>
      <c r="BH76" s="27"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Dinamarca</v>
      </c>
      <c r="CZ76" s="1" t="str">
        <f>IF(ISBLANK(Values!E75),"","No")</f>
        <v>No</v>
      </c>
      <c r="DA76" s="1" t="str">
        <f>IF(ISBLANK(Values!E75),"","No")</f>
        <v>No</v>
      </c>
      <c r="DO76" s="27" t="str">
        <f>IF(ISBLANK(Values!E75),"","Parts")</f>
        <v>Parts</v>
      </c>
      <c r="DP76" s="27" t="str">
        <f>IF(ISBLANK(Values!E75),"",Values!$B$31)</f>
        <v>6 meses de garantía después de la fecha de entrega. En caso de mal funcionamiento del teclado, se enviará una nueva unidad o una pieza de repuesto para el teclado del producto. En caso de clasificación de existencias, se emite un reembolso completo.</v>
      </c>
      <c r="DS76" s="31"/>
      <c r="DY76" t="str">
        <f>IF(ISBLANK(Values!$E75), "", "not_applicable")</f>
        <v>not_applicable</v>
      </c>
      <c r="DZ76" s="31"/>
      <c r="EA76" s="31"/>
      <c r="EB76" s="31"/>
      <c r="EC76" s="31"/>
      <c r="EI76" s="1" t="str">
        <f>IF(ISBLANK(Values!E75),"",Values!$B$31)</f>
        <v>6 meses de garantía después de la fecha de entrega. En caso de mal funcionamiento del teclado, se enviará una nueva unidad o una pieza de repuesto para el teclado del producto. En caso de clasificación de existencias, se emite un reembolso completo.</v>
      </c>
      <c r="ES76" s="1" t="str">
        <f>IF(ISBLANK(Values!E75),"","Amazon Tellus UPS")</f>
        <v>Amazon Tellus UPS</v>
      </c>
      <c r="EV76" s="3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computercomponent</v>
      </c>
      <c r="B77" s="38" t="str">
        <f>IF(ISBLANK(Values!E76),"",Values!F76)</f>
        <v>Lenovo T480s Regular Silver - NO</v>
      </c>
      <c r="C77" s="32" t="str">
        <f>IF(ISBLANK(Values!E76),"","TellusRem")</f>
        <v>TellusRem</v>
      </c>
      <c r="D77" s="30">
        <f>IF(ISBLANK(Values!E76),"",Values!E76)</f>
        <v>5714401483137</v>
      </c>
      <c r="E77" s="31" t="str">
        <f>IF(ISBLANK(Values!E76),"","EAN")</f>
        <v>EAN</v>
      </c>
      <c r="F77" s="28" t="str">
        <f>IF(ISBLANK(Values!E76),"",IF(Values!J76, SUBSTITUTE(Values!$B$1, "{language}", Values!H76) &amp; " " &amp;Values!$B$3, SUBSTITUTE(Values!$B$2, "{language}", Values!$H76) &amp; " " &amp;Values!$B$3))</f>
        <v>Teclado de respuesto Lenovo T480s Regular Silver - NO sin retroiluminación  para Lenovo Thinkpad T480s, T490, E490, L480, L490, L380, L390, L380 Yoga, L390 Yoga, E490, E480</v>
      </c>
      <c r="G77" s="32" t="str">
        <f>IF(ISBLANK(Values!E76),"",IF(Values!$B$20="PartialUpdate","","TellusRem"))</f>
        <v/>
      </c>
      <c r="H77" s="27" t="str">
        <f>IF(ISBLANK(Values!E76),"",Values!$B$16)</f>
        <v>computer-keyboards</v>
      </c>
      <c r="I77" s="27" t="str">
        <f>IF(ISBLANK(Values!E76),"","4730574031")</f>
        <v>4730574031</v>
      </c>
      <c r="J77" s="39" t="str">
        <f>IF(ISBLANK(Values!E76),"",Values!F76 )</f>
        <v>Lenovo T480s Regular Silver - NO</v>
      </c>
      <c r="K77" s="29" t="str">
        <f>IF(IF(ISBLANK(Values!E76),"",IF(Values!J76, Values!$B$4, Values!$B$5))=0,"",IF(ISBLANK(Values!E76),"",IF(Values!J76, Values!$B$4, Values!$B$5)))</f>
        <v/>
      </c>
      <c r="L77" s="40">
        <f>IF(ISBLANK(Values!E76),"",IF($CO77="DEFAULT", Values!$B$18, ""))</f>
        <v>5</v>
      </c>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Child</v>
      </c>
      <c r="X77" s="32" t="str">
        <f>IF(ISBLANK(Values!E76),"",Values!$B$13)</f>
        <v>Lenovo T490 Parent</v>
      </c>
      <c r="Y77" s="39" t="str">
        <f>IF(ISBLANK(Values!E76),"","Size-Color")</f>
        <v>Size-Color</v>
      </c>
      <c r="Z77" s="32" t="str">
        <f>IF(ISBLANK(Values!E76),"","variation")</f>
        <v>variation</v>
      </c>
      <c r="AA77" s="36" t="str">
        <f>IF(ISBLANK(Values!E76),"",Values!$B$20)</f>
        <v>PartialUpdate</v>
      </c>
      <c r="AB77" s="1" t="str">
        <f>IF(ISBLANK(Values!E76),"",Values!$B$29)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7" s="41" t="str">
        <f>IF(ISBLANK(Values!E76),"",IF(Values!I76,Values!$B$23,Values!$B$33))</f>
        <v>👉 REFORMADO: AHORRE DINERO - Reemplazo del teclado para portátil Lenovo, misma calidad que los teclados OEM. TellusRem es el distribuidor líder de teclados en el mundo desde 2011. Teclado de reemplazo perfecto, fácil de reemplazar e instalar.</v>
      </c>
      <c r="AJ77" s="42" t="str">
        <f>IF(ISBLANK(Values!E76),"",Values!$B$24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7" s="1" t="str">
        <f>IF(ISBLANK(Values!E76),"",Values!$B$25)</f>
        <v>♻️ PRODUCTO MEDIOAMBIENTAL - Compre reacondicionado, COMPRE VERDE. Reduzca más del 80% de dióxido de carbono comprando nuestros teclados reacondicionados, en comparación con obtener un teclado nuevo! Pieza de repuesto OEM perfecta para su teclado.</v>
      </c>
      <c r="AL77" s="1" t="str">
        <f>IF(ISBLANK(Values!E76),"",SUBSTITUTE(SUBSTITUTE(IF(Values!$J76, Values!$B$26, Values!$B$33), "{language}", Values!$H76), "{flag}", INDEX(options!$E$1:$E$20, Values!$V76)))</f>
        <v>👉 FORMATO – 🇳🇴 Lenovo T480s Regular Silver - NO sin retroiluminación.</v>
      </c>
      <c r="AM77" s="1" t="str">
        <f>SUBSTITUTE(IF(ISBLANK(Values!E76),"",Values!$B$27),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7" s="28" t="str">
        <f>IF(ISBLANK(Values!E76),"",Values!H76)</f>
        <v>Lenovo T480s Regular Silver - NO</v>
      </c>
      <c r="AV77" s="1" t="str">
        <f>IF(ISBLANK(Values!E76),"",IF(Values!J76,"Backlit", "Non-Backlit"))</f>
        <v>Non-Backlit</v>
      </c>
      <c r="AW77"/>
      <c r="BE77" s="27" t="str">
        <f>IF(ISBLANK(Values!E76),"","Professional Audience")</f>
        <v>Professional Audience</v>
      </c>
      <c r="BF77" s="27" t="str">
        <f>IF(ISBLANK(Values!E76),"","Consumer Audience")</f>
        <v>Consumer Audience</v>
      </c>
      <c r="BG77" s="27" t="str">
        <f>IF(ISBLANK(Values!E76),"","Adults")</f>
        <v>Adults</v>
      </c>
      <c r="BH77" s="27"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Dinamarca</v>
      </c>
      <c r="CZ77" s="1" t="str">
        <f>IF(ISBLANK(Values!E76),"","No")</f>
        <v>No</v>
      </c>
      <c r="DA77" s="1" t="str">
        <f>IF(ISBLANK(Values!E76),"","No")</f>
        <v>No</v>
      </c>
      <c r="DO77" s="27" t="str">
        <f>IF(ISBLANK(Values!E76),"","Parts")</f>
        <v>Parts</v>
      </c>
      <c r="DP77" s="27" t="str">
        <f>IF(ISBLANK(Values!E76),"",Values!$B$31)</f>
        <v>6 meses de garantía después de la fecha de entrega. En caso de mal funcionamiento del teclado, se enviará una nueva unidad o una pieza de repuesto para el teclado del producto. En caso de clasificación de existencias, se emite un reembolso completo.</v>
      </c>
      <c r="DS77" s="31"/>
      <c r="DY77" t="str">
        <f>IF(ISBLANK(Values!$E76), "", "not_applicable")</f>
        <v>not_applicable</v>
      </c>
      <c r="DZ77" s="31"/>
      <c r="EA77" s="31"/>
      <c r="EB77" s="31"/>
      <c r="EC77" s="31"/>
      <c r="EI77" s="1" t="str">
        <f>IF(ISBLANK(Values!E76),"",Values!$B$31)</f>
        <v>6 meses de garantía después de la fecha de entrega. En caso de mal funcionamiento del teclado, se enviará una nueva unidad o una pieza de repuesto para el teclado del producto. En caso de clasificación de existencias, se emite un reembolso completo.</v>
      </c>
      <c r="ES77" s="1" t="str">
        <f>IF(ISBLANK(Values!E76),"","Amazon Tellus UPS")</f>
        <v>Amazon Tellus UPS</v>
      </c>
      <c r="EV77" s="3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computercomponent</v>
      </c>
      <c r="B78" s="38" t="str">
        <f>IF(ISBLANK(Values!E77),"",Values!F77)</f>
        <v>Lenovo T480s Regular Silver - PL</v>
      </c>
      <c r="C78" s="32" t="str">
        <f>IF(ISBLANK(Values!E77),"","TellusRem")</f>
        <v>TellusRem</v>
      </c>
      <c r="D78" s="30">
        <f>IF(ISBLANK(Values!E77),"",Values!E77)</f>
        <v>5714401483144</v>
      </c>
      <c r="E78" s="31" t="str">
        <f>IF(ISBLANK(Values!E77),"","EAN")</f>
        <v>EAN</v>
      </c>
      <c r="F78" s="28" t="str">
        <f>IF(ISBLANK(Values!E77),"",IF(Values!J77, SUBSTITUTE(Values!$B$1, "{language}", Values!H77) &amp; " " &amp;Values!$B$3, SUBSTITUTE(Values!$B$2, "{language}", Values!$H77) &amp; " " &amp;Values!$B$3))</f>
        <v>Teclado de respuesto Lenovo T480s Regular Silver - PL sin retroiluminación  para Lenovo Thinkpad T480s, T490, E490, L480, L490, L380, L390, L380 Yoga, L390 Yoga, E490, E480</v>
      </c>
      <c r="G78" s="32" t="str">
        <f>IF(ISBLANK(Values!E77),"",IF(Values!$B$20="PartialUpdate","","TellusRem"))</f>
        <v/>
      </c>
      <c r="H78" s="27" t="str">
        <f>IF(ISBLANK(Values!E77),"",Values!$B$16)</f>
        <v>computer-keyboards</v>
      </c>
      <c r="I78" s="27" t="str">
        <f>IF(ISBLANK(Values!E77),"","4730574031")</f>
        <v>4730574031</v>
      </c>
      <c r="J78" s="39" t="str">
        <f>IF(ISBLANK(Values!E77),"",Values!F77 )</f>
        <v>Lenovo T480s Regular Silver - PL</v>
      </c>
      <c r="K78" s="29" t="str">
        <f>IF(IF(ISBLANK(Values!E77),"",IF(Values!J77, Values!$B$4, Values!$B$5))=0,"",IF(ISBLANK(Values!E77),"",IF(Values!J77, Values!$B$4, Values!$B$5)))</f>
        <v/>
      </c>
      <c r="L78" s="40">
        <f>IF(ISBLANK(Values!E77),"",IF($CO78="DEFAULT", Values!$B$18, ""))</f>
        <v>5</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Child</v>
      </c>
      <c r="X78" s="32" t="str">
        <f>IF(ISBLANK(Values!E77),"",Values!$B$13)</f>
        <v>Lenovo T490 Parent</v>
      </c>
      <c r="Y78" s="39" t="str">
        <f>IF(ISBLANK(Values!E77),"","Size-Color")</f>
        <v>Size-Color</v>
      </c>
      <c r="Z78" s="32" t="str">
        <f>IF(ISBLANK(Values!E77),"","variation")</f>
        <v>variation</v>
      </c>
      <c r="AA78" s="36" t="str">
        <f>IF(ISBLANK(Values!E77),"",Values!$B$20)</f>
        <v>PartialUpdate</v>
      </c>
      <c r="AB78" s="1" t="str">
        <f>IF(ISBLANK(Values!E77),"",Values!$B$29)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8" s="41" t="str">
        <f>IF(ISBLANK(Values!E77),"",IF(Values!I77,Values!$B$23,Values!$B$33))</f>
        <v>👉 REFORMADO: AHORRE DINERO - Reemplazo del teclado para portátil Lenovo, misma calidad que los teclados OEM. TellusRem es el distribuidor líder de teclados en el mundo desde 2011. Teclado de reemplazo perfecto, fácil de reemplazar e instalar.</v>
      </c>
      <c r="AJ78" s="42" t="str">
        <f>IF(ISBLANK(Values!E77),"",Values!$B$24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8" s="1" t="str">
        <f>IF(ISBLANK(Values!E77),"",Values!$B$25)</f>
        <v>♻️ PRODUCTO MEDIOAMBIENTAL - Compre reacondicionado, COMPRE VERDE. Reduzca más del 80% de dióxido de carbono comprando nuestros teclados reacondicionados, en comparación con obtener un teclado nuevo! Pieza de repuesto OEM perfecta para su teclado.</v>
      </c>
      <c r="AL78" s="1" t="str">
        <f>IF(ISBLANK(Values!E77),"",SUBSTITUTE(SUBSTITUTE(IF(Values!$J77, Values!$B$26, Values!$B$33), "{language}", Values!$H77), "{flag}", INDEX(options!$E$1:$E$20, Values!$V77)))</f>
        <v>👉 FORMATO – 🇵🇱 Lenovo T480s Regular Silver - PL sin retroiluminación.</v>
      </c>
      <c r="AM78" s="1" t="str">
        <f>SUBSTITUTE(IF(ISBLANK(Values!E77),"",Values!$B$27),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8" s="28" t="str">
        <f>IF(ISBLANK(Values!E77),"",Values!H77)</f>
        <v>Lenovo T480s Regular Silver - PL</v>
      </c>
      <c r="AV78" s="1" t="str">
        <f>IF(ISBLANK(Values!E77),"",IF(Values!J77,"Backlit", "Non-Backlit"))</f>
        <v>Non-Backlit</v>
      </c>
      <c r="AW78"/>
      <c r="BE78" s="27" t="str">
        <f>IF(ISBLANK(Values!E77),"","Professional Audience")</f>
        <v>Professional Audience</v>
      </c>
      <c r="BF78" s="27" t="str">
        <f>IF(ISBLANK(Values!E77),"","Consumer Audience")</f>
        <v>Consumer Audience</v>
      </c>
      <c r="BG78" s="27" t="str">
        <f>IF(ISBLANK(Values!E77),"","Adults")</f>
        <v>Adults</v>
      </c>
      <c r="BH78" s="27"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Dinamarca</v>
      </c>
      <c r="CZ78" s="1" t="str">
        <f>IF(ISBLANK(Values!E77),"","No")</f>
        <v>No</v>
      </c>
      <c r="DA78" s="1" t="str">
        <f>IF(ISBLANK(Values!E77),"","No")</f>
        <v>No</v>
      </c>
      <c r="DO78" s="27" t="str">
        <f>IF(ISBLANK(Values!E77),"","Parts")</f>
        <v>Parts</v>
      </c>
      <c r="DP78" s="27" t="str">
        <f>IF(ISBLANK(Values!E77),"",Values!$B$31)</f>
        <v>6 meses de garantía después de la fecha de entrega. En caso de mal funcionamiento del teclado, se enviará una nueva unidad o una pieza de repuesto para el teclado del producto. En caso de clasificación de existencias, se emite un reembolso completo.</v>
      </c>
      <c r="DS78" s="31"/>
      <c r="DY78" t="str">
        <f>IF(ISBLANK(Values!$E77), "", "not_applicable")</f>
        <v>not_applicable</v>
      </c>
      <c r="DZ78" s="31"/>
      <c r="EA78" s="31"/>
      <c r="EB78" s="31"/>
      <c r="EC78" s="31"/>
      <c r="EI78" s="1" t="str">
        <f>IF(ISBLANK(Values!E77),"",Values!$B$31)</f>
        <v>6 meses de garantía después de la fecha de entrega. En caso de mal funcionamiento del teclado, se enviará una nueva unidad o una pieza de repuesto para el teclado del producto. En caso de clasificación de existencias, se emite un reembolso completo.</v>
      </c>
      <c r="ES78" s="1" t="str">
        <f>IF(ISBLANK(Values!E77),"","Amazon Tellus UPS")</f>
        <v>Amazon Tellus UPS</v>
      </c>
      <c r="EV78" s="3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computercomponent</v>
      </c>
      <c r="B79" s="38" t="str">
        <f>IF(ISBLANK(Values!E78),"",Values!F78)</f>
        <v>Lenovo T480s Regular Silver - PT</v>
      </c>
      <c r="C79" s="32" t="str">
        <f>IF(ISBLANK(Values!E78),"","TellusRem")</f>
        <v>TellusRem</v>
      </c>
      <c r="D79" s="30">
        <f>IF(ISBLANK(Values!E78),"",Values!E78)</f>
        <v>5714401483151</v>
      </c>
      <c r="E79" s="31" t="str">
        <f>IF(ISBLANK(Values!E78),"","EAN")</f>
        <v>EAN</v>
      </c>
      <c r="F79" s="28" t="str">
        <f>IF(ISBLANK(Values!E78),"",IF(Values!J78, SUBSTITUTE(Values!$B$1, "{language}", Values!H78) &amp; " " &amp;Values!$B$3, SUBSTITUTE(Values!$B$2, "{language}", Values!$H78) &amp; " " &amp;Values!$B$3))</f>
        <v>Teclado de respuesto Lenovo T480s Regular Silver - PT sin retroiluminación  para Lenovo Thinkpad T480s, T490, E490, L480, L490, L380, L390, L380 Yoga, L390 Yoga, E490, E480</v>
      </c>
      <c r="G79" s="32" t="str">
        <f>IF(ISBLANK(Values!E78),"",IF(Values!$B$20="PartialUpdate","","TellusRem"))</f>
        <v/>
      </c>
      <c r="H79" s="27" t="str">
        <f>IF(ISBLANK(Values!E78),"",Values!$B$16)</f>
        <v>computer-keyboards</v>
      </c>
      <c r="I79" s="27" t="str">
        <f>IF(ISBLANK(Values!E78),"","4730574031")</f>
        <v>4730574031</v>
      </c>
      <c r="J79" s="39" t="str">
        <f>IF(ISBLANK(Values!E78),"",Values!F78 )</f>
        <v>Lenovo T480s Regular Silver - PT</v>
      </c>
      <c r="K79" s="29" t="str">
        <f>IF(IF(ISBLANK(Values!E78),"",IF(Values!J78, Values!$B$4, Values!$B$5))=0,"",IF(ISBLANK(Values!E78),"",IF(Values!J78, Values!$B$4, Values!$B$5)))</f>
        <v/>
      </c>
      <c r="L79" s="40">
        <f>IF(ISBLANK(Values!E78),"",IF($CO79="DEFAULT", Values!$B$18, ""))</f>
        <v>5</v>
      </c>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Child</v>
      </c>
      <c r="X79" s="32" t="str">
        <f>IF(ISBLANK(Values!E78),"",Values!$B$13)</f>
        <v>Lenovo T490 Parent</v>
      </c>
      <c r="Y79" s="39" t="str">
        <f>IF(ISBLANK(Values!E78),"","Size-Color")</f>
        <v>Size-Color</v>
      </c>
      <c r="Z79" s="32" t="str">
        <f>IF(ISBLANK(Values!E78),"","variation")</f>
        <v>variation</v>
      </c>
      <c r="AA79" s="36" t="str">
        <f>IF(ISBLANK(Values!E78),"",Values!$B$20)</f>
        <v>PartialUpdate</v>
      </c>
      <c r="AB79" s="1" t="str">
        <f>IF(ISBLANK(Values!E78),"",Values!$B$29)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9" s="41" t="str">
        <f>IF(ISBLANK(Values!E78),"",IF(Values!I78,Values!$B$23,Values!$B$33))</f>
        <v>👉 REFORMADO: AHORRE DINERO - Reemplazo del teclado para portátil Lenovo, misma calidad que los teclados OEM. TellusRem es el distribuidor líder de teclados en el mundo desde 2011. Teclado de reemplazo perfecto, fácil de reemplazar e instalar.</v>
      </c>
      <c r="AJ79" s="42" t="str">
        <f>IF(ISBLANK(Values!E78),"",Values!$B$24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9" s="1" t="str">
        <f>IF(ISBLANK(Values!E78),"",Values!$B$25)</f>
        <v>♻️ PRODUCTO MEDIOAMBIENTAL - Compre reacondicionado, COMPRE VERDE. Reduzca más del 80% de dióxido de carbono comprando nuestros teclados reacondicionados, en comparación con obtener un teclado nuevo! Pieza de repuesto OEM perfecta para su teclado.</v>
      </c>
      <c r="AL79" s="1" t="str">
        <f>IF(ISBLANK(Values!E78),"",SUBSTITUTE(SUBSTITUTE(IF(Values!$J78, Values!$B$26, Values!$B$33), "{language}", Values!$H78), "{flag}", INDEX(options!$E$1:$E$20, Values!$V78)))</f>
        <v>👉 FORMATO – 🇵🇹 Lenovo T480s Regular Silver - PT sin retroiluminación.</v>
      </c>
      <c r="AM79" s="1" t="str">
        <f>SUBSTITUTE(IF(ISBLANK(Values!E78),"",Values!$B$27),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9" s="28" t="str">
        <f>IF(ISBLANK(Values!E78),"",Values!H78)</f>
        <v>Lenovo T480s Regular Silver - PT</v>
      </c>
      <c r="AV79" s="1" t="str">
        <f>IF(ISBLANK(Values!E78),"",IF(Values!J78,"Backlit", "Non-Backlit"))</f>
        <v>Non-Backlit</v>
      </c>
      <c r="AW79"/>
      <c r="BE79" s="27" t="str">
        <f>IF(ISBLANK(Values!E78),"","Professional Audience")</f>
        <v>Professional Audience</v>
      </c>
      <c r="BF79" s="27" t="str">
        <f>IF(ISBLANK(Values!E78),"","Consumer Audience")</f>
        <v>Consumer Audience</v>
      </c>
      <c r="BG79" s="27" t="str">
        <f>IF(ISBLANK(Values!E78),"","Adults")</f>
        <v>Adults</v>
      </c>
      <c r="BH79" s="27"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Dinamarca</v>
      </c>
      <c r="CZ79" s="1" t="str">
        <f>IF(ISBLANK(Values!E78),"","No")</f>
        <v>No</v>
      </c>
      <c r="DA79" s="1" t="str">
        <f>IF(ISBLANK(Values!E78),"","No")</f>
        <v>No</v>
      </c>
      <c r="DO79" s="27" t="str">
        <f>IF(ISBLANK(Values!E78),"","Parts")</f>
        <v>Parts</v>
      </c>
      <c r="DP79" s="27" t="str">
        <f>IF(ISBLANK(Values!E78),"",Values!$B$31)</f>
        <v>6 meses de garantía después de la fecha de entrega. En caso de mal funcionamiento del teclado, se enviará una nueva unidad o una pieza de repuesto para el teclado del producto. En caso de clasificación de existencias, se emite un reembolso completo.</v>
      </c>
      <c r="DS79" s="31"/>
      <c r="DY79" t="str">
        <f>IF(ISBLANK(Values!$E78), "", "not_applicable")</f>
        <v>not_applicable</v>
      </c>
      <c r="DZ79" s="31"/>
      <c r="EA79" s="31"/>
      <c r="EB79" s="31"/>
      <c r="EC79" s="31"/>
      <c r="EI79" s="1" t="str">
        <f>IF(ISBLANK(Values!E78),"",Values!$B$31)</f>
        <v>6 meses de garantía después de la fecha de entrega. En caso de mal funcionamiento del teclado, se enviará una nueva unidad o una pieza de repuesto para el teclado del producto. En caso de clasificación de existencias, se emite un reembolso completo.</v>
      </c>
      <c r="ES79" s="1" t="str">
        <f>IF(ISBLANK(Values!E78),"","Amazon Tellus UPS")</f>
        <v>Amazon Tellus UPS</v>
      </c>
      <c r="EV79" s="3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computercomponent</v>
      </c>
      <c r="B80" s="38" t="str">
        <f>IF(ISBLANK(Values!E79),"",Values!F79)</f>
        <v>Lenovo T480s Regular Silver - SE/FI</v>
      </c>
      <c r="C80" s="32" t="str">
        <f>IF(ISBLANK(Values!E79),"","TellusRem")</f>
        <v>TellusRem</v>
      </c>
      <c r="D80" s="30">
        <f>IF(ISBLANK(Values!E79),"",Values!E79)</f>
        <v>5714401483168</v>
      </c>
      <c r="E80" s="31" t="str">
        <f>IF(ISBLANK(Values!E79),"","EAN")</f>
        <v>EAN</v>
      </c>
      <c r="F80" s="28" t="str">
        <f>IF(ISBLANK(Values!E79),"",IF(Values!J79, SUBSTITUTE(Values!$B$1, "{language}", Values!H79) &amp; " " &amp;Values!$B$3, SUBSTITUTE(Values!$B$2, "{language}", Values!$H79) &amp; " " &amp;Values!$B$3))</f>
        <v>Teclado de respuesto Lenovo T480s Regular Silver - SE/FI sin retroiluminación  para Lenovo Thinkpad T480s, T490, E490, L480, L490, L380, L390, L380 Yoga, L390 Yoga, E490, E480</v>
      </c>
      <c r="G80" s="32" t="str">
        <f>IF(ISBLANK(Values!E79),"",IF(Values!$B$20="PartialUpdate","","TellusRem"))</f>
        <v/>
      </c>
      <c r="H80" s="27" t="str">
        <f>IF(ISBLANK(Values!E79),"",Values!$B$16)</f>
        <v>computer-keyboards</v>
      </c>
      <c r="I80" s="27" t="str">
        <f>IF(ISBLANK(Values!E79),"","4730574031")</f>
        <v>4730574031</v>
      </c>
      <c r="J80" s="39" t="str">
        <f>IF(ISBLANK(Values!E79),"",Values!F79 )</f>
        <v>Lenovo T480s Regular Silver - SE/FI</v>
      </c>
      <c r="K80" s="29" t="str">
        <f>IF(IF(ISBLANK(Values!E79),"",IF(Values!J79, Values!$B$4, Values!$B$5))=0,"",IF(ISBLANK(Values!E79),"",IF(Values!J79, Values!$B$4, Values!$B$5)))</f>
        <v/>
      </c>
      <c r="L80" s="40">
        <f>IF(ISBLANK(Values!E79),"",IF($CO80="DEFAULT", Values!$B$18, ""))</f>
        <v>5</v>
      </c>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Child</v>
      </c>
      <c r="X80" s="32" t="str">
        <f>IF(ISBLANK(Values!E79),"",Values!$B$13)</f>
        <v>Lenovo T490 Parent</v>
      </c>
      <c r="Y80" s="39" t="str">
        <f>IF(ISBLANK(Values!E79),"","Size-Color")</f>
        <v>Size-Color</v>
      </c>
      <c r="Z80" s="32" t="str">
        <f>IF(ISBLANK(Values!E79),"","variation")</f>
        <v>variation</v>
      </c>
      <c r="AA80" s="36" t="str">
        <f>IF(ISBLANK(Values!E79),"",Values!$B$20)</f>
        <v>PartialUpdate</v>
      </c>
      <c r="AB80" s="1" t="str">
        <f>IF(ISBLANK(Values!E79),"",Values!$B$29)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0" s="41" t="str">
        <f>IF(ISBLANK(Values!E79),"",IF(Values!I79,Values!$B$23,Values!$B$33))</f>
        <v>👉 REFORMADO: AHORRE DINERO - Reemplazo del teclado para portátil Lenovo, misma calidad que los teclados OEM. TellusRem es el distribuidor líder de teclados en el mundo desde 2011. Teclado de reemplazo perfecto, fácil de reemplazar e instalar.</v>
      </c>
      <c r="AJ80" s="42" t="str">
        <f>IF(ISBLANK(Values!E79),"",Values!$B$24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80" s="1" t="str">
        <f>IF(ISBLANK(Values!E79),"",Values!$B$25)</f>
        <v>♻️ PRODUCTO MEDIOAMBIENTAL - Compre reacondicionado, COMPRE VERDE. Reduzca más del 80% de dióxido de carbono comprando nuestros teclados reacondicionados, en comparación con obtener un teclado nuevo! Pieza de repuesto OEM perfecta para su teclado.</v>
      </c>
      <c r="AL80" s="1" t="str">
        <f>IF(ISBLANK(Values!E79),"",SUBSTITUTE(SUBSTITUTE(IF(Values!$J79, Values!$B$26, Values!$B$33), "{language}", Values!$H79), "{flag}", INDEX(options!$E$1:$E$20, Values!$V79)))</f>
        <v>👉 FORMATO – 🇸🇪 🇫🇮 Lenovo T480s Regular Silver - SE/FI sin retroiluminación.</v>
      </c>
      <c r="AM80" s="1" t="str">
        <f>SUBSTITUTE(IF(ISBLANK(Values!E79),"",Values!$B$27),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80" s="28" t="str">
        <f>IF(ISBLANK(Values!E79),"",Values!H79)</f>
        <v>Lenovo T480s Regular Silver - SE/FI</v>
      </c>
      <c r="AV80" s="1" t="str">
        <f>IF(ISBLANK(Values!E79),"",IF(Values!J79,"Backlit", "Non-Backlit"))</f>
        <v>Non-Backlit</v>
      </c>
      <c r="AW80"/>
      <c r="BE80" s="27" t="str">
        <f>IF(ISBLANK(Values!E79),"","Professional Audience")</f>
        <v>Professional Audience</v>
      </c>
      <c r="BF80" s="27" t="str">
        <f>IF(ISBLANK(Values!E79),"","Consumer Audience")</f>
        <v>Consumer Audience</v>
      </c>
      <c r="BG80" s="27" t="str">
        <f>IF(ISBLANK(Values!E79),"","Adults")</f>
        <v>Adults</v>
      </c>
      <c r="BH80" s="27"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Dinamarca</v>
      </c>
      <c r="CZ80" s="1" t="str">
        <f>IF(ISBLANK(Values!E79),"","No")</f>
        <v>No</v>
      </c>
      <c r="DA80" s="1" t="str">
        <f>IF(ISBLANK(Values!E79),"","No")</f>
        <v>No</v>
      </c>
      <c r="DO80" s="27" t="str">
        <f>IF(ISBLANK(Values!E79),"","Parts")</f>
        <v>Parts</v>
      </c>
      <c r="DP80" s="27" t="str">
        <f>IF(ISBLANK(Values!E79),"",Values!$B$31)</f>
        <v>6 meses de garantía después de la fecha de entrega. En caso de mal funcionamiento del teclado, se enviará una nueva unidad o una pieza de repuesto para el teclado del producto. En caso de clasificación de existencias, se emite un reembolso completo.</v>
      </c>
      <c r="DS80" s="31"/>
      <c r="DY80" t="str">
        <f>IF(ISBLANK(Values!$E79), "", "not_applicable")</f>
        <v>not_applicable</v>
      </c>
      <c r="DZ80" s="31"/>
      <c r="EA80" s="31"/>
      <c r="EB80" s="31"/>
      <c r="EC80" s="31"/>
      <c r="EI80" s="1" t="str">
        <f>IF(ISBLANK(Values!E79),"",Values!$B$31)</f>
        <v>6 meses de garantía después de la fecha de entrega. En caso de mal funcionamiento del teclado, se enviará una nueva unidad o una pieza de repuesto para el teclado del producto. En caso de clasificación de existencias, se emite un reembolso completo.</v>
      </c>
      <c r="ES80" s="1" t="str">
        <f>IF(ISBLANK(Values!E79),"","Amazon Tellus UPS")</f>
        <v>Amazon Tellus UPS</v>
      </c>
      <c r="EV80" s="3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computercomponent</v>
      </c>
      <c r="B81" s="38" t="str">
        <f>IF(ISBLANK(Values!E80),"",Values!F80)</f>
        <v>Lenovo T480s Regular Silver - CH</v>
      </c>
      <c r="C81" s="32" t="str">
        <f>IF(ISBLANK(Values!E80),"","TellusRem")</f>
        <v>TellusRem</v>
      </c>
      <c r="D81" s="30">
        <f>IF(ISBLANK(Values!E80),"",Values!E80)</f>
        <v>5714401483175</v>
      </c>
      <c r="E81" s="31" t="str">
        <f>IF(ISBLANK(Values!E80),"","EAN")</f>
        <v>EAN</v>
      </c>
      <c r="F81" s="28" t="str">
        <f>IF(ISBLANK(Values!E80),"",IF(Values!J80, SUBSTITUTE(Values!$B$1, "{language}", Values!H80) &amp; " " &amp;Values!$B$3, SUBSTITUTE(Values!$B$2, "{language}", Values!$H80) &amp; " " &amp;Values!$B$3))</f>
        <v>Teclado de respuesto Lenovo T480s Regular Silver - CH sin retroiluminación  para Lenovo Thinkpad T480s, T490, E490, L480, L490, L380, L390, L380 Yoga, L390 Yoga, E490, E480</v>
      </c>
      <c r="G81" s="32" t="str">
        <f>IF(ISBLANK(Values!E80),"",IF(Values!$B$20="PartialUpdate","","TellusRem"))</f>
        <v/>
      </c>
      <c r="H81" s="27" t="str">
        <f>IF(ISBLANK(Values!E80),"",Values!$B$16)</f>
        <v>computer-keyboards</v>
      </c>
      <c r="I81" s="27" t="str">
        <f>IF(ISBLANK(Values!E80),"","4730574031")</f>
        <v>4730574031</v>
      </c>
      <c r="J81" s="39" t="str">
        <f>IF(ISBLANK(Values!E80),"",Values!F80 )</f>
        <v>Lenovo T480s Regular Silver - CH</v>
      </c>
      <c r="K81" s="29" t="str">
        <f>IF(IF(ISBLANK(Values!E80),"",IF(Values!J80, Values!$B$4, Values!$B$5))=0,"",IF(ISBLANK(Values!E80),"",IF(Values!J80, Values!$B$4, Values!$B$5)))</f>
        <v/>
      </c>
      <c r="L81" s="40">
        <f>IF(ISBLANK(Values!E80),"",IF($CO81="DEFAULT", Values!$B$18, ""))</f>
        <v>5</v>
      </c>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Child</v>
      </c>
      <c r="X81" s="32" t="str">
        <f>IF(ISBLANK(Values!E80),"",Values!$B$13)</f>
        <v>Lenovo T490 Parent</v>
      </c>
      <c r="Y81" s="39" t="str">
        <f>IF(ISBLANK(Values!E80),"","Size-Color")</f>
        <v>Size-Color</v>
      </c>
      <c r="Z81" s="32" t="str">
        <f>IF(ISBLANK(Values!E80),"","variation")</f>
        <v>variation</v>
      </c>
      <c r="AA81" s="36" t="str">
        <f>IF(ISBLANK(Values!E80),"",Values!$B$20)</f>
        <v>PartialUpdate</v>
      </c>
      <c r="AB81" s="1" t="str">
        <f>IF(ISBLANK(Values!E80),"",Values!$B$29)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1" s="41" t="str">
        <f>IF(ISBLANK(Values!E80),"",IF(Values!I80,Values!$B$23,Values!$B$33))</f>
        <v>👉 REFORMADO: AHORRE DINERO - Reemplazo del teclado para portátil Lenovo, misma calidad que los teclados OEM. TellusRem es el distribuidor líder de teclados en el mundo desde 2011. Teclado de reemplazo perfecto, fácil de reemplazar e instalar.</v>
      </c>
      <c r="AJ81" s="42" t="str">
        <f>IF(ISBLANK(Values!E80),"",Values!$B$24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81" s="1" t="str">
        <f>IF(ISBLANK(Values!E80),"",Values!$B$25)</f>
        <v>♻️ PRODUCTO MEDIOAMBIENTAL - Compre reacondicionado, COMPRE VERDE. Reduzca más del 80% de dióxido de carbono comprando nuestros teclados reacondicionados, en comparación con obtener un teclado nuevo! Pieza de repuesto OEM perfecta para su teclado.</v>
      </c>
      <c r="AL81" s="1" t="str">
        <f>IF(ISBLANK(Values!E80),"",SUBSTITUTE(SUBSTITUTE(IF(Values!$J80, Values!$B$26, Values!$B$33), "{language}", Values!$H80), "{flag}", INDEX(options!$E$1:$E$20, Values!$V80)))</f>
        <v>👉 FORMATO – 🇨🇭 Lenovo T480s Regular Silver - CH sin retroiluminación.</v>
      </c>
      <c r="AM81" s="1" t="str">
        <f>SUBSTITUTE(IF(ISBLANK(Values!E80),"",Values!$B$27),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81" s="28" t="str">
        <f>IF(ISBLANK(Values!E80),"",Values!H80)</f>
        <v>Lenovo T480s Regular Silver - CH</v>
      </c>
      <c r="AV81" s="1" t="str">
        <f>IF(ISBLANK(Values!E80),"",IF(Values!J80,"Backlit", "Non-Backlit"))</f>
        <v>Non-Backlit</v>
      </c>
      <c r="AW81"/>
      <c r="BE81" s="27" t="str">
        <f>IF(ISBLANK(Values!E80),"","Professional Audience")</f>
        <v>Professional Audience</v>
      </c>
      <c r="BF81" s="27" t="str">
        <f>IF(ISBLANK(Values!E80),"","Consumer Audience")</f>
        <v>Consumer Audience</v>
      </c>
      <c r="BG81" s="27" t="str">
        <f>IF(ISBLANK(Values!E80),"","Adults")</f>
        <v>Adults</v>
      </c>
      <c r="BH81" s="27"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Dinamarca</v>
      </c>
      <c r="CZ81" s="1" t="str">
        <f>IF(ISBLANK(Values!E80),"","No")</f>
        <v>No</v>
      </c>
      <c r="DA81" s="1" t="str">
        <f>IF(ISBLANK(Values!E80),"","No")</f>
        <v>No</v>
      </c>
      <c r="DO81" s="27" t="str">
        <f>IF(ISBLANK(Values!E80),"","Parts")</f>
        <v>Parts</v>
      </c>
      <c r="DP81" s="27" t="str">
        <f>IF(ISBLANK(Values!E80),"",Values!$B$31)</f>
        <v>6 meses de garantía después de la fecha de entrega. En caso de mal funcionamiento del teclado, se enviará una nueva unidad o una pieza de repuesto para el teclado del producto. En caso de clasificación de existencias, se emite un reembolso completo.</v>
      </c>
      <c r="DS81" s="31"/>
      <c r="DY81" t="str">
        <f>IF(ISBLANK(Values!$E80), "", "not_applicable")</f>
        <v>not_applicable</v>
      </c>
      <c r="DZ81" s="31"/>
      <c r="EA81" s="31"/>
      <c r="EB81" s="31"/>
      <c r="EC81" s="31"/>
      <c r="EI81" s="1" t="str">
        <f>IF(ISBLANK(Values!E80),"",Values!$B$31)</f>
        <v>6 meses de garantía después de la fecha de entrega. En caso de mal funcionamiento del teclado, se enviará una nueva unidad o una pieza de repuesto para el teclado del producto. En caso de clasificación de existencias, se emite un reembolso completo.</v>
      </c>
      <c r="ES81" s="1" t="str">
        <f>IF(ISBLANK(Values!E80),"","Amazon Tellus UPS")</f>
        <v>Amazon Tellus UPS</v>
      </c>
      <c r="EV81" s="3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computercomponent</v>
      </c>
      <c r="B82" s="38" t="str">
        <f>IF(ISBLANK(Values!E81),"",Values!F81)</f>
        <v>Lenovo T480s Regular Silver - US INT</v>
      </c>
      <c r="C82" s="32" t="str">
        <f>IF(ISBLANK(Values!E81),"","TellusRem")</f>
        <v>TellusRem</v>
      </c>
      <c r="D82" s="30">
        <f>IF(ISBLANK(Values!E81),"",Values!E81)</f>
        <v>5714401483182</v>
      </c>
      <c r="E82" s="31" t="str">
        <f>IF(ISBLANK(Values!E81),"","EAN")</f>
        <v>EAN</v>
      </c>
      <c r="F82" s="28" t="str">
        <f>IF(ISBLANK(Values!E81),"",IF(Values!J81, SUBSTITUTE(Values!$B$1, "{language}", Values!H81) &amp; " " &amp;Values!$B$3, SUBSTITUTE(Values!$B$2, "{language}", Values!$H81) &amp; " " &amp;Values!$B$3))</f>
        <v>Teclado de respuesto Lenovo T480s Regular Silver - US INT sin retroiluminación  para Lenovo Thinkpad T480s, T490, E490, L480, L490, L380, L390, L380 Yoga, L390 Yoga, E490, E480</v>
      </c>
      <c r="G82" s="32" t="str">
        <f>IF(ISBLANK(Values!E81),"",IF(Values!$B$20="PartialUpdate","","TellusRem"))</f>
        <v/>
      </c>
      <c r="H82" s="27" t="str">
        <f>IF(ISBLANK(Values!E81),"",Values!$B$16)</f>
        <v>computer-keyboards</v>
      </c>
      <c r="I82" s="27" t="str">
        <f>IF(ISBLANK(Values!E81),"","4730574031")</f>
        <v>4730574031</v>
      </c>
      <c r="J82" s="39" t="str">
        <f>IF(ISBLANK(Values!E81),"",Values!F81 )</f>
        <v>Lenovo T480s Regular Silver - US INT</v>
      </c>
      <c r="K82" s="29" t="str">
        <f>IF(IF(ISBLANK(Values!E81),"",IF(Values!J81, Values!$B$4, Values!$B$5))=0,"",IF(ISBLANK(Values!E81),"",IF(Values!J81, Values!$B$4, Values!$B$5)))</f>
        <v/>
      </c>
      <c r="L82" s="40">
        <f>IF(ISBLANK(Values!E81),"",IF($CO82="DEFAULT", Values!$B$18, ""))</f>
        <v>5</v>
      </c>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Child</v>
      </c>
      <c r="X82" s="32" t="str">
        <f>IF(ISBLANK(Values!E81),"",Values!$B$13)</f>
        <v>Lenovo T490 Parent</v>
      </c>
      <c r="Y82" s="39" t="str">
        <f>IF(ISBLANK(Values!E81),"","Size-Color")</f>
        <v>Size-Color</v>
      </c>
      <c r="Z82" s="32" t="str">
        <f>IF(ISBLANK(Values!E81),"","variation")</f>
        <v>variation</v>
      </c>
      <c r="AA82" s="36" t="str">
        <f>IF(ISBLANK(Values!E81),"",Values!$B$20)</f>
        <v>PartialUpdate</v>
      </c>
      <c r="AB82" s="1" t="str">
        <f>IF(ISBLANK(Values!E81),"",Values!$B$29)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2" s="41" t="str">
        <f>IF(ISBLANK(Values!E81),"",IF(Values!I81,Values!$B$23,Values!$B$33))</f>
        <v>👉 REFORMADO: AHORRE DINERO - Reemplazo del teclado para portátil Lenovo, misma calidad que los teclados OEM. TellusRem es el distribuidor líder de teclados en el mundo desde 2011. Teclado de reemplazo perfecto, fácil de reemplazar e instalar.</v>
      </c>
      <c r="AJ82" s="42" t="str">
        <f>IF(ISBLANK(Values!E81),"",Values!$B$24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82" s="1" t="str">
        <f>IF(ISBLANK(Values!E81),"",Values!$B$25)</f>
        <v>♻️ PRODUCTO MEDIOAMBIENTAL - Compre reacondicionado, COMPRE VERDE. Reduzca más del 80% de dióxido de carbono comprando nuestros teclados reacondicionados, en comparación con obtener un teclado nuevo! Pieza de repuesto OEM perfecta para su teclado.</v>
      </c>
      <c r="AL82" s="1" t="str">
        <f>IF(ISBLANK(Values!E81),"",SUBSTITUTE(SUBSTITUTE(IF(Values!$J81, Values!$B$26, Values!$B$33), "{language}", Values!$H81), "{flag}", INDEX(options!$E$1:$E$20, Values!$V81)))</f>
        <v>👉 FORMATO – 🇺🇸 with € symbol Lenovo T480s Regular Silver - US INT sin retroiluminación.</v>
      </c>
      <c r="AM82" s="1" t="str">
        <f>SUBSTITUTE(IF(ISBLANK(Values!E81),"",Values!$B$27),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82" s="28" t="str">
        <f>IF(ISBLANK(Values!E81),"",Values!H81)</f>
        <v>Lenovo T480s Regular Silver - US INT</v>
      </c>
      <c r="AV82" s="1" t="str">
        <f>IF(ISBLANK(Values!E81),"",IF(Values!J81,"Backlit", "Non-Backlit"))</f>
        <v>Non-Backlit</v>
      </c>
      <c r="AW82"/>
      <c r="BE82" s="27" t="str">
        <f>IF(ISBLANK(Values!E81),"","Professional Audience")</f>
        <v>Professional Audience</v>
      </c>
      <c r="BF82" s="27" t="str">
        <f>IF(ISBLANK(Values!E81),"","Consumer Audience")</f>
        <v>Consumer Audience</v>
      </c>
      <c r="BG82" s="27" t="str">
        <f>IF(ISBLANK(Values!E81),"","Adults")</f>
        <v>Adults</v>
      </c>
      <c r="BH82" s="27"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Dinamarca</v>
      </c>
      <c r="CZ82" s="1" t="str">
        <f>IF(ISBLANK(Values!E81),"","No")</f>
        <v>No</v>
      </c>
      <c r="DA82" s="1" t="str">
        <f>IF(ISBLANK(Values!E81),"","No")</f>
        <v>No</v>
      </c>
      <c r="DO82" s="27" t="str">
        <f>IF(ISBLANK(Values!E81),"","Parts")</f>
        <v>Parts</v>
      </c>
      <c r="DP82" s="27" t="str">
        <f>IF(ISBLANK(Values!E81),"",Values!$B$31)</f>
        <v>6 meses de garantía después de la fecha de entrega. En caso de mal funcionamiento del teclado, se enviará una nueva unidad o una pieza de repuesto para el teclado del producto. En caso de clasificación de existencias, se emite un reembolso completo.</v>
      </c>
      <c r="DS82" s="31"/>
      <c r="DY82" t="str">
        <f>IF(ISBLANK(Values!$E81), "", "not_applicable")</f>
        <v>not_applicable</v>
      </c>
      <c r="DZ82" s="31"/>
      <c r="EA82" s="31"/>
      <c r="EB82" s="31"/>
      <c r="EC82" s="31"/>
      <c r="EI82" s="1" t="str">
        <f>IF(ISBLANK(Values!E81),"",Values!$B$31)</f>
        <v>6 meses de garantía después de la fecha de entrega. En caso de mal funcionamiento del teclado, se enviará una nueva unidad o una pieza de repuesto para el teclado del producto. En caso de clasificación de existencias, se emite un reembolso completo.</v>
      </c>
      <c r="ES82" s="1" t="str">
        <f>IF(ISBLANK(Values!E81),"","Amazon Tellus UPS")</f>
        <v>Amazon Tellus UPS</v>
      </c>
      <c r="EV82" s="3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computercomponent</v>
      </c>
      <c r="B83" s="38" t="str">
        <f>IF(ISBLANK(Values!E82),"",Values!F82)</f>
        <v>Lenovo T480s Regular Silver - RUS</v>
      </c>
      <c r="C83" s="32" t="str">
        <f>IF(ISBLANK(Values!E82),"","TellusRem")</f>
        <v>TellusRem</v>
      </c>
      <c r="D83" s="30">
        <f>IF(ISBLANK(Values!E82),"",Values!E82)</f>
        <v>5714401483199</v>
      </c>
      <c r="E83" s="31" t="str">
        <f>IF(ISBLANK(Values!E82),"","EAN")</f>
        <v>EAN</v>
      </c>
      <c r="F83" s="28" t="str">
        <f>IF(ISBLANK(Values!E82),"",IF(Values!J82, SUBSTITUTE(Values!$B$1, "{language}", Values!H82) &amp; " " &amp;Values!$B$3, SUBSTITUTE(Values!$B$2, "{language}", Values!$H82) &amp; " " &amp;Values!$B$3))</f>
        <v>Teclado de respuesto Lenovo T480s Regular Silver - RUS sin retroiluminación  para Lenovo Thinkpad T480s, T490, E490, L480, L490, L380, L390, L380 Yoga, L390 Yoga, E490, E480</v>
      </c>
      <c r="G83" s="32" t="str">
        <f>IF(ISBLANK(Values!E82),"",IF(Values!$B$20="PartialUpdate","","TellusRem"))</f>
        <v/>
      </c>
      <c r="H83" s="27" t="str">
        <f>IF(ISBLANK(Values!E82),"",Values!$B$16)</f>
        <v>computer-keyboards</v>
      </c>
      <c r="I83" s="27" t="str">
        <f>IF(ISBLANK(Values!E82),"","4730574031")</f>
        <v>4730574031</v>
      </c>
      <c r="J83" s="39" t="str">
        <f>IF(ISBLANK(Values!E82),"",Values!F82 )</f>
        <v>Lenovo T480s Regular Silver - RUS</v>
      </c>
      <c r="K83" s="29" t="str">
        <f>IF(IF(ISBLANK(Values!E82),"",IF(Values!J82, Values!$B$4, Values!$B$5))=0,"",IF(ISBLANK(Values!E82),"",IF(Values!J82, Values!$B$4, Values!$B$5)))</f>
        <v/>
      </c>
      <c r="L83" s="40">
        <f>IF(ISBLANK(Values!E82),"",IF($CO83="DEFAULT", Values!$B$18, ""))</f>
        <v>5</v>
      </c>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Child</v>
      </c>
      <c r="X83" s="32" t="str">
        <f>IF(ISBLANK(Values!E82),"",Values!$B$13)</f>
        <v>Lenovo T490 Parent</v>
      </c>
      <c r="Y83" s="39" t="str">
        <f>IF(ISBLANK(Values!E82),"","Size-Color")</f>
        <v>Size-Color</v>
      </c>
      <c r="Z83" s="32" t="str">
        <f>IF(ISBLANK(Values!E82),"","variation")</f>
        <v>variation</v>
      </c>
      <c r="AA83" s="36" t="str">
        <f>IF(ISBLANK(Values!E82),"",Values!$B$20)</f>
        <v>PartialUpdate</v>
      </c>
      <c r="AB83" s="1" t="str">
        <f>IF(ISBLANK(Values!E82),"",Values!$B$29)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3" s="41" t="str">
        <f>IF(ISBLANK(Values!E82),"",IF(Values!I82,Values!$B$23,Values!$B$33))</f>
        <v>👉 REFORMADO: AHORRE DINERO - Reemplazo del teclado para portátil Lenovo, misma calidad que los teclados OEM. TellusRem es el distribuidor líder de teclados en el mundo desde 2011. Teclado de reemplazo perfecto, fácil de reemplazar e instalar.</v>
      </c>
      <c r="AJ83" s="42" t="str">
        <f>IF(ISBLANK(Values!E82),"",Values!$B$24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83" s="1" t="str">
        <f>IF(ISBLANK(Values!E82),"",Values!$B$25)</f>
        <v>♻️ PRODUCTO MEDIOAMBIENTAL - Compre reacondicionado, COMPRE VERDE. Reduzca más del 80% de dióxido de carbono comprando nuestros teclados reacondicionados, en comparación con obtener un teclado nuevo! Pieza de repuesto OEM perfecta para su teclado.</v>
      </c>
      <c r="AL83" s="1" t="str">
        <f>IF(ISBLANK(Values!E82),"",SUBSTITUTE(SUBSTITUTE(IF(Values!$J82, Values!$B$26, Values!$B$33), "{language}", Values!$H82), "{flag}", INDEX(options!$E$1:$E$20, Values!$V82)))</f>
        <v>👉 FORMATO – 🇷🇺 Lenovo T480s Regular Silver - RUS sin retroiluminación.</v>
      </c>
      <c r="AM83" s="1" t="str">
        <f>SUBSTITUTE(IF(ISBLANK(Values!E82),"",Values!$B$27),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83" s="28" t="str">
        <f>IF(ISBLANK(Values!E82),"",Values!H82)</f>
        <v>Lenovo T480s Regular Silver - RUS</v>
      </c>
      <c r="AV83" s="1" t="str">
        <f>IF(ISBLANK(Values!E82),"",IF(Values!J82,"Backlit", "Non-Backlit"))</f>
        <v>Non-Backlit</v>
      </c>
      <c r="AW83"/>
      <c r="BE83" s="27" t="str">
        <f>IF(ISBLANK(Values!E82),"","Professional Audience")</f>
        <v>Professional Audience</v>
      </c>
      <c r="BF83" s="27" t="str">
        <f>IF(ISBLANK(Values!E82),"","Consumer Audience")</f>
        <v>Consumer Audience</v>
      </c>
      <c r="BG83" s="27" t="str">
        <f>IF(ISBLANK(Values!E82),"","Adults")</f>
        <v>Adults</v>
      </c>
      <c r="BH83" s="27"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Dinamarca</v>
      </c>
      <c r="CZ83" s="1" t="str">
        <f>IF(ISBLANK(Values!E82),"","No")</f>
        <v>No</v>
      </c>
      <c r="DA83" s="1" t="str">
        <f>IF(ISBLANK(Values!E82),"","No")</f>
        <v>No</v>
      </c>
      <c r="DO83" s="27" t="str">
        <f>IF(ISBLANK(Values!E82),"","Parts")</f>
        <v>Parts</v>
      </c>
      <c r="DP83" s="27" t="str">
        <f>IF(ISBLANK(Values!E82),"",Values!$B$31)</f>
        <v>6 meses de garantía después de la fecha de entrega. En caso de mal funcionamiento del teclado, se enviará una nueva unidad o una pieza de repuesto para el teclado del producto. En caso de clasificación de existencias, se emite un reembolso completo.</v>
      </c>
      <c r="DS83" s="31"/>
      <c r="DY83" t="str">
        <f>IF(ISBLANK(Values!$E82), "", "not_applicable")</f>
        <v>not_applicable</v>
      </c>
      <c r="DZ83" s="31"/>
      <c r="EA83" s="31"/>
      <c r="EB83" s="31"/>
      <c r="EC83" s="31"/>
      <c r="EI83" s="1" t="str">
        <f>IF(ISBLANK(Values!E82),"",Values!$B$31)</f>
        <v>6 meses de garantía después de la fecha de entrega. En caso de mal funcionamiento del teclado, se enviará una nueva unidad o una pieza de repuesto para el teclado del producto. En caso de clasificación de existencias, se emite un reembolso completo.</v>
      </c>
      <c r="ES83" s="1" t="str">
        <f>IF(ISBLANK(Values!E82),"","Amazon Tellus UPS")</f>
        <v>Amazon Tellus UPS</v>
      </c>
      <c r="EV83" s="3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computercomponent</v>
      </c>
      <c r="B84" s="38" t="str">
        <f>IF(ISBLANK(Values!E83),"",Values!F83)</f>
        <v>Lenovo T480s Regular Silver - US</v>
      </c>
      <c r="C84" s="32" t="str">
        <f>IF(ISBLANK(Values!E83),"","TellusRem")</f>
        <v>TellusRem</v>
      </c>
      <c r="D84" s="30">
        <f>IF(ISBLANK(Values!E83),"",Values!E83)</f>
        <v>5714401483205</v>
      </c>
      <c r="E84" s="31" t="str">
        <f>IF(ISBLANK(Values!E83),"","EAN")</f>
        <v>EAN</v>
      </c>
      <c r="F84" s="28" t="str">
        <f>IF(ISBLANK(Values!E83),"",IF(Values!J83, SUBSTITUTE(Values!$B$1, "{language}", Values!H83) &amp; " " &amp;Values!$B$3, SUBSTITUTE(Values!$B$2, "{language}", Values!$H83) &amp; " " &amp;Values!$B$3))</f>
        <v>Teclado de respuesto Lenovo T480s Regular Silver - US sin retroiluminación  para Lenovo Thinkpad T480s, T490, E490, L480, L490, L380, L390, L380 Yoga, L390 Yoga, E490, E480</v>
      </c>
      <c r="G84" s="32" t="str">
        <f>IF(ISBLANK(Values!E83),"",IF(Values!$B$20="PartialUpdate","","TellusRem"))</f>
        <v/>
      </c>
      <c r="H84" s="27" t="str">
        <f>IF(ISBLANK(Values!E83),"",Values!$B$16)</f>
        <v>computer-keyboards</v>
      </c>
      <c r="I84" s="27" t="str">
        <f>IF(ISBLANK(Values!E83),"","4730574031")</f>
        <v>4730574031</v>
      </c>
      <c r="J84" s="39" t="str">
        <f>IF(ISBLANK(Values!E83),"",Values!F83 )</f>
        <v>Lenovo T480s Regular Silver - US</v>
      </c>
      <c r="K84" s="29" t="str">
        <f>IF(IF(ISBLANK(Values!E83),"",IF(Values!J83, Values!$B$4, Values!$B$5))=0,"",IF(ISBLANK(Values!E83),"",IF(Values!J83, Values!$B$4, Values!$B$5)))</f>
        <v/>
      </c>
      <c r="L84" s="40">
        <f>IF(ISBLANK(Values!E83),"",IF($CO84="DEFAULT", Values!$B$18, ""))</f>
        <v>5</v>
      </c>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Child</v>
      </c>
      <c r="X84" s="32" t="str">
        <f>IF(ISBLANK(Values!E83),"",Values!$B$13)</f>
        <v>Lenovo T490 Parent</v>
      </c>
      <c r="Y84" s="39" t="str">
        <f>IF(ISBLANK(Values!E83),"","Size-Color")</f>
        <v>Size-Color</v>
      </c>
      <c r="Z84" s="32" t="str">
        <f>IF(ISBLANK(Values!E83),"","variation")</f>
        <v>variation</v>
      </c>
      <c r="AA84" s="36" t="str">
        <f>IF(ISBLANK(Values!E83),"",Values!$B$20)</f>
        <v>PartialUpdate</v>
      </c>
      <c r="AB84" s="1" t="str">
        <f>IF(ISBLANK(Values!E83),"",Values!$B$29)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4" s="41" t="str">
        <f>IF(ISBLANK(Values!E83),"",IF(Values!I83,Values!$B$23,Values!$B$33))</f>
        <v>👉 REFORMADO: AHORRE DINERO - Reemplazo del teclado para portátil Lenovo, misma calidad que los teclados OEM. TellusRem es el distribuidor líder de teclados en el mundo desde 2011. Teclado de reemplazo perfecto, fácil de reemplazar e instalar.</v>
      </c>
      <c r="AJ84" s="42" t="str">
        <f>IF(ISBLANK(Values!E83),"",Values!$B$24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84" s="1" t="str">
        <f>IF(ISBLANK(Values!E83),"",Values!$B$25)</f>
        <v>♻️ PRODUCTO MEDIOAMBIENTAL - Compre reacondicionado, COMPRE VERDE. Reduzca más del 80% de dióxido de carbono comprando nuestros teclados reacondicionados, en comparación con obtener un teclado nuevo! Pieza de repuesto OEM perfecta para su teclado.</v>
      </c>
      <c r="AL84" s="1" t="str">
        <f>IF(ISBLANK(Values!E83),"",SUBSTITUTE(SUBSTITUTE(IF(Values!$J83, Values!$B$26, Values!$B$33), "{language}", Values!$H83), "{flag}", INDEX(options!$E$1:$E$20, Values!$V83)))</f>
        <v>👉 FORMATO – 🇺🇸 Lenovo T480s Regular Silver - US sin retroiluminación.</v>
      </c>
      <c r="AM84" s="1" t="str">
        <f>SUBSTITUTE(IF(ISBLANK(Values!E83),"",Values!$B$27),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84" s="28" t="str">
        <f>IF(ISBLANK(Values!E83),"",Values!H83)</f>
        <v>Lenovo T480s Regular Silver - US</v>
      </c>
      <c r="AV84" s="1" t="str">
        <f>IF(ISBLANK(Values!E83),"",IF(Values!J83,"Backlit", "Non-Backlit"))</f>
        <v>Non-Backlit</v>
      </c>
      <c r="AW84"/>
      <c r="BE84" s="27" t="str">
        <f>IF(ISBLANK(Values!E83),"","Professional Audience")</f>
        <v>Professional Audience</v>
      </c>
      <c r="BF84" s="27" t="str">
        <f>IF(ISBLANK(Values!E83),"","Consumer Audience")</f>
        <v>Consumer Audience</v>
      </c>
      <c r="BG84" s="27" t="str">
        <f>IF(ISBLANK(Values!E83),"","Adults")</f>
        <v>Adults</v>
      </c>
      <c r="BH84" s="27"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Dinamarca</v>
      </c>
      <c r="CZ84" s="1" t="str">
        <f>IF(ISBLANK(Values!E83),"","No")</f>
        <v>No</v>
      </c>
      <c r="DA84" s="1" t="str">
        <f>IF(ISBLANK(Values!E83),"","No")</f>
        <v>No</v>
      </c>
      <c r="DO84" s="27" t="str">
        <f>IF(ISBLANK(Values!E83),"","Parts")</f>
        <v>Parts</v>
      </c>
      <c r="DP84" s="27" t="str">
        <f>IF(ISBLANK(Values!E83),"",Values!$B$31)</f>
        <v>6 meses de garantía después de la fecha de entrega. En caso de mal funcionamiento del teclado, se enviará una nueva unidad o una pieza de repuesto para el teclado del producto. En caso de clasificación de existencias, se emite un reembolso completo.</v>
      </c>
      <c r="DS84" s="31"/>
      <c r="DY84" t="str">
        <f>IF(ISBLANK(Values!$E83), "", "not_applicable")</f>
        <v>not_applicable</v>
      </c>
      <c r="DZ84" s="31"/>
      <c r="EA84" s="31"/>
      <c r="EB84" s="31"/>
      <c r="EC84" s="31"/>
      <c r="EI84" s="1" t="str">
        <f>IF(ISBLANK(Values!E83),"",Values!$B$31)</f>
        <v>6 meses de garantía después de la fecha de entrega. En caso de mal funcionamiento del teclado, se enviará una nueva unidad o una pieza de repuesto para el teclado del producto. En caso de clasificación de existencias, se emite un reembolso completo.</v>
      </c>
      <c r="ES84" s="1" t="str">
        <f>IF(ISBLANK(Values!E83),"","Amazon Tellus UPS")</f>
        <v>Amazon Tellus UPS</v>
      </c>
      <c r="EV84" s="3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73" t="s">
        <v>756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c r="C4" s="50" t="b">
        <f>FALSE()</f>
        <v>0</v>
      </c>
      <c r="D4" s="50" t="b">
        <f>TRUE()</f>
        <v>1</v>
      </c>
      <c r="E4" s="44">
        <v>5714401480013</v>
      </c>
      <c r="F4" s="44" t="s">
        <v>676</v>
      </c>
      <c r="G4" s="74" t="s">
        <v>370</v>
      </c>
      <c r="H4" s="44" t="s">
        <v>676</v>
      </c>
      <c r="I4" s="52" t="b">
        <f>TRUE()</f>
        <v>1</v>
      </c>
      <c r="J4" s="53" t="b">
        <f>TRUE()</f>
        <v>1</v>
      </c>
      <c r="K4" s="44" t="s">
        <v>806</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57">
        <f>MATCH(G4,options!$D$1:$D$20,0)</f>
        <v>1</v>
      </c>
    </row>
    <row r="5" spans="1:22" ht="42" x14ac:dyDescent="0.15">
      <c r="A5" s="45" t="s">
        <v>371</v>
      </c>
      <c r="B5" s="49"/>
      <c r="C5" s="50" t="b">
        <f>FALSE()</f>
        <v>0</v>
      </c>
      <c r="D5" s="50" t="b">
        <f>TRUE()</f>
        <v>1</v>
      </c>
      <c r="E5" s="44">
        <v>5714401480020</v>
      </c>
      <c r="F5" s="44" t="s">
        <v>677</v>
      </c>
      <c r="G5" s="74" t="s">
        <v>372</v>
      </c>
      <c r="H5" s="44" t="s">
        <v>677</v>
      </c>
      <c r="I5" s="52" t="b">
        <f>TRUE()</f>
        <v>1</v>
      </c>
      <c r="J5" s="53" t="b">
        <f>TRUE()</f>
        <v>1</v>
      </c>
      <c r="K5" s="44" t="s">
        <v>807</v>
      </c>
      <c r="L5" s="54" t="b">
        <v>1</v>
      </c>
      <c r="M5" s="55" t="str">
        <f t="shared" si="0"/>
        <v>https://raw.githubusercontent.com/PatrickVibild/TellusAmazonPictures/master/pictures/Lenovo/T480S/BL/FR/1.jpg</v>
      </c>
      <c r="N5" s="55" t="str">
        <f t="shared" si="1"/>
        <v>https://raw.githubusercontent.com/PatrickVibild/TellusAmazonPictures/master/pictures/Lenovo/T480S/BL/FR/2.jpg</v>
      </c>
      <c r="O5" s="56"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57">
        <f>MATCH(G5,options!$D$1:$D$20,0)</f>
        <v>2</v>
      </c>
    </row>
    <row r="6" spans="1:22" ht="42" x14ac:dyDescent="0.15">
      <c r="A6" s="45" t="s">
        <v>373</v>
      </c>
      <c r="B6" s="58" t="s">
        <v>414</v>
      </c>
      <c r="C6" s="50" t="b">
        <f>FALSE()</f>
        <v>0</v>
      </c>
      <c r="D6" s="50" t="b">
        <f>TRUE()</f>
        <v>1</v>
      </c>
      <c r="E6" s="44">
        <v>5714401480037</v>
      </c>
      <c r="F6" s="44" t="s">
        <v>678</v>
      </c>
      <c r="G6" s="74" t="s">
        <v>375</v>
      </c>
      <c r="H6" s="44" t="s">
        <v>678</v>
      </c>
      <c r="I6" s="52" t="b">
        <f>TRUE()</f>
        <v>1</v>
      </c>
      <c r="J6" s="53" t="b">
        <f>TRUE()</f>
        <v>1</v>
      </c>
      <c r="K6" s="44" t="s">
        <v>808</v>
      </c>
      <c r="L6" s="54" t="b">
        <v>1</v>
      </c>
      <c r="M6" s="55" t="str">
        <f t="shared" si="0"/>
        <v>https://raw.githubusercontent.com/PatrickVibild/TellusAmazonPictures/master/pictures/Lenovo/T480S/BL/IT/1.jpg</v>
      </c>
      <c r="N6" s="55" t="str">
        <f t="shared" si="1"/>
        <v>https://raw.githubusercontent.com/PatrickVibild/TellusAmazonPictures/master/pictures/Lenovo/T480S/BL/IT/2.jpg</v>
      </c>
      <c r="O6" s="56"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57">
        <f>MATCH(G6,options!$D$1:$D$20,0)</f>
        <v>3</v>
      </c>
    </row>
    <row r="7" spans="1:22" ht="42" x14ac:dyDescent="0.15">
      <c r="A7" s="45" t="s">
        <v>376</v>
      </c>
      <c r="B7" s="59" t="str">
        <f>IF(B6=options!C1,"32","41")</f>
        <v>32</v>
      </c>
      <c r="C7" s="50" t="b">
        <f>FALSE()</f>
        <v>0</v>
      </c>
      <c r="D7" s="50" t="b">
        <f>TRUE()</f>
        <v>1</v>
      </c>
      <c r="E7" s="44">
        <v>5714401480044</v>
      </c>
      <c r="F7" s="44" t="s">
        <v>679</v>
      </c>
      <c r="G7" s="74" t="s">
        <v>377</v>
      </c>
      <c r="H7" s="44" t="s">
        <v>679</v>
      </c>
      <c r="I7" s="52" t="b">
        <f>TRUE()</f>
        <v>1</v>
      </c>
      <c r="J7" s="53" t="b">
        <f>TRUE()</f>
        <v>1</v>
      </c>
      <c r="K7" s="44" t="s">
        <v>809</v>
      </c>
      <c r="L7" s="54" t="b">
        <v>1</v>
      </c>
      <c r="M7" s="55" t="str">
        <f t="shared" si="0"/>
        <v>https://raw.githubusercontent.com/PatrickVibild/TellusAmazonPictures/master/pictures/Lenovo/T480S/BL/ES/1.jpg</v>
      </c>
      <c r="N7" s="55" t="str">
        <f t="shared" si="1"/>
        <v>https://raw.githubusercontent.com/PatrickVibild/TellusAmazonPictures/master/pictures/Lenovo/T480S/BL/ES/2.jpg</v>
      </c>
      <c r="O7" s="56"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57">
        <f>MATCH(G7,options!$D$1:$D$20,0)</f>
        <v>4</v>
      </c>
    </row>
    <row r="8" spans="1:22" ht="42" x14ac:dyDescent="0.15">
      <c r="A8" s="45" t="s">
        <v>378</v>
      </c>
      <c r="B8" s="59" t="str">
        <f>IF(B6=options!C1,"18","17")</f>
        <v>18</v>
      </c>
      <c r="C8" s="50" t="b">
        <f>FALSE()</f>
        <v>0</v>
      </c>
      <c r="D8" s="50" t="b">
        <f>TRUE()</f>
        <v>1</v>
      </c>
      <c r="E8" s="44">
        <v>5714401480051</v>
      </c>
      <c r="F8" s="44" t="s">
        <v>680</v>
      </c>
      <c r="G8" s="74" t="s">
        <v>379</v>
      </c>
      <c r="H8" s="44" t="s">
        <v>680</v>
      </c>
      <c r="I8" s="52" t="b">
        <f>TRUE()</f>
        <v>1</v>
      </c>
      <c r="J8" s="53" t="b">
        <f>TRUE()</f>
        <v>1</v>
      </c>
      <c r="K8" s="44" t="s">
        <v>810</v>
      </c>
      <c r="L8" s="54" t="b">
        <v>1</v>
      </c>
      <c r="M8" s="55" t="str">
        <f t="shared" si="0"/>
        <v>https://raw.githubusercontent.com/PatrickVibild/TellusAmazonPictures/master/pictures/Lenovo/T480S/BL/UK/1.jpg</v>
      </c>
      <c r="N8" s="55" t="str">
        <f t="shared" si="1"/>
        <v>https://raw.githubusercontent.com/PatrickVibild/TellusAmazonPictures/master/pictures/Lenovo/T480S/BL/UK/2.jpg</v>
      </c>
      <c r="O8" s="56"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57">
        <f>MATCH(G8,options!$D$1:$D$20,0)</f>
        <v>5</v>
      </c>
    </row>
    <row r="9" spans="1:22" ht="42" x14ac:dyDescent="0.15">
      <c r="A9" s="45" t="s">
        <v>380</v>
      </c>
      <c r="B9" s="59" t="str">
        <f>IF(B6=options!C1,"2","5")</f>
        <v>2</v>
      </c>
      <c r="C9" s="50" t="b">
        <f>FALSE()</f>
        <v>0</v>
      </c>
      <c r="D9" s="50" t="b">
        <f>FALSE()</f>
        <v>0</v>
      </c>
      <c r="E9" s="44">
        <v>5714401480068</v>
      </c>
      <c r="F9" s="44" t="s">
        <v>681</v>
      </c>
      <c r="G9" s="74" t="s">
        <v>381</v>
      </c>
      <c r="H9" s="44" t="s">
        <v>681</v>
      </c>
      <c r="I9" s="52" t="b">
        <f>TRUE()</f>
        <v>1</v>
      </c>
      <c r="J9" s="53" t="b">
        <f>TRUE()</f>
        <v>1</v>
      </c>
      <c r="K9" s="44" t="s">
        <v>811</v>
      </c>
      <c r="L9" s="54" t="b">
        <v>1</v>
      </c>
      <c r="M9" s="55" t="str">
        <f t="shared" si="0"/>
        <v>https://raw.githubusercontent.com/PatrickVibild/TellusAmazonPictures/master/pictures/Lenovo/T480S/BL/NOR/1.jpg</v>
      </c>
      <c r="N9" s="55" t="str">
        <f t="shared" si="1"/>
        <v>https://raw.githubusercontent.com/PatrickVibild/TellusAmazonPictures/master/pictures/Lenovo/T480S/BL/NOR/2.jpg</v>
      </c>
      <c r="O9" s="56"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57">
        <f>MATCH(G9,options!$D$1:$D$20,0)</f>
        <v>6</v>
      </c>
    </row>
    <row r="10" spans="1:22" ht="42" x14ac:dyDescent="0.15">
      <c r="A10" t="s">
        <v>382</v>
      </c>
      <c r="B10" s="60"/>
      <c r="C10" s="50" t="b">
        <f>FALSE()</f>
        <v>0</v>
      </c>
      <c r="D10" s="50" t="b">
        <f>FALSE()</f>
        <v>0</v>
      </c>
      <c r="E10" s="44">
        <v>5714401480075</v>
      </c>
      <c r="F10" s="44" t="s">
        <v>682</v>
      </c>
      <c r="G10" s="74" t="s">
        <v>383</v>
      </c>
      <c r="H10" s="44" t="s">
        <v>682</v>
      </c>
      <c r="I10" s="52" t="b">
        <f>TRUE()</f>
        <v>1</v>
      </c>
      <c r="J10" s="53" t="b">
        <f>TRUE()</f>
        <v>1</v>
      </c>
      <c r="K10" s="44" t="s">
        <v>758</v>
      </c>
      <c r="L10" s="54" t="b">
        <f>FALSE()</f>
        <v>0</v>
      </c>
      <c r="M10" s="55" t="str">
        <f t="shared" si="0"/>
        <v>https://download.lenovo.com/Images/Parts/01YP366/01YP366_A.jpg</v>
      </c>
      <c r="N10" s="55" t="str">
        <f t="shared" si="1"/>
        <v>https://download.lenovo.com/Images/Parts/01YP366/01YP366_B.jpg</v>
      </c>
      <c r="O10" s="56" t="str">
        <f t="shared" si="2"/>
        <v>https://download.lenovo.com/Images/Parts/01YP366/01YP366_details.jpg</v>
      </c>
      <c r="P10" t="str">
        <f t="shared" si="3"/>
        <v/>
      </c>
      <c r="Q10" t="str">
        <f t="shared" si="4"/>
        <v/>
      </c>
      <c r="R10" t="str">
        <f t="shared" si="5"/>
        <v/>
      </c>
      <c r="S10" t="str">
        <f t="shared" si="6"/>
        <v/>
      </c>
      <c r="T10" t="str">
        <f t="shared" si="7"/>
        <v/>
      </c>
      <c r="U10" t="str">
        <f t="shared" si="8"/>
        <v/>
      </c>
      <c r="V10" s="57">
        <f>MATCH(G10,options!$D$1:$D$20,0)</f>
        <v>7</v>
      </c>
    </row>
    <row r="11" spans="1:22" ht="42" x14ac:dyDescent="0.15">
      <c r="A11" s="45" t="s">
        <v>384</v>
      </c>
      <c r="B11" s="61">
        <v>150</v>
      </c>
      <c r="C11" s="50" t="b">
        <f>FALSE()</f>
        <v>0</v>
      </c>
      <c r="D11" s="50" t="b">
        <f>FALSE()</f>
        <v>0</v>
      </c>
      <c r="E11" s="44">
        <v>5714401480082</v>
      </c>
      <c r="F11" s="44" t="s">
        <v>683</v>
      </c>
      <c r="G11" s="74" t="s">
        <v>385</v>
      </c>
      <c r="H11" s="44" t="s">
        <v>683</v>
      </c>
      <c r="I11" s="52" t="b">
        <f>TRUE()</f>
        <v>1</v>
      </c>
      <c r="J11" s="53" t="b">
        <f>TRUE()</f>
        <v>1</v>
      </c>
      <c r="K11" s="44" t="s">
        <v>759</v>
      </c>
      <c r="L11" s="54" t="b">
        <f>FALSE()</f>
        <v>0</v>
      </c>
      <c r="M11" s="55" t="str">
        <f t="shared" si="0"/>
        <v>https://download.lenovo.com/Images/Parts/01YP287/01YP287_A.jpg</v>
      </c>
      <c r="N11" s="55" t="str">
        <f t="shared" si="1"/>
        <v>https://download.lenovo.com/Images/Parts/01YP287/01YP287_B.jpg</v>
      </c>
      <c r="O11" s="56" t="str">
        <f t="shared" si="2"/>
        <v>https://download.lenovo.com/Images/Parts/01YP287/01YP287_details.jpg</v>
      </c>
      <c r="P11" t="str">
        <f t="shared" si="3"/>
        <v/>
      </c>
      <c r="Q11" t="str">
        <f t="shared" si="4"/>
        <v/>
      </c>
      <c r="R11" t="str">
        <f t="shared" si="5"/>
        <v/>
      </c>
      <c r="S11" t="str">
        <f t="shared" si="6"/>
        <v/>
      </c>
      <c r="T11" t="str">
        <f t="shared" si="7"/>
        <v/>
      </c>
      <c r="U11" t="str">
        <f t="shared" si="8"/>
        <v/>
      </c>
      <c r="V11" s="57">
        <f>MATCH(G11,options!$D$1:$D$20,0)</f>
        <v>8</v>
      </c>
    </row>
    <row r="12" spans="1:22" ht="42" x14ac:dyDescent="0.15">
      <c r="B12" s="60"/>
      <c r="C12" s="50" t="b">
        <f>FALSE()</f>
        <v>0</v>
      </c>
      <c r="D12" s="50" t="b">
        <f>FALSE()</f>
        <v>0</v>
      </c>
      <c r="E12" s="44">
        <v>5714401480099</v>
      </c>
      <c r="F12" s="44" t="s">
        <v>684</v>
      </c>
      <c r="G12" s="74" t="s">
        <v>386</v>
      </c>
      <c r="H12" s="44" t="s">
        <v>684</v>
      </c>
      <c r="I12" s="52" t="b">
        <f>TRUE()</f>
        <v>1</v>
      </c>
      <c r="J12" s="53" t="b">
        <f>TRUE()</f>
        <v>1</v>
      </c>
      <c r="K12" s="44" t="s">
        <v>760</v>
      </c>
      <c r="L12" s="54" t="b">
        <f>FALSE()</f>
        <v>0</v>
      </c>
      <c r="M12" s="55" t="str">
        <f t="shared" si="0"/>
        <v>https://download.lenovo.com/Images/Parts/01EN978/01EN978_A.jpg</v>
      </c>
      <c r="N12" s="55" t="str">
        <f t="shared" si="1"/>
        <v>https://download.lenovo.com/Images/Parts/01EN978/01EN978_B.jpg</v>
      </c>
      <c r="O12" s="56" t="str">
        <f t="shared" si="2"/>
        <v>https://download.lenovo.com/Images/Parts/01EN978/01EN978_details.jpg</v>
      </c>
      <c r="P12" t="str">
        <f t="shared" si="3"/>
        <v/>
      </c>
      <c r="Q12" t="str">
        <f t="shared" si="4"/>
        <v/>
      </c>
      <c r="R12" t="str">
        <f t="shared" si="5"/>
        <v/>
      </c>
      <c r="S12" t="str">
        <f t="shared" si="6"/>
        <v/>
      </c>
      <c r="T12" t="str">
        <f t="shared" si="7"/>
        <v/>
      </c>
      <c r="U12" t="str">
        <f t="shared" si="8"/>
        <v/>
      </c>
      <c r="V12" s="57">
        <f>MATCH(G12,options!$D$1:$D$20,0)</f>
        <v>20</v>
      </c>
    </row>
    <row r="13" spans="1:22" ht="42" x14ac:dyDescent="0.15">
      <c r="A13" s="45" t="s">
        <v>387</v>
      </c>
      <c r="B13" s="44" t="s">
        <v>757</v>
      </c>
      <c r="C13" s="50" t="b">
        <f>FALSE()</f>
        <v>0</v>
      </c>
      <c r="D13" s="50" t="b">
        <f>FALSE()</f>
        <v>0</v>
      </c>
      <c r="E13" s="44">
        <v>5714401480105</v>
      </c>
      <c r="F13" s="44" t="s">
        <v>685</v>
      </c>
      <c r="G13" s="74" t="s">
        <v>388</v>
      </c>
      <c r="H13" s="44" t="s">
        <v>685</v>
      </c>
      <c r="I13" s="52" t="b">
        <f>TRUE()</f>
        <v>1</v>
      </c>
      <c r="J13" s="53" t="b">
        <f>TRUE()</f>
        <v>1</v>
      </c>
      <c r="K13" s="44" t="s">
        <v>761</v>
      </c>
      <c r="L13" s="54" t="b">
        <f>FALSE()</f>
        <v>0</v>
      </c>
      <c r="M13" s="55" t="str">
        <f t="shared" si="0"/>
        <v>https://download.lenovo.com/Images/Parts/01YP449/01YP449_A.jpg</v>
      </c>
      <c r="N13" s="55" t="str">
        <f t="shared" si="1"/>
        <v>https://download.lenovo.com/Images/Parts/01YP449/01YP449_B.jpg</v>
      </c>
      <c r="O13" s="56" t="str">
        <f t="shared" si="2"/>
        <v>https://download.lenovo.com/Images/Parts/01YP449/01YP449_details.jpg</v>
      </c>
      <c r="P13" t="str">
        <f t="shared" si="3"/>
        <v/>
      </c>
      <c r="Q13" t="str">
        <f t="shared" si="4"/>
        <v/>
      </c>
      <c r="R13" t="str">
        <f t="shared" si="5"/>
        <v/>
      </c>
      <c r="S13" t="str">
        <f t="shared" si="6"/>
        <v/>
      </c>
      <c r="T13" t="str">
        <f t="shared" si="7"/>
        <v/>
      </c>
      <c r="U13" t="str">
        <f t="shared" si="8"/>
        <v/>
      </c>
      <c r="V13" s="57">
        <f>MATCH(G13,options!$D$1:$D$20,0)</f>
        <v>9</v>
      </c>
    </row>
    <row r="14" spans="1:22" ht="42" x14ac:dyDescent="0.15">
      <c r="A14" s="45" t="s">
        <v>389</v>
      </c>
      <c r="B14" s="44">
        <v>5714401488996</v>
      </c>
      <c r="C14" s="50" t="b">
        <f>FALSE()</f>
        <v>0</v>
      </c>
      <c r="D14" s="50" t="b">
        <f>FALSE()</f>
        <v>0</v>
      </c>
      <c r="E14" s="44">
        <v>5714401480112</v>
      </c>
      <c r="F14" s="44" t="s">
        <v>686</v>
      </c>
      <c r="G14" s="74" t="s">
        <v>390</v>
      </c>
      <c r="H14" s="44" t="s">
        <v>686</v>
      </c>
      <c r="I14" s="52" t="b">
        <f>TRUE()</f>
        <v>1</v>
      </c>
      <c r="J14" s="53" t="b">
        <f>TRUE()</f>
        <v>1</v>
      </c>
      <c r="K14" s="44" t="s">
        <v>762</v>
      </c>
      <c r="L14" s="54" t="b">
        <f>FALSE()</f>
        <v>0</v>
      </c>
      <c r="M14" s="55" t="str">
        <f t="shared" si="0"/>
        <v>https://download.lenovo.com/Images/Parts/01YP535/01YP535_A.jpg</v>
      </c>
      <c r="N14" s="55" t="str">
        <f t="shared" si="1"/>
        <v>https://download.lenovo.com/Images/Parts/01YP535/01YP535_B.jpg</v>
      </c>
      <c r="O14" s="56" t="str">
        <f t="shared" si="2"/>
        <v>https://download.lenovo.com/Images/Parts/01YP535/01YP535_details.jpg</v>
      </c>
      <c r="P14" t="str">
        <f t="shared" si="3"/>
        <v/>
      </c>
      <c r="Q14" t="str">
        <f t="shared" si="4"/>
        <v/>
      </c>
      <c r="R14" t="str">
        <f t="shared" si="5"/>
        <v/>
      </c>
      <c r="S14" t="str">
        <f t="shared" si="6"/>
        <v/>
      </c>
      <c r="T14" t="str">
        <f t="shared" si="7"/>
        <v/>
      </c>
      <c r="U14" t="str">
        <f t="shared" si="8"/>
        <v/>
      </c>
      <c r="V14" s="57">
        <f>MATCH(G14,options!$D$1:$D$20,0)</f>
        <v>19</v>
      </c>
    </row>
    <row r="15" spans="1:22" ht="42" x14ac:dyDescent="0.15">
      <c r="B15" s="60"/>
      <c r="C15" s="50" t="b">
        <f>FALSE()</f>
        <v>0</v>
      </c>
      <c r="D15" s="50" t="b">
        <f>FALSE()</f>
        <v>0</v>
      </c>
      <c r="E15" s="44">
        <v>5714401480129</v>
      </c>
      <c r="F15" s="44" t="s">
        <v>687</v>
      </c>
      <c r="G15" s="74" t="s">
        <v>391</v>
      </c>
      <c r="H15" s="44" t="s">
        <v>687</v>
      </c>
      <c r="I15" s="52" t="b">
        <f>TRUE()</f>
        <v>1</v>
      </c>
      <c r="J15" s="53" t="b">
        <f>TRUE()</f>
        <v>1</v>
      </c>
      <c r="K15" s="44"/>
      <c r="L15" s="54" t="b">
        <f>FALSE()</f>
        <v>0</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42" x14ac:dyDescent="0.15">
      <c r="A16" s="45" t="s">
        <v>392</v>
      </c>
      <c r="B16" s="70" t="s">
        <v>589</v>
      </c>
      <c r="C16" s="50" t="b">
        <f>FALSE()</f>
        <v>0</v>
      </c>
      <c r="D16" s="50" t="b">
        <f>FALSE()</f>
        <v>0</v>
      </c>
      <c r="E16" s="44">
        <v>5714401480136</v>
      </c>
      <c r="F16" s="44" t="s">
        <v>688</v>
      </c>
      <c r="G16" s="74" t="s">
        <v>393</v>
      </c>
      <c r="H16" s="44" t="s">
        <v>688</v>
      </c>
      <c r="I16" s="52" t="b">
        <f>TRUE()</f>
        <v>1</v>
      </c>
      <c r="J16" s="53" t="b">
        <f>TRUE()</f>
        <v>1</v>
      </c>
      <c r="K16" s="44" t="s">
        <v>763</v>
      </c>
      <c r="L16" s="54" t="b">
        <f>FALSE()</f>
        <v>0</v>
      </c>
      <c r="M16" s="55" t="str">
        <f t="shared" si="0"/>
        <v>https://download.lenovo.com/Images/Parts/01YP540/01YP540_A.jpg</v>
      </c>
      <c r="N16" s="55" t="str">
        <f t="shared" si="1"/>
        <v>https://download.lenovo.com/Images/Parts/01YP540/01YP540_B.jpg</v>
      </c>
      <c r="O16" s="56" t="str">
        <f t="shared" si="2"/>
        <v>https://download.lenovo.com/Images/Parts/01YP540/01YP540_details.jpg</v>
      </c>
      <c r="P16" t="str">
        <f t="shared" si="3"/>
        <v/>
      </c>
      <c r="Q16" t="str">
        <f t="shared" si="4"/>
        <v/>
      </c>
      <c r="R16" t="str">
        <f t="shared" si="5"/>
        <v/>
      </c>
      <c r="S16" t="str">
        <f t="shared" si="6"/>
        <v/>
      </c>
      <c r="T16" t="str">
        <f t="shared" si="7"/>
        <v/>
      </c>
      <c r="U16" t="str">
        <f t="shared" si="8"/>
        <v/>
      </c>
      <c r="V16" s="57">
        <f>MATCH(G16,options!$D$1:$D$20,0)</f>
        <v>11</v>
      </c>
    </row>
    <row r="17" spans="1:22" ht="42" x14ac:dyDescent="0.15">
      <c r="B17" s="60"/>
      <c r="C17" s="50" t="b">
        <f>FALSE()</f>
        <v>0</v>
      </c>
      <c r="D17" s="50" t="b">
        <f>FALSE()</f>
        <v>0</v>
      </c>
      <c r="E17" s="44">
        <v>5714401480143</v>
      </c>
      <c r="F17" s="44" t="s">
        <v>689</v>
      </c>
      <c r="G17" s="74" t="s">
        <v>394</v>
      </c>
      <c r="H17" s="44" t="s">
        <v>689</v>
      </c>
      <c r="I17" s="52" t="b">
        <f>TRUE()</f>
        <v>1</v>
      </c>
      <c r="J17" s="53" t="b">
        <f>TRUE()</f>
        <v>1</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42" x14ac:dyDescent="0.15">
      <c r="A18" s="45" t="s">
        <v>395</v>
      </c>
      <c r="B18" s="61">
        <v>5</v>
      </c>
      <c r="C18" s="50" t="b">
        <f>FALSE()</f>
        <v>0</v>
      </c>
      <c r="D18" s="50" t="b">
        <f>FALSE()</f>
        <v>0</v>
      </c>
      <c r="E18" s="44">
        <v>5714401480150</v>
      </c>
      <c r="F18" s="44" t="s">
        <v>690</v>
      </c>
      <c r="G18" s="74" t="s">
        <v>396</v>
      </c>
      <c r="H18" s="44" t="s">
        <v>690</v>
      </c>
      <c r="I18" s="52" t="b">
        <f>TRUE()</f>
        <v>1</v>
      </c>
      <c r="J18" s="53" t="b">
        <f>TRUE()</f>
        <v>1</v>
      </c>
      <c r="K18" s="44" t="s">
        <v>764</v>
      </c>
      <c r="L18" s="54" t="b">
        <f>FALSE()</f>
        <v>0</v>
      </c>
      <c r="M18" s="55" t="str">
        <f t="shared" si="0"/>
        <v>https://download.lenovo.com/Images/Parts/01YP541/01YP541_A.jpg</v>
      </c>
      <c r="N18" s="55" t="str">
        <f t="shared" si="1"/>
        <v>https://download.lenovo.com/Images/Parts/01YP541/01YP541_B.jpg</v>
      </c>
      <c r="O18" s="56" t="str">
        <f t="shared" si="2"/>
        <v>https://download.lenovo.com/Images/Parts/01YP541/01YP541_details.jpg</v>
      </c>
      <c r="P18" t="str">
        <f t="shared" si="3"/>
        <v/>
      </c>
      <c r="Q18" t="str">
        <f t="shared" si="4"/>
        <v/>
      </c>
      <c r="R18" t="str">
        <f t="shared" si="5"/>
        <v/>
      </c>
      <c r="S18" t="str">
        <f t="shared" si="6"/>
        <v/>
      </c>
      <c r="T18" t="str">
        <f t="shared" si="7"/>
        <v/>
      </c>
      <c r="U18" t="str">
        <f t="shared" si="8"/>
        <v/>
      </c>
      <c r="V18" s="57">
        <f>MATCH(G18,options!$D$1:$D$20,0)</f>
        <v>13</v>
      </c>
    </row>
    <row r="19" spans="1:22" ht="42" x14ac:dyDescent="0.15">
      <c r="B19" s="60"/>
      <c r="C19" s="50" t="b">
        <f>FALSE()</f>
        <v>0</v>
      </c>
      <c r="D19" s="50" t="b">
        <f>FALSE()</f>
        <v>0</v>
      </c>
      <c r="E19" s="44">
        <v>5714401480167</v>
      </c>
      <c r="F19" s="44" t="s">
        <v>691</v>
      </c>
      <c r="G19" s="74" t="s">
        <v>397</v>
      </c>
      <c r="H19" s="44" t="s">
        <v>691</v>
      </c>
      <c r="I19" s="52" t="b">
        <f>TRUE()</f>
        <v>1</v>
      </c>
      <c r="J19" s="53" t="b">
        <f>TRUE()</f>
        <v>1</v>
      </c>
      <c r="K19" s="44" t="s">
        <v>765</v>
      </c>
      <c r="L19" s="54" t="b">
        <f>FALSE()</f>
        <v>0</v>
      </c>
      <c r="M19" s="55" t="str">
        <f t="shared" si="0"/>
        <v>https://download.lenovo.com/Images/Parts/01YP549/01YP549_A.jpg</v>
      </c>
      <c r="N19" s="55" t="str">
        <f t="shared" si="1"/>
        <v>https://download.lenovo.com/Images/Parts/01YP549/01YP549_B.jpg</v>
      </c>
      <c r="O19" s="56" t="str">
        <f t="shared" si="2"/>
        <v>https://download.lenovo.com/Images/Parts/01YP549/01YP549_details.jpg</v>
      </c>
      <c r="P19" t="str">
        <f t="shared" si="3"/>
        <v/>
      </c>
      <c r="Q19" t="str">
        <f t="shared" si="4"/>
        <v/>
      </c>
      <c r="R19" t="str">
        <f t="shared" si="5"/>
        <v/>
      </c>
      <c r="S19" t="str">
        <f t="shared" si="6"/>
        <v/>
      </c>
      <c r="T19" t="str">
        <f t="shared" si="7"/>
        <v/>
      </c>
      <c r="U19" t="str">
        <f t="shared" si="8"/>
        <v/>
      </c>
      <c r="V19" s="57">
        <f>MATCH(G19,options!$D$1:$D$20,0)</f>
        <v>14</v>
      </c>
    </row>
    <row r="20" spans="1:22" ht="42" x14ac:dyDescent="0.15">
      <c r="A20" s="45" t="s">
        <v>398</v>
      </c>
      <c r="B20" s="62" t="s">
        <v>417</v>
      </c>
      <c r="C20" s="50" t="b">
        <f>FALSE()</f>
        <v>0</v>
      </c>
      <c r="D20" s="50" t="b">
        <f>FALSE()</f>
        <v>0</v>
      </c>
      <c r="E20" s="44">
        <v>5714401480174</v>
      </c>
      <c r="F20" s="44" t="s">
        <v>692</v>
      </c>
      <c r="G20" s="74" t="s">
        <v>400</v>
      </c>
      <c r="H20" s="44" t="s">
        <v>692</v>
      </c>
      <c r="I20" s="52" t="b">
        <f>TRUE()</f>
        <v>1</v>
      </c>
      <c r="J20" s="53" t="b">
        <f>TRUE()</f>
        <v>1</v>
      </c>
      <c r="K20" s="44" t="s">
        <v>766</v>
      </c>
      <c r="L20" s="54" t="b">
        <f>FALSE()</f>
        <v>0</v>
      </c>
      <c r="M20" s="55" t="str">
        <f t="shared" si="0"/>
        <v>https://download.lenovo.com/Images/Parts/01YP546/01YP546_A.jpg</v>
      </c>
      <c r="N20" s="55" t="str">
        <f t="shared" si="1"/>
        <v>https://download.lenovo.com/Images/Parts/01YP546/01YP546_B.jpg</v>
      </c>
      <c r="O20" s="56" t="str">
        <f t="shared" si="2"/>
        <v>https://download.lenovo.com/Images/Parts/01YP546/01YP546_details.jpg</v>
      </c>
      <c r="P20" t="str">
        <f t="shared" si="3"/>
        <v/>
      </c>
      <c r="Q20" t="str">
        <f t="shared" si="4"/>
        <v/>
      </c>
      <c r="R20" t="str">
        <f t="shared" si="5"/>
        <v/>
      </c>
      <c r="S20" t="str">
        <f t="shared" si="6"/>
        <v/>
      </c>
      <c r="T20" t="str">
        <f t="shared" si="7"/>
        <v/>
      </c>
      <c r="U20" t="str">
        <f t="shared" si="8"/>
        <v/>
      </c>
      <c r="V20" s="57">
        <f>MATCH(G20,options!$D$1:$D$20,0)</f>
        <v>15</v>
      </c>
    </row>
    <row r="21" spans="1:22" ht="42" x14ac:dyDescent="0.15">
      <c r="B21" s="60"/>
      <c r="C21" s="50" t="b">
        <f>FALSE()</f>
        <v>0</v>
      </c>
      <c r="D21" s="50" t="b">
        <f>FALSE()</f>
        <v>0</v>
      </c>
      <c r="E21" s="44">
        <v>5714401480181</v>
      </c>
      <c r="F21" s="44" t="s">
        <v>693</v>
      </c>
      <c r="G21" s="74" t="s">
        <v>401</v>
      </c>
      <c r="H21" s="44" t="s">
        <v>693</v>
      </c>
      <c r="I21" s="52" t="b">
        <f>TRUE()</f>
        <v>1</v>
      </c>
      <c r="J21" s="53" t="b">
        <f>TRUE()</f>
        <v>1</v>
      </c>
      <c r="K21" s="44" t="s">
        <v>812</v>
      </c>
      <c r="L21" s="54" t="b">
        <v>1</v>
      </c>
      <c r="M21" s="55" t="str">
        <f t="shared" si="0"/>
        <v>https://raw.githubusercontent.com/PatrickVibild/TellusAmazonPictures/master/pictures/Lenovo/T480S/BL/USI/1.jpg</v>
      </c>
      <c r="N21" s="55" t="str">
        <f t="shared" si="1"/>
        <v>https://raw.githubusercontent.com/PatrickVibild/TellusAmazonPictures/master/pictures/Lenovo/T480S/BL/USI/2.jpg</v>
      </c>
      <c r="O21" s="56"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57">
        <f>MATCH(G21,options!$D$1:$D$20,0)</f>
        <v>16</v>
      </c>
    </row>
    <row r="22" spans="1:22" ht="42" x14ac:dyDescent="0.15">
      <c r="B22" s="60"/>
      <c r="C22" s="50" t="b">
        <f>FALSE()</f>
        <v>0</v>
      </c>
      <c r="D22" s="50" t="b">
        <f>FALSE()</f>
        <v>0</v>
      </c>
      <c r="E22" s="44">
        <v>5714401480198</v>
      </c>
      <c r="F22" s="44" t="s">
        <v>694</v>
      </c>
      <c r="G22" s="74" t="s">
        <v>402</v>
      </c>
      <c r="H22" s="44" t="s">
        <v>694</v>
      </c>
      <c r="I22" s="52" t="b">
        <f>TRUE()</f>
        <v>1</v>
      </c>
      <c r="J22" s="53" t="b">
        <f>TRUE()</f>
        <v>1</v>
      </c>
      <c r="K22" s="44" t="s">
        <v>767</v>
      </c>
      <c r="L22" s="54" t="b">
        <f>FALSE()</f>
        <v>0</v>
      </c>
      <c r="M22" s="55" t="str">
        <f t="shared" si="0"/>
        <v>https://download.lenovo.com/Images/Parts/01YP542/01YP542_A.jpg</v>
      </c>
      <c r="N22" s="55" t="str">
        <f t="shared" si="1"/>
        <v>https://download.lenovo.com/Images/Parts/01YP542/01YP542_B.jpg</v>
      </c>
      <c r="O22" s="56" t="str">
        <f t="shared" si="2"/>
        <v>https://download.lenovo.com/Images/Parts/01YP542/01YP542_details.jpg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f>TRUE()</f>
        <v>1</v>
      </c>
      <c r="D23" s="50" t="b">
        <f>FALSE()</f>
        <v>0</v>
      </c>
      <c r="E23" s="44">
        <v>5714401480204</v>
      </c>
      <c r="F23" s="44" t="s">
        <v>695</v>
      </c>
      <c r="G23" s="74" t="s">
        <v>404</v>
      </c>
      <c r="H23" s="44" t="s">
        <v>695</v>
      </c>
      <c r="I23" s="52" t="b">
        <f>TRUE()</f>
        <v>1</v>
      </c>
      <c r="J23" s="53" t="b">
        <f>TRUE()</f>
        <v>1</v>
      </c>
      <c r="K23" s="44" t="s">
        <v>813</v>
      </c>
      <c r="L23" s="54" t="b">
        <v>1</v>
      </c>
      <c r="M23" s="55" t="str">
        <f t="shared" si="0"/>
        <v>https://raw.githubusercontent.com/PatrickVibild/TellusAmazonPictures/master/pictures/Lenovo/T480S/BL/US/1.jpg</v>
      </c>
      <c r="N23" s="55" t="str">
        <f t="shared" si="1"/>
        <v>https://raw.githubusercontent.com/PatrickVibild/TellusAmazonPictures/master/pictures/Lenovo/T480S/BL/US/2.jpg</v>
      </c>
      <c r="O23" s="56"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t="b">
        <f>FALSE()</f>
        <v>0</v>
      </c>
      <c r="D24" s="50" t="b">
        <f>TRUE()</f>
        <v>1</v>
      </c>
      <c r="E24" s="44">
        <v>5714401481010</v>
      </c>
      <c r="F24" s="44" t="s">
        <v>696</v>
      </c>
      <c r="G24" s="74" t="s">
        <v>370</v>
      </c>
      <c r="H24" s="44" t="s">
        <v>696</v>
      </c>
      <c r="I24" s="52" t="b">
        <f>TRUE()</f>
        <v>1</v>
      </c>
      <c r="J24" s="50" t="b">
        <f>FALSE()</f>
        <v>0</v>
      </c>
      <c r="K24" s="44" t="s">
        <v>814</v>
      </c>
      <c r="L24" s="54" t="b">
        <v>1</v>
      </c>
      <c r="M24" s="55" t="str">
        <f t="shared" si="0"/>
        <v>https://raw.githubusercontent.com/PatrickVibild/TellusAmazonPictures/master/pictures/Lenovo/T480S/RG/DE/1.jpg</v>
      </c>
      <c r="N24" s="55" t="str">
        <f t="shared" si="1"/>
        <v>https://raw.githubusercontent.com/PatrickVibild/TellusAmazonPictures/master/pictures/Lenovo/T480S/RG/DE/2.jpg</v>
      </c>
      <c r="O24" s="56"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57">
        <f>MATCH(G24,options!$D$1:$D$20,0)</f>
        <v>1</v>
      </c>
    </row>
    <row r="25" spans="1:22" ht="56"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t="b">
        <f>FALSE()</f>
        <v>0</v>
      </c>
      <c r="D25" s="50" t="b">
        <f>TRUE()</f>
        <v>1</v>
      </c>
      <c r="E25" s="44">
        <v>5714401481027</v>
      </c>
      <c r="F25" s="44" t="s">
        <v>697</v>
      </c>
      <c r="G25" s="74" t="s">
        <v>372</v>
      </c>
      <c r="H25" s="44" t="s">
        <v>697</v>
      </c>
      <c r="I25" s="52" t="b">
        <f>TRUE()</f>
        <v>1</v>
      </c>
      <c r="J25" s="50" t="b">
        <f>FALSE()</f>
        <v>0</v>
      </c>
      <c r="K25" s="44" t="s">
        <v>815</v>
      </c>
      <c r="L25" s="54" t="b">
        <v>1</v>
      </c>
      <c r="M25" s="55" t="str">
        <f t="shared" si="0"/>
        <v>https://raw.githubusercontent.com/PatrickVibild/TellusAmazonPictures/master/pictures/Lenovo/T480S/RG/FR/1.jpg</v>
      </c>
      <c r="N25" s="55" t="str">
        <f t="shared" si="1"/>
        <v>https://raw.githubusercontent.com/PatrickVibild/TellusAmazonPictures/master/pictures/Lenovo/T480S/RG/FR/2.jpg</v>
      </c>
      <c r="O25" s="56"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57">
        <f>MATCH(G25,options!$D$1:$D$20,0)</f>
        <v>2</v>
      </c>
    </row>
    <row r="26" spans="1:22" ht="56"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t="b">
        <f>FALSE()</f>
        <v>0</v>
      </c>
      <c r="D26" s="50" t="b">
        <f>TRUE()</f>
        <v>1</v>
      </c>
      <c r="E26" s="44">
        <v>5714401481034</v>
      </c>
      <c r="F26" s="44" t="s">
        <v>698</v>
      </c>
      <c r="G26" s="74" t="s">
        <v>375</v>
      </c>
      <c r="H26" s="44" t="s">
        <v>698</v>
      </c>
      <c r="I26" s="52" t="b">
        <f>TRUE()</f>
        <v>1</v>
      </c>
      <c r="J26" s="50" t="b">
        <f>FALSE()</f>
        <v>0</v>
      </c>
      <c r="K26" s="44" t="s">
        <v>816</v>
      </c>
      <c r="L26" s="54" t="b">
        <v>1</v>
      </c>
      <c r="M26" s="55" t="str">
        <f t="shared" si="0"/>
        <v>https://raw.githubusercontent.com/PatrickVibild/TellusAmazonPictures/master/pictures/Lenovo/T480S/RG/IT/1.jpg</v>
      </c>
      <c r="N26" s="55" t="str">
        <f t="shared" si="1"/>
        <v>https://raw.githubusercontent.com/PatrickVibild/TellusAmazonPictures/master/pictures/Lenovo/T480S/RG/IT/2.jpg</v>
      </c>
      <c r="O26" s="56"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57">
        <f>MATCH(G26,options!$D$1:$D$20,0)</f>
        <v>3</v>
      </c>
    </row>
    <row r="27" spans="1:22" ht="56"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t="b">
        <f>FALSE()</f>
        <v>0</v>
      </c>
      <c r="D27" s="50" t="b">
        <f>TRUE()</f>
        <v>1</v>
      </c>
      <c r="E27" s="44">
        <v>5714401481041</v>
      </c>
      <c r="F27" s="44" t="s">
        <v>699</v>
      </c>
      <c r="G27" s="74" t="s">
        <v>377</v>
      </c>
      <c r="H27" s="44" t="s">
        <v>699</v>
      </c>
      <c r="I27" s="52" t="b">
        <f>TRUE()</f>
        <v>1</v>
      </c>
      <c r="J27" s="50" t="b">
        <f>FALSE()</f>
        <v>0</v>
      </c>
      <c r="K27" s="44" t="s">
        <v>817</v>
      </c>
      <c r="L27" s="54" t="b">
        <v>1</v>
      </c>
      <c r="M27" s="55" t="str">
        <f t="shared" si="0"/>
        <v>https://raw.githubusercontent.com/PatrickVibild/TellusAmazonPictures/master/pictures/Lenovo/T480S/RG/ES/1.jpg</v>
      </c>
      <c r="N27" s="55" t="str">
        <f t="shared" si="1"/>
        <v>https://raw.githubusercontent.com/PatrickVibild/TellusAmazonPictures/master/pictures/Lenovo/T480S/RG/ES/2.jpg</v>
      </c>
      <c r="O27" s="56"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57">
        <f>MATCH(G27,options!$D$1:$D$20,0)</f>
        <v>4</v>
      </c>
    </row>
    <row r="28" spans="1:22" ht="56" x14ac:dyDescent="0.15">
      <c r="B28" s="63"/>
      <c r="C28" s="50" t="b">
        <f>FALSE()</f>
        <v>0</v>
      </c>
      <c r="D28" s="50" t="b">
        <f>TRUE()</f>
        <v>1</v>
      </c>
      <c r="E28" s="44">
        <v>5714401481058</v>
      </c>
      <c r="F28" s="44" t="s">
        <v>700</v>
      </c>
      <c r="G28" s="74" t="s">
        <v>379</v>
      </c>
      <c r="H28" s="44" t="s">
        <v>700</v>
      </c>
      <c r="I28" s="52" t="b">
        <f>TRUE()</f>
        <v>1</v>
      </c>
      <c r="J28" s="50" t="b">
        <f>FALSE()</f>
        <v>0</v>
      </c>
      <c r="K28" s="44" t="s">
        <v>818</v>
      </c>
      <c r="L28" s="54" t="b">
        <v>1</v>
      </c>
      <c r="M28" s="55" t="str">
        <f t="shared" si="0"/>
        <v>https://raw.githubusercontent.com/PatrickVibild/TellusAmazonPictures/master/pictures/Lenovo/T480S/RG/UK/1.jpg</v>
      </c>
      <c r="N28" s="55" t="str">
        <f t="shared" si="1"/>
        <v>https://raw.githubusercontent.com/PatrickVibild/TellusAmazonPictures/master/pictures/Lenovo/T480S/RG/UK/2.jpg</v>
      </c>
      <c r="O28" s="56"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57">
        <f>MATCH(G28,options!$D$1:$D$20,0)</f>
        <v>5</v>
      </c>
    </row>
    <row r="29" spans="1:22" ht="56"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t="b">
        <f>FALSE()</f>
        <v>0</v>
      </c>
      <c r="D29" s="50" t="b">
        <f>FALSE()</f>
        <v>0</v>
      </c>
      <c r="E29" s="44">
        <v>5714401481065</v>
      </c>
      <c r="F29" s="44" t="s">
        <v>701</v>
      </c>
      <c r="G29" s="74" t="s">
        <v>381</v>
      </c>
      <c r="H29" s="44" t="s">
        <v>701</v>
      </c>
      <c r="I29" s="52" t="b">
        <f>TRUE()</f>
        <v>1</v>
      </c>
      <c r="J29" s="50" t="b">
        <f>FALSE()</f>
        <v>0</v>
      </c>
      <c r="K29" s="44" t="s">
        <v>819</v>
      </c>
      <c r="L29" s="54" t="b">
        <v>1</v>
      </c>
      <c r="M29" s="55" t="str">
        <f t="shared" si="0"/>
        <v>https://raw.githubusercontent.com/PatrickVibild/TellusAmazonPictures/master/pictures/Lenovo/T480S/RG/NOR/1.jpg</v>
      </c>
      <c r="N29" s="55" t="str">
        <f t="shared" si="1"/>
        <v>https://raw.githubusercontent.com/PatrickVibild/TellusAmazonPictures/master/pictures/Lenovo/T480S/RG/NOR/2.jpg</v>
      </c>
      <c r="O29" s="56"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57">
        <f>MATCH(G29,options!$D$1:$D$20,0)</f>
        <v>6</v>
      </c>
    </row>
    <row r="30" spans="1:22" ht="56" x14ac:dyDescent="0.15">
      <c r="B30" s="63"/>
      <c r="C30" s="50" t="b">
        <f>FALSE()</f>
        <v>0</v>
      </c>
      <c r="D30" s="50" t="b">
        <f>FALSE()</f>
        <v>0</v>
      </c>
      <c r="E30" s="44">
        <v>5714401481072</v>
      </c>
      <c r="F30" s="44" t="s">
        <v>702</v>
      </c>
      <c r="G30" s="74" t="s">
        <v>383</v>
      </c>
      <c r="H30" s="44" t="s">
        <v>702</v>
      </c>
      <c r="I30" s="52" t="b">
        <f>TRUE()</f>
        <v>1</v>
      </c>
      <c r="J30" s="50" t="b">
        <f>FALSE()</f>
        <v>0</v>
      </c>
      <c r="K30" s="44" t="s">
        <v>768</v>
      </c>
      <c r="L30" s="54" t="b">
        <f>FALSE()</f>
        <v>0</v>
      </c>
      <c r="M30" s="55" t="str">
        <f t="shared" si="0"/>
        <v>https://download.lenovo.com/Images/Parts/01YP486/01YP486_A.jpg</v>
      </c>
      <c r="N30" s="55" t="str">
        <f t="shared" si="1"/>
        <v>https://download.lenovo.com/Images/Parts/01YP486/01YP486_B.jpg</v>
      </c>
      <c r="O30" s="56" t="str">
        <f t="shared" si="2"/>
        <v>https://download.lenovo.com/Images/Parts/01YP486/01YP486_details.jpg</v>
      </c>
      <c r="P30" t="str">
        <f t="shared" si="3"/>
        <v/>
      </c>
      <c r="Q30" t="str">
        <f t="shared" si="4"/>
        <v/>
      </c>
      <c r="R30" t="str">
        <f t="shared" si="5"/>
        <v/>
      </c>
      <c r="S30" t="str">
        <f t="shared" si="6"/>
        <v/>
      </c>
      <c r="T30" t="str">
        <f t="shared" si="7"/>
        <v/>
      </c>
      <c r="U30" t="str">
        <f t="shared" si="8"/>
        <v/>
      </c>
      <c r="V30" s="57">
        <f>MATCH(G30,options!$D$1:$D$20,0)</f>
        <v>7</v>
      </c>
    </row>
    <row r="31" spans="1:22" ht="56"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t="b">
        <f>FALSE()</f>
        <v>0</v>
      </c>
      <c r="D31" s="50" t="b">
        <f>FALSE()</f>
        <v>0</v>
      </c>
      <c r="E31" s="44">
        <v>5714401481089</v>
      </c>
      <c r="F31" s="44" t="s">
        <v>703</v>
      </c>
      <c r="G31" s="74" t="s">
        <v>385</v>
      </c>
      <c r="H31" s="44" t="s">
        <v>703</v>
      </c>
      <c r="I31" s="52" t="b">
        <f>TRUE()</f>
        <v>1</v>
      </c>
      <c r="J31" s="50" t="b">
        <f>FALSE()</f>
        <v>0</v>
      </c>
      <c r="K31" s="44" t="s">
        <v>769</v>
      </c>
      <c r="L31" s="54" t="b">
        <f>FALSE()</f>
        <v>0</v>
      </c>
      <c r="M31" s="55" t="str">
        <f t="shared" si="0"/>
        <v>https://download.lenovo.com/Images/Parts/01YP487/01YP487_A.jpg</v>
      </c>
      <c r="N31" s="55" t="str">
        <f t="shared" si="1"/>
        <v>https://download.lenovo.com/Images/Parts/01YP487/01YP487_B.jpg</v>
      </c>
      <c r="O31" s="56" t="str">
        <f t="shared" si="2"/>
        <v>https://download.lenovo.com/Images/Parts/01YP487/01YP487_details.jpg</v>
      </c>
      <c r="P31" t="str">
        <f t="shared" si="3"/>
        <v/>
      </c>
      <c r="Q31" t="str">
        <f t="shared" si="4"/>
        <v/>
      </c>
      <c r="R31" t="str">
        <f t="shared" si="5"/>
        <v/>
      </c>
      <c r="S31" t="str">
        <f t="shared" si="6"/>
        <v/>
      </c>
      <c r="T31" t="str">
        <f t="shared" si="7"/>
        <v/>
      </c>
      <c r="U31" t="str">
        <f t="shared" si="8"/>
        <v/>
      </c>
      <c r="V31" s="57">
        <f>MATCH(G31,options!$D$1:$D$20,0)</f>
        <v>8</v>
      </c>
    </row>
    <row r="32" spans="1:22" ht="56" x14ac:dyDescent="0.15">
      <c r="C32" s="50" t="b">
        <f>FALSE()</f>
        <v>0</v>
      </c>
      <c r="D32" s="50" t="b">
        <f>FALSE()</f>
        <v>0</v>
      </c>
      <c r="E32" s="44">
        <v>5714401481096</v>
      </c>
      <c r="F32" s="44" t="s">
        <v>704</v>
      </c>
      <c r="G32" s="74" t="s">
        <v>386</v>
      </c>
      <c r="H32" s="44" t="s">
        <v>704</v>
      </c>
      <c r="I32" s="52" t="b">
        <f>TRUE()</f>
        <v>1</v>
      </c>
      <c r="J32" s="50" t="b">
        <f>FALSE()</f>
        <v>0</v>
      </c>
      <c r="K32" s="44" t="s">
        <v>770</v>
      </c>
      <c r="L32" s="54" t="b">
        <f>FALSE()</f>
        <v>0</v>
      </c>
      <c r="M32" s="55" t="str">
        <f t="shared" si="0"/>
        <v>https://download.lenovo.com/Images/Parts/01EN981/01EN981_A.jpg</v>
      </c>
      <c r="N32" s="55" t="str">
        <f t="shared" si="1"/>
        <v>https://download.lenovo.com/Images/Parts/01EN981/01EN981_B.jpg</v>
      </c>
      <c r="O32" s="56" t="str">
        <f t="shared" si="2"/>
        <v>https://download.lenovo.com/Images/Parts/01EN981/01EN981_details.jpg</v>
      </c>
      <c r="P32" t="str">
        <f t="shared" si="3"/>
        <v/>
      </c>
      <c r="Q32" t="str">
        <f t="shared" si="4"/>
        <v/>
      </c>
      <c r="R32" t="str">
        <f t="shared" si="5"/>
        <v/>
      </c>
      <c r="S32" t="str">
        <f t="shared" si="6"/>
        <v/>
      </c>
      <c r="T32" t="str">
        <f t="shared" si="7"/>
        <v/>
      </c>
      <c r="U32" t="str">
        <f t="shared" si="8"/>
        <v/>
      </c>
      <c r="V32" s="57">
        <f>MATCH(G32,options!$D$1:$D$20,0)</f>
        <v>20</v>
      </c>
    </row>
    <row r="33" spans="1:22" ht="56"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t="b">
        <f>FALSE()</f>
        <v>0</v>
      </c>
      <c r="D33" s="50" t="b">
        <f>FALSE()</f>
        <v>0</v>
      </c>
      <c r="E33" s="44">
        <v>5714401481102</v>
      </c>
      <c r="F33" s="44" t="s">
        <v>705</v>
      </c>
      <c r="G33" s="74" t="s">
        <v>388</v>
      </c>
      <c r="H33" s="44" t="s">
        <v>705</v>
      </c>
      <c r="I33" s="52" t="b">
        <f>TRUE()</f>
        <v>1</v>
      </c>
      <c r="J33" s="50" t="b">
        <f>FALSE()</f>
        <v>0</v>
      </c>
      <c r="K33" s="44" t="s">
        <v>771</v>
      </c>
      <c r="L33" s="54" t="b">
        <f>FALSE()</f>
        <v>0</v>
      </c>
      <c r="M33" s="55" t="str">
        <f t="shared" si="0"/>
        <v>https://download.lenovo.com/Images/Parts/01YP489/01YP489_A.jpg</v>
      </c>
      <c r="N33" s="55" t="str">
        <f t="shared" si="1"/>
        <v>https://download.lenovo.com/Images/Parts/01YP489/01YP489_B.jpg</v>
      </c>
      <c r="O33" s="56" t="str">
        <f t="shared" si="2"/>
        <v>https://download.lenovo.com/Images/Parts/01YP489/01YP489_details.jpg</v>
      </c>
      <c r="P33" t="str">
        <f t="shared" si="3"/>
        <v/>
      </c>
      <c r="Q33" t="str">
        <f t="shared" si="4"/>
        <v/>
      </c>
      <c r="R33" t="str">
        <f t="shared" si="5"/>
        <v/>
      </c>
      <c r="S33" t="str">
        <f t="shared" si="6"/>
        <v/>
      </c>
      <c r="T33" t="str">
        <f t="shared" si="7"/>
        <v/>
      </c>
      <c r="U33" t="str">
        <f t="shared" si="8"/>
        <v/>
      </c>
      <c r="V33" s="57">
        <f>MATCH(G33,options!$D$1:$D$20,0)</f>
        <v>9</v>
      </c>
    </row>
    <row r="34" spans="1:22" ht="56" x14ac:dyDescent="0.15">
      <c r="C34" s="50" t="b">
        <f>FALSE()</f>
        <v>0</v>
      </c>
      <c r="D34" s="50" t="b">
        <f>FALSE()</f>
        <v>0</v>
      </c>
      <c r="E34" s="44">
        <v>5714401481119</v>
      </c>
      <c r="F34" s="44" t="s">
        <v>706</v>
      </c>
      <c r="G34" s="74" t="s">
        <v>390</v>
      </c>
      <c r="H34" s="44" t="s">
        <v>706</v>
      </c>
      <c r="I34" s="52" t="b">
        <f>TRUE()</f>
        <v>1</v>
      </c>
      <c r="J34" s="50" t="b">
        <f>FALSE()</f>
        <v>0</v>
      </c>
      <c r="K34" s="44" t="s">
        <v>772</v>
      </c>
      <c r="L34" s="54" t="b">
        <f>FALSE()</f>
        <v>0</v>
      </c>
      <c r="M34" s="55" t="str">
        <f t="shared" si="0"/>
        <v>https://download.lenovo.com/Images/Parts/01YP495/01YP495_A.jpg</v>
      </c>
      <c r="N34" s="55" t="str">
        <f t="shared" si="1"/>
        <v>https://download.lenovo.com/Images/Parts/01YP495/01YP495_B.jpg</v>
      </c>
      <c r="O34" s="56" t="str">
        <f t="shared" si="2"/>
        <v>https://download.lenovo.com/Images/Parts/01YP495/01YP495_details.jpg</v>
      </c>
      <c r="P34" t="str">
        <f t="shared" si="3"/>
        <v/>
      </c>
      <c r="Q34" t="str">
        <f t="shared" si="4"/>
        <v/>
      </c>
      <c r="R34" t="str">
        <f t="shared" si="5"/>
        <v/>
      </c>
      <c r="S34" t="str">
        <f t="shared" si="6"/>
        <v/>
      </c>
      <c r="T34" t="str">
        <f t="shared" si="7"/>
        <v/>
      </c>
      <c r="U34" t="str">
        <f t="shared" si="8"/>
        <v/>
      </c>
      <c r="V34" s="57">
        <f>MATCH(G34,options!$D$1:$D$20,0)</f>
        <v>19</v>
      </c>
    </row>
    <row r="35" spans="1:22" ht="56" x14ac:dyDescent="0.15">
      <c r="C35" s="50" t="b">
        <f>FALSE()</f>
        <v>0</v>
      </c>
      <c r="D35" s="50" t="b">
        <f>FALSE()</f>
        <v>0</v>
      </c>
      <c r="E35" s="44">
        <v>5714401481126</v>
      </c>
      <c r="F35" s="44" t="s">
        <v>707</v>
      </c>
      <c r="G35" s="74" t="s">
        <v>391</v>
      </c>
      <c r="H35" s="44" t="s">
        <v>707</v>
      </c>
      <c r="I35" s="52" t="b">
        <f>TRUE()</f>
        <v>1</v>
      </c>
      <c r="J35" s="50" t="b">
        <f>FALSE()</f>
        <v>0</v>
      </c>
      <c r="K35" s="44"/>
      <c r="L35" s="54" t="b">
        <f>FALSE()</f>
        <v>0</v>
      </c>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56" x14ac:dyDescent="0.15">
      <c r="A36" s="45" t="s">
        <v>411</v>
      </c>
      <c r="B36" s="62" t="s">
        <v>377</v>
      </c>
      <c r="C36" s="50" t="b">
        <f>FALSE()</f>
        <v>0</v>
      </c>
      <c r="D36" s="50" t="b">
        <f>FALSE()</f>
        <v>0</v>
      </c>
      <c r="E36" s="44">
        <v>5714401481133</v>
      </c>
      <c r="F36" s="44" t="s">
        <v>708</v>
      </c>
      <c r="G36" s="74" t="s">
        <v>393</v>
      </c>
      <c r="H36" s="44" t="s">
        <v>708</v>
      </c>
      <c r="I36" s="52" t="b">
        <f>TRUE()</f>
        <v>1</v>
      </c>
      <c r="J36" s="50" t="b">
        <f>FALSE()</f>
        <v>0</v>
      </c>
      <c r="K36" s="44" t="s">
        <v>773</v>
      </c>
      <c r="L36" s="54" t="b">
        <f>FALSE()</f>
        <v>0</v>
      </c>
      <c r="M36" s="55" t="str">
        <f t="shared" ref="M36:M67" si="9">IF(ISBLANK(K36),"",IF(L36, "https://raw.githubusercontent.com/PatrickVibild/TellusAmazonPictures/master/pictures/"&amp;K36&amp;"/1.jpg","https://download.lenovo.com/Images/Parts/"&amp;K36&amp;"/"&amp;K36&amp;"_A.jpg"))</f>
        <v>https://download.lenovo.com/Images/Parts/01YP500/01YP500_A.jpg</v>
      </c>
      <c r="N36" s="55" t="str">
        <f t="shared" ref="N36:N67" si="10">IF(ISBLANK(K36),"",IF(L36, "https://raw.githubusercontent.com/PatrickVibild/TellusAmazonPictures/master/pictures/"&amp;K36&amp;"/2.jpg","https://download.lenovo.com/Images/Parts/"&amp;K36&amp;"/"&amp;K36&amp;"_B.jpg"))</f>
        <v>https://download.lenovo.com/Images/Parts/01YP500/01YP500_B.jpg</v>
      </c>
      <c r="O36" s="56"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56" x14ac:dyDescent="0.15">
      <c r="A37" t="s">
        <v>413</v>
      </c>
      <c r="B37" s="62" t="s">
        <v>416</v>
      </c>
      <c r="C37" s="50" t="b">
        <f>FALSE()</f>
        <v>0</v>
      </c>
      <c r="D37" s="50" t="b">
        <f>FALSE()</f>
        <v>0</v>
      </c>
      <c r="E37" s="44">
        <v>5714401481140</v>
      </c>
      <c r="F37" s="44" t="s">
        <v>709</v>
      </c>
      <c r="G37" s="74" t="s">
        <v>394</v>
      </c>
      <c r="H37" s="44" t="s">
        <v>709</v>
      </c>
      <c r="I37" s="52" t="b">
        <f>TRUE()</f>
        <v>1</v>
      </c>
      <c r="J37" s="50" t="b">
        <f>FALSE()</f>
        <v>0</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56" x14ac:dyDescent="0.15">
      <c r="C38" s="50" t="b">
        <f>FALSE()</f>
        <v>0</v>
      </c>
      <c r="D38" s="50" t="b">
        <f>FALSE()</f>
        <v>0</v>
      </c>
      <c r="E38" s="44">
        <v>5714401481157</v>
      </c>
      <c r="F38" s="44" t="s">
        <v>710</v>
      </c>
      <c r="G38" s="74" t="s">
        <v>396</v>
      </c>
      <c r="H38" s="44" t="s">
        <v>710</v>
      </c>
      <c r="I38" s="52" t="b">
        <f>TRUE()</f>
        <v>1</v>
      </c>
      <c r="J38" s="50" t="b">
        <f>FALSE()</f>
        <v>0</v>
      </c>
      <c r="K38" s="44" t="s">
        <v>774</v>
      </c>
      <c r="L38" s="54" t="b">
        <f>FALSE()</f>
        <v>0</v>
      </c>
      <c r="M38" s="55" t="str">
        <f t="shared" si="9"/>
        <v>https://download.lenovo.com/Images/Parts/01YP501/01YP501_A.jpg</v>
      </c>
      <c r="N38" s="55" t="str">
        <f t="shared" si="10"/>
        <v>https://download.lenovo.com/Images/Parts/01YP501/01YP501_B.jpg</v>
      </c>
      <c r="O38" s="56" t="str">
        <f t="shared" si="11"/>
        <v>https://download.lenovo.com/Images/Parts/01YP501/01YP501_details.jpg</v>
      </c>
      <c r="P38" t="str">
        <f t="shared" si="12"/>
        <v/>
      </c>
      <c r="Q38" t="str">
        <f t="shared" si="13"/>
        <v/>
      </c>
      <c r="R38" t="str">
        <f t="shared" si="14"/>
        <v/>
      </c>
      <c r="S38" t="str">
        <f t="shared" si="15"/>
        <v/>
      </c>
      <c r="T38" t="str">
        <f t="shared" si="16"/>
        <v/>
      </c>
      <c r="U38" t="str">
        <f t="shared" si="17"/>
        <v/>
      </c>
      <c r="V38" s="57">
        <f>MATCH(G38,options!$D$1:$D$20,0)</f>
        <v>13</v>
      </c>
    </row>
    <row r="39" spans="1:22" ht="56" x14ac:dyDescent="0.15">
      <c r="C39" s="50" t="b">
        <f>FALSE()</f>
        <v>0</v>
      </c>
      <c r="D39" s="50" t="b">
        <f>FALSE()</f>
        <v>0</v>
      </c>
      <c r="E39" s="44">
        <v>5714401481164</v>
      </c>
      <c r="F39" s="44" t="s">
        <v>711</v>
      </c>
      <c r="G39" s="74" t="s">
        <v>397</v>
      </c>
      <c r="H39" s="44" t="s">
        <v>711</v>
      </c>
      <c r="I39" s="52" t="b">
        <f>TRUE()</f>
        <v>1</v>
      </c>
      <c r="J39" s="50" t="b">
        <f>FALSE()</f>
        <v>0</v>
      </c>
      <c r="K39" s="44" t="s">
        <v>775</v>
      </c>
      <c r="L39" s="54" t="b">
        <f>FALSE()</f>
        <v>0</v>
      </c>
      <c r="M39" s="55" t="str">
        <f t="shared" si="9"/>
        <v>https://download.lenovo.com/Images/Parts/01YP509/01YP509_A.jpg</v>
      </c>
      <c r="N39" s="55" t="str">
        <f t="shared" si="10"/>
        <v>https://download.lenovo.com/Images/Parts/01YP509/01YP509_B.jpg</v>
      </c>
      <c r="O39" s="56" t="str">
        <f t="shared" si="11"/>
        <v>https://download.lenovo.com/Images/Parts/01YP509/01YP509_details.jpg</v>
      </c>
      <c r="P39" t="str">
        <f t="shared" si="12"/>
        <v/>
      </c>
      <c r="Q39" t="str">
        <f t="shared" si="13"/>
        <v/>
      </c>
      <c r="R39" t="str">
        <f t="shared" si="14"/>
        <v/>
      </c>
      <c r="S39" t="str">
        <f t="shared" si="15"/>
        <v/>
      </c>
      <c r="T39" t="str">
        <f t="shared" si="16"/>
        <v/>
      </c>
      <c r="U39" t="str">
        <f t="shared" si="17"/>
        <v/>
      </c>
      <c r="V39" s="57">
        <f>MATCH(G39,options!$D$1:$D$20,0)</f>
        <v>14</v>
      </c>
    </row>
    <row r="40" spans="1:22" ht="56" x14ac:dyDescent="0.15">
      <c r="C40" s="50" t="b">
        <f>FALSE()</f>
        <v>0</v>
      </c>
      <c r="D40" s="50" t="b">
        <f>FALSE()</f>
        <v>0</v>
      </c>
      <c r="E40" s="44">
        <v>5714401481171</v>
      </c>
      <c r="F40" s="44" t="s">
        <v>712</v>
      </c>
      <c r="G40" s="74" t="s">
        <v>400</v>
      </c>
      <c r="H40" s="44" t="s">
        <v>712</v>
      </c>
      <c r="I40" s="52" t="b">
        <f>TRUE()</f>
        <v>1</v>
      </c>
      <c r="J40" s="50" t="b">
        <f>FALSE()</f>
        <v>0</v>
      </c>
      <c r="K40" s="44" t="s">
        <v>776</v>
      </c>
      <c r="L40" s="54" t="b">
        <f>FALSE()</f>
        <v>0</v>
      </c>
      <c r="M40" s="55" t="str">
        <f t="shared" si="9"/>
        <v>https://download.lenovo.com/Images/Parts/01YP346/01YP346_A.jpg</v>
      </c>
      <c r="N40" s="55" t="str">
        <f t="shared" si="10"/>
        <v>https://download.lenovo.com/Images/Parts/01YP346/01YP346_B.jpg</v>
      </c>
      <c r="O40" s="56" t="str">
        <f t="shared" si="11"/>
        <v>https://download.lenovo.com/Images/Parts/01YP346/01YP346_details.jpg</v>
      </c>
      <c r="P40" t="str">
        <f t="shared" si="12"/>
        <v/>
      </c>
      <c r="Q40" t="str">
        <f t="shared" si="13"/>
        <v/>
      </c>
      <c r="R40" t="str">
        <f t="shared" si="14"/>
        <v/>
      </c>
      <c r="S40" t="str">
        <f t="shared" si="15"/>
        <v/>
      </c>
      <c r="T40" t="str">
        <f t="shared" si="16"/>
        <v/>
      </c>
      <c r="U40" t="str">
        <f t="shared" si="17"/>
        <v/>
      </c>
      <c r="V40" s="57">
        <f>MATCH(G40,options!$D$1:$D$20,0)</f>
        <v>15</v>
      </c>
    </row>
    <row r="41" spans="1:22" ht="70" x14ac:dyDescent="0.15">
      <c r="C41" s="50" t="b">
        <f>FALSE()</f>
        <v>0</v>
      </c>
      <c r="D41" s="50" t="b">
        <f>FALSE()</f>
        <v>0</v>
      </c>
      <c r="E41" s="44">
        <v>5714401481188</v>
      </c>
      <c r="F41" s="44" t="s">
        <v>713</v>
      </c>
      <c r="G41" s="74" t="s">
        <v>401</v>
      </c>
      <c r="H41" s="44" t="s">
        <v>713</v>
      </c>
      <c r="I41" s="52" t="b">
        <f>TRUE()</f>
        <v>1</v>
      </c>
      <c r="J41" s="50" t="b">
        <f>FALSE()</f>
        <v>0</v>
      </c>
      <c r="K41" s="44" t="s">
        <v>820</v>
      </c>
      <c r="L41" s="54" t="b">
        <v>1</v>
      </c>
      <c r="M41" s="55" t="str">
        <f t="shared" si="9"/>
        <v>https://raw.githubusercontent.com/PatrickVibild/TellusAmazonPictures/master/pictures/Lenovo/T480S/RG/USI/1.jpg</v>
      </c>
      <c r="N41" s="55" t="str">
        <f t="shared" si="10"/>
        <v>https://raw.githubusercontent.com/PatrickVibild/TellusAmazonPictures/master/pictures/Lenovo/T480S/RG/USI/2.jpg</v>
      </c>
      <c r="O41" s="56"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57">
        <f>MATCH(G41,options!$D$1:$D$20,0)</f>
        <v>16</v>
      </c>
    </row>
    <row r="42" spans="1:22" ht="56" x14ac:dyDescent="0.15">
      <c r="C42" s="50" t="b">
        <f>FALSE()</f>
        <v>0</v>
      </c>
      <c r="D42" s="50" t="b">
        <f>FALSE()</f>
        <v>0</v>
      </c>
      <c r="E42" s="44">
        <v>5714401481195</v>
      </c>
      <c r="F42" s="44" t="s">
        <v>714</v>
      </c>
      <c r="G42" s="74" t="s">
        <v>402</v>
      </c>
      <c r="H42" s="44" t="s">
        <v>714</v>
      </c>
      <c r="I42" s="52" t="b">
        <f>TRUE()</f>
        <v>1</v>
      </c>
      <c r="J42" s="50" t="b">
        <f>FALSE()</f>
        <v>0</v>
      </c>
      <c r="K42" s="44" t="s">
        <v>777</v>
      </c>
      <c r="L42" s="54" t="b">
        <f>FALSE()</f>
        <v>0</v>
      </c>
      <c r="M42" s="55" t="str">
        <f t="shared" si="9"/>
        <v>https://download.lenovo.com/Images/Parts/01YP262/01YP262_A.jpg</v>
      </c>
      <c r="N42" s="55" t="str">
        <f t="shared" si="10"/>
        <v>https://download.lenovo.com/Images/Parts/01YP262/01YP262_B.jpg</v>
      </c>
      <c r="O42" s="56" t="str">
        <f t="shared" si="11"/>
        <v>https://download.lenovo.com/Images/Parts/01YP262/01YP262_details.jpg</v>
      </c>
      <c r="P42" t="str">
        <f t="shared" si="12"/>
        <v/>
      </c>
      <c r="Q42" t="str">
        <f t="shared" si="13"/>
        <v/>
      </c>
      <c r="R42" t="str">
        <f t="shared" si="14"/>
        <v/>
      </c>
      <c r="S42" t="str">
        <f t="shared" si="15"/>
        <v/>
      </c>
      <c r="T42" t="str">
        <f t="shared" si="16"/>
        <v/>
      </c>
      <c r="U42" t="str">
        <f t="shared" si="17"/>
        <v/>
      </c>
      <c r="V42" s="57">
        <f>MATCH(G42,options!$D$1:$D$20,0)</f>
        <v>17</v>
      </c>
    </row>
    <row r="43" spans="1:22" ht="56" x14ac:dyDescent="0.15">
      <c r="C43" s="50" t="b">
        <f>TRUE()</f>
        <v>1</v>
      </c>
      <c r="D43" s="50" t="b">
        <f>FALSE()</f>
        <v>0</v>
      </c>
      <c r="E43" s="44">
        <v>5714401481201</v>
      </c>
      <c r="F43" s="44" t="s">
        <v>715</v>
      </c>
      <c r="G43" s="74" t="s">
        <v>404</v>
      </c>
      <c r="H43" s="44" t="s">
        <v>715</v>
      </c>
      <c r="I43" s="52" t="b">
        <f>TRUE()</f>
        <v>1</v>
      </c>
      <c r="J43" s="50" t="b">
        <f>FALSE()</f>
        <v>0</v>
      </c>
      <c r="K43" s="44" t="s">
        <v>821</v>
      </c>
      <c r="L43" s="54" t="b">
        <v>1</v>
      </c>
      <c r="M43" s="55" t="str">
        <f t="shared" si="9"/>
        <v>https://raw.githubusercontent.com/PatrickVibild/TellusAmazonPictures/master/pictures/Lenovo/T480S/RG/US/1.jpg</v>
      </c>
      <c r="N43" s="55" t="str">
        <f t="shared" si="10"/>
        <v>https://raw.githubusercontent.com/PatrickVibild/TellusAmazonPictures/master/pictures/Lenovo/T480S/RG/US/2.jpg</v>
      </c>
      <c r="O43" s="56"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57">
        <f>MATCH(G43,options!$D$1:$D$20,0)</f>
        <v>18</v>
      </c>
    </row>
    <row r="44" spans="1:22" ht="42" x14ac:dyDescent="0.15">
      <c r="C44" s="50" t="b">
        <f>FALSE()</f>
        <v>0</v>
      </c>
      <c r="D44" s="50" t="b">
        <f>TRUE()</f>
        <v>1</v>
      </c>
      <c r="E44" s="44">
        <v>5714401482017</v>
      </c>
      <c r="F44" s="44" t="s">
        <v>716</v>
      </c>
      <c r="G44" s="74" t="s">
        <v>370</v>
      </c>
      <c r="H44" s="44" t="s">
        <v>716</v>
      </c>
      <c r="I44" s="52" t="b">
        <f>TRUE()</f>
        <v>1</v>
      </c>
      <c r="J44" s="53" t="b">
        <f>TRUE()</f>
        <v>1</v>
      </c>
      <c r="K44" s="44" t="s">
        <v>778</v>
      </c>
      <c r="L44" s="54" t="b">
        <f>FALSE()</f>
        <v>0</v>
      </c>
      <c r="M44" s="55" t="str">
        <f t="shared" si="9"/>
        <v>https://download.lenovo.com/Images/Parts/01YN352/01YN352_A.jpg</v>
      </c>
      <c r="N44" s="55" t="str">
        <f t="shared" si="10"/>
        <v>https://download.lenovo.com/Images/Parts/01YN352/01YN352_B.jpg</v>
      </c>
      <c r="O44" s="56" t="str">
        <f t="shared" si="11"/>
        <v>https://download.lenovo.com/Images/Parts/01YN352/01YN352_details.jpg</v>
      </c>
      <c r="P44" t="str">
        <f t="shared" si="12"/>
        <v/>
      </c>
      <c r="Q44" t="str">
        <f t="shared" si="13"/>
        <v/>
      </c>
      <c r="R44" t="str">
        <f t="shared" si="14"/>
        <v/>
      </c>
      <c r="S44" t="str">
        <f t="shared" si="15"/>
        <v/>
      </c>
      <c r="T44" t="str">
        <f t="shared" si="16"/>
        <v/>
      </c>
      <c r="U44" t="str">
        <f t="shared" si="17"/>
        <v/>
      </c>
      <c r="V44" s="57">
        <f>MATCH(G44,options!$D$1:$D$20,0)</f>
        <v>1</v>
      </c>
    </row>
    <row r="45" spans="1:22" ht="42" x14ac:dyDescent="0.15">
      <c r="C45" s="50" t="b">
        <f>FALSE()</f>
        <v>0</v>
      </c>
      <c r="D45" s="50" t="b">
        <f>TRUE()</f>
        <v>1</v>
      </c>
      <c r="E45" s="44">
        <v>5714401482024</v>
      </c>
      <c r="F45" s="44" t="s">
        <v>717</v>
      </c>
      <c r="G45" s="74" t="s">
        <v>372</v>
      </c>
      <c r="H45" s="44" t="s">
        <v>717</v>
      </c>
      <c r="I45" s="52" t="b">
        <f>TRUE()</f>
        <v>1</v>
      </c>
      <c r="J45" s="53" t="b">
        <f>TRUE()</f>
        <v>1</v>
      </c>
      <c r="K45" s="44" t="s">
        <v>779</v>
      </c>
      <c r="L45" s="54" t="b">
        <f>FALSE()</f>
        <v>0</v>
      </c>
      <c r="M45" s="55" t="str">
        <f t="shared" si="9"/>
        <v>https://download.lenovo.com/Images/Parts/01YN431/01YN431_A.jpg</v>
      </c>
      <c r="N45" s="55" t="str">
        <f t="shared" si="10"/>
        <v>https://download.lenovo.com/Images/Parts/01YN431/01YN431_B.jpg</v>
      </c>
      <c r="O45" s="56" t="str">
        <f t="shared" si="11"/>
        <v>https://download.lenovo.com/Images/Parts/01YN431/01YN431_details.jpg</v>
      </c>
      <c r="P45" t="str">
        <f t="shared" si="12"/>
        <v/>
      </c>
      <c r="Q45" t="str">
        <f t="shared" si="13"/>
        <v/>
      </c>
      <c r="R45" t="str">
        <f t="shared" si="14"/>
        <v/>
      </c>
      <c r="S45" t="str">
        <f t="shared" si="15"/>
        <v/>
      </c>
      <c r="T45" t="str">
        <f t="shared" si="16"/>
        <v/>
      </c>
      <c r="U45" t="str">
        <f t="shared" si="17"/>
        <v/>
      </c>
      <c r="V45" s="57">
        <f>MATCH(G45,options!$D$1:$D$20,0)</f>
        <v>2</v>
      </c>
    </row>
    <row r="46" spans="1:22" ht="42" x14ac:dyDescent="0.15">
      <c r="C46" s="50" t="b">
        <f>FALSE()</f>
        <v>0</v>
      </c>
      <c r="D46" s="50" t="b">
        <f>TRUE()</f>
        <v>1</v>
      </c>
      <c r="E46" s="44">
        <v>5714401482031</v>
      </c>
      <c r="F46" s="44" t="s">
        <v>718</v>
      </c>
      <c r="G46" s="74" t="s">
        <v>375</v>
      </c>
      <c r="H46" s="44" t="s">
        <v>718</v>
      </c>
      <c r="I46" s="52" t="b">
        <f>TRUE()</f>
        <v>1</v>
      </c>
      <c r="J46" s="53" t="b">
        <f>TRUE()</f>
        <v>1</v>
      </c>
      <c r="K46" s="44" t="s">
        <v>780</v>
      </c>
      <c r="L46" s="54" t="b">
        <f>FALSE()</f>
        <v>0</v>
      </c>
      <c r="M46" s="55" t="str">
        <f t="shared" si="9"/>
        <v>https://download.lenovo.com/Images/Parts/01YN357/01YN357_A.jpg</v>
      </c>
      <c r="N46" s="55" t="str">
        <f t="shared" si="10"/>
        <v>https://download.lenovo.com/Images/Parts/01YN357/01YN357_B.jpg</v>
      </c>
      <c r="O46" s="56" t="str">
        <f t="shared" si="11"/>
        <v>https://download.lenovo.com/Images/Parts/01YN357/01YN357_details.jpg</v>
      </c>
      <c r="P46" t="str">
        <f t="shared" si="12"/>
        <v/>
      </c>
      <c r="Q46" t="str">
        <f t="shared" si="13"/>
        <v/>
      </c>
      <c r="R46" t="str">
        <f t="shared" si="14"/>
        <v/>
      </c>
      <c r="S46" t="str">
        <f t="shared" si="15"/>
        <v/>
      </c>
      <c r="T46" t="str">
        <f t="shared" si="16"/>
        <v/>
      </c>
      <c r="U46" t="str">
        <f t="shared" si="17"/>
        <v/>
      </c>
      <c r="V46" s="57">
        <f>MATCH(G46,options!$D$1:$D$20,0)</f>
        <v>3</v>
      </c>
    </row>
    <row r="47" spans="1:22" ht="42" x14ac:dyDescent="0.15">
      <c r="C47" s="50" t="b">
        <f>FALSE()</f>
        <v>0</v>
      </c>
      <c r="D47" s="50" t="b">
        <f>TRUE()</f>
        <v>1</v>
      </c>
      <c r="E47" s="44">
        <v>5714401482048</v>
      </c>
      <c r="F47" s="44" t="s">
        <v>719</v>
      </c>
      <c r="G47" s="74" t="s">
        <v>377</v>
      </c>
      <c r="H47" s="44" t="s">
        <v>719</v>
      </c>
      <c r="I47" s="52" t="b">
        <f>TRUE()</f>
        <v>1</v>
      </c>
      <c r="J47" s="53" t="b">
        <f>TRUE()</f>
        <v>1</v>
      </c>
      <c r="K47" s="44" t="s">
        <v>781</v>
      </c>
      <c r="L47" s="54" t="b">
        <f>FALSE()</f>
        <v>0</v>
      </c>
      <c r="M47" s="55" t="str">
        <f t="shared" si="9"/>
        <v>https://download.lenovo.com/Images/Parts/01YP490/01YP490_A.jpg</v>
      </c>
      <c r="N47" s="55" t="str">
        <f t="shared" si="10"/>
        <v>https://download.lenovo.com/Images/Parts/01YP490/01YP490_B.jpg</v>
      </c>
      <c r="O47" s="56" t="str">
        <f t="shared" si="11"/>
        <v>https://download.lenovo.com/Images/Parts/01YP490/01YP490_details.jpg</v>
      </c>
      <c r="P47" t="str">
        <f t="shared" si="12"/>
        <v/>
      </c>
      <c r="Q47" t="str">
        <f t="shared" si="13"/>
        <v/>
      </c>
      <c r="R47" t="str">
        <f t="shared" si="14"/>
        <v/>
      </c>
      <c r="S47" t="str">
        <f t="shared" si="15"/>
        <v/>
      </c>
      <c r="T47" t="str">
        <f t="shared" si="16"/>
        <v/>
      </c>
      <c r="U47" t="str">
        <f t="shared" si="17"/>
        <v/>
      </c>
      <c r="V47" s="57">
        <f>MATCH(G47,options!$D$1:$D$20,0)</f>
        <v>4</v>
      </c>
    </row>
    <row r="48" spans="1:22" ht="42" x14ac:dyDescent="0.15">
      <c r="C48" s="50" t="b">
        <f>FALSE()</f>
        <v>0</v>
      </c>
      <c r="D48" s="50" t="b">
        <f>TRUE()</f>
        <v>1</v>
      </c>
      <c r="E48" s="44">
        <v>5714401482055</v>
      </c>
      <c r="F48" s="44" t="s">
        <v>720</v>
      </c>
      <c r="G48" s="74" t="s">
        <v>379</v>
      </c>
      <c r="H48" s="44" t="s">
        <v>720</v>
      </c>
      <c r="I48" s="52" t="b">
        <f>TRUE()</f>
        <v>1</v>
      </c>
      <c r="J48" s="53" t="b">
        <f>TRUE()</f>
        <v>1</v>
      </c>
      <c r="K48" s="44" t="s">
        <v>782</v>
      </c>
      <c r="L48" s="54" t="b">
        <f>FALSE()</f>
        <v>0</v>
      </c>
      <c r="M48" s="55" t="str">
        <f t="shared" si="9"/>
        <v>https://download.lenovo.com/Images/Parts/01YN448/01YN448_A.jpg</v>
      </c>
      <c r="N48" s="55" t="str">
        <f t="shared" si="10"/>
        <v>https://download.lenovo.com/Images/Parts/01YN448/01YN448_B.jpg</v>
      </c>
      <c r="O48" s="56" t="str">
        <f t="shared" si="11"/>
        <v>https://download.lenovo.com/Images/Parts/01YN448/01YN448_details.jpg</v>
      </c>
      <c r="P48" t="str">
        <f t="shared" si="12"/>
        <v/>
      </c>
      <c r="Q48" t="str">
        <f t="shared" si="13"/>
        <v/>
      </c>
      <c r="R48" t="str">
        <f t="shared" si="14"/>
        <v/>
      </c>
      <c r="S48" t="str">
        <f t="shared" si="15"/>
        <v/>
      </c>
      <c r="T48" t="str">
        <f t="shared" si="16"/>
        <v/>
      </c>
      <c r="U48" t="str">
        <f t="shared" si="17"/>
        <v/>
      </c>
      <c r="V48" s="57">
        <f>MATCH(G48,options!$D$1:$D$20,0)</f>
        <v>5</v>
      </c>
    </row>
    <row r="49" spans="3:22" ht="42" x14ac:dyDescent="0.15">
      <c r="C49" s="50" t="b">
        <f>FALSE()</f>
        <v>0</v>
      </c>
      <c r="D49" s="50" t="b">
        <f>FALSE()</f>
        <v>0</v>
      </c>
      <c r="E49" s="44">
        <v>5714401482062</v>
      </c>
      <c r="F49" s="44" t="s">
        <v>721</v>
      </c>
      <c r="G49" s="74" t="s">
        <v>381</v>
      </c>
      <c r="H49" s="44" t="s">
        <v>721</v>
      </c>
      <c r="I49" s="52" t="b">
        <f>TRUE()</f>
        <v>1</v>
      </c>
      <c r="J49" s="53" t="b">
        <f>TRUE()</f>
        <v>1</v>
      </c>
      <c r="K49" s="44" t="s">
        <v>783</v>
      </c>
      <c r="L49" s="54" t="b">
        <f>FALSE()</f>
        <v>0</v>
      </c>
      <c r="M49" s="55" t="str">
        <f t="shared" si="9"/>
        <v>https://download.lenovo.com/Images/Parts/01YN379/01YN379_A.jpg</v>
      </c>
      <c r="N49" s="55" t="str">
        <f t="shared" si="10"/>
        <v>https://download.lenovo.com/Images/Parts/01YN379/01YN379_B.jpg</v>
      </c>
      <c r="O49" s="56" t="str">
        <f t="shared" si="11"/>
        <v>https://download.lenovo.com/Images/Parts/01YN379/01YN379_details.jpg</v>
      </c>
      <c r="P49" t="str">
        <f t="shared" si="12"/>
        <v/>
      </c>
      <c r="Q49" t="str">
        <f t="shared" si="13"/>
        <v/>
      </c>
      <c r="R49" t="str">
        <f t="shared" si="14"/>
        <v/>
      </c>
      <c r="S49" t="str">
        <f t="shared" si="15"/>
        <v/>
      </c>
      <c r="T49" t="str">
        <f t="shared" si="16"/>
        <v/>
      </c>
      <c r="U49" t="str">
        <f t="shared" si="17"/>
        <v/>
      </c>
      <c r="V49" s="57">
        <f>MATCH(G49,options!$D$1:$D$20,0)</f>
        <v>6</v>
      </c>
    </row>
    <row r="50" spans="3:22" ht="42" x14ac:dyDescent="0.15">
      <c r="C50" s="50" t="b">
        <f>FALSE()</f>
        <v>0</v>
      </c>
      <c r="D50" s="50" t="b">
        <f>FALSE()</f>
        <v>0</v>
      </c>
      <c r="E50" s="44">
        <v>5714401482079</v>
      </c>
      <c r="F50" s="44" t="s">
        <v>722</v>
      </c>
      <c r="G50" s="74" t="s">
        <v>383</v>
      </c>
      <c r="H50" s="44" t="s">
        <v>722</v>
      </c>
      <c r="I50" s="52" t="b">
        <f>TRUE()</f>
        <v>1</v>
      </c>
      <c r="J50" s="53" t="b">
        <f>TRUE()</f>
        <v>1</v>
      </c>
      <c r="K50" s="44" t="s">
        <v>784</v>
      </c>
      <c r="L50" s="54" t="b">
        <f>FALSE()</f>
        <v>0</v>
      </c>
      <c r="M50" s="55" t="str">
        <f t="shared" si="9"/>
        <v>https://download.lenovo.com/Images/Parts/01YN346/01YN346_A.jpg</v>
      </c>
      <c r="N50" s="55" t="str">
        <f t="shared" si="10"/>
        <v>https://download.lenovo.com/Images/Parts/01YN346/01YN346_B.jpg</v>
      </c>
      <c r="O50" s="56" t="str">
        <f t="shared" si="11"/>
        <v>https://download.lenovo.com/Images/Parts/01YN346/01YN346_details.jpg</v>
      </c>
      <c r="P50" t="str">
        <f t="shared" si="12"/>
        <v/>
      </c>
      <c r="Q50" t="str">
        <f t="shared" si="13"/>
        <v/>
      </c>
      <c r="R50" t="str">
        <f t="shared" si="14"/>
        <v/>
      </c>
      <c r="S50" t="str">
        <f t="shared" si="15"/>
        <v/>
      </c>
      <c r="T50" t="str">
        <f t="shared" si="16"/>
        <v/>
      </c>
      <c r="U50" t="str">
        <f t="shared" si="17"/>
        <v/>
      </c>
      <c r="V50" s="57">
        <f>MATCH(G50,options!$D$1:$D$20,0)</f>
        <v>7</v>
      </c>
    </row>
    <row r="51" spans="3:22" ht="42" x14ac:dyDescent="0.15">
      <c r="C51" s="50" t="b">
        <f>FALSE()</f>
        <v>0</v>
      </c>
      <c r="D51" s="50" t="b">
        <f>FALSE()</f>
        <v>0</v>
      </c>
      <c r="E51" s="44">
        <v>5714401482086</v>
      </c>
      <c r="F51" s="44" t="s">
        <v>723</v>
      </c>
      <c r="G51" s="74" t="s">
        <v>385</v>
      </c>
      <c r="H51" s="44" t="s">
        <v>723</v>
      </c>
      <c r="I51" s="52" t="b">
        <f>TRUE()</f>
        <v>1</v>
      </c>
      <c r="J51" s="53" t="b">
        <f>TRUE()</f>
        <v>1</v>
      </c>
      <c r="K51" s="44" t="s">
        <v>785</v>
      </c>
      <c r="L51" s="54" t="b">
        <f>FALSE()</f>
        <v>0</v>
      </c>
      <c r="M51" s="55" t="str">
        <f t="shared" si="9"/>
        <v>https://download.lenovo.com/Images/Parts/01YN427/01YN427_A.jpg</v>
      </c>
      <c r="N51" s="55" t="str">
        <f t="shared" si="10"/>
        <v>https://download.lenovo.com/Images/Parts/01YN427/01YN427_B.jpg</v>
      </c>
      <c r="O51" s="56" t="str">
        <f t="shared" si="11"/>
        <v>https://download.lenovo.com/Images/Parts/01YN427/01YN427_details.jpg</v>
      </c>
      <c r="P51" t="str">
        <f t="shared" si="12"/>
        <v/>
      </c>
      <c r="Q51" t="str">
        <f t="shared" si="13"/>
        <v/>
      </c>
      <c r="R51" t="str">
        <f t="shared" si="14"/>
        <v/>
      </c>
      <c r="S51" t="str">
        <f t="shared" si="15"/>
        <v/>
      </c>
      <c r="T51" t="str">
        <f t="shared" si="16"/>
        <v/>
      </c>
      <c r="U51" t="str">
        <f t="shared" si="17"/>
        <v/>
      </c>
      <c r="V51" s="57">
        <f>MATCH(G51,options!$D$1:$D$20,0)</f>
        <v>8</v>
      </c>
    </row>
    <row r="52" spans="3:22" ht="42" x14ac:dyDescent="0.15">
      <c r="C52" s="50" t="b">
        <f>FALSE()</f>
        <v>0</v>
      </c>
      <c r="D52" s="50" t="b">
        <f>FALSE()</f>
        <v>0</v>
      </c>
      <c r="E52" s="44">
        <v>5714401482093</v>
      </c>
      <c r="F52" s="44" t="s">
        <v>724</v>
      </c>
      <c r="G52" s="74" t="s">
        <v>386</v>
      </c>
      <c r="H52" s="44" t="s">
        <v>724</v>
      </c>
      <c r="I52" s="52" t="b">
        <f>TRUE()</f>
        <v>1</v>
      </c>
      <c r="J52" s="53" t="b">
        <f>TRUE()</f>
        <v>1</v>
      </c>
      <c r="K52" s="44" t="s">
        <v>786</v>
      </c>
      <c r="L52" s="54" t="b">
        <f>FALSE()</f>
        <v>0</v>
      </c>
      <c r="M52" s="55" t="str">
        <f t="shared" si="9"/>
        <v>https://download.lenovo.com/Images/Parts/01EN984/01EN984_A.jpg</v>
      </c>
      <c r="N52" s="55" t="str">
        <f t="shared" si="10"/>
        <v>https://download.lenovo.com/Images/Parts/01EN984/01EN984_B.jpg</v>
      </c>
      <c r="O52" s="56" t="str">
        <f t="shared" si="11"/>
        <v>https://download.lenovo.com/Images/Parts/01EN984/01EN984_details.jpg</v>
      </c>
      <c r="P52" t="str">
        <f t="shared" si="12"/>
        <v/>
      </c>
      <c r="Q52" t="str">
        <f t="shared" si="13"/>
        <v/>
      </c>
      <c r="R52" t="str">
        <f t="shared" si="14"/>
        <v/>
      </c>
      <c r="S52" t="str">
        <f t="shared" si="15"/>
        <v/>
      </c>
      <c r="T52" t="str">
        <f t="shared" si="16"/>
        <v/>
      </c>
      <c r="U52" t="str">
        <f t="shared" si="17"/>
        <v/>
      </c>
      <c r="V52" s="57">
        <f>MATCH(G52,options!$D$1:$D$20,0)</f>
        <v>20</v>
      </c>
    </row>
    <row r="53" spans="3:22" ht="42" x14ac:dyDescent="0.15">
      <c r="C53" s="50" t="b">
        <f>FALSE()</f>
        <v>0</v>
      </c>
      <c r="D53" s="50" t="b">
        <f>FALSE()</f>
        <v>0</v>
      </c>
      <c r="E53" s="44">
        <v>5714401482109</v>
      </c>
      <c r="F53" s="44" t="s">
        <v>725</v>
      </c>
      <c r="G53" s="74" t="s">
        <v>388</v>
      </c>
      <c r="H53" s="44" t="s">
        <v>725</v>
      </c>
      <c r="I53" s="52" t="b">
        <f>TRUE()</f>
        <v>1</v>
      </c>
      <c r="J53" s="53" t="b">
        <f>TRUE()</f>
        <v>1</v>
      </c>
      <c r="K53" s="44" t="s">
        <v>787</v>
      </c>
      <c r="L53" s="54" t="b">
        <f>FALSE()</f>
        <v>0</v>
      </c>
      <c r="M53" s="55" t="str">
        <f t="shared" si="9"/>
        <v>https://download.lenovo.com/Images/Parts/01YN389/01YN389_A.jpg</v>
      </c>
      <c r="N53" s="55" t="str">
        <f t="shared" si="10"/>
        <v>https://download.lenovo.com/Images/Parts/01YN389/01YN389_B.jpg</v>
      </c>
      <c r="O53" s="56" t="str">
        <f t="shared" si="11"/>
        <v>https://download.lenovo.com/Images/Parts/01YN389/01YN389_details.jpg</v>
      </c>
      <c r="P53" t="str">
        <f t="shared" si="12"/>
        <v/>
      </c>
      <c r="Q53" t="str">
        <f t="shared" si="13"/>
        <v/>
      </c>
      <c r="R53" t="str">
        <f t="shared" si="14"/>
        <v/>
      </c>
      <c r="S53" t="str">
        <f t="shared" si="15"/>
        <v/>
      </c>
      <c r="T53" t="str">
        <f t="shared" si="16"/>
        <v/>
      </c>
      <c r="U53" t="str">
        <f t="shared" si="17"/>
        <v/>
      </c>
      <c r="V53" s="57">
        <f>MATCH(G53,options!$D$1:$D$20,0)</f>
        <v>9</v>
      </c>
    </row>
    <row r="54" spans="3:22" ht="42" x14ac:dyDescent="0.15">
      <c r="C54" s="50" t="b">
        <f>FALSE()</f>
        <v>0</v>
      </c>
      <c r="D54" s="50" t="b">
        <f>FALSE()</f>
        <v>0</v>
      </c>
      <c r="E54" s="44">
        <v>5714401482116</v>
      </c>
      <c r="F54" s="44" t="s">
        <v>726</v>
      </c>
      <c r="G54" s="74" t="s">
        <v>390</v>
      </c>
      <c r="H54" s="44" t="s">
        <v>726</v>
      </c>
      <c r="I54" s="52" t="b">
        <f>TRUE()</f>
        <v>1</v>
      </c>
      <c r="J54" s="53" t="b">
        <f>TRUE()</f>
        <v>1</v>
      </c>
      <c r="K54" s="44" t="s">
        <v>788</v>
      </c>
      <c r="L54" s="54" t="b">
        <f>FALSE()</f>
        <v>0</v>
      </c>
      <c r="M54" s="55" t="str">
        <f t="shared" si="9"/>
        <v>https://download.lenovo.com/Images/Parts/01YN435/01YN435_A.jpg</v>
      </c>
      <c r="N54" s="55" t="str">
        <f t="shared" si="10"/>
        <v>https://download.lenovo.com/Images/Parts/01YN435/01YN435_B.jpg</v>
      </c>
      <c r="O54" s="56" t="str">
        <f t="shared" si="11"/>
        <v>https://download.lenovo.com/Images/Parts/01YN435/01YN435_details.jpg</v>
      </c>
      <c r="P54" t="str">
        <f t="shared" si="12"/>
        <v/>
      </c>
      <c r="Q54" t="str">
        <f t="shared" si="13"/>
        <v/>
      </c>
      <c r="R54" t="str">
        <f t="shared" si="14"/>
        <v/>
      </c>
      <c r="S54" t="str">
        <f t="shared" si="15"/>
        <v/>
      </c>
      <c r="T54" t="str">
        <f t="shared" si="16"/>
        <v/>
      </c>
      <c r="U54" t="str">
        <f t="shared" si="17"/>
        <v/>
      </c>
      <c r="V54" s="57">
        <f>MATCH(G54,options!$D$1:$D$20,0)</f>
        <v>19</v>
      </c>
    </row>
    <row r="55" spans="3:22" ht="42" x14ac:dyDescent="0.15">
      <c r="C55" s="50" t="b">
        <f>FALSE()</f>
        <v>0</v>
      </c>
      <c r="D55" s="50" t="b">
        <f>FALSE()</f>
        <v>0</v>
      </c>
      <c r="E55" s="44">
        <v>5714401482123</v>
      </c>
      <c r="F55" s="44" t="s">
        <v>727</v>
      </c>
      <c r="G55" s="74" t="s">
        <v>391</v>
      </c>
      <c r="H55" s="44" t="s">
        <v>727</v>
      </c>
      <c r="I55" s="52" t="b">
        <f>TRUE()</f>
        <v>1</v>
      </c>
      <c r="J55" s="53" t="b">
        <f>TRUE()</f>
        <v>1</v>
      </c>
      <c r="K55" s="66"/>
      <c r="L55" s="54" t="b">
        <f>FALSE()</f>
        <v>0</v>
      </c>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f>MATCH(G55,options!$D$1:$D$20,0)</f>
        <v>10</v>
      </c>
    </row>
    <row r="56" spans="3:22" ht="42" x14ac:dyDescent="0.15">
      <c r="C56" s="50" t="b">
        <f>FALSE()</f>
        <v>0</v>
      </c>
      <c r="D56" s="50" t="b">
        <f>FALSE()</f>
        <v>0</v>
      </c>
      <c r="E56" s="44">
        <v>5714401482130</v>
      </c>
      <c r="F56" s="44" t="s">
        <v>728</v>
      </c>
      <c r="G56" s="74" t="s">
        <v>393</v>
      </c>
      <c r="H56" s="44" t="s">
        <v>728</v>
      </c>
      <c r="I56" s="52" t="b">
        <f>TRUE()</f>
        <v>1</v>
      </c>
      <c r="J56" s="53" t="b">
        <f>TRUE()</f>
        <v>1</v>
      </c>
      <c r="K56" s="44" t="s">
        <v>789</v>
      </c>
      <c r="L56" s="54" t="b">
        <f>FALSE()</f>
        <v>0</v>
      </c>
      <c r="M56" s="55" t="str">
        <f t="shared" si="9"/>
        <v>https://download.lenovo.com/Images/Parts/01YN360/01YN360_A.jpg</v>
      </c>
      <c r="N56" s="55" t="str">
        <f t="shared" si="10"/>
        <v>https://download.lenovo.com/Images/Parts/01YN360/01YN360_B.jpg</v>
      </c>
      <c r="O56" s="56" t="str">
        <f t="shared" si="11"/>
        <v>https://download.lenovo.com/Images/Parts/01YN360/01YN360_details.jpg</v>
      </c>
      <c r="P56" t="str">
        <f t="shared" si="12"/>
        <v/>
      </c>
      <c r="Q56" t="str">
        <f t="shared" si="13"/>
        <v/>
      </c>
      <c r="R56" t="str">
        <f t="shared" si="14"/>
        <v/>
      </c>
      <c r="S56" t="str">
        <f t="shared" si="15"/>
        <v/>
      </c>
      <c r="T56" t="str">
        <f t="shared" si="16"/>
        <v/>
      </c>
      <c r="U56" t="str">
        <f t="shared" si="17"/>
        <v/>
      </c>
      <c r="V56" s="57">
        <f>MATCH(G56,options!$D$1:$D$20,0)</f>
        <v>11</v>
      </c>
    </row>
    <row r="57" spans="3:22" ht="42" x14ac:dyDescent="0.15">
      <c r="C57" s="50" t="b">
        <f>FALSE()</f>
        <v>0</v>
      </c>
      <c r="D57" s="50" t="b">
        <f>FALSE()</f>
        <v>0</v>
      </c>
      <c r="E57" s="44">
        <v>5714401482147</v>
      </c>
      <c r="F57" s="44" t="s">
        <v>729</v>
      </c>
      <c r="G57" s="74" t="s">
        <v>394</v>
      </c>
      <c r="H57" s="44" t="s">
        <v>729</v>
      </c>
      <c r="I57" s="52" t="b">
        <f>TRUE()</f>
        <v>1</v>
      </c>
      <c r="J57" s="53" t="b">
        <f>TRUE()</f>
        <v>1</v>
      </c>
      <c r="K57" s="66"/>
      <c r="L57" s="54" t="b">
        <f>FALSE()</f>
        <v>0</v>
      </c>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f>MATCH(G57,options!$D$1:$D$20,0)</f>
        <v>12</v>
      </c>
    </row>
    <row r="58" spans="3:22" ht="42" x14ac:dyDescent="0.15">
      <c r="C58" s="50" t="b">
        <f>FALSE()</f>
        <v>0</v>
      </c>
      <c r="D58" s="50" t="b">
        <f>FALSE()</f>
        <v>0</v>
      </c>
      <c r="E58" s="44">
        <v>5714401482154</v>
      </c>
      <c r="F58" s="44" t="s">
        <v>730</v>
      </c>
      <c r="G58" s="74" t="s">
        <v>396</v>
      </c>
      <c r="H58" s="44" t="s">
        <v>730</v>
      </c>
      <c r="I58" s="52" t="b">
        <f>TRUE()</f>
        <v>1</v>
      </c>
      <c r="J58" s="53" t="b">
        <f>TRUE()</f>
        <v>1</v>
      </c>
      <c r="K58" s="44" t="s">
        <v>790</v>
      </c>
      <c r="L58" s="54" t="b">
        <f>FALSE()</f>
        <v>0</v>
      </c>
      <c r="M58" s="55" t="str">
        <f t="shared" si="9"/>
        <v>https://download.lenovo.com/Images/Parts/01YN441/01YN441_A.jpg</v>
      </c>
      <c r="N58" s="55" t="str">
        <f t="shared" si="10"/>
        <v>https://download.lenovo.com/Images/Parts/01YN441/01YN441_B.jpg</v>
      </c>
      <c r="O58" s="56" t="str">
        <f t="shared" si="11"/>
        <v>https://download.lenovo.com/Images/Parts/01YN441/01YN441_details.jpg</v>
      </c>
      <c r="P58" t="str">
        <f t="shared" si="12"/>
        <v/>
      </c>
      <c r="Q58" t="str">
        <f t="shared" si="13"/>
        <v/>
      </c>
      <c r="R58" t="str">
        <f t="shared" si="14"/>
        <v/>
      </c>
      <c r="S58" t="str">
        <f t="shared" si="15"/>
        <v/>
      </c>
      <c r="T58" t="str">
        <f t="shared" si="16"/>
        <v/>
      </c>
      <c r="U58" t="str">
        <f t="shared" si="17"/>
        <v/>
      </c>
      <c r="V58" s="57">
        <f>MATCH(G58,options!$D$1:$D$20,0)</f>
        <v>13</v>
      </c>
    </row>
    <row r="59" spans="3:22" ht="42" x14ac:dyDescent="0.15">
      <c r="C59" s="50" t="b">
        <f>FALSE()</f>
        <v>0</v>
      </c>
      <c r="D59" s="50" t="b">
        <f>FALSE()</f>
        <v>0</v>
      </c>
      <c r="E59" s="44">
        <v>5714401482161</v>
      </c>
      <c r="F59" s="44" t="s">
        <v>731</v>
      </c>
      <c r="G59" s="74" t="s">
        <v>397</v>
      </c>
      <c r="H59" s="44" t="s">
        <v>731</v>
      </c>
      <c r="I59" s="52" t="b">
        <f>TRUE()</f>
        <v>1</v>
      </c>
      <c r="J59" s="53" t="b">
        <f>TRUE()</f>
        <v>1</v>
      </c>
      <c r="K59" s="44" t="s">
        <v>791</v>
      </c>
      <c r="L59" s="54" t="b">
        <f>FALSE()</f>
        <v>0</v>
      </c>
      <c r="M59" s="55" t="str">
        <f t="shared" si="9"/>
        <v>https://download.lenovo.com/Images/Parts/01YN365/01YN365_A.jpg</v>
      </c>
      <c r="N59" s="55" t="str">
        <f t="shared" si="10"/>
        <v>https://download.lenovo.com/Images/Parts/01YN365/01YN365_B.jpg</v>
      </c>
      <c r="O59" s="56" t="str">
        <f t="shared" si="11"/>
        <v>https://download.lenovo.com/Images/Parts/01YN365/01YN365_details.jpg</v>
      </c>
      <c r="P59" t="str">
        <f t="shared" si="12"/>
        <v/>
      </c>
      <c r="Q59" t="str">
        <f t="shared" si="13"/>
        <v/>
      </c>
      <c r="R59" t="str">
        <f t="shared" si="14"/>
        <v/>
      </c>
      <c r="S59" t="str">
        <f t="shared" si="15"/>
        <v/>
      </c>
      <c r="T59" t="str">
        <f t="shared" si="16"/>
        <v/>
      </c>
      <c r="U59" t="str">
        <f t="shared" si="17"/>
        <v/>
      </c>
      <c r="V59" s="57">
        <f>MATCH(G59,options!$D$1:$D$20,0)</f>
        <v>14</v>
      </c>
    </row>
    <row r="60" spans="3:22" ht="42" x14ac:dyDescent="0.15">
      <c r="C60" s="50" t="b">
        <f>FALSE()</f>
        <v>0</v>
      </c>
      <c r="D60" s="50" t="b">
        <f>FALSE()</f>
        <v>0</v>
      </c>
      <c r="E60" s="44">
        <v>5714401482178</v>
      </c>
      <c r="F60" s="44" t="s">
        <v>732</v>
      </c>
      <c r="G60" s="74" t="s">
        <v>400</v>
      </c>
      <c r="H60" s="44" t="s">
        <v>732</v>
      </c>
      <c r="I60" s="52" t="b">
        <f>TRUE()</f>
        <v>1</v>
      </c>
      <c r="J60" s="53" t="b">
        <f>TRUE()</f>
        <v>1</v>
      </c>
      <c r="K60" s="44" t="s">
        <v>792</v>
      </c>
      <c r="L60" s="54" t="b">
        <f>FALSE()</f>
        <v>0</v>
      </c>
      <c r="M60" s="55" t="str">
        <f t="shared" si="9"/>
        <v>https://download.lenovo.com/Images/Parts/01YN366/01YN366_A.jpg</v>
      </c>
      <c r="N60" s="55" t="str">
        <f t="shared" si="10"/>
        <v>https://download.lenovo.com/Images/Parts/01YN366/01YN366_B.jpg</v>
      </c>
      <c r="O60" s="56" t="str">
        <f t="shared" si="11"/>
        <v>https://download.lenovo.com/Images/Parts/01YN366/01YN366_details.jpg</v>
      </c>
      <c r="P60" t="str">
        <f t="shared" si="12"/>
        <v/>
      </c>
      <c r="Q60" t="str">
        <f t="shared" si="13"/>
        <v/>
      </c>
      <c r="R60" t="str">
        <f t="shared" si="14"/>
        <v/>
      </c>
      <c r="S60" t="str">
        <f t="shared" si="15"/>
        <v/>
      </c>
      <c r="T60" t="str">
        <f t="shared" si="16"/>
        <v/>
      </c>
      <c r="U60" t="str">
        <f t="shared" si="17"/>
        <v/>
      </c>
      <c r="V60" s="57">
        <f>MATCH(G60,options!$D$1:$D$20,0)</f>
        <v>15</v>
      </c>
    </row>
    <row r="61" spans="3:22" ht="42" x14ac:dyDescent="0.15">
      <c r="C61" s="50" t="b">
        <f>FALSE()</f>
        <v>0</v>
      </c>
      <c r="D61" s="50" t="b">
        <f>FALSE()</f>
        <v>0</v>
      </c>
      <c r="E61" s="44">
        <v>5714401482185</v>
      </c>
      <c r="F61" s="44" t="s">
        <v>733</v>
      </c>
      <c r="G61" s="74" t="s">
        <v>401</v>
      </c>
      <c r="H61" s="44" t="s">
        <v>733</v>
      </c>
      <c r="I61" s="52" t="b">
        <f>TRUE()</f>
        <v>1</v>
      </c>
      <c r="J61" s="53" t="b">
        <f>TRUE()</f>
        <v>1</v>
      </c>
      <c r="K61" s="44" t="s">
        <v>793</v>
      </c>
      <c r="L61" s="54" t="b">
        <f>FALSE()</f>
        <v>0</v>
      </c>
      <c r="M61" s="55" t="str">
        <f t="shared" si="9"/>
        <v>https://download.lenovo.com/Images/Parts/01YN449/01YN449_A.jpg</v>
      </c>
      <c r="N61" s="55" t="str">
        <f t="shared" si="10"/>
        <v>https://download.lenovo.com/Images/Parts/01YN449/01YN449_B.jpg</v>
      </c>
      <c r="O61" s="56" t="str">
        <f t="shared" si="11"/>
        <v>https://download.lenovo.com/Images/Parts/01YN449/01YN449_details.jpg</v>
      </c>
      <c r="P61" t="str">
        <f t="shared" si="12"/>
        <v/>
      </c>
      <c r="Q61" t="str">
        <f t="shared" si="13"/>
        <v/>
      </c>
      <c r="R61" t="str">
        <f t="shared" si="14"/>
        <v/>
      </c>
      <c r="S61" t="str">
        <f t="shared" si="15"/>
        <v/>
      </c>
      <c r="T61" t="str">
        <f t="shared" si="16"/>
        <v/>
      </c>
      <c r="U61" t="str">
        <f t="shared" si="17"/>
        <v/>
      </c>
      <c r="V61" s="57">
        <f>MATCH(G61,options!$D$1:$D$20,0)</f>
        <v>16</v>
      </c>
    </row>
    <row r="62" spans="3:22" ht="42" x14ac:dyDescent="0.15">
      <c r="C62" s="50" t="b">
        <f>FALSE()</f>
        <v>0</v>
      </c>
      <c r="D62" s="50" t="b">
        <f>FALSE()</f>
        <v>0</v>
      </c>
      <c r="E62" s="44">
        <v>5714401482192</v>
      </c>
      <c r="F62" s="44" t="s">
        <v>734</v>
      </c>
      <c r="G62" s="74" t="s">
        <v>402</v>
      </c>
      <c r="H62" s="44" t="s">
        <v>734</v>
      </c>
      <c r="I62" s="52" t="b">
        <f>TRUE()</f>
        <v>1</v>
      </c>
      <c r="J62" s="53" t="b">
        <f>TRUE()</f>
        <v>1</v>
      </c>
      <c r="K62" s="44" t="s">
        <v>794</v>
      </c>
      <c r="L62" s="54" t="b">
        <f>FALSE()</f>
        <v>0</v>
      </c>
      <c r="M62" s="55" t="str">
        <f t="shared" si="9"/>
        <v>https://download.lenovo.com/Images/Parts/01YN402/01YN402_A.jpg</v>
      </c>
      <c r="N62" s="55" t="str">
        <f t="shared" si="10"/>
        <v>https://download.lenovo.com/Images/Parts/01YN402/01YN402_B.jpg</v>
      </c>
      <c r="O62" s="56" t="str">
        <f t="shared" si="11"/>
        <v>https://download.lenovo.com/Images/Parts/01YN402/01YN402_details.jpg</v>
      </c>
      <c r="P62" t="str">
        <f t="shared" si="12"/>
        <v/>
      </c>
      <c r="Q62" t="str">
        <f t="shared" si="13"/>
        <v/>
      </c>
      <c r="R62" t="str">
        <f t="shared" si="14"/>
        <v/>
      </c>
      <c r="S62" t="str">
        <f t="shared" si="15"/>
        <v/>
      </c>
      <c r="T62" t="str">
        <f t="shared" si="16"/>
        <v/>
      </c>
      <c r="U62" t="str">
        <f t="shared" si="17"/>
        <v/>
      </c>
      <c r="V62" s="57">
        <f>MATCH(G62,options!$D$1:$D$20,0)</f>
        <v>17</v>
      </c>
    </row>
    <row r="63" spans="3:22" ht="42" x14ac:dyDescent="0.15">
      <c r="C63" s="50" t="b">
        <f>TRUE()</f>
        <v>1</v>
      </c>
      <c r="D63" s="50" t="b">
        <f>FALSE()</f>
        <v>0</v>
      </c>
      <c r="E63" s="44">
        <v>5714401482208</v>
      </c>
      <c r="F63" s="44" t="s">
        <v>735</v>
      </c>
      <c r="G63" s="74" t="s">
        <v>404</v>
      </c>
      <c r="H63" s="44" t="s">
        <v>735</v>
      </c>
      <c r="I63" s="52" t="b">
        <f>TRUE()</f>
        <v>1</v>
      </c>
      <c r="J63" s="53" t="b">
        <f>TRUE()</f>
        <v>1</v>
      </c>
      <c r="K63" s="44" t="s">
        <v>795</v>
      </c>
      <c r="L63" s="54" t="b">
        <f>FALSE()</f>
        <v>0</v>
      </c>
      <c r="M63" s="55" t="str">
        <f t="shared" si="9"/>
        <v>https://download.lenovo.com/Images/Parts/01YN340/01YN340_A.jpg</v>
      </c>
      <c r="N63" s="55" t="str">
        <f t="shared" si="10"/>
        <v>https://download.lenovo.com/Images/Parts/01YN340/01YN340_B.jpg</v>
      </c>
      <c r="O63" s="56" t="str">
        <f t="shared" si="11"/>
        <v>https://download.lenovo.com/Images/Parts/01YN340/01YN340_details.jpg</v>
      </c>
      <c r="P63" t="str">
        <f t="shared" si="12"/>
        <v/>
      </c>
      <c r="Q63" t="str">
        <f t="shared" si="13"/>
        <v/>
      </c>
      <c r="R63" t="str">
        <f t="shared" si="14"/>
        <v/>
      </c>
      <c r="S63" t="str">
        <f t="shared" si="15"/>
        <v/>
      </c>
      <c r="T63" t="str">
        <f t="shared" si="16"/>
        <v/>
      </c>
      <c r="U63" t="str">
        <f t="shared" si="17"/>
        <v/>
      </c>
      <c r="V63" s="57">
        <f>MATCH(G63,options!$D$1:$D$20,0)</f>
        <v>18</v>
      </c>
    </row>
    <row r="64" spans="3:22" ht="56" x14ac:dyDescent="0.15">
      <c r="C64" s="50" t="b">
        <f>FALSE()</f>
        <v>0</v>
      </c>
      <c r="D64" s="50" t="b">
        <f>TRUE()</f>
        <v>1</v>
      </c>
      <c r="E64" s="44">
        <v>5714401483014</v>
      </c>
      <c r="F64" s="44" t="s">
        <v>736</v>
      </c>
      <c r="G64" s="74" t="s">
        <v>370</v>
      </c>
      <c r="H64" s="44" t="s">
        <v>736</v>
      </c>
      <c r="I64" s="52" t="b">
        <f>TRUE()</f>
        <v>1</v>
      </c>
      <c r="J64" s="50" t="b">
        <f>FALSE()</f>
        <v>0</v>
      </c>
      <c r="K64" s="44" t="s">
        <v>778</v>
      </c>
      <c r="L64" s="54" t="b">
        <f>FALSE()</f>
        <v>0</v>
      </c>
      <c r="M64" s="55" t="str">
        <f t="shared" si="9"/>
        <v>https://download.lenovo.com/Images/Parts/01YN352/01YN352_A.jpg</v>
      </c>
      <c r="N64" s="55" t="str">
        <f t="shared" si="10"/>
        <v>https://download.lenovo.com/Images/Parts/01YN352/01YN352_B.jpg</v>
      </c>
      <c r="O64" s="56" t="str">
        <f t="shared" si="11"/>
        <v>https://download.lenovo.com/Images/Parts/01YN352/01YN352_details.jpg</v>
      </c>
      <c r="P64" t="str">
        <f t="shared" si="12"/>
        <v/>
      </c>
      <c r="Q64" t="str">
        <f t="shared" si="13"/>
        <v/>
      </c>
      <c r="R64" t="str">
        <f t="shared" si="14"/>
        <v/>
      </c>
      <c r="S64" t="str">
        <f t="shared" si="15"/>
        <v/>
      </c>
      <c r="T64" t="str">
        <f t="shared" si="16"/>
        <v/>
      </c>
      <c r="U64" t="str">
        <f t="shared" si="17"/>
        <v/>
      </c>
      <c r="V64" s="57">
        <f>MATCH(G64,options!$D$1:$D$20,0)</f>
        <v>1</v>
      </c>
    </row>
    <row r="65" spans="3:22" ht="56" x14ac:dyDescent="0.15">
      <c r="C65" s="50" t="b">
        <f>FALSE()</f>
        <v>0</v>
      </c>
      <c r="D65" s="50" t="b">
        <f>TRUE()</f>
        <v>1</v>
      </c>
      <c r="E65" s="44">
        <v>5714401483021</v>
      </c>
      <c r="F65" s="44" t="s">
        <v>737</v>
      </c>
      <c r="G65" s="74" t="s">
        <v>372</v>
      </c>
      <c r="H65" s="44" t="s">
        <v>737</v>
      </c>
      <c r="I65" s="52" t="b">
        <f>TRUE()</f>
        <v>1</v>
      </c>
      <c r="J65" s="50" t="b">
        <f>FALSE()</f>
        <v>0</v>
      </c>
      <c r="K65" s="44" t="s">
        <v>796</v>
      </c>
      <c r="L65" s="54" t="b">
        <f>FALSE()</f>
        <v>0</v>
      </c>
      <c r="M65" s="55" t="str">
        <f t="shared" si="9"/>
        <v>https://download.lenovo.com/Images/Parts/01YN391/01YN391_A.jpg</v>
      </c>
      <c r="N65" s="55" t="str">
        <f t="shared" si="10"/>
        <v>https://download.lenovo.com/Images/Parts/01YN391/01YN391_B.jpg</v>
      </c>
      <c r="O65" s="56" t="str">
        <f t="shared" si="11"/>
        <v>https://download.lenovo.com/Images/Parts/01YN391/01YN391_details.jpg</v>
      </c>
      <c r="P65" t="str">
        <f t="shared" si="12"/>
        <v/>
      </c>
      <c r="Q65" t="str">
        <f t="shared" si="13"/>
        <v/>
      </c>
      <c r="R65" t="str">
        <f t="shared" si="14"/>
        <v/>
      </c>
      <c r="S65" t="str">
        <f t="shared" si="15"/>
        <v/>
      </c>
      <c r="T65" t="str">
        <f t="shared" si="16"/>
        <v/>
      </c>
      <c r="U65" t="str">
        <f t="shared" si="17"/>
        <v/>
      </c>
      <c r="V65" s="57">
        <f>MATCH(G65,options!$D$1:$D$20,0)</f>
        <v>2</v>
      </c>
    </row>
    <row r="66" spans="3:22" ht="56" x14ac:dyDescent="0.15">
      <c r="C66" s="50" t="b">
        <f>FALSE()</f>
        <v>0</v>
      </c>
      <c r="D66" s="50" t="b">
        <f>TRUE()</f>
        <v>1</v>
      </c>
      <c r="E66" s="44">
        <v>5714401483038</v>
      </c>
      <c r="F66" s="44" t="s">
        <v>738</v>
      </c>
      <c r="G66" s="74" t="s">
        <v>375</v>
      </c>
      <c r="H66" s="44" t="s">
        <v>738</v>
      </c>
      <c r="I66" s="52" t="b">
        <f>TRUE()</f>
        <v>1</v>
      </c>
      <c r="J66" s="50" t="b">
        <f>FALSE()</f>
        <v>0</v>
      </c>
      <c r="K66" s="44" t="s">
        <v>797</v>
      </c>
      <c r="L66" s="54" t="b">
        <f>FALSE()</f>
        <v>0</v>
      </c>
      <c r="M66" s="55" t="str">
        <f t="shared" si="9"/>
        <v>https://download.lenovo.com/Images/Parts/01YN397/01YN397_A.jpg</v>
      </c>
      <c r="N66" s="55" t="str">
        <f t="shared" si="10"/>
        <v>https://download.lenovo.com/Images/Parts/01YN397/01YN397_B.jpg</v>
      </c>
      <c r="O66" s="56" t="str">
        <f t="shared" si="11"/>
        <v>https://download.lenovo.com/Images/Parts/01YN397/01YN397_details.jpg</v>
      </c>
      <c r="P66" t="str">
        <f t="shared" si="12"/>
        <v/>
      </c>
      <c r="Q66" t="str">
        <f t="shared" si="13"/>
        <v/>
      </c>
      <c r="R66" t="str">
        <f t="shared" si="14"/>
        <v/>
      </c>
      <c r="S66" t="str">
        <f t="shared" si="15"/>
        <v/>
      </c>
      <c r="T66" t="str">
        <f t="shared" si="16"/>
        <v/>
      </c>
      <c r="U66" t="str">
        <f t="shared" si="17"/>
        <v/>
      </c>
      <c r="V66" s="57">
        <f>MATCH(G66,options!$D$1:$D$20,0)</f>
        <v>3</v>
      </c>
    </row>
    <row r="67" spans="3:22" ht="56" x14ac:dyDescent="0.15">
      <c r="C67" s="50" t="b">
        <f>FALSE()</f>
        <v>0</v>
      </c>
      <c r="D67" s="50" t="b">
        <f>TRUE()</f>
        <v>1</v>
      </c>
      <c r="E67" s="44">
        <v>5714401483045</v>
      </c>
      <c r="F67" s="44" t="s">
        <v>739</v>
      </c>
      <c r="G67" s="74" t="s">
        <v>377</v>
      </c>
      <c r="H67" s="44" t="s">
        <v>739</v>
      </c>
      <c r="I67" s="52" t="b">
        <f>TRUE()</f>
        <v>1</v>
      </c>
      <c r="J67" s="50" t="b">
        <f>FALSE()</f>
        <v>0</v>
      </c>
      <c r="K67" s="44" t="s">
        <v>798</v>
      </c>
      <c r="L67" s="54" t="b">
        <f>FALSE()</f>
        <v>0</v>
      </c>
      <c r="M67" s="55" t="str">
        <f t="shared" si="9"/>
        <v>https://download.lenovo.com/Images/Parts/01YN390/01YN390_A.jpg</v>
      </c>
      <c r="N67" s="55" t="str">
        <f t="shared" si="10"/>
        <v>https://download.lenovo.com/Images/Parts/01YN390/01YN390_B.jpg</v>
      </c>
      <c r="O67" s="56" t="str">
        <f t="shared" si="11"/>
        <v>https://download.lenovo.com/Images/Parts/01YN390/01YN390_details.jpg</v>
      </c>
      <c r="P67" t="str">
        <f t="shared" si="12"/>
        <v/>
      </c>
      <c r="Q67" t="str">
        <f t="shared" si="13"/>
        <v/>
      </c>
      <c r="R67" t="str">
        <f t="shared" si="14"/>
        <v/>
      </c>
      <c r="S67" t="str">
        <f t="shared" si="15"/>
        <v/>
      </c>
      <c r="T67" t="str">
        <f t="shared" si="16"/>
        <v/>
      </c>
      <c r="U67" t="str">
        <f t="shared" si="17"/>
        <v/>
      </c>
      <c r="V67" s="57">
        <f>MATCH(G67,options!$D$1:$D$20,0)</f>
        <v>4</v>
      </c>
    </row>
    <row r="68" spans="3:22" ht="56" x14ac:dyDescent="0.15">
      <c r="C68" s="50" t="b">
        <f>FALSE()</f>
        <v>0</v>
      </c>
      <c r="D68" s="50" t="b">
        <f>TRUE()</f>
        <v>1</v>
      </c>
      <c r="E68" s="44">
        <v>5714401483052</v>
      </c>
      <c r="F68" s="44" t="s">
        <v>740</v>
      </c>
      <c r="G68" s="74" t="s">
        <v>379</v>
      </c>
      <c r="H68" s="44" t="s">
        <v>740</v>
      </c>
      <c r="I68" s="52" t="b">
        <f>TRUE()</f>
        <v>1</v>
      </c>
      <c r="J68" s="50" t="b">
        <f>FALSE()</f>
        <v>0</v>
      </c>
      <c r="K68" s="44" t="s">
        <v>799</v>
      </c>
      <c r="L68" s="54" t="b">
        <f>FALSE()</f>
        <v>0</v>
      </c>
      <c r="M68" s="55" t="str">
        <f t="shared" ref="M68:M99" si="18">IF(ISBLANK(K68),"",IF(L68, "https://raw.githubusercontent.com/PatrickVibild/TellusAmazonPictures/master/pictures/"&amp;K68&amp;"/1.jpg","https://download.lenovo.com/Images/Parts/"&amp;K68&amp;"/"&amp;K68&amp;"_A.jpg"))</f>
        <v>https://download.lenovo.com/Images/Parts/01YP508/01YP508_A.jpg</v>
      </c>
      <c r="N68" s="55" t="str">
        <f t="shared" ref="N68:N103" si="19">IF(ISBLANK(K68),"",IF(L68, "https://raw.githubusercontent.com/PatrickVibild/TellusAmazonPictures/master/pictures/"&amp;K68&amp;"/2.jpg","https://download.lenovo.com/Images/Parts/"&amp;K68&amp;"/"&amp;K68&amp;"_B.jpg"))</f>
        <v>https://download.lenovo.com/Images/Parts/01YP508/01YP508_B.jpg</v>
      </c>
      <c r="O68" s="56"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f>MATCH(G68,options!$D$1:$D$20,0)</f>
        <v>5</v>
      </c>
    </row>
    <row r="69" spans="3:22" ht="56" x14ac:dyDescent="0.15">
      <c r="C69" s="50" t="b">
        <f>FALSE()</f>
        <v>0</v>
      </c>
      <c r="D69" s="50" t="b">
        <f>FALSE()</f>
        <v>0</v>
      </c>
      <c r="E69" s="44">
        <v>5714401483069</v>
      </c>
      <c r="F69" s="44" t="s">
        <v>741</v>
      </c>
      <c r="G69" s="74" t="s">
        <v>381</v>
      </c>
      <c r="H69" s="44" t="s">
        <v>741</v>
      </c>
      <c r="I69" s="52" t="b">
        <f>TRUE()</f>
        <v>1</v>
      </c>
      <c r="J69" s="50" t="b">
        <f>FALSE()</f>
        <v>0</v>
      </c>
      <c r="K69" s="44" t="s">
        <v>800</v>
      </c>
      <c r="L69" s="54" t="b">
        <f>FALSE()</f>
        <v>0</v>
      </c>
      <c r="M69" s="55" t="str">
        <f t="shared" si="18"/>
        <v>https://download.lenovo.com/Images/Parts/01YN419/01YN419_A.jpg</v>
      </c>
      <c r="N69" s="55" t="str">
        <f t="shared" si="19"/>
        <v>https://download.lenovo.com/Images/Parts/01YN419/01YN419_B.jpg</v>
      </c>
      <c r="O69" s="56" t="str">
        <f t="shared" si="20"/>
        <v>https://download.lenovo.com/Images/Parts/01YN419/01YN419_details.jpg</v>
      </c>
      <c r="P69" t="str">
        <f t="shared" si="21"/>
        <v/>
      </c>
      <c r="Q69" t="str">
        <f t="shared" si="22"/>
        <v/>
      </c>
      <c r="R69" t="str">
        <f t="shared" si="23"/>
        <v/>
      </c>
      <c r="S69" t="str">
        <f t="shared" si="24"/>
        <v/>
      </c>
      <c r="T69" t="str">
        <f t="shared" si="25"/>
        <v/>
      </c>
      <c r="U69" t="str">
        <f t="shared" si="26"/>
        <v/>
      </c>
      <c r="V69" s="57">
        <f>MATCH(G69,options!$D$1:$D$20,0)</f>
        <v>6</v>
      </c>
    </row>
    <row r="70" spans="3:22" ht="56" x14ac:dyDescent="0.15">
      <c r="C70" s="50" t="b">
        <f>FALSE()</f>
        <v>0</v>
      </c>
      <c r="D70" s="50" t="b">
        <f>FALSE()</f>
        <v>0</v>
      </c>
      <c r="E70" s="44">
        <v>5714401483076</v>
      </c>
      <c r="F70" s="44" t="s">
        <v>742</v>
      </c>
      <c r="G70" s="74" t="s">
        <v>383</v>
      </c>
      <c r="H70" s="44" t="s">
        <v>742</v>
      </c>
      <c r="I70" s="52" t="b">
        <f>TRUE()</f>
        <v>1</v>
      </c>
      <c r="J70" s="50" t="b">
        <f>FALSE()</f>
        <v>0</v>
      </c>
      <c r="K70" s="44" t="s">
        <v>801</v>
      </c>
      <c r="L70" s="54" t="b">
        <f>FALSE()</f>
        <v>0</v>
      </c>
      <c r="M70" s="55" t="str">
        <f t="shared" si="18"/>
        <v>https://download.lenovo.com/Images/Parts/01YN386/01YN386_A.jpg</v>
      </c>
      <c r="N70" s="55" t="str">
        <f t="shared" si="19"/>
        <v>https://download.lenovo.com/Images/Parts/01YN386/01YN386_B.jpg</v>
      </c>
      <c r="O70" s="56" t="str">
        <f t="shared" si="20"/>
        <v>https://download.lenovo.com/Images/Parts/01YN386/01YN386_details.jpg</v>
      </c>
      <c r="P70" t="str">
        <f t="shared" si="21"/>
        <v/>
      </c>
      <c r="Q70" t="str">
        <f t="shared" si="22"/>
        <v/>
      </c>
      <c r="R70" t="str">
        <f t="shared" si="23"/>
        <v/>
      </c>
      <c r="S70" t="str">
        <f t="shared" si="24"/>
        <v/>
      </c>
      <c r="T70" t="str">
        <f t="shared" si="25"/>
        <v/>
      </c>
      <c r="U70" t="str">
        <f t="shared" si="26"/>
        <v/>
      </c>
      <c r="V70" s="57">
        <f>MATCH(G70,options!$D$1:$D$20,0)</f>
        <v>7</v>
      </c>
    </row>
    <row r="71" spans="3:22" ht="56" x14ac:dyDescent="0.15">
      <c r="C71" s="50" t="b">
        <f>FALSE()</f>
        <v>0</v>
      </c>
      <c r="D71" s="50" t="b">
        <f>FALSE()</f>
        <v>0</v>
      </c>
      <c r="E71" s="44">
        <v>5714401483083</v>
      </c>
      <c r="F71" s="44" t="s">
        <v>743</v>
      </c>
      <c r="G71" s="74" t="s">
        <v>385</v>
      </c>
      <c r="H71" s="44" t="s">
        <v>743</v>
      </c>
      <c r="I71" s="52" t="b">
        <f>TRUE()</f>
        <v>1</v>
      </c>
      <c r="J71" s="50" t="b">
        <f>FALSE()</f>
        <v>0</v>
      </c>
      <c r="K71" s="44" t="s">
        <v>785</v>
      </c>
      <c r="L71" s="54" t="b">
        <f>FALSE()</f>
        <v>0</v>
      </c>
      <c r="M71" s="55" t="str">
        <f t="shared" si="18"/>
        <v>https://download.lenovo.com/Images/Parts/01YN427/01YN427_A.jpg</v>
      </c>
      <c r="N71" s="55" t="str">
        <f t="shared" si="19"/>
        <v>https://download.lenovo.com/Images/Parts/01YN427/01YN427_B.jpg</v>
      </c>
      <c r="O71" s="56" t="str">
        <f t="shared" si="20"/>
        <v>https://download.lenovo.com/Images/Parts/01YN427/01YN427_details.jpg</v>
      </c>
      <c r="P71" t="str">
        <f t="shared" si="21"/>
        <v/>
      </c>
      <c r="Q71" t="str">
        <f t="shared" si="22"/>
        <v/>
      </c>
      <c r="R71" t="str">
        <f t="shared" si="23"/>
        <v/>
      </c>
      <c r="S71" t="str">
        <f t="shared" si="24"/>
        <v/>
      </c>
      <c r="T71" t="str">
        <f t="shared" si="25"/>
        <v/>
      </c>
      <c r="U71" t="str">
        <f t="shared" si="26"/>
        <v/>
      </c>
      <c r="V71" s="57">
        <f>MATCH(G71,options!$D$1:$D$20,0)</f>
        <v>8</v>
      </c>
    </row>
    <row r="72" spans="3:22" ht="56" x14ac:dyDescent="0.15">
      <c r="C72" s="50" t="b">
        <f>FALSE()</f>
        <v>0</v>
      </c>
      <c r="D72" s="50" t="b">
        <f>FALSE()</f>
        <v>0</v>
      </c>
      <c r="E72" s="44">
        <v>5714401483090</v>
      </c>
      <c r="F72" s="44" t="s">
        <v>744</v>
      </c>
      <c r="G72" s="74" t="s">
        <v>386</v>
      </c>
      <c r="H72" s="44" t="s">
        <v>744</v>
      </c>
      <c r="I72" s="52" t="b">
        <f>TRUE()</f>
        <v>1</v>
      </c>
      <c r="J72" s="50" t="b">
        <f>FALSE()</f>
        <v>0</v>
      </c>
      <c r="K72" s="44" t="s">
        <v>786</v>
      </c>
      <c r="L72" s="54" t="b">
        <f>FALSE()</f>
        <v>0</v>
      </c>
      <c r="M72" s="55" t="str">
        <f t="shared" si="18"/>
        <v>https://download.lenovo.com/Images/Parts/01EN984/01EN984_A.jpg</v>
      </c>
      <c r="N72" s="55" t="str">
        <f t="shared" si="19"/>
        <v>https://download.lenovo.com/Images/Parts/01EN984/01EN984_B.jpg</v>
      </c>
      <c r="O72" s="56" t="str">
        <f t="shared" si="20"/>
        <v>https://download.lenovo.com/Images/Parts/01EN984/01EN984_details.jpg</v>
      </c>
      <c r="P72" t="str">
        <f t="shared" si="21"/>
        <v/>
      </c>
      <c r="Q72" t="str">
        <f t="shared" si="22"/>
        <v/>
      </c>
      <c r="R72" t="str">
        <f t="shared" si="23"/>
        <v/>
      </c>
      <c r="S72" t="str">
        <f t="shared" si="24"/>
        <v/>
      </c>
      <c r="T72" t="str">
        <f t="shared" si="25"/>
        <v/>
      </c>
      <c r="U72" t="str">
        <f t="shared" si="26"/>
        <v/>
      </c>
      <c r="V72" s="57">
        <f>MATCH(G72,options!$D$1:$D$20,0)</f>
        <v>20</v>
      </c>
    </row>
    <row r="73" spans="3:22" ht="56" x14ac:dyDescent="0.15">
      <c r="C73" s="50" t="b">
        <f>FALSE()</f>
        <v>0</v>
      </c>
      <c r="D73" s="50" t="b">
        <f>FALSE()</f>
        <v>0</v>
      </c>
      <c r="E73" s="44">
        <v>5714401483106</v>
      </c>
      <c r="F73" s="44" t="s">
        <v>745</v>
      </c>
      <c r="G73" s="74" t="s">
        <v>388</v>
      </c>
      <c r="H73" s="44" t="s">
        <v>745</v>
      </c>
      <c r="I73" s="52" t="b">
        <f>TRUE()</f>
        <v>1</v>
      </c>
      <c r="J73" s="50" t="b">
        <f>FALSE()</f>
        <v>0</v>
      </c>
      <c r="K73" s="44" t="s">
        <v>787</v>
      </c>
      <c r="L73" s="54" t="b">
        <f>FALSE()</f>
        <v>0</v>
      </c>
      <c r="M73" s="55" t="str">
        <f t="shared" si="18"/>
        <v>https://download.lenovo.com/Images/Parts/01YN389/01YN389_A.jpg</v>
      </c>
      <c r="N73" s="55" t="str">
        <f t="shared" si="19"/>
        <v>https://download.lenovo.com/Images/Parts/01YN389/01YN389_B.jpg</v>
      </c>
      <c r="O73" s="56" t="str">
        <f t="shared" si="20"/>
        <v>https://download.lenovo.com/Images/Parts/01YN389/01YN389_details.jpg</v>
      </c>
      <c r="P73" t="str">
        <f t="shared" si="21"/>
        <v/>
      </c>
      <c r="Q73" t="str">
        <f t="shared" si="22"/>
        <v/>
      </c>
      <c r="R73" t="str">
        <f t="shared" si="23"/>
        <v/>
      </c>
      <c r="S73" t="str">
        <f t="shared" si="24"/>
        <v/>
      </c>
      <c r="T73" t="str">
        <f t="shared" si="25"/>
        <v/>
      </c>
      <c r="U73" t="str">
        <f t="shared" si="26"/>
        <v/>
      </c>
      <c r="V73" s="57">
        <f>MATCH(G73,options!$D$1:$D$20,0)</f>
        <v>9</v>
      </c>
    </row>
    <row r="74" spans="3:22" ht="56" x14ac:dyDescent="0.15">
      <c r="C74" s="50" t="b">
        <f>FALSE()</f>
        <v>0</v>
      </c>
      <c r="D74" s="50" t="b">
        <f>FALSE()</f>
        <v>0</v>
      </c>
      <c r="E74" s="44">
        <v>5714401483113</v>
      </c>
      <c r="F74" s="44" t="s">
        <v>746</v>
      </c>
      <c r="G74" s="74" t="s">
        <v>390</v>
      </c>
      <c r="H74" s="44" t="s">
        <v>746</v>
      </c>
      <c r="I74" s="52" t="b">
        <f>TRUE()</f>
        <v>1</v>
      </c>
      <c r="J74" s="50" t="b">
        <f>FALSE()</f>
        <v>0</v>
      </c>
      <c r="K74" s="44" t="s">
        <v>788</v>
      </c>
      <c r="L74" s="54" t="b">
        <f>FALSE()</f>
        <v>0</v>
      </c>
      <c r="M74" s="55" t="str">
        <f t="shared" si="18"/>
        <v>https://download.lenovo.com/Images/Parts/01YN435/01YN435_A.jpg</v>
      </c>
      <c r="N74" s="55" t="str">
        <f t="shared" si="19"/>
        <v>https://download.lenovo.com/Images/Parts/01YN435/01YN435_B.jpg</v>
      </c>
      <c r="O74" s="56" t="str">
        <f t="shared" si="20"/>
        <v>https://download.lenovo.com/Images/Parts/01YN435/01YN435_details.jpg</v>
      </c>
      <c r="P74" t="str">
        <f t="shared" si="21"/>
        <v/>
      </c>
      <c r="Q74" t="str">
        <f t="shared" si="22"/>
        <v/>
      </c>
      <c r="R74" t="str">
        <f t="shared" si="23"/>
        <v/>
      </c>
      <c r="S74" t="str">
        <f t="shared" si="24"/>
        <v/>
      </c>
      <c r="T74" t="str">
        <f t="shared" si="25"/>
        <v/>
      </c>
      <c r="U74" t="str">
        <f t="shared" si="26"/>
        <v/>
      </c>
      <c r="V74" s="57">
        <f>MATCH(G74,options!$D$1:$D$20,0)</f>
        <v>19</v>
      </c>
    </row>
    <row r="75" spans="3:22" ht="56" x14ac:dyDescent="0.15">
      <c r="C75" s="50" t="b">
        <f>FALSE()</f>
        <v>0</v>
      </c>
      <c r="D75" s="50" t="b">
        <f>FALSE()</f>
        <v>0</v>
      </c>
      <c r="E75" s="44">
        <v>5714401483120</v>
      </c>
      <c r="F75" s="44" t="s">
        <v>747</v>
      </c>
      <c r="G75" s="74" t="s">
        <v>391</v>
      </c>
      <c r="H75" s="44" t="s">
        <v>747</v>
      </c>
      <c r="I75" s="52" t="b">
        <f>TRUE()</f>
        <v>1</v>
      </c>
      <c r="J75" s="50" t="b">
        <f>FALSE()</f>
        <v>0</v>
      </c>
      <c r="K75" s="66"/>
      <c r="L75" s="54" t="b">
        <f>FALSE()</f>
        <v>0</v>
      </c>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f>MATCH(G75,options!$D$1:$D$20,0)</f>
        <v>10</v>
      </c>
    </row>
    <row r="76" spans="3:22" ht="56" x14ac:dyDescent="0.15">
      <c r="C76" s="50" t="b">
        <f>FALSE()</f>
        <v>0</v>
      </c>
      <c r="D76" s="50" t="b">
        <f>FALSE()</f>
        <v>0</v>
      </c>
      <c r="E76" s="44">
        <v>5714401483137</v>
      </c>
      <c r="F76" s="44" t="s">
        <v>748</v>
      </c>
      <c r="G76" s="74" t="s">
        <v>393</v>
      </c>
      <c r="H76" s="44" t="s">
        <v>748</v>
      </c>
      <c r="I76" s="52" t="b">
        <f>TRUE()</f>
        <v>1</v>
      </c>
      <c r="J76" s="50" t="b">
        <f>FALSE()</f>
        <v>0</v>
      </c>
      <c r="K76" s="44" t="s">
        <v>789</v>
      </c>
      <c r="L76" s="54" t="b">
        <f>FALSE()</f>
        <v>0</v>
      </c>
      <c r="M76" s="55" t="str">
        <f t="shared" si="18"/>
        <v>https://download.lenovo.com/Images/Parts/01YN360/01YN360_A.jpg</v>
      </c>
      <c r="N76" s="55" t="str">
        <f t="shared" si="19"/>
        <v>https://download.lenovo.com/Images/Parts/01YN360/01YN360_B.jpg</v>
      </c>
      <c r="O76" s="56" t="str">
        <f t="shared" si="20"/>
        <v>https://download.lenovo.com/Images/Parts/01YN360/01YN360_details.jpg</v>
      </c>
      <c r="P76" t="str">
        <f t="shared" si="21"/>
        <v/>
      </c>
      <c r="Q76" t="str">
        <f t="shared" si="22"/>
        <v/>
      </c>
      <c r="R76" t="str">
        <f t="shared" si="23"/>
        <v/>
      </c>
      <c r="S76" t="str">
        <f t="shared" si="24"/>
        <v/>
      </c>
      <c r="T76" t="str">
        <f t="shared" si="25"/>
        <v/>
      </c>
      <c r="U76" t="str">
        <f t="shared" si="26"/>
        <v/>
      </c>
      <c r="V76" s="57">
        <f>MATCH(G76,options!$D$1:$D$20,0)</f>
        <v>11</v>
      </c>
    </row>
    <row r="77" spans="3:22" ht="56" x14ac:dyDescent="0.15">
      <c r="C77" s="50" t="b">
        <f>FALSE()</f>
        <v>0</v>
      </c>
      <c r="D77" s="50" t="b">
        <f>FALSE()</f>
        <v>0</v>
      </c>
      <c r="E77" s="44">
        <v>5714401483144</v>
      </c>
      <c r="F77" s="44" t="s">
        <v>749</v>
      </c>
      <c r="G77" s="74" t="s">
        <v>394</v>
      </c>
      <c r="H77" s="44" t="s">
        <v>749</v>
      </c>
      <c r="I77" s="52" t="b">
        <f>TRUE()</f>
        <v>1</v>
      </c>
      <c r="J77" s="50" t="b">
        <f>FALSE()</f>
        <v>0</v>
      </c>
      <c r="K77" s="66"/>
      <c r="L77" s="54" t="b">
        <f>FALSE()</f>
        <v>0</v>
      </c>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f>MATCH(G77,options!$D$1:$D$20,0)</f>
        <v>12</v>
      </c>
    </row>
    <row r="78" spans="3:22" ht="56" x14ac:dyDescent="0.15">
      <c r="C78" s="50" t="b">
        <f>FALSE()</f>
        <v>0</v>
      </c>
      <c r="D78" s="50" t="b">
        <f>FALSE()</f>
        <v>0</v>
      </c>
      <c r="E78" s="44">
        <v>5714401483151</v>
      </c>
      <c r="F78" s="44" t="s">
        <v>750</v>
      </c>
      <c r="G78" s="74" t="s">
        <v>396</v>
      </c>
      <c r="H78" s="44" t="s">
        <v>750</v>
      </c>
      <c r="I78" s="52" t="b">
        <f>TRUE()</f>
        <v>1</v>
      </c>
      <c r="J78" s="50" t="b">
        <f>FALSE()</f>
        <v>0</v>
      </c>
      <c r="K78" s="44" t="s">
        <v>802</v>
      </c>
      <c r="L78" s="54" t="b">
        <f>FALSE()</f>
        <v>0</v>
      </c>
      <c r="M78" s="55" t="str">
        <f t="shared" si="18"/>
        <v>https://download.lenovo.com/Images/Parts/01YN401/01YN401_A.jpg</v>
      </c>
      <c r="N78" s="55" t="str">
        <f t="shared" si="19"/>
        <v>https://download.lenovo.com/Images/Parts/01YN401/01YN401_B.jpg</v>
      </c>
      <c r="O78" s="56" t="str">
        <f t="shared" si="20"/>
        <v>https://download.lenovo.com/Images/Parts/01YN401/01YN401_details.jpg</v>
      </c>
      <c r="P78" t="str">
        <f t="shared" si="21"/>
        <v/>
      </c>
      <c r="Q78" t="str">
        <f t="shared" si="22"/>
        <v/>
      </c>
      <c r="R78" t="str">
        <f t="shared" si="23"/>
        <v/>
      </c>
      <c r="S78" t="str">
        <f t="shared" si="24"/>
        <v/>
      </c>
      <c r="T78" t="str">
        <f t="shared" si="25"/>
        <v/>
      </c>
      <c r="U78" t="str">
        <f t="shared" si="26"/>
        <v/>
      </c>
      <c r="V78" s="57">
        <f>MATCH(G78,options!$D$1:$D$20,0)</f>
        <v>13</v>
      </c>
    </row>
    <row r="79" spans="3:22" ht="56" x14ac:dyDescent="0.15">
      <c r="C79" s="50" t="b">
        <f>FALSE()</f>
        <v>0</v>
      </c>
      <c r="D79" s="50" t="b">
        <f>FALSE()</f>
        <v>0</v>
      </c>
      <c r="E79" s="44">
        <v>5714401483168</v>
      </c>
      <c r="F79" s="44" t="s">
        <v>751</v>
      </c>
      <c r="G79" s="74" t="s">
        <v>397</v>
      </c>
      <c r="H79" s="44" t="s">
        <v>751</v>
      </c>
      <c r="I79" s="52" t="b">
        <f>TRUE()</f>
        <v>1</v>
      </c>
      <c r="J79" s="50" t="b">
        <f>FALSE()</f>
        <v>0</v>
      </c>
      <c r="K79" s="44" t="s">
        <v>803</v>
      </c>
      <c r="L79" s="54" t="b">
        <f>FALSE()</f>
        <v>0</v>
      </c>
      <c r="M79" s="55" t="str">
        <f t="shared" si="18"/>
        <v>https://download.lenovo.com/Images/Parts/01YN329/01YN329_A.jpg</v>
      </c>
      <c r="N79" s="55" t="str">
        <f t="shared" si="19"/>
        <v>https://download.lenovo.com/Images/Parts/01YN329/01YN329_B.jpg</v>
      </c>
      <c r="O79" s="56" t="str">
        <f t="shared" si="20"/>
        <v>https://download.lenovo.com/Images/Parts/01YN329/01YN329_details.jpg</v>
      </c>
      <c r="P79" t="str">
        <f t="shared" si="21"/>
        <v/>
      </c>
      <c r="Q79" t="str">
        <f t="shared" si="22"/>
        <v/>
      </c>
      <c r="R79" t="str">
        <f t="shared" si="23"/>
        <v/>
      </c>
      <c r="S79" t="str">
        <f t="shared" si="24"/>
        <v/>
      </c>
      <c r="T79" t="str">
        <f t="shared" si="25"/>
        <v/>
      </c>
      <c r="U79" t="str">
        <f t="shared" si="26"/>
        <v/>
      </c>
      <c r="V79" s="57">
        <f>MATCH(G79,options!$D$1:$D$20,0)</f>
        <v>14</v>
      </c>
    </row>
    <row r="80" spans="3:22" ht="56" x14ac:dyDescent="0.15">
      <c r="C80" s="50" t="b">
        <f>FALSE()</f>
        <v>0</v>
      </c>
      <c r="D80" s="50" t="b">
        <f>FALSE()</f>
        <v>0</v>
      </c>
      <c r="E80" s="44">
        <v>5714401483175</v>
      </c>
      <c r="F80" s="44" t="s">
        <v>752</v>
      </c>
      <c r="G80" s="74" t="s">
        <v>400</v>
      </c>
      <c r="H80" s="44" t="s">
        <v>752</v>
      </c>
      <c r="I80" s="52" t="b">
        <f>TRUE()</f>
        <v>1</v>
      </c>
      <c r="J80" s="50" t="b">
        <f>FALSE()</f>
        <v>0</v>
      </c>
      <c r="K80" s="44" t="s">
        <v>804</v>
      </c>
      <c r="L80" s="54" t="b">
        <f>FALSE()</f>
        <v>0</v>
      </c>
      <c r="M80" s="55" t="str">
        <f t="shared" si="18"/>
        <v>https://download.lenovo.com/Images/Parts/01YN406/01YN406_A.jpg</v>
      </c>
      <c r="N80" s="55" t="str">
        <f t="shared" si="19"/>
        <v>https://download.lenovo.com/Images/Parts/01YN406/01YN406_B.jpg</v>
      </c>
      <c r="O80" s="56" t="str">
        <f t="shared" si="20"/>
        <v>https://download.lenovo.com/Images/Parts/01YN406/01YN406_details.jpg</v>
      </c>
      <c r="P80" t="str">
        <f t="shared" si="21"/>
        <v/>
      </c>
      <c r="Q80" t="str">
        <f t="shared" si="22"/>
        <v/>
      </c>
      <c r="R80" t="str">
        <f t="shared" si="23"/>
        <v/>
      </c>
      <c r="S80" t="str">
        <f t="shared" si="24"/>
        <v/>
      </c>
      <c r="T80" t="str">
        <f t="shared" si="25"/>
        <v/>
      </c>
      <c r="U80" t="str">
        <f t="shared" si="26"/>
        <v/>
      </c>
      <c r="V80" s="57">
        <f>MATCH(G80,options!$D$1:$D$20,0)</f>
        <v>15</v>
      </c>
    </row>
    <row r="81" spans="3:22" ht="70" x14ac:dyDescent="0.15">
      <c r="C81" s="50" t="b">
        <f>FALSE()</f>
        <v>0</v>
      </c>
      <c r="D81" s="50" t="b">
        <f>FALSE()</f>
        <v>0</v>
      </c>
      <c r="E81" s="44">
        <v>5714401483182</v>
      </c>
      <c r="F81" s="44" t="s">
        <v>753</v>
      </c>
      <c r="G81" s="74" t="s">
        <v>401</v>
      </c>
      <c r="H81" s="44" t="s">
        <v>753</v>
      </c>
      <c r="I81" s="52" t="b">
        <f>TRUE()</f>
        <v>1</v>
      </c>
      <c r="J81" s="50" t="b">
        <f>FALSE()</f>
        <v>0</v>
      </c>
      <c r="K81" s="44" t="s">
        <v>805</v>
      </c>
      <c r="L81" s="54" t="b">
        <f>FALSE()</f>
        <v>0</v>
      </c>
      <c r="M81" s="55" t="str">
        <f t="shared" si="18"/>
        <v>https://download.lenovo.com/Images/Parts/01YN409/01YN409_A.jpg</v>
      </c>
      <c r="N81" s="55" t="str">
        <f t="shared" si="19"/>
        <v>https://download.lenovo.com/Images/Parts/01YN409/01YN409_B.jpg</v>
      </c>
      <c r="O81" s="56" t="str">
        <f t="shared" si="20"/>
        <v>https://download.lenovo.com/Images/Parts/01YN409/01YN409_details.jpg</v>
      </c>
      <c r="P81" t="str">
        <f t="shared" si="21"/>
        <v/>
      </c>
      <c r="Q81" t="str">
        <f t="shared" si="22"/>
        <v/>
      </c>
      <c r="R81" t="str">
        <f t="shared" si="23"/>
        <v/>
      </c>
      <c r="S81" t="str">
        <f t="shared" si="24"/>
        <v/>
      </c>
      <c r="T81" t="str">
        <f t="shared" si="25"/>
        <v/>
      </c>
      <c r="U81" t="str">
        <f t="shared" si="26"/>
        <v/>
      </c>
      <c r="V81" s="57">
        <f>MATCH(G81,options!$D$1:$D$20,0)</f>
        <v>16</v>
      </c>
    </row>
    <row r="82" spans="3:22" ht="56" x14ac:dyDescent="0.15">
      <c r="C82" s="50" t="b">
        <f>FALSE()</f>
        <v>0</v>
      </c>
      <c r="D82" s="50" t="b">
        <f>FALSE()</f>
        <v>0</v>
      </c>
      <c r="E82" s="44">
        <v>5714401483199</v>
      </c>
      <c r="F82" s="44" t="s">
        <v>754</v>
      </c>
      <c r="G82" s="74" t="s">
        <v>402</v>
      </c>
      <c r="H82" s="44" t="s">
        <v>754</v>
      </c>
      <c r="I82" s="52" t="b">
        <f>TRUE()</f>
        <v>1</v>
      </c>
      <c r="J82" s="50" t="b">
        <f>FALSE()</f>
        <v>0</v>
      </c>
      <c r="K82" s="44" t="s">
        <v>794</v>
      </c>
      <c r="L82" s="54" t="b">
        <f>FALSE()</f>
        <v>0</v>
      </c>
      <c r="M82" s="55" t="str">
        <f t="shared" si="18"/>
        <v>https://download.lenovo.com/Images/Parts/01YN402/01YN402_A.jpg</v>
      </c>
      <c r="N82" s="55" t="str">
        <f t="shared" si="19"/>
        <v>https://download.lenovo.com/Images/Parts/01YN402/01YN402_B.jpg</v>
      </c>
      <c r="O82" s="56" t="str">
        <f t="shared" si="20"/>
        <v>https://download.lenovo.com/Images/Parts/01YN402/01YN402_details.jpg</v>
      </c>
      <c r="P82" t="str">
        <f t="shared" si="21"/>
        <v/>
      </c>
      <c r="Q82" t="str">
        <f t="shared" si="22"/>
        <v/>
      </c>
      <c r="R82" t="str">
        <f t="shared" si="23"/>
        <v/>
      </c>
      <c r="S82" t="str">
        <f t="shared" si="24"/>
        <v/>
      </c>
      <c r="T82" t="str">
        <f t="shared" si="25"/>
        <v/>
      </c>
      <c r="U82" t="str">
        <f t="shared" si="26"/>
        <v/>
      </c>
      <c r="V82" s="57">
        <f>MATCH(G82,options!$D$1:$D$20,0)</f>
        <v>17</v>
      </c>
    </row>
    <row r="83" spans="3:22" ht="56" x14ac:dyDescent="0.15">
      <c r="C83" s="50" t="b">
        <f>TRUE()</f>
        <v>1</v>
      </c>
      <c r="D83" s="50" t="b">
        <f>FALSE()</f>
        <v>0</v>
      </c>
      <c r="E83" s="44">
        <v>5714401483205</v>
      </c>
      <c r="F83" s="44" t="s">
        <v>755</v>
      </c>
      <c r="G83" s="74" t="s">
        <v>404</v>
      </c>
      <c r="H83" s="44" t="s">
        <v>755</v>
      </c>
      <c r="I83" s="52" t="b">
        <f>TRUE()</f>
        <v>1</v>
      </c>
      <c r="J83" s="50" t="b">
        <f>FALSE()</f>
        <v>0</v>
      </c>
      <c r="K83" s="44" t="s">
        <v>803</v>
      </c>
      <c r="L83" s="54" t="b">
        <f>FALSE()</f>
        <v>0</v>
      </c>
      <c r="M83" s="55" t="str">
        <f t="shared" si="18"/>
        <v>https://download.lenovo.com/Images/Parts/01YN329/01YN329_A.jpg</v>
      </c>
      <c r="N83" s="55" t="str">
        <f t="shared" si="19"/>
        <v>https://download.lenovo.com/Images/Parts/01YN329/01YN329_B.jpg</v>
      </c>
      <c r="O83" s="56" t="str">
        <f t="shared" si="20"/>
        <v>https://download.lenovo.com/Images/Parts/01YN329/01YN329_details.jpg</v>
      </c>
      <c r="P83" t="str">
        <f t="shared" si="21"/>
        <v/>
      </c>
      <c r="Q83" t="str">
        <f t="shared" si="22"/>
        <v/>
      </c>
      <c r="R83" t="str">
        <f t="shared" si="23"/>
        <v/>
      </c>
      <c r="S83" t="str">
        <f t="shared" si="24"/>
        <v/>
      </c>
      <c r="T83" t="str">
        <f t="shared" si="25"/>
        <v/>
      </c>
      <c r="U83" t="str">
        <f t="shared" si="26"/>
        <v/>
      </c>
      <c r="V83" s="57">
        <f>MATCH(G83,options!$D$1:$D$20,0)</f>
        <v>18</v>
      </c>
    </row>
    <row r="84" spans="3: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3: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3: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3: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3: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3: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3: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3: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3: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3: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3: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3: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3: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2022-08-28T06:15:14Z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