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E19DD2FF-CFB5-1C4A-AED7-44DC2CB7E99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83" i="2" l="1"/>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M65" i="1" l="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<sst xmlns="http://schemas.openxmlformats.org/spreadsheetml/2006/main" count="1119" uniqueCount="822">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</sst>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 Parent</v>
      </c>
      <c r="C4" s="29" t="s">
        <v>345</v>
      </c>
      <c r="D4" s="30">
        <f>Values!B14</f>
        <v>5714401488996</v>
      </c>
      <c r="E4" s="31" t="s">
        <v>346</v>
      </c>
      <c r="F4" s="28" t="str">
        <f>SUBSTITUTE(Values!B1, "{language}", "") &amp; " " &amp; Values!B3</f>
        <v>vervangend  toetsenbord met achtergrondverlichting voor Lenovo Thinkpad T480s, T490, E490, L480, L490, L380, L390, L380 Yoga, L390 Yoga, E490, E480</v>
      </c>
      <c r="G4" s="29" t="s">
        <v>345</v>
      </c>
      <c r="H4" s="27" t="str">
        <f>Values!B16</f>
        <v>computer-keyboards</v>
      </c>
      <c r="I4" s="27" t="str">
        <f>IF(ISBLANK(Values!E3),"","4730574031")</f>
        <v>4730574031</v>
      </c>
      <c r="J4" s="32" t="str">
        <f>Values!B13</f>
        <v>Lenovo T490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T480s black - DE</v>
      </c>
      <c r="C5" s="32" t="str">
        <f>IF(ISBLANK(Values!E4),"","TellusRem")</f>
        <v>TellusRem</v>
      </c>
      <c r="D5" s="30">
        <f>IF(ISBLANK(Values!E4),"",Values!E4)</f>
        <v>5714401480013</v>
      </c>
      <c r="E5" s="31" t="str">
        <f>IF(ISBLANK(Values!E4),"","EAN")</f>
        <v>EAN</v>
      </c>
      <c r="F5" s="28" t="str">
        <f>IF(ISBLANK(Values!E4),"",IF(Values!J4, SUBSTITUTE(Values!$B$1, "{language}", Values!H4) &amp; " " &amp;Values!$B$3, SUBSTITUTE(Values!$B$2, "{language}", Values!$H4) &amp; " " &amp;Values!$B$3))</f>
        <v>vervangend Lenovo T480s black - DE toetsenbord met achtergrondverlichting voor Lenovo Thinkpad T480s, T490, E490, L480, L490, L380, L390, L380 Yoga, L390 Yoga, E490, E480</v>
      </c>
      <c r="G5" s="32" t="str">
        <f>IF(ISBLANK(Values!E4),"",IF(Values!$B$20="PartialUpdate","","TellusRem"))</f>
        <v/>
      </c>
      <c r="H5" s="27" t="str">
        <f>IF(ISBLANK(Values!E4),"",Values!$B$16)</f>
        <v>computer-keyboards</v>
      </c>
      <c r="I5" s="27" t="str">
        <f>IF(ISBLANK(Values!E4),"","4730574031")</f>
        <v>4730574031</v>
      </c>
      <c r="J5" s="39" t="str">
        <f>IF(ISBLANK(Values!E4),"",Values!F4 )</f>
        <v>Lenovo T480s black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2" t="str">
        <f>IF(ISBLANK(Values!E4),"","Child")</f>
        <v>Child</v>
      </c>
      <c r="X5" s="32" t="str">
        <f>IF(ISBLANK(Values!E4),"",Values!$B$13)</f>
        <v>Lenovo T490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Lenovo T480s black - DE GEEN achtergrondverlichting. </v>
      </c>
      <c r="AM5" s="1" t="str">
        <f>SUBSTITUTE(IF(ISBLANK(Values!E4),"",Values!$B$27),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 s="28" t="str">
        <f>IF(ISBLANK(Values!E4),"",Values!H4)</f>
        <v>Lenovo T480s black - DE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T480s black - FR</v>
      </c>
      <c r="C6" s="32" t="str">
        <f>IF(ISBLANK(Values!E5),"","TellusRem")</f>
        <v>TellusRem</v>
      </c>
      <c r="D6" s="30">
        <f>IF(ISBLANK(Values!E5),"",Values!E5)</f>
        <v>5714401480020</v>
      </c>
      <c r="E6" s="31" t="str">
        <f>IF(ISBLANK(Values!E5),"","EAN")</f>
        <v>EAN</v>
      </c>
      <c r="F6" s="28" t="str">
        <f>IF(ISBLANK(Values!E5),"",IF(Values!J5, SUBSTITUTE(Values!$B$1, "{language}", Values!H5) &amp; " " &amp;Values!$B$3, SUBSTITUTE(Values!$B$2, "{language}", Values!$H5) &amp; " " &amp;Values!$B$3))</f>
        <v>vervangend Lenovo T480s black - FR toetsenbord met achtergrondverlichting voor Lenovo Thinkpad T480s, T490, E490, L480, L490, L380, L390, L380 Yoga, L390 Yoga, E490, E480</v>
      </c>
      <c r="G6" s="32" t="str">
        <f>IF(ISBLANK(Values!E5),"",IF(Values!$B$20="PartialUpdate","","TellusRem"))</f>
        <v/>
      </c>
      <c r="H6" s="27" t="str">
        <f>IF(ISBLANK(Values!E5),"",Values!$B$16)</f>
        <v>computer-keyboards</v>
      </c>
      <c r="I6" s="27" t="str">
        <f>IF(ISBLANK(Values!E5),"","4730574031")</f>
        <v>4730574031</v>
      </c>
      <c r="J6" s="39" t="str">
        <f>IF(ISBLANK(Values!E5),"",Values!F5 )</f>
        <v>Lenovo T480s black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2" t="str">
        <f>IF(ISBLANK(Values!E5),"","Child")</f>
        <v>Child</v>
      </c>
      <c r="X6" s="32" t="str">
        <f>IF(ISBLANK(Values!E5),"",Values!$B$13)</f>
        <v>Lenovo T490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Lenovo T480s black - FR GEEN achtergrondverlichting. </v>
      </c>
      <c r="AM6" s="1" t="str">
        <f>SUBSTITUTE(IF(ISBLANK(Values!E5),"",Values!$B$27),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 s="28" t="str">
        <f>IF(ISBLANK(Values!E5),"",Values!H5)</f>
        <v>Lenovo T480s black - FR</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T480s black - IT</v>
      </c>
      <c r="C7" s="32" t="str">
        <f>IF(ISBLANK(Values!E6),"","TellusRem")</f>
        <v>TellusRem</v>
      </c>
      <c r="D7" s="30">
        <f>IF(ISBLANK(Values!E6),"",Values!E6)</f>
        <v>5714401480037</v>
      </c>
      <c r="E7" s="31" t="str">
        <f>IF(ISBLANK(Values!E6),"","EAN")</f>
        <v>EAN</v>
      </c>
      <c r="F7" s="28" t="str">
        <f>IF(ISBLANK(Values!E6),"",IF(Values!J6, SUBSTITUTE(Values!$B$1, "{language}", Values!H6) &amp; " " &amp;Values!$B$3, SUBSTITUTE(Values!$B$2, "{language}", Values!$H6) &amp; " " &amp;Values!$B$3))</f>
        <v>vervangend Lenovo T480s black - IT toetsenbord met achtergrondverlichting voor Lenovo Thinkpad T480s, T490, E490, L480, L490, L380, L390, L380 Yoga, L390 Yoga, E490, E480</v>
      </c>
      <c r="G7" s="32" t="str">
        <f>IF(ISBLANK(Values!E6),"",IF(Values!$B$20="PartialUpdate","","TellusRem"))</f>
        <v/>
      </c>
      <c r="H7" s="27" t="str">
        <f>IF(ISBLANK(Values!E6),"",Values!$B$16)</f>
        <v>computer-keyboards</v>
      </c>
      <c r="I7" s="27" t="str">
        <f>IF(ISBLANK(Values!E6),"","4730574031")</f>
        <v>4730574031</v>
      </c>
      <c r="J7" s="39" t="str">
        <f>IF(ISBLANK(Values!E6),"",Values!F6 )</f>
        <v>Lenovo T480s black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2" t="str">
        <f>IF(ISBLANK(Values!E6),"","Child")</f>
        <v>Child</v>
      </c>
      <c r="X7" s="32" t="str">
        <f>IF(ISBLANK(Values!E6),"",Values!$B$13)</f>
        <v>Lenovo T490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Lenovo T480s black - IT GEEN achtergrondverlichting. </v>
      </c>
      <c r="AM7" s="1" t="str">
        <f>SUBSTITUTE(IF(ISBLANK(Values!E6),"",Values!$B$27),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 s="28" t="str">
        <f>IF(ISBLANK(Values!E6),"",Values!H6)</f>
        <v>Lenovo T480s black - IT</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T480s black - ES</v>
      </c>
      <c r="C8" s="32" t="str">
        <f>IF(ISBLANK(Values!E7),"","TellusRem")</f>
        <v>TellusRem</v>
      </c>
      <c r="D8" s="30">
        <f>IF(ISBLANK(Values!E7),"",Values!E7)</f>
        <v>5714401480044</v>
      </c>
      <c r="E8" s="31" t="str">
        <f>IF(ISBLANK(Values!E7),"","EAN")</f>
        <v>EAN</v>
      </c>
      <c r="F8" s="28" t="str">
        <f>IF(ISBLANK(Values!E7),"",IF(Values!J7, SUBSTITUTE(Values!$B$1, "{language}", Values!H7) &amp; " " &amp;Values!$B$3, SUBSTITUTE(Values!$B$2, "{language}", Values!$H7) &amp; " " &amp;Values!$B$3))</f>
        <v>vervangend Lenovo T480s black - ES toetsenbord met achtergrondverlichting voor Lenovo Thinkpad T480s, T490, E490, L480, L490, L380, L390, L380 Yoga, L390 Yoga, E490, E480</v>
      </c>
      <c r="G8" s="32" t="str">
        <f>IF(ISBLANK(Values!E7),"",IF(Values!$B$20="PartialUpdate","","TellusRem"))</f>
        <v/>
      </c>
      <c r="H8" s="27" t="str">
        <f>IF(ISBLANK(Values!E7),"",Values!$B$16)</f>
        <v>computer-keyboards</v>
      </c>
      <c r="I8" s="27" t="str">
        <f>IF(ISBLANK(Values!E7),"","4730574031")</f>
        <v>4730574031</v>
      </c>
      <c r="J8" s="39" t="str">
        <f>IF(ISBLANK(Values!E7),"",Values!F7 )</f>
        <v>Lenovo T480s black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2" t="str">
        <f>IF(ISBLANK(Values!E7),"","Child")</f>
        <v>Child</v>
      </c>
      <c r="X8" s="32" t="str">
        <f>IF(ISBLANK(Values!E7),"",Values!$B$13)</f>
        <v>Lenovo T490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Lenovo T480s black - ES GEEN achtergrondverlichting. </v>
      </c>
      <c r="AM8" s="1" t="str">
        <f>SUBSTITUTE(IF(ISBLANK(Values!E7),"",Values!$B$27),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 s="28" t="str">
        <f>IF(ISBLANK(Values!E7),"",Values!H7)</f>
        <v>Lenovo T480s black - ES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T480s black - UK</v>
      </c>
      <c r="C9" s="32" t="str">
        <f>IF(ISBLANK(Values!E8),"","TellusRem")</f>
        <v>TellusRem</v>
      </c>
      <c r="D9" s="30">
        <f>IF(ISBLANK(Values!E8),"",Values!E8)</f>
        <v>5714401480051</v>
      </c>
      <c r="E9" s="31" t="str">
        <f>IF(ISBLANK(Values!E8),"","EAN")</f>
        <v>EAN</v>
      </c>
      <c r="F9" s="28" t="str">
        <f>IF(ISBLANK(Values!E8),"",IF(Values!J8, SUBSTITUTE(Values!$B$1, "{language}", Values!H8) &amp; " " &amp;Values!$B$3, SUBSTITUTE(Values!$B$2, "{language}", Values!$H8) &amp; " " &amp;Values!$B$3))</f>
        <v>vervangend Lenovo T480s black - UK toetsenbord met achtergrondverlichting voor Lenovo Thinkpad T480s, T490, E490, L480, L490, L380, L390, L380 Yoga, L390 Yoga, E490, E480</v>
      </c>
      <c r="G9" s="32" t="str">
        <f>IF(ISBLANK(Values!E8),"",IF(Values!$B$20="PartialUpdate","","TellusRem"))</f>
        <v/>
      </c>
      <c r="H9" s="27" t="str">
        <f>IF(ISBLANK(Values!E8),"",Values!$B$16)</f>
        <v>computer-keyboards</v>
      </c>
      <c r="I9" s="27" t="str">
        <f>IF(ISBLANK(Values!E8),"","4730574031")</f>
        <v>4730574031</v>
      </c>
      <c r="J9" s="39" t="str">
        <f>IF(ISBLANK(Values!E8),"",Values!F8 )</f>
        <v>Lenovo T480s black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2" t="str">
        <f>IF(ISBLANK(Values!E8),"","Child")</f>
        <v>Child</v>
      </c>
      <c r="X9" s="32" t="str">
        <f>IF(ISBLANK(Values!E8),"",Values!$B$13)</f>
        <v>Lenovo T490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Lenovo T480s black - UK GEEN achtergrondverlichting. </v>
      </c>
      <c r="AM9" s="1" t="str">
        <f>SUBSTITUTE(IF(ISBLANK(Values!E8),"",Values!$B$27),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9" s="28" t="str">
        <f>IF(ISBLANK(Values!E8),"",Values!H8)</f>
        <v>Lenovo T480s black - 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T480s black - NOR</v>
      </c>
      <c r="C10" s="32" t="str">
        <f>IF(ISBLANK(Values!E9),"","TellusRem")</f>
        <v>TellusRem</v>
      </c>
      <c r="D10" s="30">
        <f>IF(ISBLANK(Values!E9),"",Values!E9)</f>
        <v>5714401480068</v>
      </c>
      <c r="E10" s="31" t="str">
        <f>IF(ISBLANK(Values!E9),"","EAN")</f>
        <v>EAN</v>
      </c>
      <c r="F10" s="28" t="str">
        <f>IF(ISBLANK(Values!E9),"",IF(Values!J9, SUBSTITUTE(Values!$B$1, "{language}", Values!H9) &amp; " " &amp;Values!$B$3, SUBSTITUTE(Values!$B$2, "{language}", Values!$H9) &amp; " " &amp;Values!$B$3))</f>
        <v>vervangend Lenovo T480s black - NOR toetsenbord met achtergrondverlichting voor Lenovo Thinkpad T480s, T490, E490, L480, L490, L380, L390, L380 Yoga, L390 Yoga, E490, E480</v>
      </c>
      <c r="G10" s="32" t="str">
        <f>IF(ISBLANK(Values!E9),"",IF(Values!$B$20="PartialUpdate","","TellusRem"))</f>
        <v/>
      </c>
      <c r="H10" s="27" t="str">
        <f>IF(ISBLANK(Values!E9),"",Values!$B$16)</f>
        <v>computer-keyboards</v>
      </c>
      <c r="I10" s="27" t="str">
        <f>IF(ISBLANK(Values!E9),"","4730574031")</f>
        <v>4730574031</v>
      </c>
      <c r="J10" s="39" t="str">
        <f>IF(ISBLANK(Values!E9),"",Values!F9 )</f>
        <v>Lenovo T480s black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2" t="str">
        <f>IF(ISBLANK(Values!E9),"","Child")</f>
        <v>Child</v>
      </c>
      <c r="X10" s="32" t="str">
        <f>IF(ISBLANK(Values!E9),"",Values!$B$13)</f>
        <v>Lenovo T490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Lenovo T480s black - NOR GEEN achtergrondverlichting. </v>
      </c>
      <c r="AM10" s="1" t="str">
        <f>SUBSTITUTE(IF(ISBLANK(Values!E9),"",Values!$B$27),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0" s="28" t="str">
        <f>IF(ISBLANK(Values!E9),"",Values!H9)</f>
        <v>Lenovo T480s black - NOR</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T480s black - BE</v>
      </c>
      <c r="C11" s="32" t="str">
        <f>IF(ISBLANK(Values!E10),"","TellusRem")</f>
        <v>TellusRem</v>
      </c>
      <c r="D11" s="30">
        <f>IF(ISBLANK(Values!E10),"",Values!E10)</f>
        <v>5714401480075</v>
      </c>
      <c r="E11" s="31" t="str">
        <f>IF(ISBLANK(Values!E10),"","EAN")</f>
        <v>EAN</v>
      </c>
      <c r="F11" s="28" t="str">
        <f>IF(ISBLANK(Values!E10),"",IF(Values!J10, SUBSTITUTE(Values!$B$1, "{language}", Values!H10) &amp; " " &amp;Values!$B$3, SUBSTITUTE(Values!$B$2, "{language}", Values!$H10) &amp; " " &amp;Values!$B$3))</f>
        <v>vervangend Lenovo T480s black - BE toetsenbord met achtergrondverlichting voor Lenovo Thinkpad T480s, T490, E490, L480, L490, L380, L390, L380 Yoga, L390 Yoga, E490, E480</v>
      </c>
      <c r="G11" s="32" t="str">
        <f>IF(ISBLANK(Values!E10),"",IF(Values!$B$20="PartialUpdate","","TellusRem"))</f>
        <v/>
      </c>
      <c r="H11" s="27" t="str">
        <f>IF(ISBLANK(Values!E10),"",Values!$B$16)</f>
        <v>computer-keyboards</v>
      </c>
      <c r="I11" s="27" t="str">
        <f>IF(ISBLANK(Values!E10),"","4730574031")</f>
        <v>4730574031</v>
      </c>
      <c r="J11" s="39" t="str">
        <f>IF(ISBLANK(Values!E10),"",Values!F10 )</f>
        <v>Lenovo T480s black - BE</v>
      </c>
      <c r="K11" s="29" t="str">
        <f>IF(IF(ISBLANK(Values!E10),"",IF(Values!J10, Values!$B$4, Values!$B$5))=0,"",IF(ISBLANK(Values!E10),"",IF(Values!J10, Values!$B$4, Values!$B$5)))</f>
        <v/>
      </c>
      <c r="L11" s="40">
        <f>IF(ISBLANK(Values!E10),"",IF($CO11="DEFAULT", Values!$B$18, ""))</f>
        <v>5</v>
      </c>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Lenovo T480s black - BE GEEN achtergrondverlichting. </v>
      </c>
      <c r="AM11" s="1" t="str">
        <f>SUBSTITUTE(IF(ISBLANK(Values!E10),"",Values!$B$27),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1" s="28" t="str">
        <f>IF(ISBLANK(Values!E10),"",Values!H10)</f>
        <v>Lenovo T480s black - BE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T480s black - BG</v>
      </c>
      <c r="C12" s="32" t="str">
        <f>IF(ISBLANK(Values!E11),"","TellusRem")</f>
        <v>TellusRem</v>
      </c>
      <c r="D12" s="30">
        <f>IF(ISBLANK(Values!E11),"",Values!E11)</f>
        <v>5714401480082</v>
      </c>
      <c r="E12" s="31" t="str">
        <f>IF(ISBLANK(Values!E11),"","EAN")</f>
        <v>EAN</v>
      </c>
      <c r="F12" s="28" t="str">
        <f>IF(ISBLANK(Values!E11),"",IF(Values!J11, SUBSTITUTE(Values!$B$1, "{language}", Values!H11) &amp; " " &amp;Values!$B$3, SUBSTITUTE(Values!$B$2, "{language}", Values!$H11) &amp; " " &amp;Values!$B$3))</f>
        <v>vervangend Lenovo T480s black - BG toetsenbord met achtergrondverlichting voor Lenovo Thinkpad T480s, T490, E490, L480, L490, L380, L390, L380 Yoga, L390 Yoga, E490, E480</v>
      </c>
      <c r="G12" s="32" t="str">
        <f>IF(ISBLANK(Values!E11),"",IF(Values!$B$20="PartialUpdate","","TellusRem"))</f>
        <v/>
      </c>
      <c r="H12" s="27" t="str">
        <f>IF(ISBLANK(Values!E11),"",Values!$B$16)</f>
        <v>computer-keyboards</v>
      </c>
      <c r="I12" s="27" t="str">
        <f>IF(ISBLANK(Values!E11),"","4730574031")</f>
        <v>4730574031</v>
      </c>
      <c r="J12" s="39" t="str">
        <f>IF(ISBLANK(Values!E11),"",Values!F11 )</f>
        <v>Lenovo T480s black - BG</v>
      </c>
      <c r="K12" s="29" t="str">
        <f>IF(IF(ISBLANK(Values!E11),"",IF(Values!J11, Values!$B$4, Values!$B$5))=0,"",IF(ISBLANK(Values!E11),"",IF(Values!J11, Values!$B$4, Values!$B$5)))</f>
        <v/>
      </c>
      <c r="L12" s="40">
        <f>IF(ISBLANK(Values!E11),"",IF($CO12="DEFAULT", Values!$B$18, ""))</f>
        <v>5</v>
      </c>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Lenovo T480s black - BG GEEN achtergrondverlichting. </v>
      </c>
      <c r="AM12" s="1" t="str">
        <f>SUBSTITUTE(IF(ISBLANK(Values!E11),"",Values!$B$27),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2" s="28" t="str">
        <f>IF(ISBLANK(Values!E11),"",Values!H11)</f>
        <v>Lenovo T480s black - BG</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T480s black - CZ</v>
      </c>
      <c r="C13" s="32" t="str">
        <f>IF(ISBLANK(Values!E12),"","TellusRem")</f>
        <v>TellusRem</v>
      </c>
      <c r="D13" s="30">
        <f>IF(ISBLANK(Values!E12),"",Values!E12)</f>
        <v>5714401480099</v>
      </c>
      <c r="E13" s="31" t="str">
        <f>IF(ISBLANK(Values!E12),"","EAN")</f>
        <v>EAN</v>
      </c>
      <c r="F13" s="28" t="str">
        <f>IF(ISBLANK(Values!E12),"",IF(Values!J12, SUBSTITUTE(Values!$B$1, "{language}", Values!H12) &amp; " " &amp;Values!$B$3, SUBSTITUTE(Values!$B$2, "{language}", Values!$H12) &amp; " " &amp;Values!$B$3))</f>
        <v>vervangend Lenovo T480s black - CZ toetsenbord met achtergrondverlichting voor Lenovo Thinkpad T480s, T490, E490, L480, L490, L380, L390, L380 Yoga, L390 Yoga, E490, E480</v>
      </c>
      <c r="G13" s="32" t="str">
        <f>IF(ISBLANK(Values!E12),"",IF(Values!$B$20="PartialUpdate","","TellusRem"))</f>
        <v/>
      </c>
      <c r="H13" s="27" t="str">
        <f>IF(ISBLANK(Values!E12),"",Values!$B$16)</f>
        <v>computer-keyboards</v>
      </c>
      <c r="I13" s="27" t="str">
        <f>IF(ISBLANK(Values!E12),"","4730574031")</f>
        <v>4730574031</v>
      </c>
      <c r="J13" s="39" t="str">
        <f>IF(ISBLANK(Values!E12),"",Values!F12 )</f>
        <v>Lenovo T480s black - CZ</v>
      </c>
      <c r="K13" s="29" t="str">
        <f>IF(IF(ISBLANK(Values!E12),"",IF(Values!J12, Values!$B$4, Values!$B$5))=0,"",IF(ISBLANK(Values!E12),"",IF(Values!J12, Values!$B$4, Values!$B$5)))</f>
        <v/>
      </c>
      <c r="L13" s="40">
        <f>IF(ISBLANK(Values!E12),"",IF($CO13="DEFAULT", Values!$B$18, ""))</f>
        <v>5</v>
      </c>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Lenovo T480s black - CZ GEEN achtergrondverlichting. </v>
      </c>
      <c r="AM13" s="1" t="str">
        <f>SUBSTITUTE(IF(ISBLANK(Values!E12),"",Values!$B$27),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3" s="28" t="str">
        <f>IF(ISBLANK(Values!E12),"",Values!H12)</f>
        <v>Lenovo T480s black - CZ</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T480s black - DK</v>
      </c>
      <c r="C14" s="32" t="str">
        <f>IF(ISBLANK(Values!E13),"","TellusRem")</f>
        <v>TellusRem</v>
      </c>
      <c r="D14" s="30">
        <f>IF(ISBLANK(Values!E13),"",Values!E13)</f>
        <v>5714401480105</v>
      </c>
      <c r="E14" s="31" t="str">
        <f>IF(ISBLANK(Values!E13),"","EAN")</f>
        <v>EAN</v>
      </c>
      <c r="F14" s="28" t="str">
        <f>IF(ISBLANK(Values!E13),"",IF(Values!J13, SUBSTITUTE(Values!$B$1, "{language}", Values!H13) &amp; " " &amp;Values!$B$3, SUBSTITUTE(Values!$B$2, "{language}", Values!$H13) &amp; " " &amp;Values!$B$3))</f>
        <v>vervangend Lenovo T480s black - DK toetsenbord met achtergrondverlichting voor Lenovo Thinkpad T480s, T490, E490, L480, L490, L380, L390, L380 Yoga, L390 Yoga, E490, E480</v>
      </c>
      <c r="G14" s="32" t="str">
        <f>IF(ISBLANK(Values!E13),"",IF(Values!$B$20="PartialUpdate","","TellusRem"))</f>
        <v/>
      </c>
      <c r="H14" s="27" t="str">
        <f>IF(ISBLANK(Values!E13),"",Values!$B$16)</f>
        <v>computer-keyboards</v>
      </c>
      <c r="I14" s="27" t="str">
        <f>IF(ISBLANK(Values!E13),"","4730574031")</f>
        <v>4730574031</v>
      </c>
      <c r="J14" s="39" t="str">
        <f>IF(ISBLANK(Values!E13),"",Values!F13 )</f>
        <v>Lenovo T480s black - DK</v>
      </c>
      <c r="K14" s="29" t="str">
        <f>IF(IF(ISBLANK(Values!E13),"",IF(Values!J13, Values!$B$4, Values!$B$5))=0,"",IF(ISBLANK(Values!E13),"",IF(Values!J13, Values!$B$4, Values!$B$5)))</f>
        <v/>
      </c>
      <c r="L14" s="40">
        <f>IF(ISBLANK(Values!E13),"",IF($CO14="DEFAULT", Values!$B$18, ""))</f>
        <v>5</v>
      </c>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Lenovo T480s black - DK GEEN achtergrondverlichting. </v>
      </c>
      <c r="AM14" s="1" t="str">
        <f>SUBSTITUTE(IF(ISBLANK(Values!E13),"",Values!$B$27),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4" s="28" t="str">
        <f>IF(ISBLANK(Values!E13),"",Values!H13)</f>
        <v>Lenovo T480s black - DK</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T480s black - HU</v>
      </c>
      <c r="C15" s="32" t="str">
        <f>IF(ISBLANK(Values!E14),"","TellusRem")</f>
        <v>TellusRem</v>
      </c>
      <c r="D15" s="30">
        <f>IF(ISBLANK(Values!E14),"",Values!E14)</f>
        <v>5714401480112</v>
      </c>
      <c r="E15" s="31" t="str">
        <f>IF(ISBLANK(Values!E14),"","EAN")</f>
        <v>EAN</v>
      </c>
      <c r="F15" s="28" t="str">
        <f>IF(ISBLANK(Values!E14),"",IF(Values!J14, SUBSTITUTE(Values!$B$1, "{language}", Values!H14) &amp; " " &amp;Values!$B$3, SUBSTITUTE(Values!$B$2, "{language}", Values!$H14) &amp; " " &amp;Values!$B$3))</f>
        <v>vervangend Lenovo T480s black - HU toetsenbord met achtergrondverlichting voor Lenovo Thinkpad T480s, T490, E490, L480, L490, L380, L390, L380 Yoga, L390 Yoga, E490, E480</v>
      </c>
      <c r="G15" s="32" t="str">
        <f>IF(ISBLANK(Values!E14),"",IF(Values!$B$20="PartialUpdate","","TellusRem"))</f>
        <v/>
      </c>
      <c r="H15" s="27" t="str">
        <f>IF(ISBLANK(Values!E14),"",Values!$B$16)</f>
        <v>computer-keyboards</v>
      </c>
      <c r="I15" s="27" t="str">
        <f>IF(ISBLANK(Values!E14),"","4730574031")</f>
        <v>4730574031</v>
      </c>
      <c r="J15" s="39" t="str">
        <f>IF(ISBLANK(Values!E14),"",Values!F14 )</f>
        <v>Lenovo T480s black - HU</v>
      </c>
      <c r="K15" s="29" t="str">
        <f>IF(IF(ISBLANK(Values!E14),"",IF(Values!J14, Values!$B$4, Values!$B$5))=0,"",IF(ISBLANK(Values!E14),"",IF(Values!J14, Values!$B$4, Values!$B$5)))</f>
        <v/>
      </c>
      <c r="L15" s="40">
        <f>IF(ISBLANK(Values!E14),"",IF($CO15="DEFAULT", Values!$B$18, ""))</f>
        <v>5</v>
      </c>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T490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Lenovo T480s black - HU GEEN achtergrondverlichting. </v>
      </c>
      <c r="AM15" s="1" t="str">
        <f>SUBSTITUTE(IF(ISBLANK(Values!E14),"",Values!$B$27),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5" s="28" t="str">
        <f>IF(ISBLANK(Values!E14),"",Values!H14)</f>
        <v>Lenovo T480s black - HU</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T480s black - NL</v>
      </c>
      <c r="C16" s="32" t="str">
        <f>IF(ISBLANK(Values!E15),"","TellusRem")</f>
        <v>TellusRem</v>
      </c>
      <c r="D16" s="30">
        <f>IF(ISBLANK(Values!E15),"",Values!E15)</f>
        <v>5714401480129</v>
      </c>
      <c r="E16" s="31" t="str">
        <f>IF(ISBLANK(Values!E15),"","EAN")</f>
        <v>EAN</v>
      </c>
      <c r="F16" s="28" t="str">
        <f>IF(ISBLANK(Values!E15),"",IF(Values!J15, SUBSTITUTE(Values!$B$1, "{language}", Values!H15) &amp; " " &amp;Values!$B$3, SUBSTITUTE(Values!$B$2, "{language}", Values!$H15) &amp; " " &amp;Values!$B$3))</f>
        <v>vervangend Lenovo T480s black - NL toetsenbord met achtergrondverlichting voor Lenovo Thinkpad T480s, T490, E490, L480, L490, L380, L390, L380 Yoga, L390 Yoga, E490, E480</v>
      </c>
      <c r="G16" s="32" t="str">
        <f>IF(ISBLANK(Values!E15),"",IF(Values!$B$20="PartialUpdate","","TellusRem"))</f>
        <v/>
      </c>
      <c r="H16" s="27" t="str">
        <f>IF(ISBLANK(Values!E15),"",Values!$B$16)</f>
        <v>computer-keyboards</v>
      </c>
      <c r="I16" s="27" t="str">
        <f>IF(ISBLANK(Values!E15),"","4730574031")</f>
        <v>4730574031</v>
      </c>
      <c r="J16" s="39" t="str">
        <f>IF(ISBLANK(Values!E15),"",Values!F15 )</f>
        <v>Lenovo T480s black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T490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Lenovo T480s black - NL GEEN achtergrondverlichting. </v>
      </c>
      <c r="AM16" s="1" t="str">
        <f>SUBSTITUTE(IF(ISBLANK(Values!E15),"",Values!$B$27),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6" s="28" t="str">
        <f>IF(ISBLANK(Values!E15),"",Values!H15)</f>
        <v>Lenovo T480s black - NL</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T480s black - NO</v>
      </c>
      <c r="C17" s="32" t="str">
        <f>IF(ISBLANK(Values!E16),"","TellusRem")</f>
        <v>TellusRem</v>
      </c>
      <c r="D17" s="30">
        <f>IF(ISBLANK(Values!E16),"",Values!E16)</f>
        <v>5714401480136</v>
      </c>
      <c r="E17" s="31" t="str">
        <f>IF(ISBLANK(Values!E16),"","EAN")</f>
        <v>EAN</v>
      </c>
      <c r="F17" s="28" t="str">
        <f>IF(ISBLANK(Values!E16),"",IF(Values!J16, SUBSTITUTE(Values!$B$1, "{language}", Values!H16) &amp; " " &amp;Values!$B$3, SUBSTITUTE(Values!$B$2, "{language}", Values!$H16) &amp; " " &amp;Values!$B$3))</f>
        <v>vervangend Lenovo T480s black - NO toetsenbord met achtergrondverlichting voor Lenovo Thinkpad T480s, T490, E490, L480, L490, L380, L390, L380 Yoga, L390 Yoga, E490, E480</v>
      </c>
      <c r="G17" s="32" t="str">
        <f>IF(ISBLANK(Values!E16),"",IF(Values!$B$20="PartialUpdate","","TellusRem"))</f>
        <v/>
      </c>
      <c r="H17" s="27" t="str">
        <f>IF(ISBLANK(Values!E16),"",Values!$B$16)</f>
        <v>computer-keyboards</v>
      </c>
      <c r="I17" s="27" t="str">
        <f>IF(ISBLANK(Values!E16),"","4730574031")</f>
        <v>4730574031</v>
      </c>
      <c r="J17" s="39" t="str">
        <f>IF(ISBLANK(Values!E16),"",Values!F16 )</f>
        <v>Lenovo T480s black - NO</v>
      </c>
      <c r="K17" s="29" t="str">
        <f>IF(IF(ISBLANK(Values!E16),"",IF(Values!J16, Values!$B$4, Values!$B$5))=0,"",IF(ISBLANK(Values!E16),"",IF(Values!J16, Values!$B$4, Values!$B$5)))</f>
        <v/>
      </c>
      <c r="L17" s="40">
        <f>IF(ISBLANK(Values!E16),"",IF($CO17="DEFAULT", Values!$B$18, ""))</f>
        <v>5</v>
      </c>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T490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Lenovo T480s black - NO GEEN achtergrondverlichting. </v>
      </c>
      <c r="AM17" s="1" t="str">
        <f>SUBSTITUTE(IF(ISBLANK(Values!E16),"",Values!$B$27),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7" s="28" t="str">
        <f>IF(ISBLANK(Values!E16),"",Values!H16)</f>
        <v>Lenovo T480s black - NO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T480s black - PL</v>
      </c>
      <c r="C18" s="32" t="str">
        <f>IF(ISBLANK(Values!E17),"","TellusRem")</f>
        <v>TellusRem</v>
      </c>
      <c r="D18" s="30">
        <f>IF(ISBLANK(Values!E17),"",Values!E17)</f>
        <v>5714401480143</v>
      </c>
      <c r="E18" s="31" t="str">
        <f>IF(ISBLANK(Values!E17),"","EAN")</f>
        <v>EAN</v>
      </c>
      <c r="F18" s="28" t="str">
        <f>IF(ISBLANK(Values!E17),"",IF(Values!J17, SUBSTITUTE(Values!$B$1, "{language}", Values!H17) &amp; " " &amp;Values!$B$3, SUBSTITUTE(Values!$B$2, "{language}", Values!$H17) &amp; " " &amp;Values!$B$3))</f>
        <v>vervangend Lenovo T480s black - PL toetsenbord met achtergrondverlichting voor Lenovo Thinkpad T480s, T490, E490, L480, L490, L380, L390, L380 Yoga, L390 Yoga, E490, E480</v>
      </c>
      <c r="G18" s="32" t="str">
        <f>IF(ISBLANK(Values!E17),"",IF(Values!$B$20="PartialUpdate","","TellusRem"))</f>
        <v/>
      </c>
      <c r="H18" s="27" t="str">
        <f>IF(ISBLANK(Values!E17),"",Values!$B$16)</f>
        <v>computer-keyboards</v>
      </c>
      <c r="I18" s="27" t="str">
        <f>IF(ISBLANK(Values!E17),"","4730574031")</f>
        <v>4730574031</v>
      </c>
      <c r="J18" s="39" t="str">
        <f>IF(ISBLANK(Values!E17),"",Values!F17 )</f>
        <v>Lenovo T480s black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T490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Lenovo T480s black - PL GEEN achtergrondverlichting. </v>
      </c>
      <c r="AM18" s="1" t="str">
        <f>SUBSTITUTE(IF(ISBLANK(Values!E17),"",Values!$B$27),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8" s="28" t="str">
        <f>IF(ISBLANK(Values!E17),"",Values!H17)</f>
        <v>Lenovo T480s black - PL</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T480s black - PT</v>
      </c>
      <c r="C19" s="32" t="str">
        <f>IF(ISBLANK(Values!E18),"","TellusRem")</f>
        <v>TellusRem</v>
      </c>
      <c r="D19" s="30">
        <f>IF(ISBLANK(Values!E18),"",Values!E18)</f>
        <v>5714401480150</v>
      </c>
      <c r="E19" s="31" t="str">
        <f>IF(ISBLANK(Values!E18),"","EAN")</f>
        <v>EAN</v>
      </c>
      <c r="F19" s="28" t="str">
        <f>IF(ISBLANK(Values!E18),"",IF(Values!J18, SUBSTITUTE(Values!$B$1, "{language}", Values!H18) &amp; " " &amp;Values!$B$3, SUBSTITUTE(Values!$B$2, "{language}", Values!$H18) &amp; " " &amp;Values!$B$3))</f>
        <v>vervangend Lenovo T480s black - PT toetsenbord met achtergrondverlichting voor Lenovo Thinkpad T480s, T490, E490, L480, L490, L380, L390, L380 Yoga, L390 Yoga, E490, E480</v>
      </c>
      <c r="G19" s="32" t="str">
        <f>IF(ISBLANK(Values!E18),"",IF(Values!$B$20="PartialUpdate","","TellusRem"))</f>
        <v/>
      </c>
      <c r="H19" s="27" t="str">
        <f>IF(ISBLANK(Values!E18),"",Values!$B$16)</f>
        <v>computer-keyboards</v>
      </c>
      <c r="I19" s="27" t="str">
        <f>IF(ISBLANK(Values!E18),"","4730574031")</f>
        <v>4730574031</v>
      </c>
      <c r="J19" s="39" t="str">
        <f>IF(ISBLANK(Values!E18),"",Values!F18 )</f>
        <v>Lenovo T480s black - PT</v>
      </c>
      <c r="K19" s="29" t="str">
        <f>IF(IF(ISBLANK(Values!E18),"",IF(Values!J18, Values!$B$4, Values!$B$5))=0,"",IF(ISBLANK(Values!E18),"",IF(Values!J18, Values!$B$4, Values!$B$5)))</f>
        <v/>
      </c>
      <c r="L19" s="40">
        <f>IF(ISBLANK(Values!E18),"",IF($CO19="DEFAULT", Values!$B$18, ""))</f>
        <v>5</v>
      </c>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T490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Lenovo T480s black - PT GEEN achtergrondverlichting. </v>
      </c>
      <c r="AM19" s="1" t="str">
        <f>SUBSTITUTE(IF(ISBLANK(Values!E18),"",Values!$B$27),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9" s="28" t="str">
        <f>IF(ISBLANK(Values!E18),"",Values!H18)</f>
        <v>Lenovo T480s black - PT</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T480s black - SE/FI</v>
      </c>
      <c r="C20" s="32" t="str">
        <f>IF(ISBLANK(Values!E19),"","TellusRem")</f>
        <v>TellusRem</v>
      </c>
      <c r="D20" s="30">
        <f>IF(ISBLANK(Values!E19),"",Values!E19)</f>
        <v>5714401480167</v>
      </c>
      <c r="E20" s="31" t="str">
        <f>IF(ISBLANK(Values!E19),"","EAN")</f>
        <v>EAN</v>
      </c>
      <c r="F20" s="28" t="str">
        <f>IF(ISBLANK(Values!E19),"",IF(Values!J19, SUBSTITUTE(Values!$B$1, "{language}", Values!H19) &amp; " " &amp;Values!$B$3, SUBSTITUTE(Values!$B$2, "{language}", Values!$H19) &amp; " " &amp;Values!$B$3))</f>
        <v>vervangend Lenovo T480s black - SE/FI toetsenbord met achtergrondverlichting voor Lenovo Thinkpad T480s, T490, E490, L480, L490, L380, L390, L380 Yoga, L390 Yoga, E490, E480</v>
      </c>
      <c r="G20" s="32" t="str">
        <f>IF(ISBLANK(Values!E19),"",IF(Values!$B$20="PartialUpdate","","TellusRem"))</f>
        <v/>
      </c>
      <c r="H20" s="27" t="str">
        <f>IF(ISBLANK(Values!E19),"",Values!$B$16)</f>
        <v>computer-keyboards</v>
      </c>
      <c r="I20" s="27" t="str">
        <f>IF(ISBLANK(Values!E19),"","4730574031")</f>
        <v>4730574031</v>
      </c>
      <c r="J20" s="39" t="str">
        <f>IF(ISBLANK(Values!E19),"",Values!F19 )</f>
        <v>Lenovo T480s black - SE/FI</v>
      </c>
      <c r="K20" s="29" t="str">
        <f>IF(IF(ISBLANK(Values!E19),"",IF(Values!J19, Values!$B$4, Values!$B$5))=0,"",IF(ISBLANK(Values!E19),"",IF(Values!J19, Values!$B$4, Values!$B$5)))</f>
        <v/>
      </c>
      <c r="L20" s="40">
        <f>IF(ISBLANK(Values!E19),"",IF($CO20="DEFAULT", Values!$B$18, ""))</f>
        <v>5</v>
      </c>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T490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Lenovo T480s black - SE/FI GEEN achtergrondverlichting. </v>
      </c>
      <c r="AM20" s="1" t="str">
        <f>SUBSTITUTE(IF(ISBLANK(Values!E19),"",Values!$B$27),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20" s="28" t="str">
        <f>IF(ISBLANK(Values!E19),"",Values!H19)</f>
        <v>Lenovo T480s black - SE/FI</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T480s black - CH</v>
      </c>
      <c r="C21" s="32" t="str">
        <f>IF(ISBLANK(Values!E20),"","TellusRem")</f>
        <v>TellusRem</v>
      </c>
      <c r="D21" s="30">
        <f>IF(ISBLANK(Values!E20),"",Values!E20)</f>
        <v>5714401480174</v>
      </c>
      <c r="E21" s="31" t="str">
        <f>IF(ISBLANK(Values!E20),"","EAN")</f>
        <v>EAN</v>
      </c>
      <c r="F21" s="28" t="str">
        <f>IF(ISBLANK(Values!E20),"",IF(Values!J20, SUBSTITUTE(Values!$B$1, "{language}", Values!H20) &amp; " " &amp;Values!$B$3, SUBSTITUTE(Values!$B$2, "{language}", Values!$H20) &amp; " " &amp;Values!$B$3))</f>
        <v>vervangend Lenovo T480s black - CH toetsenbord met achtergrondverlichting voor Lenovo Thinkpad T480s, T490, E490, L480, L490, L380, L390, L380 Yoga, L390 Yoga, E490, E480</v>
      </c>
      <c r="G21" s="32" t="str">
        <f>IF(ISBLANK(Values!E20),"",IF(Values!$B$20="PartialUpdate","","TellusRem"))</f>
        <v/>
      </c>
      <c r="H21" s="27" t="str">
        <f>IF(ISBLANK(Values!E20),"",Values!$B$16)</f>
        <v>computer-keyboards</v>
      </c>
      <c r="I21" s="27" t="str">
        <f>IF(ISBLANK(Values!E20),"","4730574031")</f>
        <v>4730574031</v>
      </c>
      <c r="J21" s="39" t="str">
        <f>IF(ISBLANK(Values!E20),"",Values!F20 )</f>
        <v>Lenovo T480s black - CH</v>
      </c>
      <c r="K21" s="29" t="str">
        <f>IF(IF(ISBLANK(Values!E20),"",IF(Values!J20, Values!$B$4, Values!$B$5))=0,"",IF(ISBLANK(Values!E20),"",IF(Values!J20, Values!$B$4, Values!$B$5)))</f>
        <v/>
      </c>
      <c r="L21" s="40">
        <f>IF(ISBLANK(Values!E20),"",IF($CO21="DEFAULT", Values!$B$18, ""))</f>
        <v>5</v>
      </c>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T490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Lenovo T480s black - CH GEEN achtergrondverlichting. </v>
      </c>
      <c r="AM21" s="1" t="str">
        <f>SUBSTITUTE(IF(ISBLANK(Values!E20),"",Values!$B$27),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21" s="28" t="str">
        <f>IF(ISBLANK(Values!E20),"",Values!H20)</f>
        <v>Lenovo T480s black - 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T480s black - US INT</v>
      </c>
      <c r="C22" s="32" t="str">
        <f>IF(ISBLANK(Values!E21),"","TellusRem")</f>
        <v>TellusRem</v>
      </c>
      <c r="D22" s="30">
        <f>IF(ISBLANK(Values!E21),"",Values!E21)</f>
        <v>5714401480181</v>
      </c>
      <c r="E22" s="31" t="str">
        <f>IF(ISBLANK(Values!E21),"","EAN")</f>
        <v>EAN</v>
      </c>
      <c r="F22" s="28" t="str">
        <f>IF(ISBLANK(Values!E21),"",IF(Values!J21, SUBSTITUTE(Values!$B$1, "{language}", Values!H21) &amp; " " &amp;Values!$B$3, SUBSTITUTE(Values!$B$2, "{language}", Values!$H21) &amp; " " &amp;Values!$B$3))</f>
        <v>vervangend Lenovo T480s black - US INT toetsenbord met achtergrondverlichting voor Lenovo Thinkpad T480s, T490, E490, L480, L490, L380, L390, L380 Yoga, L390 Yoga, E490, E480</v>
      </c>
      <c r="G22" s="32" t="str">
        <f>IF(ISBLANK(Values!E21),"",IF(Values!$B$20="PartialUpdate","","TellusRem"))</f>
        <v/>
      </c>
      <c r="H22" s="27" t="str">
        <f>IF(ISBLANK(Values!E21),"",Values!$B$16)</f>
        <v>computer-keyboards</v>
      </c>
      <c r="I22" s="27" t="str">
        <f>IF(ISBLANK(Values!E21),"","4730574031")</f>
        <v>4730574031</v>
      </c>
      <c r="J22" s="39" t="str">
        <f>IF(ISBLANK(Values!E21),"",Values!F21 )</f>
        <v>Lenovo T480s black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2" t="str">
        <f>IF(ISBLANK(Values!E21),"","Child")</f>
        <v>Child</v>
      </c>
      <c r="X22" s="32" t="str">
        <f>IF(ISBLANK(Values!E21),"",Values!$B$13)</f>
        <v>Lenovo T490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Lenovo T480s black - US INT GEEN achtergrondverlichting. </v>
      </c>
      <c r="AM22" s="1" t="str">
        <f>SUBSTITUTE(IF(ISBLANK(Values!E21),"",Values!$B$27),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22" s="28" t="str">
        <f>IF(ISBLANK(Values!E21),"",Values!H21)</f>
        <v>Lenovo T480s black - US INT</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T480s black - RUS</v>
      </c>
      <c r="C23" s="32" t="str">
        <f>IF(ISBLANK(Values!E22),"","TellusRem")</f>
        <v>TellusRem</v>
      </c>
      <c r="D23" s="30">
        <f>IF(ISBLANK(Values!E22),"",Values!E22)</f>
        <v>5714401480198</v>
      </c>
      <c r="E23" s="31" t="str">
        <f>IF(ISBLANK(Values!E22),"","EAN")</f>
        <v>EAN</v>
      </c>
      <c r="F23" s="28" t="str">
        <f>IF(ISBLANK(Values!E22),"",IF(Values!J22, SUBSTITUTE(Values!$B$1, "{language}", Values!H22) &amp; " " &amp;Values!$B$3, SUBSTITUTE(Values!$B$2, "{language}", Values!$H22) &amp; " " &amp;Values!$B$3))</f>
        <v>vervangend Lenovo T480s black - RUS toetsenbord met achtergrondverlichting voor Lenovo Thinkpad T480s, T490, E490, L480, L490, L380, L390, L380 Yoga, L390 Yoga, E490, E480</v>
      </c>
      <c r="G23" s="32" t="str">
        <f>IF(ISBLANK(Values!E22),"",IF(Values!$B$20="PartialUpdate","","TellusRem"))</f>
        <v/>
      </c>
      <c r="H23" s="27" t="str">
        <f>IF(ISBLANK(Values!E22),"",Values!$B$16)</f>
        <v>computer-keyboards</v>
      </c>
      <c r="I23" s="27" t="str">
        <f>IF(ISBLANK(Values!E22),"","4730574031")</f>
        <v>4730574031</v>
      </c>
      <c r="J23" s="39" t="str">
        <f>IF(ISBLANK(Values!E22),"",Values!F22 )</f>
        <v>Lenovo T480s black - RUS</v>
      </c>
      <c r="K23" s="29" t="str">
        <f>IF(IF(ISBLANK(Values!E22),"",IF(Values!J22, Values!$B$4, Values!$B$5))=0,"",IF(ISBLANK(Values!E22),"",IF(Values!J22, Values!$B$4, Values!$B$5)))</f>
        <v/>
      </c>
      <c r="L23" s="40">
        <f>IF(ISBLANK(Values!E22),"",IF($CO23="DEFAULT", Values!$B$18, ""))</f>
        <v>5</v>
      </c>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T490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Lenovo T480s black - RUS GEEN achtergrondverlichting. </v>
      </c>
      <c r="AM23" s="1" t="str">
        <f>SUBSTITUTE(IF(ISBLANK(Values!E22),"",Values!$B$27),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Lenovo T480s black - RUS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T480s black - US</v>
      </c>
      <c r="C24" s="32" t="str">
        <f>IF(ISBLANK(Values!E23),"","TellusRem")</f>
        <v>TellusRem</v>
      </c>
      <c r="D24" s="30">
        <f>IF(ISBLANK(Values!E23),"",Values!E23)</f>
        <v>5714401480204</v>
      </c>
      <c r="E24" s="31" t="str">
        <f>IF(ISBLANK(Values!E23),"","EAN")</f>
        <v>EAN</v>
      </c>
      <c r="F24" s="28" t="str">
        <f>IF(ISBLANK(Values!E23),"",IF(Values!J23, SUBSTITUTE(Values!$B$1, "{language}", Values!H23) &amp; " " &amp;Values!$B$3, SUBSTITUTE(Values!$B$2, "{language}", Values!$H23) &amp; " " &amp;Values!$B$3))</f>
        <v>vervangend Lenovo T480s black - US toetsenbord met achtergrondverlichting voor Lenovo Thinkpad T480s, T490, E490, L480, L490, L380, L390, L380 Yoga, L390 Yoga, E490, E480</v>
      </c>
      <c r="G24" s="32" t="str">
        <f>IF(ISBLANK(Values!E23),"",IF(Values!$B$20="PartialUpdate","","TellusRem"))</f>
        <v/>
      </c>
      <c r="H24" s="27" t="str">
        <f>IF(ISBLANK(Values!E23),"",Values!$B$16)</f>
        <v>computer-keyboards</v>
      </c>
      <c r="I24" s="27" t="str">
        <f>IF(ISBLANK(Values!E23),"","4730574031")</f>
        <v>4730574031</v>
      </c>
      <c r="J24" s="39" t="str">
        <f>IF(ISBLANK(Values!E23),"",Values!F23 )</f>
        <v>Lenovo T480s black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1"/>
      <c r="W24" s="32" t="str">
        <f>IF(ISBLANK(Values!E23),"","Child")</f>
        <v>Child</v>
      </c>
      <c r="X24" s="32" t="str">
        <f>IF(ISBLANK(Values!E23),"",Values!$B$13)</f>
        <v>Lenovo T490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Lenovo T480s black - US GEEN achtergrondverlichting. </v>
      </c>
      <c r="AM24" s="1" t="str">
        <f>SUBSTITUTE(IF(ISBLANK(Values!E23),"",Values!$B$27),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Lenovo T480s black - 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T480s Regular black - DE</v>
      </c>
      <c r="C25" s="32" t="str">
        <f>IF(ISBLANK(Values!E24),"","TellusRem")</f>
        <v>TellusRem</v>
      </c>
      <c r="D25" s="30">
        <f>IF(ISBLANK(Values!E24),"",Values!E24)</f>
        <v>5714401481010</v>
      </c>
      <c r="E25" s="31" t="str">
        <f>IF(ISBLANK(Values!E24),"","EAN")</f>
        <v>EAN</v>
      </c>
      <c r="F25" s="28" t="str">
        <f>IF(ISBLANK(Values!E24),"",IF(Values!J24, SUBSTITUTE(Values!$B$1, "{language}", Values!H24) &amp; " " &amp;Values!$B$3, SUBSTITUTE(Values!$B$2, "{language}", Values!$H24) &amp; " " &amp;Values!$B$3))</f>
        <v>vervangend Lenovo T480s Regular black - DE toetsenbord zonder achtergrondverlichting voor Lenovo Thinkpad T480s, T490, E490, L480, L490, L380, L390, L380 Yoga, L390 Yoga, E490, E480</v>
      </c>
      <c r="G25" s="32" t="str">
        <f>IF(ISBLANK(Values!E24),"",IF(Values!$B$20="PartialUpdate","","TellusRem"))</f>
        <v/>
      </c>
      <c r="H25" s="27" t="str">
        <f>IF(ISBLANK(Values!E24),"",Values!$B$16)</f>
        <v>computer-keyboards</v>
      </c>
      <c r="I25" s="27" t="str">
        <f>IF(ISBLANK(Values!E24),"","4730574031")</f>
        <v>4730574031</v>
      </c>
      <c r="J25" s="39" t="str">
        <f>IF(ISBLANK(Values!E24),"",Values!F24 )</f>
        <v>Lenovo T480s Regular black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1"/>
      <c r="W25" s="32" t="str">
        <f>IF(ISBLANK(Values!E24),"","Child")</f>
        <v>Child</v>
      </c>
      <c r="X25" s="32" t="str">
        <f>IF(ISBLANK(Values!E24),"",Values!$B$13)</f>
        <v>Lenovo T490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Lenovo T480s Regular black - DE zonder achtergrondverlichting.</v>
      </c>
      <c r="AM25" s="1" t="str">
        <f>SUBSTITUTE(IF(ISBLANK(Values!E24),"",Values!$B$27),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Lenovo T480s Regular black - DE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T480s Regular black - FR</v>
      </c>
      <c r="C26" s="32" t="str">
        <f>IF(ISBLANK(Values!E25),"","TellusRem")</f>
        <v>TellusRem</v>
      </c>
      <c r="D26" s="30">
        <f>IF(ISBLANK(Values!E25),"",Values!E25)</f>
        <v>5714401481027</v>
      </c>
      <c r="E26" s="31" t="str">
        <f>IF(ISBLANK(Values!E25),"","EAN")</f>
        <v>EAN</v>
      </c>
      <c r="F26" s="28" t="str">
        <f>IF(ISBLANK(Values!E25),"",IF(Values!J25, SUBSTITUTE(Values!$B$1, "{language}", Values!H25) &amp; " " &amp;Values!$B$3, SUBSTITUTE(Values!$B$2, "{language}", Values!$H25) &amp; " " &amp;Values!$B$3))</f>
        <v>vervangend Lenovo T480s Regular black - FR toetsenbord zonder achtergrondverlichting voor Lenovo Thinkpad T480s, T490, E490, L480, L490, L380, L390, L380 Yoga, L390 Yoga, E490, E480</v>
      </c>
      <c r="G26" s="32" t="str">
        <f>IF(ISBLANK(Values!E25),"",IF(Values!$B$20="PartialUpdate","","TellusRem"))</f>
        <v/>
      </c>
      <c r="H26" s="27" t="str">
        <f>IF(ISBLANK(Values!E25),"",Values!$B$16)</f>
        <v>computer-keyboards</v>
      </c>
      <c r="I26" s="27" t="str">
        <f>IF(ISBLANK(Values!E25),"","4730574031")</f>
        <v>4730574031</v>
      </c>
      <c r="J26" s="39" t="str">
        <f>IF(ISBLANK(Values!E25),"",Values!F25 )</f>
        <v>Lenovo T480s Regular black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1"/>
      <c r="W26" s="32" t="str">
        <f>IF(ISBLANK(Values!E25),"","Child")</f>
        <v>Child</v>
      </c>
      <c r="X26" s="32" t="str">
        <f>IF(ISBLANK(Values!E25),"",Values!$B$13)</f>
        <v>Lenovo T490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Lenovo T480s Regular black - FR zonder achtergrondverlichting.</v>
      </c>
      <c r="AM26" s="1" t="str">
        <f>SUBSTITUTE(IF(ISBLANK(Values!E25),"",Values!$B$27),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Lenovo T480s Regular black - FR</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T480s Regular black - IT</v>
      </c>
      <c r="C27" s="32" t="str">
        <f>IF(ISBLANK(Values!E26),"","TellusRem")</f>
        <v>TellusRem</v>
      </c>
      <c r="D27" s="30">
        <f>IF(ISBLANK(Values!E26),"",Values!E26)</f>
        <v>5714401481034</v>
      </c>
      <c r="E27" s="31" t="str">
        <f>IF(ISBLANK(Values!E26),"","EAN")</f>
        <v>EAN</v>
      </c>
      <c r="F27" s="28" t="str">
        <f>IF(ISBLANK(Values!E26),"",IF(Values!J26, SUBSTITUTE(Values!$B$1, "{language}", Values!H26) &amp; " " &amp;Values!$B$3, SUBSTITUTE(Values!$B$2, "{language}", Values!$H26) &amp; " " &amp;Values!$B$3))</f>
        <v>vervangend Lenovo T480s Regular black - IT toetsenbord zonder achtergrondverlichting voor Lenovo Thinkpad T480s, T490, E490, L480, L490, L380, L390, L380 Yoga, L390 Yoga, E490, E480</v>
      </c>
      <c r="G27" s="32" t="str">
        <f>IF(ISBLANK(Values!E26),"",IF(Values!$B$20="PartialUpdate","","TellusRem"))</f>
        <v/>
      </c>
      <c r="H27" s="27" t="str">
        <f>IF(ISBLANK(Values!E26),"",Values!$B$16)</f>
        <v>computer-keyboards</v>
      </c>
      <c r="I27" s="27" t="str">
        <f>IF(ISBLANK(Values!E26),"","4730574031")</f>
        <v>4730574031</v>
      </c>
      <c r="J27" s="39" t="str">
        <f>IF(ISBLANK(Values!E26),"",Values!F26 )</f>
        <v>Lenovo T480s Regular black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1"/>
      <c r="W27" s="32" t="str">
        <f>IF(ISBLANK(Values!E26),"","Child")</f>
        <v>Child</v>
      </c>
      <c r="X27" s="32" t="str">
        <f>IF(ISBLANK(Values!E26),"",Values!$B$13)</f>
        <v>Lenovo T490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Lenovo T480s Regular black - IT zonder achtergrondverlichting.</v>
      </c>
      <c r="AM27" s="1" t="str">
        <f>SUBSTITUTE(IF(ISBLANK(Values!E26),"",Values!$B$27),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Lenovo T480s Regular black - IT</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T480s Regular black - ES</v>
      </c>
      <c r="C28" s="32" t="str">
        <f>IF(ISBLANK(Values!E27),"","TellusRem")</f>
        <v>TellusRem</v>
      </c>
      <c r="D28" s="30">
        <f>IF(ISBLANK(Values!E27),"",Values!E27)</f>
        <v>5714401481041</v>
      </c>
      <c r="E28" s="31" t="str">
        <f>IF(ISBLANK(Values!E27),"","EAN")</f>
        <v>EAN</v>
      </c>
      <c r="F28" s="28" t="str">
        <f>IF(ISBLANK(Values!E27),"",IF(Values!J27, SUBSTITUTE(Values!$B$1, "{language}", Values!H27) &amp; " " &amp;Values!$B$3, SUBSTITUTE(Values!$B$2, "{language}", Values!$H27) &amp; " " &amp;Values!$B$3))</f>
        <v>vervangend Lenovo T480s Regular black - ES toetsenbord zonder achtergrondverlichting voor Lenovo Thinkpad T480s, T490, E490, L480, L490, L380, L390, L380 Yoga, L390 Yoga, E490, E480</v>
      </c>
      <c r="G28" s="32" t="str">
        <f>IF(ISBLANK(Values!E27),"",IF(Values!$B$20="PartialUpdate","","TellusRem"))</f>
        <v/>
      </c>
      <c r="H28" s="27" t="str">
        <f>IF(ISBLANK(Values!E27),"",Values!$B$16)</f>
        <v>computer-keyboards</v>
      </c>
      <c r="I28" s="27" t="str">
        <f>IF(ISBLANK(Values!E27),"","4730574031")</f>
        <v>4730574031</v>
      </c>
      <c r="J28" s="39" t="str">
        <f>IF(ISBLANK(Values!E27),"",Values!F27 )</f>
        <v>Lenovo T480s Regular black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1"/>
      <c r="W28" s="32" t="str">
        <f>IF(ISBLANK(Values!E27),"","Child")</f>
        <v>Child</v>
      </c>
      <c r="X28" s="32" t="str">
        <f>IF(ISBLANK(Values!E27),"",Values!$B$13)</f>
        <v>Lenovo T490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Lenovo T480s Regular black - ES zonder achtergrondverlichting.</v>
      </c>
      <c r="AM28" s="1" t="str">
        <f>SUBSTITUTE(IF(ISBLANK(Values!E27),"",Values!$B$27),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Lenovo T480s Regular black - 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T480s Regular black - UK</v>
      </c>
      <c r="C29" s="32" t="str">
        <f>IF(ISBLANK(Values!E28),"","TellusRem")</f>
        <v>TellusRem</v>
      </c>
      <c r="D29" s="30">
        <f>IF(ISBLANK(Values!E28),"",Values!E28)</f>
        <v>5714401481058</v>
      </c>
      <c r="E29" s="31" t="str">
        <f>IF(ISBLANK(Values!E28),"","EAN")</f>
        <v>EAN</v>
      </c>
      <c r="F29" s="28" t="str">
        <f>IF(ISBLANK(Values!E28),"",IF(Values!J28, SUBSTITUTE(Values!$B$1, "{language}", Values!H28) &amp; " " &amp;Values!$B$3, SUBSTITUTE(Values!$B$2, "{language}", Values!$H28) &amp; " " &amp;Values!$B$3))</f>
        <v>vervangend Lenovo T480s Regular black - UK toetsenbord zonder achtergrondverlichting voor Lenovo Thinkpad T480s, T490, E490, L480, L490, L380, L390, L380 Yoga, L390 Yoga, E490, E480</v>
      </c>
      <c r="G29" s="32" t="str">
        <f>IF(ISBLANK(Values!E28),"",IF(Values!$B$20="PartialUpdate","","TellusRem"))</f>
        <v/>
      </c>
      <c r="H29" s="27" t="str">
        <f>IF(ISBLANK(Values!E28),"",Values!$B$16)</f>
        <v>computer-keyboards</v>
      </c>
      <c r="I29" s="27" t="str">
        <f>IF(ISBLANK(Values!E28),"","4730574031")</f>
        <v>4730574031</v>
      </c>
      <c r="J29" s="39" t="str">
        <f>IF(ISBLANK(Values!E28),"",Values!F28 )</f>
        <v>Lenovo T480s Regular black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1"/>
      <c r="W29" s="32" t="str">
        <f>IF(ISBLANK(Values!E28),"","Child")</f>
        <v>Child</v>
      </c>
      <c r="X29" s="32" t="str">
        <f>IF(ISBLANK(Values!E28),"",Values!$B$13)</f>
        <v>Lenovo T490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Lenovo T480s Regular black - UK zonder achtergrondverlichting.</v>
      </c>
      <c r="AM29" s="1" t="str">
        <f>SUBSTITUTE(IF(ISBLANK(Values!E28),"",Values!$B$27),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Lenovo T480s Regular black - 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T480s Regular black - NOR</v>
      </c>
      <c r="C30" s="32" t="str">
        <f>IF(ISBLANK(Values!E29),"","TellusRem")</f>
        <v>TellusRem</v>
      </c>
      <c r="D30" s="30">
        <f>IF(ISBLANK(Values!E29),"",Values!E29)</f>
        <v>5714401481065</v>
      </c>
      <c r="E30" s="31" t="str">
        <f>IF(ISBLANK(Values!E29),"","EAN")</f>
        <v>EAN</v>
      </c>
      <c r="F30" s="28" t="str">
        <f>IF(ISBLANK(Values!E29),"",IF(Values!J29, SUBSTITUTE(Values!$B$1, "{language}", Values!H29) &amp; " " &amp;Values!$B$3, SUBSTITUTE(Values!$B$2, "{language}", Values!$H29) &amp; " " &amp;Values!$B$3))</f>
        <v>vervangend Lenovo T480s Regular black - NOR toetsenbord zonder achtergrondverlichting voor Lenovo Thinkpad T480s, T490, E490, L480, L490, L380, L390, L380 Yoga, L390 Yoga, E490, E480</v>
      </c>
      <c r="G30" s="32" t="str">
        <f>IF(ISBLANK(Values!E29),"",IF(Values!$B$20="PartialUpdate","","TellusRem"))</f>
        <v/>
      </c>
      <c r="H30" s="27" t="str">
        <f>IF(ISBLANK(Values!E29),"",Values!$B$16)</f>
        <v>computer-keyboards</v>
      </c>
      <c r="I30" s="27" t="str">
        <f>IF(ISBLANK(Values!E29),"","4730574031")</f>
        <v>4730574031</v>
      </c>
      <c r="J30" s="39" t="str">
        <f>IF(ISBLANK(Values!E29),"",Values!F29 )</f>
        <v>Lenovo T480s Regular black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1"/>
      <c r="W30" s="32" t="str">
        <f>IF(ISBLANK(Values!E29),"","Child")</f>
        <v>Child</v>
      </c>
      <c r="X30" s="32" t="str">
        <f>IF(ISBLANK(Values!E29),"",Values!$B$13)</f>
        <v>Lenovo T490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Lenovo T480s Regular black - NOR zonder achtergrondverlichting.</v>
      </c>
      <c r="AM30" s="1" t="str">
        <f>SUBSTITUTE(IF(ISBLANK(Values!E29),"",Values!$B$27),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Lenovo T480s Regular black - NOR</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T480s Regular black - BE</v>
      </c>
      <c r="C31" s="32" t="str">
        <f>IF(ISBLANK(Values!E30),"","TellusRem")</f>
        <v>TellusRem</v>
      </c>
      <c r="D31" s="30">
        <f>IF(ISBLANK(Values!E30),"",Values!E30)</f>
        <v>5714401481072</v>
      </c>
      <c r="E31" s="31" t="str">
        <f>IF(ISBLANK(Values!E30),"","EAN")</f>
        <v>EAN</v>
      </c>
      <c r="F31" s="28" t="str">
        <f>IF(ISBLANK(Values!E30),"",IF(Values!J30, SUBSTITUTE(Values!$B$1, "{language}", Values!H30) &amp; " " &amp;Values!$B$3, SUBSTITUTE(Values!$B$2, "{language}", Values!$H30) &amp; " " &amp;Values!$B$3))</f>
        <v>vervangend Lenovo T480s Regular black - BE toetsenbord zonder achtergrondverlichting voor Lenovo Thinkpad T480s, T490, E490, L480, L490, L380, L390, L380 Yoga, L390 Yoga, E490, E480</v>
      </c>
      <c r="G31" s="32" t="str">
        <f>IF(ISBLANK(Values!E30),"",IF(Values!$B$20="PartialUpdate","","TellusRem"))</f>
        <v/>
      </c>
      <c r="H31" s="27" t="str">
        <f>IF(ISBLANK(Values!E30),"",Values!$B$16)</f>
        <v>computer-keyboards</v>
      </c>
      <c r="I31" s="27" t="str">
        <f>IF(ISBLANK(Values!E30),"","4730574031")</f>
        <v>4730574031</v>
      </c>
      <c r="J31" s="39" t="str">
        <f>IF(ISBLANK(Values!E30),"",Values!F30 )</f>
        <v>Lenovo T480s Regular black - BE</v>
      </c>
      <c r="K31" s="29" t="str">
        <f>IF(IF(ISBLANK(Values!E30),"",IF(Values!J30, Values!$B$4, Values!$B$5))=0,"",IF(ISBLANK(Values!E30),"",IF(Values!J30, Values!$B$4, Values!$B$5)))</f>
        <v/>
      </c>
      <c r="L31" s="40">
        <f>IF(ISBLANK(Values!E30),"",IF($CO31="DEFAULT", Values!$B$18, ""))</f>
        <v>5</v>
      </c>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T490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Lenovo T480s Regular black - BE zonder achtergrondverlichting.</v>
      </c>
      <c r="AM31" s="1" t="str">
        <f>SUBSTITUTE(IF(ISBLANK(Values!E30),"",Values!$B$27),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Lenovo T480s Regular black - BE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T480s Regular black - BG</v>
      </c>
      <c r="C32" s="32" t="str">
        <f>IF(ISBLANK(Values!E31),"","TellusRem")</f>
        <v>TellusRem</v>
      </c>
      <c r="D32" s="30">
        <f>IF(ISBLANK(Values!E31),"",Values!E31)</f>
        <v>5714401481089</v>
      </c>
      <c r="E32" s="31" t="str">
        <f>IF(ISBLANK(Values!E31),"","EAN")</f>
        <v>EAN</v>
      </c>
      <c r="F32" s="28" t="str">
        <f>IF(ISBLANK(Values!E31),"",IF(Values!J31, SUBSTITUTE(Values!$B$1, "{language}", Values!H31) &amp; " " &amp;Values!$B$3, SUBSTITUTE(Values!$B$2, "{language}", Values!$H31) &amp; " " &amp;Values!$B$3))</f>
        <v>vervangend Lenovo T480s Regular black - BG toetsenbord zonder achtergrondverlichting voor Lenovo Thinkpad T480s, T490, E490, L480, L490, L380, L390, L380 Yoga, L390 Yoga, E490, E480</v>
      </c>
      <c r="G32" s="32" t="str">
        <f>IF(ISBLANK(Values!E31),"",IF(Values!$B$20="PartialUpdate","","TellusRem"))</f>
        <v/>
      </c>
      <c r="H32" s="27" t="str">
        <f>IF(ISBLANK(Values!E31),"",Values!$B$16)</f>
        <v>computer-keyboards</v>
      </c>
      <c r="I32" s="27" t="str">
        <f>IF(ISBLANK(Values!E31),"","4730574031")</f>
        <v>4730574031</v>
      </c>
      <c r="J32" s="39" t="str">
        <f>IF(ISBLANK(Values!E31),"",Values!F31 )</f>
        <v>Lenovo T480s Regular black - BG</v>
      </c>
      <c r="K32" s="29" t="str">
        <f>IF(IF(ISBLANK(Values!E31),"",IF(Values!J31, Values!$B$4, Values!$B$5))=0,"",IF(ISBLANK(Values!E31),"",IF(Values!J31, Values!$B$4, Values!$B$5)))</f>
        <v/>
      </c>
      <c r="L32" s="40">
        <f>IF(ISBLANK(Values!E31),"",IF($CO32="DEFAULT", Values!$B$18, ""))</f>
        <v>5</v>
      </c>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T490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Lenovo T480s Regular black - BG zonder achtergrondverlichting.</v>
      </c>
      <c r="AM32" s="1" t="str">
        <f>SUBSTITUTE(IF(ISBLANK(Values!E31),"",Values!$B$27),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Lenovo T480s Regular black - BG</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T480s Regular black - CZ</v>
      </c>
      <c r="C33" s="32" t="str">
        <f>IF(ISBLANK(Values!E32),"","TellusRem")</f>
        <v>TellusRem</v>
      </c>
      <c r="D33" s="30">
        <f>IF(ISBLANK(Values!E32),"",Values!E32)</f>
        <v>5714401481096</v>
      </c>
      <c r="E33" s="31" t="str">
        <f>IF(ISBLANK(Values!E32),"","EAN")</f>
        <v>EAN</v>
      </c>
      <c r="F33" s="28" t="str">
        <f>IF(ISBLANK(Values!E32),"",IF(Values!J32, SUBSTITUTE(Values!$B$1, "{language}", Values!H32) &amp; " " &amp;Values!$B$3, SUBSTITUTE(Values!$B$2, "{language}", Values!$H32) &amp; " " &amp;Values!$B$3))</f>
        <v>vervangend Lenovo T480s Regular black - CZ toetsenbord zonder achtergrondverlichting voor Lenovo Thinkpad T480s, T490, E490, L480, L490, L380, L390, L380 Yoga, L390 Yoga, E490, E480</v>
      </c>
      <c r="G33" s="32" t="str">
        <f>IF(ISBLANK(Values!E32),"",IF(Values!$B$20="PartialUpdate","","TellusRem"))</f>
        <v/>
      </c>
      <c r="H33" s="27" t="str">
        <f>IF(ISBLANK(Values!E32),"",Values!$B$16)</f>
        <v>computer-keyboards</v>
      </c>
      <c r="I33" s="27" t="str">
        <f>IF(ISBLANK(Values!E32),"","4730574031")</f>
        <v>4730574031</v>
      </c>
      <c r="J33" s="39" t="str">
        <f>IF(ISBLANK(Values!E32),"",Values!F32 )</f>
        <v>Lenovo T480s Regular black - CZ</v>
      </c>
      <c r="K33" s="29" t="str">
        <f>IF(IF(ISBLANK(Values!E32),"",IF(Values!J32, Values!$B$4, Values!$B$5))=0,"",IF(ISBLANK(Values!E32),"",IF(Values!J32, Values!$B$4, Values!$B$5)))</f>
        <v/>
      </c>
      <c r="L33" s="40">
        <f>IF(ISBLANK(Values!E32),"",IF($CO33="DEFAULT", Values!$B$18, ""))</f>
        <v>5</v>
      </c>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T490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Lenovo T480s Regular black - CZ zonder achtergrondverlichting.</v>
      </c>
      <c r="AM33" s="1" t="str">
        <f>SUBSTITUTE(IF(ISBLANK(Values!E32),"",Values!$B$27),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Lenovo T480s Regular black - CZ</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T480s Regular black - DK</v>
      </c>
      <c r="C34" s="32" t="str">
        <f>IF(ISBLANK(Values!E33),"","TellusRem")</f>
        <v>TellusRem</v>
      </c>
      <c r="D34" s="30">
        <f>IF(ISBLANK(Values!E33),"",Values!E33)</f>
        <v>5714401481102</v>
      </c>
      <c r="E34" s="31" t="str">
        <f>IF(ISBLANK(Values!E33),"","EAN")</f>
        <v>EAN</v>
      </c>
      <c r="F34" s="28" t="str">
        <f>IF(ISBLANK(Values!E33),"",IF(Values!J33, SUBSTITUTE(Values!$B$1, "{language}", Values!H33) &amp; " " &amp;Values!$B$3, SUBSTITUTE(Values!$B$2, "{language}", Values!$H33) &amp; " " &amp;Values!$B$3))</f>
        <v>vervangend Lenovo T480s Regular black - DK toetsenbord zonder achtergrondverlichting voor Lenovo Thinkpad T480s, T490, E490, L480, L490, L380, L390, L380 Yoga, L390 Yoga, E490, E480</v>
      </c>
      <c r="G34" s="32" t="str">
        <f>IF(ISBLANK(Values!E33),"",IF(Values!$B$20="PartialUpdate","","TellusRem"))</f>
        <v/>
      </c>
      <c r="H34" s="27" t="str">
        <f>IF(ISBLANK(Values!E33),"",Values!$B$16)</f>
        <v>computer-keyboards</v>
      </c>
      <c r="I34" s="27" t="str">
        <f>IF(ISBLANK(Values!E33),"","4730574031")</f>
        <v>4730574031</v>
      </c>
      <c r="J34" s="39" t="str">
        <f>IF(ISBLANK(Values!E33),"",Values!F33 )</f>
        <v>Lenovo T480s Regular black - DK</v>
      </c>
      <c r="K34" s="29" t="str">
        <f>IF(IF(ISBLANK(Values!E33),"",IF(Values!J33, Values!$B$4, Values!$B$5))=0,"",IF(ISBLANK(Values!E33),"",IF(Values!J33, Values!$B$4, Values!$B$5)))</f>
        <v/>
      </c>
      <c r="L34" s="40">
        <f>IF(ISBLANK(Values!E33),"",IF($CO34="DEFAULT", Values!$B$18, ""))</f>
        <v>5</v>
      </c>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T490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Lenovo T480s Regular black - DK zonder achtergrondverlichting.</v>
      </c>
      <c r="AM34" s="1" t="str">
        <f>SUBSTITUTE(IF(ISBLANK(Values!E33),"",Values!$B$27),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Lenovo T480s Regular black - DK</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T480s Regular black - HU</v>
      </c>
      <c r="C35" s="32" t="str">
        <f>IF(ISBLANK(Values!E34),"","TellusRem")</f>
        <v>TellusRem</v>
      </c>
      <c r="D35" s="30">
        <f>IF(ISBLANK(Values!E34),"",Values!E34)</f>
        <v>5714401481119</v>
      </c>
      <c r="E35" s="31" t="str">
        <f>IF(ISBLANK(Values!E34),"","EAN")</f>
        <v>EAN</v>
      </c>
      <c r="F35" s="28" t="str">
        <f>IF(ISBLANK(Values!E34),"",IF(Values!J34, SUBSTITUTE(Values!$B$1, "{language}", Values!H34) &amp; " " &amp;Values!$B$3, SUBSTITUTE(Values!$B$2, "{language}", Values!$H34) &amp; " " &amp;Values!$B$3))</f>
        <v>vervangend Lenovo T480s Regular black - HU toetsenbord zonder achtergrondverlichting voor Lenovo Thinkpad T480s, T490, E490, L480, L490, L380, L390, L380 Yoga, L390 Yoga, E490, E480</v>
      </c>
      <c r="G35" s="32" t="str">
        <f>IF(ISBLANK(Values!E34),"",IF(Values!$B$20="PartialUpdate","","TellusRem"))</f>
        <v/>
      </c>
      <c r="H35" s="27" t="str">
        <f>IF(ISBLANK(Values!E34),"",Values!$B$16)</f>
        <v>computer-keyboards</v>
      </c>
      <c r="I35" s="27" t="str">
        <f>IF(ISBLANK(Values!E34),"","4730574031")</f>
        <v>4730574031</v>
      </c>
      <c r="J35" s="39" t="str">
        <f>IF(ISBLANK(Values!E34),"",Values!F34 )</f>
        <v>Lenovo T480s Regular black - HU</v>
      </c>
      <c r="K35" s="29" t="str">
        <f>IF(IF(ISBLANK(Values!E34),"",IF(Values!J34, Values!$B$4, Values!$B$5))=0,"",IF(ISBLANK(Values!E34),"",IF(Values!J34, Values!$B$4, Values!$B$5)))</f>
        <v/>
      </c>
      <c r="L35" s="40">
        <f>IF(ISBLANK(Values!E34),"",IF($CO35="DEFAULT", Values!$B$18, ""))</f>
        <v>5</v>
      </c>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T490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Lenovo T480s Regular black - HU zonder achtergrondverlichting.</v>
      </c>
      <c r="AM35" s="1" t="str">
        <f>SUBSTITUTE(IF(ISBLANK(Values!E34),"",Values!$B$27),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Lenovo T480s Regular black - HU</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T480s Regular black - NL</v>
      </c>
      <c r="C36" s="32" t="str">
        <f>IF(ISBLANK(Values!E35),"","TellusRem")</f>
        <v>TellusRem</v>
      </c>
      <c r="D36" s="30">
        <f>IF(ISBLANK(Values!E35),"",Values!E35)</f>
        <v>5714401481126</v>
      </c>
      <c r="E36" s="31" t="str">
        <f>IF(ISBLANK(Values!E35),"","EAN")</f>
        <v>EAN</v>
      </c>
      <c r="F36" s="28" t="str">
        <f>IF(ISBLANK(Values!E35),"",IF(Values!J35, SUBSTITUTE(Values!$B$1, "{language}", Values!H35) &amp; " " &amp;Values!$B$3, SUBSTITUTE(Values!$B$2, "{language}", Values!$H35) &amp; " " &amp;Values!$B$3))</f>
        <v>vervangend Lenovo T480s Regular black - NL toetsenbord zonder achtergrondverlichting voor Lenovo Thinkpad T480s, T490, E490, L480, L490, L380, L390, L380 Yoga, L390 Yoga, E490, E480</v>
      </c>
      <c r="G36" s="32" t="str">
        <f>IF(ISBLANK(Values!E35),"",IF(Values!$B$20="PartialUpdate","","TellusRem"))</f>
        <v/>
      </c>
      <c r="H36" s="27" t="str">
        <f>IF(ISBLANK(Values!E35),"",Values!$B$16)</f>
        <v>computer-keyboards</v>
      </c>
      <c r="I36" s="27" t="str">
        <f>IF(ISBLANK(Values!E35),"","4730574031")</f>
        <v>4730574031</v>
      </c>
      <c r="J36" s="39" t="str">
        <f>IF(ISBLANK(Values!E35),"",Values!F35 )</f>
        <v>Lenovo T480s Regular black - NL</v>
      </c>
      <c r="K36" s="29" t="str">
        <f>IF(IF(ISBLANK(Values!E35),"",IF(Values!J35, Values!$B$4, Values!$B$5))=0,"",IF(ISBLANK(Values!E35),"",IF(Values!J35, Values!$B$4, Values!$B$5)))</f>
        <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T490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Lenovo T480s Regular black - NL zonder achtergrondverlichting.</v>
      </c>
      <c r="AM36" s="1" t="str">
        <f>SUBSTITUTE(IF(ISBLANK(Values!E35),"",Values!$B$27),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Lenovo T480s Regular black - NL</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T480s Regular black - NO</v>
      </c>
      <c r="C37" s="32" t="str">
        <f>IF(ISBLANK(Values!E36),"","TellusRem")</f>
        <v>TellusRem</v>
      </c>
      <c r="D37" s="30">
        <f>IF(ISBLANK(Values!E36),"",Values!E36)</f>
        <v>5714401481133</v>
      </c>
      <c r="E37" s="31" t="str">
        <f>IF(ISBLANK(Values!E36),"","EAN")</f>
        <v>EAN</v>
      </c>
      <c r="F37" s="28" t="str">
        <f>IF(ISBLANK(Values!E36),"",IF(Values!J36, SUBSTITUTE(Values!$B$1, "{language}", Values!H36) &amp; " " &amp;Values!$B$3, SUBSTITUTE(Values!$B$2, "{language}", Values!$H36) &amp; " " &amp;Values!$B$3))</f>
        <v>vervangend Lenovo T480s Regular black - NO toetsenbord zonder achtergrondverlichting voor Lenovo Thinkpad T480s, T490, E490, L480, L490, L380, L390, L380 Yoga, L390 Yoga, E490, E480</v>
      </c>
      <c r="G37" s="32" t="str">
        <f>IF(ISBLANK(Values!E36),"",IF(Values!$B$20="PartialUpdate","","TellusRem"))</f>
        <v/>
      </c>
      <c r="H37" s="27" t="str">
        <f>IF(ISBLANK(Values!E36),"",Values!$B$16)</f>
        <v>computer-keyboards</v>
      </c>
      <c r="I37" s="27" t="str">
        <f>IF(ISBLANK(Values!E36),"","4730574031")</f>
        <v>4730574031</v>
      </c>
      <c r="J37" s="39" t="str">
        <f>IF(ISBLANK(Values!E36),"",Values!F36 )</f>
        <v>Lenovo T480s Regular black - NO</v>
      </c>
      <c r="K37" s="29" t="str">
        <f>IF(IF(ISBLANK(Values!E36),"",IF(Values!J36, Values!$B$4, Values!$B$5))=0,"",IF(ISBLANK(Values!E36),"",IF(Values!J36, Values!$B$4, Values!$B$5)))</f>
        <v/>
      </c>
      <c r="L37" s="40">
        <f>IF(ISBLANK(Values!E36),"",IF($CO37="DEFAULT", Values!$B$18, ""))</f>
        <v>5</v>
      </c>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T490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Lenovo T480s Regular black - NO zonder achtergrondverlichting.</v>
      </c>
      <c r="AM37" s="1" t="str">
        <f>SUBSTITUTE(IF(ISBLANK(Values!E36),"",Values!$B$27),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Lenovo T480s Regular black - NO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T480s Regular black - PL</v>
      </c>
      <c r="C38" s="32" t="str">
        <f>IF(ISBLANK(Values!E37),"","TellusRem")</f>
        <v>TellusRem</v>
      </c>
      <c r="D38" s="30">
        <f>IF(ISBLANK(Values!E37),"",Values!E37)</f>
        <v>5714401481140</v>
      </c>
      <c r="E38" s="31" t="str">
        <f>IF(ISBLANK(Values!E37),"","EAN")</f>
        <v>EAN</v>
      </c>
      <c r="F38" s="28" t="str">
        <f>IF(ISBLANK(Values!E37),"",IF(Values!J37, SUBSTITUTE(Values!$B$1, "{language}", Values!H37) &amp; " " &amp;Values!$B$3, SUBSTITUTE(Values!$B$2, "{language}", Values!$H37) &amp; " " &amp;Values!$B$3))</f>
        <v>vervangend Lenovo T480s Regular black - PL toetsenbord zonder achtergrondverlichting voor Lenovo Thinkpad T480s, T490, E490, L480, L490, L380, L390, L380 Yoga, L390 Yoga, E490, E480</v>
      </c>
      <c r="G38" s="32" t="str">
        <f>IF(ISBLANK(Values!E37),"",IF(Values!$B$20="PartialUpdate","","TellusRem"))</f>
        <v/>
      </c>
      <c r="H38" s="27" t="str">
        <f>IF(ISBLANK(Values!E37),"",Values!$B$16)</f>
        <v>computer-keyboards</v>
      </c>
      <c r="I38" s="27" t="str">
        <f>IF(ISBLANK(Values!E37),"","4730574031")</f>
        <v>4730574031</v>
      </c>
      <c r="J38" s="39" t="str">
        <f>IF(ISBLANK(Values!E37),"",Values!F37 )</f>
        <v>Lenovo T480s Regular black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T490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Lenovo T480s Regular black - PL zonder achtergrondverlichting.</v>
      </c>
      <c r="AM38" s="1" t="str">
        <f>SUBSTITUTE(IF(ISBLANK(Values!E37),"",Values!$B$27),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Lenovo T480s Regular black - PL</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T480s Regular black - PT</v>
      </c>
      <c r="C39" s="32" t="str">
        <f>IF(ISBLANK(Values!E38),"","TellusRem")</f>
        <v>TellusRem</v>
      </c>
      <c r="D39" s="30">
        <f>IF(ISBLANK(Values!E38),"",Values!E38)</f>
        <v>5714401481157</v>
      </c>
      <c r="E39" s="31" t="str">
        <f>IF(ISBLANK(Values!E38),"","EAN")</f>
        <v>EAN</v>
      </c>
      <c r="F39" s="28" t="str">
        <f>IF(ISBLANK(Values!E38),"",IF(Values!J38, SUBSTITUTE(Values!$B$1, "{language}", Values!H38) &amp; " " &amp;Values!$B$3, SUBSTITUTE(Values!$B$2, "{language}", Values!$H38) &amp; " " &amp;Values!$B$3))</f>
        <v>vervangend Lenovo T480s Regular black - PT toetsenbord zonder achtergrondverlichting voor Lenovo Thinkpad T480s, T490, E490, L480, L490, L380, L390, L380 Yoga, L390 Yoga, E490, E480</v>
      </c>
      <c r="G39" s="32" t="str">
        <f>IF(ISBLANK(Values!E38),"",IF(Values!$B$20="PartialUpdate","","TellusRem"))</f>
        <v/>
      </c>
      <c r="H39" s="27" t="str">
        <f>IF(ISBLANK(Values!E38),"",Values!$B$16)</f>
        <v>computer-keyboards</v>
      </c>
      <c r="I39" s="27" t="str">
        <f>IF(ISBLANK(Values!E38),"","4730574031")</f>
        <v>4730574031</v>
      </c>
      <c r="J39" s="39" t="str">
        <f>IF(ISBLANK(Values!E38),"",Values!F38 )</f>
        <v>Lenovo T480s Regular black - PT</v>
      </c>
      <c r="K39" s="29" t="str">
        <f>IF(IF(ISBLANK(Values!E38),"",IF(Values!J38, Values!$B$4, Values!$B$5))=0,"",IF(ISBLANK(Values!E38),"",IF(Values!J38, Values!$B$4, Values!$B$5)))</f>
        <v/>
      </c>
      <c r="L39" s="40">
        <f>IF(ISBLANK(Values!E38),"",IF($CO39="DEFAULT", Values!$B$18, ""))</f>
        <v>5</v>
      </c>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T490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Lenovo T480s Regular black - PT zonder achtergrondverlichting.</v>
      </c>
      <c r="AM39" s="1" t="str">
        <f>SUBSTITUTE(IF(ISBLANK(Values!E38),"",Values!$B$27),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Lenovo T480s Regular black - PT</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T480s Regular black - SE/FI</v>
      </c>
      <c r="C40" s="32" t="str">
        <f>IF(ISBLANK(Values!E39),"","TellusRem")</f>
        <v>TellusRem</v>
      </c>
      <c r="D40" s="30">
        <f>IF(ISBLANK(Values!E39),"",Values!E39)</f>
        <v>5714401481164</v>
      </c>
      <c r="E40" s="31" t="str">
        <f>IF(ISBLANK(Values!E39),"","EAN")</f>
        <v>EAN</v>
      </c>
      <c r="F40" s="28" t="str">
        <f>IF(ISBLANK(Values!E39),"",IF(Values!J39, SUBSTITUTE(Values!$B$1, "{language}", Values!H39) &amp; " " &amp;Values!$B$3, SUBSTITUTE(Values!$B$2, "{language}", Values!$H39) &amp; " " &amp;Values!$B$3))</f>
        <v>vervangend Lenovo T480s Regular black - SE/FI toetsenbord zonder achtergrondverlichting voor Lenovo Thinkpad T480s, T490, E490, L480, L490, L380, L390, L380 Yoga, L390 Yoga, E490, E480</v>
      </c>
      <c r="G40" s="32" t="str">
        <f>IF(ISBLANK(Values!E39),"",IF(Values!$B$20="PartialUpdate","","TellusRem"))</f>
        <v/>
      </c>
      <c r="H40" s="27" t="str">
        <f>IF(ISBLANK(Values!E39),"",Values!$B$16)</f>
        <v>computer-keyboards</v>
      </c>
      <c r="I40" s="27" t="str">
        <f>IF(ISBLANK(Values!E39),"","4730574031")</f>
        <v>4730574031</v>
      </c>
      <c r="J40" s="39" t="str">
        <f>IF(ISBLANK(Values!E39),"",Values!F39 )</f>
        <v>Lenovo T480s Regular black - SE/FI</v>
      </c>
      <c r="K40" s="29" t="str">
        <f>IF(IF(ISBLANK(Values!E39),"",IF(Values!J39, Values!$B$4, Values!$B$5))=0,"",IF(ISBLANK(Values!E39),"",IF(Values!J39, Values!$B$4, Values!$B$5)))</f>
        <v/>
      </c>
      <c r="L40" s="40">
        <f>IF(ISBLANK(Values!E39),"",IF($CO40="DEFAULT", Values!$B$18, ""))</f>
        <v>5</v>
      </c>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T490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Lenovo T480s Regular black - SE/FI zonder achtergrondverlichting.</v>
      </c>
      <c r="AM40" s="1" t="str">
        <f>SUBSTITUTE(IF(ISBLANK(Values!E39),"",Values!$B$27),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Lenovo T480s Regular black - SE/FI</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T480s Regular black - CH</v>
      </c>
      <c r="C41" s="32" t="str">
        <f>IF(ISBLANK(Values!E40),"","TellusRem")</f>
        <v>TellusRem</v>
      </c>
      <c r="D41" s="30">
        <f>IF(ISBLANK(Values!E40),"",Values!E40)</f>
        <v>5714401481171</v>
      </c>
      <c r="E41" s="31" t="str">
        <f>IF(ISBLANK(Values!E40),"","EAN")</f>
        <v>EAN</v>
      </c>
      <c r="F41" s="28" t="str">
        <f>IF(ISBLANK(Values!E40),"",IF(Values!J40, SUBSTITUTE(Values!$B$1, "{language}", Values!H40) &amp; " " &amp;Values!$B$3, SUBSTITUTE(Values!$B$2, "{language}", Values!$H40) &amp; " " &amp;Values!$B$3))</f>
        <v>vervangend Lenovo T480s Regular black - CH toetsenbord zonder achtergrondverlichting voor Lenovo Thinkpad T480s, T490, E490, L480, L490, L380, L390, L380 Yoga, L390 Yoga, E490, E480</v>
      </c>
      <c r="G41" s="32" t="str">
        <f>IF(ISBLANK(Values!E40),"",IF(Values!$B$20="PartialUpdate","","TellusRem"))</f>
        <v/>
      </c>
      <c r="H41" s="27" t="str">
        <f>IF(ISBLANK(Values!E40),"",Values!$B$16)</f>
        <v>computer-keyboards</v>
      </c>
      <c r="I41" s="27" t="str">
        <f>IF(ISBLANK(Values!E40),"","4730574031")</f>
        <v>4730574031</v>
      </c>
      <c r="J41" s="39" t="str">
        <f>IF(ISBLANK(Values!E40),"",Values!F40 )</f>
        <v>Lenovo T480s Regular black - CH</v>
      </c>
      <c r="K41" s="29" t="str">
        <f>IF(IF(ISBLANK(Values!E40),"",IF(Values!J40, Values!$B$4, Values!$B$5))=0,"",IF(ISBLANK(Values!E40),"",IF(Values!J40, Values!$B$4, Values!$B$5)))</f>
        <v/>
      </c>
      <c r="L41" s="40">
        <f>IF(ISBLANK(Values!E40),"",IF($CO41="DEFAULT", Values!$B$18, ""))</f>
        <v>5</v>
      </c>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T490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Lenovo T480s Regular black - CH zonder achtergrondverlichting.</v>
      </c>
      <c r="AM41" s="1" t="str">
        <f>SUBSTITUTE(IF(ISBLANK(Values!E40),"",Values!$B$27),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Lenovo T480s Regular black - 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T480s Regular black - US INT</v>
      </c>
      <c r="C42" s="32" t="str">
        <f>IF(ISBLANK(Values!E41),"","TellusRem")</f>
        <v>TellusRem</v>
      </c>
      <c r="D42" s="30">
        <f>IF(ISBLANK(Values!E41),"",Values!E41)</f>
        <v>5714401481188</v>
      </c>
      <c r="E42" s="31" t="str">
        <f>IF(ISBLANK(Values!E41),"","EAN")</f>
        <v>EAN</v>
      </c>
      <c r="F42" s="28" t="str">
        <f>IF(ISBLANK(Values!E41),"",IF(Values!J41, SUBSTITUTE(Values!$B$1, "{language}", Values!H41) &amp; " " &amp;Values!$B$3, SUBSTITUTE(Values!$B$2, "{language}", Values!$H41) &amp; " " &amp;Values!$B$3))</f>
        <v>vervangend Lenovo T480s Regular black - US INT toetsenbord zonder achtergrondverlichting voor Lenovo Thinkpad T480s, T490, E490, L480, L490, L380, L390, L380 Yoga, L390 Yoga, E490, E480</v>
      </c>
      <c r="G42" s="32" t="str">
        <f>IF(ISBLANK(Values!E41),"",IF(Values!$B$20="PartialUpdate","","TellusRem"))</f>
        <v/>
      </c>
      <c r="H42" s="27" t="str">
        <f>IF(ISBLANK(Values!E41),"",Values!$B$16)</f>
        <v>computer-keyboards</v>
      </c>
      <c r="I42" s="27" t="str">
        <f>IF(ISBLANK(Values!E41),"","4730574031")</f>
        <v>4730574031</v>
      </c>
      <c r="J42" s="39" t="str">
        <f>IF(ISBLANK(Values!E41),"",Values!F41 )</f>
        <v>Lenovo T480s Regular black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2" t="str">
        <f>IF(ISBLANK(Values!E41),"","Child")</f>
        <v>Child</v>
      </c>
      <c r="X42" s="32" t="str">
        <f>IF(ISBLANK(Values!E41),"",Values!$B$13)</f>
        <v>Lenovo T490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Lenovo T480s Regular black - US INT zonder achtergrondverlichting.</v>
      </c>
      <c r="AM42" s="1" t="str">
        <f>SUBSTITUTE(IF(ISBLANK(Values!E41),"",Values!$B$27),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2" s="28" t="str">
        <f>IF(ISBLANK(Values!E41),"",Values!H41)</f>
        <v>Lenovo T480s Regular black - US INT</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computercomponent</v>
      </c>
      <c r="B43" s="38" t="str">
        <f>IF(ISBLANK(Values!E42),"",Values!F42)</f>
        <v>Lenovo T480s Regular black - RUS</v>
      </c>
      <c r="C43" s="32" t="str">
        <f>IF(ISBLANK(Values!E42),"","TellusRem")</f>
        <v>TellusRem</v>
      </c>
      <c r="D43" s="30">
        <f>IF(ISBLANK(Values!E42),"",Values!E42)</f>
        <v>5714401481195</v>
      </c>
      <c r="E43" s="31" t="str">
        <f>IF(ISBLANK(Values!E42),"","EAN")</f>
        <v>EAN</v>
      </c>
      <c r="F43" s="28" t="str">
        <f>IF(ISBLANK(Values!E42),"",IF(Values!J42, SUBSTITUTE(Values!$B$1, "{language}", Values!H42) &amp; " " &amp;Values!$B$3, SUBSTITUTE(Values!$B$2, "{language}", Values!$H42) &amp; " " &amp;Values!$B$3))</f>
        <v>vervangend Lenovo T480s Regular black - RUS toetsenbord zonder achtergrondverlichting voor Lenovo Thinkpad T480s, T490, E490, L480, L490, L380, L390, L380 Yoga, L390 Yoga, E490, E480</v>
      </c>
      <c r="G43" s="32" t="str">
        <f>IF(ISBLANK(Values!E42),"",IF(Values!$B$20="PartialUpdate","","TellusRem"))</f>
        <v/>
      </c>
      <c r="H43" s="27" t="str">
        <f>IF(ISBLANK(Values!E42),"",Values!$B$16)</f>
        <v>computer-keyboards</v>
      </c>
      <c r="I43" s="27" t="str">
        <f>IF(ISBLANK(Values!E42),"","4730574031")</f>
        <v>4730574031</v>
      </c>
      <c r="J43" s="39" t="str">
        <f>IF(ISBLANK(Values!E42),"",Values!F42 )</f>
        <v>Lenovo T480s Regular black - RUS</v>
      </c>
      <c r="K43" s="29" t="str">
        <f>IF(IF(ISBLANK(Values!E42),"",IF(Values!J42, Values!$B$4, Values!$B$5))=0,"",IF(ISBLANK(Values!E42),"",IF(Values!J42, Values!$B$4, Values!$B$5)))</f>
        <v/>
      </c>
      <c r="L43" s="40">
        <f>IF(ISBLANK(Values!E42),"",IF($CO43="DEFAULT", Values!$B$18, ""))</f>
        <v>5</v>
      </c>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T490 Parent</v>
      </c>
      <c r="Y43" s="39" t="str">
        <f>IF(ISBLANK(Values!E42),"","Size-Color")</f>
        <v>Size-Color</v>
      </c>
      <c r="Z43" s="32" t="str">
        <f>IF(ISBLANK(Values!E42),"","variation")</f>
        <v>variation</v>
      </c>
      <c r="AA43" s="36"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Lenovo T480s Regular black - RUS zonder achtergrondverlichting.</v>
      </c>
      <c r="AM43" s="1" t="str">
        <f>SUBSTITUTE(IF(ISBLANK(Values!E42),"",Values!$B$27),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3" s="28" t="str">
        <f>IF(ISBLANK(Values!E42),"",Values!H42)</f>
        <v>Lenovo T480s Regular black - RUS</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computercomponent</v>
      </c>
      <c r="B44" s="38" t="str">
        <f>IF(ISBLANK(Values!E43),"",Values!F43)</f>
        <v>Lenovo T480s Regular black - US</v>
      </c>
      <c r="C44" s="32" t="str">
        <f>IF(ISBLANK(Values!E43),"","TellusRem")</f>
        <v>TellusRem</v>
      </c>
      <c r="D44" s="30">
        <f>IF(ISBLANK(Values!E43),"",Values!E43)</f>
        <v>5714401481201</v>
      </c>
      <c r="E44" s="31" t="str">
        <f>IF(ISBLANK(Values!E43),"","EAN")</f>
        <v>EAN</v>
      </c>
      <c r="F44" s="28" t="str">
        <f>IF(ISBLANK(Values!E43),"",IF(Values!J43, SUBSTITUTE(Values!$B$1, "{language}", Values!H43) &amp; " " &amp;Values!$B$3, SUBSTITUTE(Values!$B$2, "{language}", Values!$H43) &amp; " " &amp;Values!$B$3))</f>
        <v>vervangend Lenovo T480s Regular black - US toetsenbord zonder achtergrondverlichting voor Lenovo Thinkpad T480s, T490, E490, L480, L490, L380, L390, L380 Yoga, L390 Yoga, E490, E480</v>
      </c>
      <c r="G44" s="32" t="str">
        <f>IF(ISBLANK(Values!E43),"",IF(Values!$B$20="PartialUpdate","","TellusRem"))</f>
        <v/>
      </c>
      <c r="H44" s="27" t="str">
        <f>IF(ISBLANK(Values!E43),"",Values!$B$16)</f>
        <v>computer-keyboards</v>
      </c>
      <c r="I44" s="27" t="str">
        <f>IF(ISBLANK(Values!E43),"","4730574031")</f>
        <v>4730574031</v>
      </c>
      <c r="J44" s="39" t="str">
        <f>IF(ISBLANK(Values!E43),"",Values!F43 )</f>
        <v>Lenovo T480s Regular black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2" t="str">
        <f>IF(ISBLANK(Values!E43),"","Child")</f>
        <v>Child</v>
      </c>
      <c r="X44" s="32" t="str">
        <f>IF(ISBLANK(Values!E43),"",Values!$B$13)</f>
        <v>Lenovo T490 Parent</v>
      </c>
      <c r="Y44" s="39" t="str">
        <f>IF(ISBLANK(Values!E43),"","Size-Color")</f>
        <v>Size-Color</v>
      </c>
      <c r="Z44" s="32" t="str">
        <f>IF(ISBLANK(Values!E43),"","variation")</f>
        <v>variation</v>
      </c>
      <c r="AA44" s="36"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Lenovo T480s Regular black - US zonder achtergrondverlichting.</v>
      </c>
      <c r="AM44" s="1" t="str">
        <f>SUBSTITUTE(IF(ISBLANK(Values!E43),"",Values!$B$27),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4" s="28" t="str">
        <f>IF(ISBLANK(Values!E43),"",Values!H43)</f>
        <v>Lenovo T480s Regular black - 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computercomponent</v>
      </c>
      <c r="B45" s="38" t="str">
        <f>IF(ISBLANK(Values!E44),"",Values!F44)</f>
        <v>Lenovo T480s silver - DE</v>
      </c>
      <c r="C45" s="32" t="str">
        <f>IF(ISBLANK(Values!E44),"","TellusRem")</f>
        <v>TellusRem</v>
      </c>
      <c r="D45" s="30">
        <f>IF(ISBLANK(Values!E44),"",Values!E44)</f>
        <v>5714401482017</v>
      </c>
      <c r="E45" s="31" t="str">
        <f>IF(ISBLANK(Values!E44),"","EAN")</f>
        <v>EAN</v>
      </c>
      <c r="F45" s="28" t="str">
        <f>IF(ISBLANK(Values!E44),"",IF(Values!J44, SUBSTITUTE(Values!$B$1, "{language}", Values!H44) &amp; " " &amp;Values!$B$3, SUBSTITUTE(Values!$B$2, "{language}", Values!$H44) &amp; " " &amp;Values!$B$3))</f>
        <v>vervangend Lenovo T480s silver - DE toetsenbord met achtergrondverlichting voor Lenovo Thinkpad T480s, T490, E490, L480, L490, L380, L390, L380 Yoga, L390 Yoga, E490, E480</v>
      </c>
      <c r="G45" s="32" t="str">
        <f>IF(ISBLANK(Values!E44),"",IF(Values!$B$20="PartialUpdate","","TellusRem"))</f>
        <v/>
      </c>
      <c r="H45" s="27" t="str">
        <f>IF(ISBLANK(Values!E44),"",Values!$B$16)</f>
        <v>computer-keyboards</v>
      </c>
      <c r="I45" s="27" t="str">
        <f>IF(ISBLANK(Values!E44),"","4730574031")</f>
        <v>4730574031</v>
      </c>
      <c r="J45" s="39" t="str">
        <f>IF(ISBLANK(Values!E44),"",Values!F44 )</f>
        <v>Lenovo T480s silver - DE</v>
      </c>
      <c r="K45" s="29" t="str">
        <f>IF(IF(ISBLANK(Values!E44),"",IF(Values!J44, Values!$B$4, Values!$B$5))=0,"",IF(ISBLANK(Values!E44),"",IF(Values!J44, Values!$B$4, Values!$B$5)))</f>
        <v/>
      </c>
      <c r="L45" s="40" t="str">
        <f>IF(ISBLANK(Values!E44),"",IF($CO45="DEFAULT", Values!$B$18, ""))</f>
        <v/>
      </c>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Child</v>
      </c>
      <c r="X45" s="32" t="str">
        <f>IF(ISBLANK(Values!E44),"",Values!$B$13)</f>
        <v>Lenovo T490 Parent</v>
      </c>
      <c r="Y45" s="39" t="str">
        <f>IF(ISBLANK(Values!E44),"","Size-Color")</f>
        <v>Size-Color</v>
      </c>
      <c r="Z45" s="32" t="str">
        <f>IF(ISBLANK(Values!E44),"","variation")</f>
        <v>variation</v>
      </c>
      <c r="AA45" s="36" t="str">
        <f>IF(ISBLANK(Values!E44),"",Values!$B$20)</f>
        <v>PartialUpdate</v>
      </c>
      <c r="AB45" s="1" t="str">
        <f>IF(ISBLANK(Values!E44),"",Values!$B$29)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5" s="41" t="str">
        <f>IF(ISBLANK(Values!E44),"",IF(Values!I44,Values!$B$23,Values!$B$33))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5" s="42" t="str">
        <f>IF(ISBLANK(Values!E44),"",Values!$B$24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5" s="1" t="str">
        <f>IF(ISBLANK(Values!E44),"",Values!$B$25)</f>
        <v xml:space="preserve">♻️ ECOFRIENDLY PRODUCT - Koop gerenoveerd, KOOP GROEN! Verminder meer dan 80% koolstofdioxide door onze refurbished toetsenborden te kopen, in vergelijking met het aanschaffen van een nieuw toetsenbord! </v>
      </c>
      <c r="AL45" s="1" t="str">
        <f>IF(ISBLANK(Values!E44),"",SUBSTITUTE(SUBSTITUTE(IF(Values!$J44, Values!$B$26, Values!$B$33), "{language}", Values!$H44), "{flag}", INDEX(options!$E$1:$E$20, Values!$V44)))</f>
        <v xml:space="preserve">👉 LAYOUT - 🇩🇪 Lenovo T480s silver - DE GEEN achtergrondverlichting. </v>
      </c>
      <c r="AM45" s="1" t="str">
        <f>SUBSTITUTE(IF(ISBLANK(Values!E44),"",Values!$B$27),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5" s="28" t="str">
        <f>IF(ISBLANK(Values!E44),"",Values!H44)</f>
        <v>Lenovo T480s silver - DE</v>
      </c>
      <c r="AV45" s="1" t="str">
        <f>IF(ISBLANK(Values!E44),"",IF(Values!J44,"Backlit", "Non-Backlit"))</f>
        <v>Backlit</v>
      </c>
      <c r="AW45"/>
      <c r="BE45" s="27" t="str">
        <f>IF(ISBLANK(Values!E44),"","Professional Audience")</f>
        <v>Professional Audience</v>
      </c>
      <c r="BF45" s="27" t="str">
        <f>IF(ISBLANK(Values!E44),"","Consumer Audience")</f>
        <v>Consumer Audience</v>
      </c>
      <c r="BG45" s="27" t="str">
        <f>IF(ISBLANK(Values!E44),"","Adults")</f>
        <v>Adults</v>
      </c>
      <c r="BH45" s="27"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5" s="1" t="str">
        <f>IF(ISBLANK(Values!E44),"","No")</f>
        <v>No</v>
      </c>
      <c r="DA45" s="1" t="str">
        <f>IF(ISBLANK(Values!E44),"","No")</f>
        <v>No</v>
      </c>
      <c r="DO45" s="27" t="str">
        <f>IF(ISBLANK(Values!E44),"","Parts")</f>
        <v>Parts</v>
      </c>
      <c r="DP45" s="27" t="str">
        <f>IF(ISBLANK(Values!E44),"",Values!$B$31)</f>
        <v>6 maanden garantie na leverdatum. In geval van een storing in het toetsenbord wordt een nieuwe eenheid of een reserveonderdeel voor het toetsenbord van het product verzonden. In geval van sortering van voorraad wordt een volledige terugbetaling verleend.</v>
      </c>
      <c r="DS45" s="31"/>
      <c r="DY45" t="str">
        <f>IF(ISBLANK(Values!$E44), "", "not_applicable")</f>
        <v>not_applicable</v>
      </c>
      <c r="DZ45" s="31"/>
      <c r="EA45" s="31"/>
      <c r="EB45" s="31"/>
      <c r="EC45" s="31"/>
      <c r="EI45" s="1" t="str">
        <f>IF(ISBLANK(Values!E44),"",Values!$B$31)</f>
        <v>6 maanden garantie na leverdatum. In geval van een storing in het toetsenbord wordt een nieuwe eenheid of een reserveonderdeel voor het toetsenbord van het product verzonden. In geval van sortering van voorraad wordt een volledige terugbetaling verleend.</v>
      </c>
      <c r="ES45" s="1" t="str">
        <f>IF(ISBLANK(Values!E44),"","Amazon Tellus UPS")</f>
        <v>Amazon Tellus UPS</v>
      </c>
      <c r="EV45" s="3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computercomponent</v>
      </c>
      <c r="B46" s="38" t="str">
        <f>IF(ISBLANK(Values!E45),"",Values!F45)</f>
        <v>Lenovo T480s silver - FR</v>
      </c>
      <c r="C46" s="32" t="str">
        <f>IF(ISBLANK(Values!E45),"","TellusRem")</f>
        <v>TellusRem</v>
      </c>
      <c r="D46" s="30">
        <f>IF(ISBLANK(Values!E45),"",Values!E45)</f>
        <v>5714401482024</v>
      </c>
      <c r="E46" s="31" t="str">
        <f>IF(ISBLANK(Values!E45),"","EAN")</f>
        <v>EAN</v>
      </c>
      <c r="F46" s="28" t="str">
        <f>IF(ISBLANK(Values!E45),"",IF(Values!J45, SUBSTITUTE(Values!$B$1, "{language}", Values!H45) &amp; " " &amp;Values!$B$3, SUBSTITUTE(Values!$B$2, "{language}", Values!$H45) &amp; " " &amp;Values!$B$3))</f>
        <v>vervangend Lenovo T480s silver - FR toetsenbord met achtergrondverlichting voor Lenovo Thinkpad T480s, T490, E490, L480, L490, L380, L390, L380 Yoga, L390 Yoga, E490, E480</v>
      </c>
      <c r="G46" s="32" t="str">
        <f>IF(ISBLANK(Values!E45),"",IF(Values!$B$20="PartialUpdate","","TellusRem"))</f>
        <v/>
      </c>
      <c r="H46" s="27" t="str">
        <f>IF(ISBLANK(Values!E45),"",Values!$B$16)</f>
        <v>computer-keyboards</v>
      </c>
      <c r="I46" s="27" t="str">
        <f>IF(ISBLANK(Values!E45),"","4730574031")</f>
        <v>4730574031</v>
      </c>
      <c r="J46" s="39" t="str">
        <f>IF(ISBLANK(Values!E45),"",Values!F45 )</f>
        <v>Lenovo T480s silver - FR</v>
      </c>
      <c r="K46" s="29" t="str">
        <f>IF(IF(ISBLANK(Values!E45),"",IF(Values!J45, Values!$B$4, Values!$B$5))=0,"",IF(ISBLANK(Values!E45),"",IF(Values!J45, Values!$B$4, Values!$B$5)))</f>
        <v/>
      </c>
      <c r="L46" s="40" t="str">
        <f>IF(ISBLANK(Values!E45),"",IF($CO46="DEFAULT", Values!$B$18, ""))</f>
        <v/>
      </c>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Child</v>
      </c>
      <c r="X46" s="32" t="str">
        <f>IF(ISBLANK(Values!E45),"",Values!$B$13)</f>
        <v>Lenovo T490 Parent</v>
      </c>
      <c r="Y46" s="39" t="str">
        <f>IF(ISBLANK(Values!E45),"","Size-Color")</f>
        <v>Size-Color</v>
      </c>
      <c r="Z46" s="32" t="str">
        <f>IF(ISBLANK(Values!E45),"","variation")</f>
        <v>variation</v>
      </c>
      <c r="AA46" s="36" t="str">
        <f>IF(ISBLANK(Values!E45),"",Values!$B$20)</f>
        <v>PartialUpdate</v>
      </c>
      <c r="AB46" s="1" t="str">
        <f>IF(ISBLANK(Values!E45),"",Values!$B$29)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6" s="41" t="str">
        <f>IF(ISBLANK(Values!E45),"",IF(Values!I45,Values!$B$23,Values!$B$33))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6" s="42" t="str">
        <f>IF(ISBLANK(Values!E45),"",Values!$B$24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6" s="1" t="str">
        <f>IF(ISBLANK(Values!E45),"",Values!$B$25)</f>
        <v xml:space="preserve">♻️ ECOFRIENDLY PRODUCT - Koop gerenoveerd, KOOP GROEN! Verminder meer dan 80% koolstofdioxide door onze refurbished toetsenborden te kopen, in vergelijking met het aanschaffen van een nieuw toetsenbord! </v>
      </c>
      <c r="AL46" s="1" t="str">
        <f>IF(ISBLANK(Values!E45),"",SUBSTITUTE(SUBSTITUTE(IF(Values!$J45, Values!$B$26, Values!$B$33), "{language}", Values!$H45), "{flag}", INDEX(options!$E$1:$E$20, Values!$V45)))</f>
        <v xml:space="preserve">👉 LAYOUT - 🇫🇷 Lenovo T480s silver - FR GEEN achtergrondverlichting. </v>
      </c>
      <c r="AM46" s="1" t="str">
        <f>SUBSTITUTE(IF(ISBLANK(Values!E45),"",Values!$B$27),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6" s="28" t="str">
        <f>IF(ISBLANK(Values!E45),"",Values!H45)</f>
        <v>Lenovo T480s silver - FR</v>
      </c>
      <c r="AV46" s="1" t="str">
        <f>IF(ISBLANK(Values!E45),"",IF(Values!J45,"Backlit", "Non-Backlit"))</f>
        <v>Backlit</v>
      </c>
      <c r="AW46"/>
      <c r="BE46" s="27" t="str">
        <f>IF(ISBLANK(Values!E45),"","Professional Audience")</f>
        <v>Professional Audience</v>
      </c>
      <c r="BF46" s="27" t="str">
        <f>IF(ISBLANK(Values!E45),"","Consumer Audience")</f>
        <v>Consumer Audience</v>
      </c>
      <c r="BG46" s="27" t="str">
        <f>IF(ISBLANK(Values!E45),"","Adults")</f>
        <v>Adults</v>
      </c>
      <c r="BH46" s="27"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6" s="1" t="str">
        <f>IF(ISBLANK(Values!E45),"","No")</f>
        <v>No</v>
      </c>
      <c r="DA46" s="1" t="str">
        <f>IF(ISBLANK(Values!E45),"","No")</f>
        <v>No</v>
      </c>
      <c r="DO46" s="27" t="str">
        <f>IF(ISBLANK(Values!E45),"","Parts")</f>
        <v>Parts</v>
      </c>
      <c r="DP46" s="27" t="str">
        <f>IF(ISBLANK(Values!E45),"",Values!$B$31)</f>
        <v>6 maanden garantie na leverdatum. In geval van een storing in het toetsenbord wordt een nieuwe eenheid of een reserveonderdeel voor het toetsenbord van het product verzonden. In geval van sortering van voorraad wordt een volledige terugbetaling verleend.</v>
      </c>
      <c r="DS46" s="31"/>
      <c r="DY46" t="str">
        <f>IF(ISBLANK(Values!$E45), "", "not_applicable")</f>
        <v>not_applicable</v>
      </c>
      <c r="DZ46" s="31"/>
      <c r="EA46" s="31"/>
      <c r="EB46" s="31"/>
      <c r="EC46" s="31"/>
      <c r="EI46" s="1" t="str">
        <f>IF(ISBLANK(Values!E45),"",Values!$B$31)</f>
        <v>6 maanden garantie na leverdatum. In geval van een storing in het toetsenbord wordt een nieuwe eenheid of een reserveonderdeel voor het toetsenbord van het product verzonden. In geval van sortering van voorraad wordt een volledige terugbetaling verleend.</v>
      </c>
      <c r="ES46" s="1" t="str">
        <f>IF(ISBLANK(Values!E45),"","Amazon Tellus UPS")</f>
        <v>Amazon Tellus UPS</v>
      </c>
      <c r="EV46" s="3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computercomponent</v>
      </c>
      <c r="B47" s="38" t="str">
        <f>IF(ISBLANK(Values!E46),"",Values!F46)</f>
        <v>Lenovo T480s silver - IT</v>
      </c>
      <c r="C47" s="32" t="str">
        <f>IF(ISBLANK(Values!E46),"","TellusRem")</f>
        <v>TellusRem</v>
      </c>
      <c r="D47" s="30">
        <f>IF(ISBLANK(Values!E46),"",Values!E46)</f>
        <v>5714401482031</v>
      </c>
      <c r="E47" s="31" t="str">
        <f>IF(ISBLANK(Values!E46),"","EAN")</f>
        <v>EAN</v>
      </c>
      <c r="F47" s="28" t="str">
        <f>IF(ISBLANK(Values!E46),"",IF(Values!J46, SUBSTITUTE(Values!$B$1, "{language}", Values!H46) &amp; " " &amp;Values!$B$3, SUBSTITUTE(Values!$B$2, "{language}", Values!$H46) &amp; " " &amp;Values!$B$3))</f>
        <v>vervangend Lenovo T480s silver - IT toetsenbord met achtergrondverlichting voor Lenovo Thinkpad T480s, T490, E490, L480, L490, L380, L390, L380 Yoga, L390 Yoga, E490, E480</v>
      </c>
      <c r="G47" s="32" t="str">
        <f>IF(ISBLANK(Values!E46),"",IF(Values!$B$20="PartialUpdate","","TellusRem"))</f>
        <v/>
      </c>
      <c r="H47" s="27" t="str">
        <f>IF(ISBLANK(Values!E46),"",Values!$B$16)</f>
        <v>computer-keyboards</v>
      </c>
      <c r="I47" s="27" t="str">
        <f>IF(ISBLANK(Values!E46),"","4730574031")</f>
        <v>4730574031</v>
      </c>
      <c r="J47" s="39" t="str">
        <f>IF(ISBLANK(Values!E46),"",Values!F46 )</f>
        <v>Lenovo T480s silver - IT</v>
      </c>
      <c r="K47" s="29" t="str">
        <f>IF(IF(ISBLANK(Values!E46),"",IF(Values!J46, Values!$B$4, Values!$B$5))=0,"",IF(ISBLANK(Values!E46),"",IF(Values!J46, Values!$B$4, Values!$B$5)))</f>
        <v/>
      </c>
      <c r="L47" s="40" t="str">
        <f>IF(ISBLANK(Values!E46),"",IF($CO47="DEFAULT", Values!$B$18, ""))</f>
        <v/>
      </c>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Child</v>
      </c>
      <c r="X47" s="32" t="str">
        <f>IF(ISBLANK(Values!E46),"",Values!$B$13)</f>
        <v>Lenovo T490 Parent</v>
      </c>
      <c r="Y47" s="39" t="str">
        <f>IF(ISBLANK(Values!E46),"","Size-Color")</f>
        <v>Size-Color</v>
      </c>
      <c r="Z47" s="32" t="str">
        <f>IF(ISBLANK(Values!E46),"","variation")</f>
        <v>variation</v>
      </c>
      <c r="AA47" s="36" t="str">
        <f>IF(ISBLANK(Values!E46),"",Values!$B$20)</f>
        <v>PartialUpdate</v>
      </c>
      <c r="AB47" s="1" t="str">
        <f>IF(ISBLANK(Values!E46),"",Values!$B$29)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7" s="41" t="str">
        <f>IF(ISBLANK(Values!E46),"",IF(Values!I46,Values!$B$23,Values!$B$33))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7" s="42" t="str">
        <f>IF(ISBLANK(Values!E46),"",Values!$B$24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7" s="1" t="str">
        <f>IF(ISBLANK(Values!E46),"",Values!$B$25)</f>
        <v xml:space="preserve">♻️ ECOFRIENDLY PRODUCT - Koop gerenoveerd, KOOP GROEN! Verminder meer dan 80% koolstofdioxide door onze refurbished toetsenborden te kopen, in vergelijking met het aanschaffen van een nieuw toetsenbord! </v>
      </c>
      <c r="AL47" s="1" t="str">
        <f>IF(ISBLANK(Values!E46),"",SUBSTITUTE(SUBSTITUTE(IF(Values!$J46, Values!$B$26, Values!$B$33), "{language}", Values!$H46), "{flag}", INDEX(options!$E$1:$E$20, Values!$V46)))</f>
        <v xml:space="preserve">👉 LAYOUT - 🇮🇹 Lenovo T480s silver - IT GEEN achtergrondverlichting. </v>
      </c>
      <c r="AM47" s="1" t="str">
        <f>SUBSTITUTE(IF(ISBLANK(Values!E46),"",Values!$B$27),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7" s="28" t="str">
        <f>IF(ISBLANK(Values!E46),"",Values!H46)</f>
        <v>Lenovo T480s silver - IT</v>
      </c>
      <c r="AV47" s="1" t="str">
        <f>IF(ISBLANK(Values!E46),"",IF(Values!J46,"Backlit", "Non-Backlit"))</f>
        <v>Backlit</v>
      </c>
      <c r="AW47"/>
      <c r="BE47" s="27" t="str">
        <f>IF(ISBLANK(Values!E46),"","Professional Audience")</f>
        <v>Professional Audience</v>
      </c>
      <c r="BF47" s="27" t="str">
        <f>IF(ISBLANK(Values!E46),"","Consumer Audience")</f>
        <v>Consumer Audience</v>
      </c>
      <c r="BG47" s="27" t="str">
        <f>IF(ISBLANK(Values!E46),"","Adults")</f>
        <v>Adults</v>
      </c>
      <c r="BH47" s="27"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7" s="1" t="str">
        <f>IF(ISBLANK(Values!E46),"","No")</f>
        <v>No</v>
      </c>
      <c r="DA47" s="1" t="str">
        <f>IF(ISBLANK(Values!E46),"","No")</f>
        <v>No</v>
      </c>
      <c r="DO47" s="27" t="str">
        <f>IF(ISBLANK(Values!E46),"","Parts")</f>
        <v>Parts</v>
      </c>
      <c r="DP47" s="27" t="str">
        <f>IF(ISBLANK(Values!E46),"",Values!$B$31)</f>
        <v>6 maanden garantie na leverdatum. In geval van een storing in het toetsenbord wordt een nieuwe eenheid of een reserveonderdeel voor het toetsenbord van het product verzonden. In geval van sortering van voorraad wordt een volledige terugbetaling verleend.</v>
      </c>
      <c r="DS47" s="31"/>
      <c r="DY47" t="str">
        <f>IF(ISBLANK(Values!$E46), "", "not_applicable")</f>
        <v>not_applicable</v>
      </c>
      <c r="DZ47" s="31"/>
      <c r="EA47" s="31"/>
      <c r="EB47" s="31"/>
      <c r="EC47" s="31"/>
      <c r="EI47" s="1" t="str">
        <f>IF(ISBLANK(Values!E46),"",Values!$B$31)</f>
        <v>6 maanden garantie na leverdatum. In geval van een storing in het toetsenbord wordt een nieuwe eenheid of een reserveonderdeel voor het toetsenbord van het product verzonden. In geval van sortering van voorraad wordt een volledige terugbetaling verleend.</v>
      </c>
      <c r="ES47" s="1" t="str">
        <f>IF(ISBLANK(Values!E46),"","Amazon Tellus UPS")</f>
        <v>Amazon Tellus UPS</v>
      </c>
      <c r="EV47" s="3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computercomponent</v>
      </c>
      <c r="B48" s="38" t="str">
        <f>IF(ISBLANK(Values!E47),"",Values!F47)</f>
        <v>Lenovo T480s silver - ES</v>
      </c>
      <c r="C48" s="32" t="str">
        <f>IF(ISBLANK(Values!E47),"","TellusRem")</f>
        <v>TellusRem</v>
      </c>
      <c r="D48" s="30">
        <f>IF(ISBLANK(Values!E47),"",Values!E47)</f>
        <v>5714401482048</v>
      </c>
      <c r="E48" s="31" t="str">
        <f>IF(ISBLANK(Values!E47),"","EAN")</f>
        <v>EAN</v>
      </c>
      <c r="F48" s="28" t="str">
        <f>IF(ISBLANK(Values!E47),"",IF(Values!J47, SUBSTITUTE(Values!$B$1, "{language}", Values!H47) &amp; " " &amp;Values!$B$3, SUBSTITUTE(Values!$B$2, "{language}", Values!$H47) &amp; " " &amp;Values!$B$3))</f>
        <v>vervangend Lenovo T480s silver - ES toetsenbord met achtergrondverlichting voor Lenovo Thinkpad T480s, T490, E490, L480, L490, L380, L390, L380 Yoga, L390 Yoga, E490, E480</v>
      </c>
      <c r="G48" s="32" t="str">
        <f>IF(ISBLANK(Values!E47),"",IF(Values!$B$20="PartialUpdate","","TellusRem"))</f>
        <v/>
      </c>
      <c r="H48" s="27" t="str">
        <f>IF(ISBLANK(Values!E47),"",Values!$B$16)</f>
        <v>computer-keyboards</v>
      </c>
      <c r="I48" s="27" t="str">
        <f>IF(ISBLANK(Values!E47),"","4730574031")</f>
        <v>4730574031</v>
      </c>
      <c r="J48" s="39" t="str">
        <f>IF(ISBLANK(Values!E47),"",Values!F47 )</f>
        <v>Lenovo T480s silver - ES</v>
      </c>
      <c r="K48" s="29" t="str">
        <f>IF(IF(ISBLANK(Values!E47),"",IF(Values!J47, Values!$B$4, Values!$B$5))=0,"",IF(ISBLANK(Values!E47),"",IF(Values!J47, Values!$B$4, Values!$B$5)))</f>
        <v/>
      </c>
      <c r="L48" s="40" t="str">
        <f>IF(ISBLANK(Values!E47),"",IF($CO48="DEFAULT", Values!$B$18, ""))</f>
        <v/>
      </c>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Child</v>
      </c>
      <c r="X48" s="32" t="str">
        <f>IF(ISBLANK(Values!E47),"",Values!$B$13)</f>
        <v>Lenovo T490 Parent</v>
      </c>
      <c r="Y48" s="39" t="str">
        <f>IF(ISBLANK(Values!E47),"","Size-Color")</f>
        <v>Size-Color</v>
      </c>
      <c r="Z48" s="32" t="str">
        <f>IF(ISBLANK(Values!E47),"","variation")</f>
        <v>variation</v>
      </c>
      <c r="AA48" s="36" t="str">
        <f>IF(ISBLANK(Values!E47),"",Values!$B$20)</f>
        <v>PartialUpdate</v>
      </c>
      <c r="AB48" s="1" t="str">
        <f>IF(ISBLANK(Values!E47),"",Values!$B$29)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8" s="41" t="str">
        <f>IF(ISBLANK(Values!E47),"",IF(Values!I47,Values!$B$23,Values!$B$33))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8" s="42" t="str">
        <f>IF(ISBLANK(Values!E47),"",Values!$B$24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8" s="1" t="str">
        <f>IF(ISBLANK(Values!E47),"",Values!$B$25)</f>
        <v xml:space="preserve">♻️ ECOFRIENDLY PRODUCT - Koop gerenoveerd, KOOP GROEN! Verminder meer dan 80% koolstofdioxide door onze refurbished toetsenborden te kopen, in vergelijking met het aanschaffen van een nieuw toetsenbord! </v>
      </c>
      <c r="AL48" s="1" t="str">
        <f>IF(ISBLANK(Values!E47),"",SUBSTITUTE(SUBSTITUTE(IF(Values!$J47, Values!$B$26, Values!$B$33), "{language}", Values!$H47), "{flag}", INDEX(options!$E$1:$E$20, Values!$V47)))</f>
        <v xml:space="preserve">👉 LAYOUT - 🇪🇸 Lenovo T480s silver - ES GEEN achtergrondverlichting. </v>
      </c>
      <c r="AM48" s="1" t="str">
        <f>SUBSTITUTE(IF(ISBLANK(Values!E47),"",Values!$B$27),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8" s="28" t="str">
        <f>IF(ISBLANK(Values!E47),"",Values!H47)</f>
        <v>Lenovo T480s silver - ES</v>
      </c>
      <c r="AV48" s="1" t="str">
        <f>IF(ISBLANK(Values!E47),"",IF(Values!J47,"Backlit", "Non-Backlit"))</f>
        <v>Backlit</v>
      </c>
      <c r="AW48"/>
      <c r="BE48" s="27" t="str">
        <f>IF(ISBLANK(Values!E47),"","Professional Audience")</f>
        <v>Professional Audience</v>
      </c>
      <c r="BF48" s="27" t="str">
        <f>IF(ISBLANK(Values!E47),"","Consumer Audience")</f>
        <v>Consumer Audience</v>
      </c>
      <c r="BG48" s="27" t="str">
        <f>IF(ISBLANK(Values!E47),"","Adults")</f>
        <v>Adults</v>
      </c>
      <c r="BH48" s="27"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8" s="1" t="str">
        <f>IF(ISBLANK(Values!E47),"","No")</f>
        <v>No</v>
      </c>
      <c r="DA48" s="1" t="str">
        <f>IF(ISBLANK(Values!E47),"","No")</f>
        <v>No</v>
      </c>
      <c r="DO48" s="27" t="str">
        <f>IF(ISBLANK(Values!E47),"","Parts")</f>
        <v>Parts</v>
      </c>
      <c r="DP48" s="27" t="str">
        <f>IF(ISBLANK(Values!E47),"",Values!$B$31)</f>
        <v>6 maanden garantie na leverdatum. In geval van een storing in het toetsenbord wordt een nieuwe eenheid of een reserveonderdeel voor het toetsenbord van het product verzonden. In geval van sortering van voorraad wordt een volledige terugbetaling verleend.</v>
      </c>
      <c r="DS48" s="31"/>
      <c r="DY48" t="str">
        <f>IF(ISBLANK(Values!$E47), "", "not_applicable")</f>
        <v>not_applicable</v>
      </c>
      <c r="DZ48" s="31"/>
      <c r="EA48" s="31"/>
      <c r="EB48" s="31"/>
      <c r="EC48" s="31"/>
      <c r="EI48" s="1" t="str">
        <f>IF(ISBLANK(Values!E47),"",Values!$B$31)</f>
        <v>6 maanden garantie na leverdatum. In geval van een storing in het toetsenbord wordt een nieuwe eenheid of een reserveonderdeel voor het toetsenbord van het product verzonden. In geval van sortering van voorraad wordt een volledige terugbetaling verleend.</v>
      </c>
      <c r="ES48" s="1" t="str">
        <f>IF(ISBLANK(Values!E47),"","Amazon Tellus UPS")</f>
        <v>Amazon Tellus UPS</v>
      </c>
      <c r="EV48" s="3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computercomponent</v>
      </c>
      <c r="B49" s="38" t="str">
        <f>IF(ISBLANK(Values!E48),"",Values!F48)</f>
        <v>Lenovo T480s silver - UK</v>
      </c>
      <c r="C49" s="32" t="str">
        <f>IF(ISBLANK(Values!E48),"","TellusRem")</f>
        <v>TellusRem</v>
      </c>
      <c r="D49" s="30">
        <f>IF(ISBLANK(Values!E48),"",Values!E48)</f>
        <v>5714401482055</v>
      </c>
      <c r="E49" s="31" t="str">
        <f>IF(ISBLANK(Values!E48),"","EAN")</f>
        <v>EAN</v>
      </c>
      <c r="F49" s="28" t="str">
        <f>IF(ISBLANK(Values!E48),"",IF(Values!J48, SUBSTITUTE(Values!$B$1, "{language}", Values!H48) &amp; " " &amp;Values!$B$3, SUBSTITUTE(Values!$B$2, "{language}", Values!$H48) &amp; " " &amp;Values!$B$3))</f>
        <v>vervangend Lenovo T480s silver - UK toetsenbord met achtergrondverlichting voor Lenovo Thinkpad T480s, T490, E490, L480, L490, L380, L390, L380 Yoga, L390 Yoga, E490, E480</v>
      </c>
      <c r="G49" s="32" t="str">
        <f>IF(ISBLANK(Values!E48),"",IF(Values!$B$20="PartialUpdate","","TellusRem"))</f>
        <v/>
      </c>
      <c r="H49" s="27" t="str">
        <f>IF(ISBLANK(Values!E48),"",Values!$B$16)</f>
        <v>computer-keyboards</v>
      </c>
      <c r="I49" s="27" t="str">
        <f>IF(ISBLANK(Values!E48),"","4730574031")</f>
        <v>4730574031</v>
      </c>
      <c r="J49" s="39" t="str">
        <f>IF(ISBLANK(Values!E48),"",Values!F48 )</f>
        <v>Lenovo T480s silver - UK</v>
      </c>
      <c r="K49" s="29" t="str">
        <f>IF(IF(ISBLANK(Values!E48),"",IF(Values!J48, Values!$B$4, Values!$B$5))=0,"",IF(ISBLANK(Values!E48),"",IF(Values!J48, Values!$B$4, Values!$B$5)))</f>
        <v/>
      </c>
      <c r="L49" s="40" t="str">
        <f>IF(ISBLANK(Values!E48),"",IF($CO49="DEFAULT", Values!$B$18, ""))</f>
        <v/>
      </c>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Child</v>
      </c>
      <c r="X49" s="32" t="str">
        <f>IF(ISBLANK(Values!E48),"",Values!$B$13)</f>
        <v>Lenovo T490 Parent</v>
      </c>
      <c r="Y49" s="39" t="str">
        <f>IF(ISBLANK(Values!E48),"","Size-Color")</f>
        <v>Size-Color</v>
      </c>
      <c r="Z49" s="32" t="str">
        <f>IF(ISBLANK(Values!E48),"","variation")</f>
        <v>variation</v>
      </c>
      <c r="AA49" s="36" t="str">
        <f>IF(ISBLANK(Values!E48),"",Values!$B$20)</f>
        <v>PartialUpdate</v>
      </c>
      <c r="AB49" s="1" t="str">
        <f>IF(ISBLANK(Values!E48),"",Values!$B$29)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9" s="41" t="str">
        <f>IF(ISBLANK(Values!E48),"",IF(Values!I48,Values!$B$23,Values!$B$33))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9" s="42" t="str">
        <f>IF(ISBLANK(Values!E48),"",Values!$B$24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9" s="1" t="str">
        <f>IF(ISBLANK(Values!E48),"",Values!$B$25)</f>
        <v xml:space="preserve">♻️ ECOFRIENDLY PRODUCT - Koop gerenoveerd, KOOP GROEN! Verminder meer dan 80% koolstofdioxide door onze refurbished toetsenborden te kopen, in vergelijking met het aanschaffen van een nieuw toetsenbord! </v>
      </c>
      <c r="AL49" s="1" t="str">
        <f>IF(ISBLANK(Values!E48),"",SUBSTITUTE(SUBSTITUTE(IF(Values!$J48, Values!$B$26, Values!$B$33), "{language}", Values!$H48), "{flag}", INDEX(options!$E$1:$E$20, Values!$V48)))</f>
        <v xml:space="preserve">👉 LAYOUT - 🇬🇧 Lenovo T480s silver - UK GEEN achtergrondverlichting. </v>
      </c>
      <c r="AM49" s="1" t="str">
        <f>SUBSTITUTE(IF(ISBLANK(Values!E48),"",Values!$B$27),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9" s="28" t="str">
        <f>IF(ISBLANK(Values!E48),"",Values!H48)</f>
        <v>Lenovo T480s silver - UK</v>
      </c>
      <c r="AV49" s="1" t="str">
        <f>IF(ISBLANK(Values!E48),"",IF(Values!J48,"Backlit", "Non-Backlit"))</f>
        <v>Backlit</v>
      </c>
      <c r="AW49"/>
      <c r="BE49" s="27" t="str">
        <f>IF(ISBLANK(Values!E48),"","Professional Audience")</f>
        <v>Professional Audience</v>
      </c>
      <c r="BF49" s="27" t="str">
        <f>IF(ISBLANK(Values!E48),"","Consumer Audience")</f>
        <v>Consumer Audience</v>
      </c>
      <c r="BG49" s="27" t="str">
        <f>IF(ISBLANK(Values!E48),"","Adults")</f>
        <v>Adults</v>
      </c>
      <c r="BH49" s="27"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9" s="1" t="str">
        <f>IF(ISBLANK(Values!E48),"","No")</f>
        <v>No</v>
      </c>
      <c r="DA49" s="1" t="str">
        <f>IF(ISBLANK(Values!E48),"","No")</f>
        <v>No</v>
      </c>
      <c r="DO49" s="27" t="str">
        <f>IF(ISBLANK(Values!E48),"","Parts")</f>
        <v>Parts</v>
      </c>
      <c r="DP49" s="27" t="str">
        <f>IF(ISBLANK(Values!E48),"",Values!$B$31)</f>
        <v>6 maanden garantie na leverdatum. In geval van een storing in het toetsenbord wordt een nieuwe eenheid of een reserveonderdeel voor het toetsenbord van het product verzonden. In geval van sortering van voorraad wordt een volledige terugbetaling verleend.</v>
      </c>
      <c r="DS49" s="31"/>
      <c r="DY49" t="str">
        <f>IF(ISBLANK(Values!$E48), "", "not_applicable")</f>
        <v>not_applicable</v>
      </c>
      <c r="DZ49" s="31"/>
      <c r="EA49" s="31"/>
      <c r="EB49" s="31"/>
      <c r="EC49" s="31"/>
      <c r="EI49" s="1" t="str">
        <f>IF(ISBLANK(Values!E48),"",Values!$B$31)</f>
        <v>6 maanden garantie na leverdatum. In geval van een storing in het toetsenbord wordt een nieuwe eenheid of een reserveonderdeel voor het toetsenbord van het product verzonden. In geval van sortering van voorraad wordt een volledige terugbetaling verleend.</v>
      </c>
      <c r="ES49" s="1" t="str">
        <f>IF(ISBLANK(Values!E48),"","Amazon Tellus UPS")</f>
        <v>Amazon Tellus UPS</v>
      </c>
      <c r="EV49" s="3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computercomponent</v>
      </c>
      <c r="B50" s="38" t="str">
        <f>IF(ISBLANK(Values!E49),"",Values!F49)</f>
        <v>Lenovo T480s silver - NOR</v>
      </c>
      <c r="C50" s="32" t="str">
        <f>IF(ISBLANK(Values!E49),"","TellusRem")</f>
        <v>TellusRem</v>
      </c>
      <c r="D50" s="30">
        <f>IF(ISBLANK(Values!E49),"",Values!E49)</f>
        <v>5714401482062</v>
      </c>
      <c r="E50" s="31" t="str">
        <f>IF(ISBLANK(Values!E49),"","EAN")</f>
        <v>EAN</v>
      </c>
      <c r="F50" s="28" t="str">
        <f>IF(ISBLANK(Values!E49),"",IF(Values!J49, SUBSTITUTE(Values!$B$1, "{language}", Values!H49) &amp; " " &amp;Values!$B$3, SUBSTITUTE(Values!$B$2, "{language}", Values!$H49) &amp; " " &amp;Values!$B$3))</f>
        <v>vervangend Lenovo T480s silver - NOR toetsenbord met achtergrondverlichting voor Lenovo Thinkpad T480s, T490, E490, L480, L490, L380, L390, L380 Yoga, L390 Yoga, E490, E480</v>
      </c>
      <c r="G50" s="32" t="str">
        <f>IF(ISBLANK(Values!E49),"",IF(Values!$B$20="PartialUpdate","","TellusRem"))</f>
        <v/>
      </c>
      <c r="H50" s="27" t="str">
        <f>IF(ISBLANK(Values!E49),"",Values!$B$16)</f>
        <v>computer-keyboards</v>
      </c>
      <c r="I50" s="27" t="str">
        <f>IF(ISBLANK(Values!E49),"","4730574031")</f>
        <v>4730574031</v>
      </c>
      <c r="J50" s="39" t="str">
        <f>IF(ISBLANK(Values!E49),"",Values!F49 )</f>
        <v>Lenovo T480s silver - NOR</v>
      </c>
      <c r="K50" s="29" t="str">
        <f>IF(IF(ISBLANK(Values!E49),"",IF(Values!J49, Values!$B$4, Values!$B$5))=0,"",IF(ISBLANK(Values!E49),"",IF(Values!J49, Values!$B$4, Values!$B$5)))</f>
        <v/>
      </c>
      <c r="L50" s="40">
        <f>IF(ISBLANK(Values!E49),"",IF($CO50="DEFAULT", Values!$B$18, ""))</f>
        <v>5</v>
      </c>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Child</v>
      </c>
      <c r="X50" s="32" t="str">
        <f>IF(ISBLANK(Values!E49),"",Values!$B$13)</f>
        <v>Lenovo T490 Parent</v>
      </c>
      <c r="Y50" s="39" t="str">
        <f>IF(ISBLANK(Values!E49),"","Size-Color")</f>
        <v>Size-Color</v>
      </c>
      <c r="Z50" s="32" t="str">
        <f>IF(ISBLANK(Values!E49),"","variation")</f>
        <v>variation</v>
      </c>
      <c r="AA50" s="36" t="str">
        <f>IF(ISBLANK(Values!E49),"",Values!$B$20)</f>
        <v>PartialUpdate</v>
      </c>
      <c r="AB50" s="1" t="str">
        <f>IF(ISBLANK(Values!E49),"",Values!$B$29)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0" s="41" t="str">
        <f>IF(ISBLANK(Values!E49),"",IF(Values!I49,Values!$B$23,Values!$B$33))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0" s="42" t="str">
        <f>IF(ISBLANK(Values!E49),"",Values!$B$24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0" s="1" t="str">
        <f>IF(ISBLANK(Values!E49),"",Values!$B$25)</f>
        <v xml:space="preserve">♻️ ECOFRIENDLY PRODUCT - Koop gerenoveerd, KOOP GROEN! Verminder meer dan 80% koolstofdioxide door onze refurbished toetsenborden te kopen, in vergelijking met het aanschaffen van een nieuw toetsenbord! </v>
      </c>
      <c r="AL50" s="1" t="str">
        <f>IF(ISBLANK(Values!E49),"",SUBSTITUTE(SUBSTITUTE(IF(Values!$J49, Values!$B$26, Values!$B$33), "{language}", Values!$H49), "{flag}", INDEX(options!$E$1:$E$20, Values!$V49)))</f>
        <v xml:space="preserve">👉 LAYOUT - 🇸🇪 🇫🇮 🇳🇴 🇩🇰 Lenovo T480s silver - NOR GEEN achtergrondverlichting. </v>
      </c>
      <c r="AM50" s="1" t="str">
        <f>SUBSTITUTE(IF(ISBLANK(Values!E49),"",Values!$B$27),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0" s="28" t="str">
        <f>IF(ISBLANK(Values!E49),"",Values!H49)</f>
        <v>Lenovo T480s silver - NOR</v>
      </c>
      <c r="AV50" s="1" t="str">
        <f>IF(ISBLANK(Values!E49),"",IF(Values!J49,"Backlit", "Non-Backlit"))</f>
        <v>Backlit</v>
      </c>
      <c r="AW50"/>
      <c r="BE50" s="27" t="str">
        <f>IF(ISBLANK(Values!E49),"","Professional Audience")</f>
        <v>Professional Audience</v>
      </c>
      <c r="BF50" s="27" t="str">
        <f>IF(ISBLANK(Values!E49),"","Consumer Audience")</f>
        <v>Consumer Audience</v>
      </c>
      <c r="BG50" s="27" t="str">
        <f>IF(ISBLANK(Values!E49),"","Adults")</f>
        <v>Adults</v>
      </c>
      <c r="BH50" s="27"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0" s="1" t="str">
        <f>IF(ISBLANK(Values!E49),"","No")</f>
        <v>No</v>
      </c>
      <c r="DA50" s="1" t="str">
        <f>IF(ISBLANK(Values!E49),"","No")</f>
        <v>No</v>
      </c>
      <c r="DO50" s="27" t="str">
        <f>IF(ISBLANK(Values!E49),"","Parts")</f>
        <v>Parts</v>
      </c>
      <c r="DP50" s="27" t="str">
        <f>IF(ISBLANK(Values!E49),"",Values!$B$31)</f>
        <v>6 maanden garantie na leverdatum. In geval van een storing in het toetsenbord wordt een nieuwe eenheid of een reserveonderdeel voor het toetsenbord van het product verzonden. In geval van sortering van voorraad wordt een volledige terugbetaling verleend.</v>
      </c>
      <c r="DS50" s="31"/>
      <c r="DY50" t="str">
        <f>IF(ISBLANK(Values!$E49), "", "not_applicable")</f>
        <v>not_applicable</v>
      </c>
      <c r="DZ50" s="31"/>
      <c r="EA50" s="31"/>
      <c r="EB50" s="31"/>
      <c r="EC50" s="31"/>
      <c r="EI50" s="1" t="str">
        <f>IF(ISBLANK(Values!E49),"",Values!$B$31)</f>
        <v>6 maanden garantie na leverdatum. In geval van een storing in het toetsenbord wordt een nieuwe eenheid of een reserveonderdeel voor het toetsenbord van het product verzonden. In geval van sortering van voorraad wordt een volledige terugbetaling verleend.</v>
      </c>
      <c r="ES50" s="1" t="str">
        <f>IF(ISBLANK(Values!E49),"","Amazon Tellus UPS")</f>
        <v>Amazon Tellus UPS</v>
      </c>
      <c r="EV50" s="3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computercomponent</v>
      </c>
      <c r="B51" s="38" t="str">
        <f>IF(ISBLANK(Values!E50),"",Values!F50)</f>
        <v>Lenovo T480s silver - BE</v>
      </c>
      <c r="C51" s="32" t="str">
        <f>IF(ISBLANK(Values!E50),"","TellusRem")</f>
        <v>TellusRem</v>
      </c>
      <c r="D51" s="30">
        <f>IF(ISBLANK(Values!E50),"",Values!E50)</f>
        <v>5714401482079</v>
      </c>
      <c r="E51" s="31" t="str">
        <f>IF(ISBLANK(Values!E50),"","EAN")</f>
        <v>EAN</v>
      </c>
      <c r="F51" s="28" t="str">
        <f>IF(ISBLANK(Values!E50),"",IF(Values!J50, SUBSTITUTE(Values!$B$1, "{language}", Values!H50) &amp; " " &amp;Values!$B$3, SUBSTITUTE(Values!$B$2, "{language}", Values!$H50) &amp; " " &amp;Values!$B$3))</f>
        <v>vervangend Lenovo T480s silver - BE toetsenbord met achtergrondverlichting voor Lenovo Thinkpad T480s, T490, E490, L480, L490, L380, L390, L380 Yoga, L390 Yoga, E490, E480</v>
      </c>
      <c r="G51" s="32" t="str">
        <f>IF(ISBLANK(Values!E50),"",IF(Values!$B$20="PartialUpdate","","TellusRem"))</f>
        <v/>
      </c>
      <c r="H51" s="27" t="str">
        <f>IF(ISBLANK(Values!E50),"",Values!$B$16)</f>
        <v>computer-keyboards</v>
      </c>
      <c r="I51" s="27" t="str">
        <f>IF(ISBLANK(Values!E50),"","4730574031")</f>
        <v>4730574031</v>
      </c>
      <c r="J51" s="39" t="str">
        <f>IF(ISBLANK(Values!E50),"",Values!F50 )</f>
        <v>Lenovo T480s silver - BE</v>
      </c>
      <c r="K51" s="29" t="str">
        <f>IF(IF(ISBLANK(Values!E50),"",IF(Values!J50, Values!$B$4, Values!$B$5))=0,"",IF(ISBLANK(Values!E50),"",IF(Values!J50, Values!$B$4, Values!$B$5)))</f>
        <v/>
      </c>
      <c r="L51" s="40">
        <f>IF(ISBLANK(Values!E50),"",IF($CO51="DEFAULT", Values!$B$18, ""))</f>
        <v>5</v>
      </c>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Child</v>
      </c>
      <c r="X51" s="32" t="str">
        <f>IF(ISBLANK(Values!E50),"",Values!$B$13)</f>
        <v>Lenovo T490 Parent</v>
      </c>
      <c r="Y51" s="39" t="str">
        <f>IF(ISBLANK(Values!E50),"","Size-Color")</f>
        <v>Size-Color</v>
      </c>
      <c r="Z51" s="32" t="str">
        <f>IF(ISBLANK(Values!E50),"","variation")</f>
        <v>variation</v>
      </c>
      <c r="AA51" s="36" t="str">
        <f>IF(ISBLANK(Values!E50),"",Values!$B$20)</f>
        <v>PartialUpdate</v>
      </c>
      <c r="AB51" s="1" t="str">
        <f>IF(ISBLANK(Values!E50),"",Values!$B$29)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1" s="41" t="str">
        <f>IF(ISBLANK(Values!E50),"",IF(Values!I50,Values!$B$23,Values!$B$33))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1" s="42" t="str">
        <f>IF(ISBLANK(Values!E50),"",Values!$B$24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1" s="1" t="str">
        <f>IF(ISBLANK(Values!E50),"",Values!$B$25)</f>
        <v xml:space="preserve">♻️ ECOFRIENDLY PRODUCT - Koop gerenoveerd, KOOP GROEN! Verminder meer dan 80% koolstofdioxide door onze refurbished toetsenborden te kopen, in vergelijking met het aanschaffen van een nieuw toetsenbord! </v>
      </c>
      <c r="AL51" s="1" t="str">
        <f>IF(ISBLANK(Values!E50),"",SUBSTITUTE(SUBSTITUTE(IF(Values!$J50, Values!$B$26, Values!$B$33), "{language}", Values!$H50), "{flag}", INDEX(options!$E$1:$E$20, Values!$V50)))</f>
        <v xml:space="preserve">👉 LAYOUT - 🇧🇪 Lenovo T480s silver - BE GEEN achtergrondverlichting. </v>
      </c>
      <c r="AM51" s="1" t="str">
        <f>SUBSTITUTE(IF(ISBLANK(Values!E50),"",Values!$B$27),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1" s="28" t="str">
        <f>IF(ISBLANK(Values!E50),"",Values!H50)</f>
        <v>Lenovo T480s silver - BE</v>
      </c>
      <c r="AV51" s="1" t="str">
        <f>IF(ISBLANK(Values!E50),"",IF(Values!J50,"Backlit", "Non-Backlit"))</f>
        <v>Backlit</v>
      </c>
      <c r="AW51"/>
      <c r="BE51" s="27" t="str">
        <f>IF(ISBLANK(Values!E50),"","Professional Audience")</f>
        <v>Professional Audience</v>
      </c>
      <c r="BF51" s="27" t="str">
        <f>IF(ISBLANK(Values!E50),"","Consumer Audience")</f>
        <v>Consumer Audience</v>
      </c>
      <c r="BG51" s="27" t="str">
        <f>IF(ISBLANK(Values!E50),"","Adults")</f>
        <v>Adults</v>
      </c>
      <c r="BH51" s="27"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1" s="1" t="str">
        <f>IF(ISBLANK(Values!E50),"","No")</f>
        <v>No</v>
      </c>
      <c r="DA51" s="1" t="str">
        <f>IF(ISBLANK(Values!E50),"","No")</f>
        <v>No</v>
      </c>
      <c r="DO51" s="27" t="str">
        <f>IF(ISBLANK(Values!E50),"","Parts")</f>
        <v>Parts</v>
      </c>
      <c r="DP51" s="27" t="str">
        <f>IF(ISBLANK(Values!E50),"",Values!$B$31)</f>
        <v>6 maanden garantie na leverdatum. In geval van een storing in het toetsenbord wordt een nieuwe eenheid of een reserveonderdeel voor het toetsenbord van het product verzonden. In geval van sortering van voorraad wordt een volledige terugbetaling verleend.</v>
      </c>
      <c r="DS51" s="31"/>
      <c r="DY51" t="str">
        <f>IF(ISBLANK(Values!$E50), "", "not_applicable")</f>
        <v>not_applicable</v>
      </c>
      <c r="DZ51" s="31"/>
      <c r="EA51" s="31"/>
      <c r="EB51" s="31"/>
      <c r="EC51" s="31"/>
      <c r="EI51" s="1" t="str">
        <f>IF(ISBLANK(Values!E50),"",Values!$B$31)</f>
        <v>6 maanden garantie na leverdatum. In geval van een storing in het toetsenbord wordt een nieuwe eenheid of een reserveonderdeel voor het toetsenbord van het product verzonden. In geval van sortering van voorraad wordt een volledige terugbetaling verleend.</v>
      </c>
      <c r="ES51" s="1" t="str">
        <f>IF(ISBLANK(Values!E50),"","Amazon Tellus UPS")</f>
        <v>Amazon Tellus UPS</v>
      </c>
      <c r="EV51" s="3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computercomponent</v>
      </c>
      <c r="B52" s="38" t="str">
        <f>IF(ISBLANK(Values!E51),"",Values!F51)</f>
        <v>Lenovo T480s silver - BG</v>
      </c>
      <c r="C52" s="32" t="str">
        <f>IF(ISBLANK(Values!E51),"","TellusRem")</f>
        <v>TellusRem</v>
      </c>
      <c r="D52" s="30">
        <f>IF(ISBLANK(Values!E51),"",Values!E51)</f>
        <v>5714401482086</v>
      </c>
      <c r="E52" s="31" t="str">
        <f>IF(ISBLANK(Values!E51),"","EAN")</f>
        <v>EAN</v>
      </c>
      <c r="F52" s="28" t="str">
        <f>IF(ISBLANK(Values!E51),"",IF(Values!J51, SUBSTITUTE(Values!$B$1, "{language}", Values!H51) &amp; " " &amp;Values!$B$3, SUBSTITUTE(Values!$B$2, "{language}", Values!$H51) &amp; " " &amp;Values!$B$3))</f>
        <v>vervangend Lenovo T480s silver - BG toetsenbord met achtergrondverlichting voor Lenovo Thinkpad T480s, T490, E490, L480, L490, L380, L390, L380 Yoga, L390 Yoga, E490, E480</v>
      </c>
      <c r="G52" s="32" t="str">
        <f>IF(ISBLANK(Values!E51),"",IF(Values!$B$20="PartialUpdate","","TellusRem"))</f>
        <v/>
      </c>
      <c r="H52" s="27" t="str">
        <f>IF(ISBLANK(Values!E51),"",Values!$B$16)</f>
        <v>computer-keyboards</v>
      </c>
      <c r="I52" s="27" t="str">
        <f>IF(ISBLANK(Values!E51),"","4730574031")</f>
        <v>4730574031</v>
      </c>
      <c r="J52" s="39" t="str">
        <f>IF(ISBLANK(Values!E51),"",Values!F51 )</f>
        <v>Lenovo T480s silver - BG</v>
      </c>
      <c r="K52" s="29" t="str">
        <f>IF(IF(ISBLANK(Values!E51),"",IF(Values!J51, Values!$B$4, Values!$B$5))=0,"",IF(ISBLANK(Values!E51),"",IF(Values!J51, Values!$B$4, Values!$B$5)))</f>
        <v/>
      </c>
      <c r="L52" s="40">
        <f>IF(ISBLANK(Values!E51),"",IF($CO52="DEFAULT", Values!$B$18, ""))</f>
        <v>5</v>
      </c>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Child</v>
      </c>
      <c r="X52" s="32" t="str">
        <f>IF(ISBLANK(Values!E51),"",Values!$B$13)</f>
        <v>Lenovo T490 Parent</v>
      </c>
      <c r="Y52" s="39" t="str">
        <f>IF(ISBLANK(Values!E51),"","Size-Color")</f>
        <v>Size-Color</v>
      </c>
      <c r="Z52" s="32" t="str">
        <f>IF(ISBLANK(Values!E51),"","variation")</f>
        <v>variation</v>
      </c>
      <c r="AA52" s="36" t="str">
        <f>IF(ISBLANK(Values!E51),"",Values!$B$20)</f>
        <v>PartialUpdate</v>
      </c>
      <c r="AB52" s="1" t="str">
        <f>IF(ISBLANK(Values!E51),"",Values!$B$29)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2" s="41" t="str">
        <f>IF(ISBLANK(Values!E51),"",IF(Values!I51,Values!$B$23,Values!$B$33))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2" s="42" t="str">
        <f>IF(ISBLANK(Values!E51),"",Values!$B$24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2" s="1" t="str">
        <f>IF(ISBLANK(Values!E51),"",Values!$B$25)</f>
        <v xml:space="preserve">♻️ ECOFRIENDLY PRODUCT - Koop gerenoveerd, KOOP GROEN! Verminder meer dan 80% koolstofdioxide door onze refurbished toetsenborden te kopen, in vergelijking met het aanschaffen van een nieuw toetsenbord! </v>
      </c>
      <c r="AL52" s="1" t="str">
        <f>IF(ISBLANK(Values!E51),"",SUBSTITUTE(SUBSTITUTE(IF(Values!$J51, Values!$B$26, Values!$B$33), "{language}", Values!$H51), "{flag}", INDEX(options!$E$1:$E$20, Values!$V51)))</f>
        <v xml:space="preserve">👉 LAYOUT - 🇧🇬 Lenovo T480s silver - BG GEEN achtergrondverlichting. </v>
      </c>
      <c r="AM52" s="1" t="str">
        <f>SUBSTITUTE(IF(ISBLANK(Values!E51),"",Values!$B$27),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2" s="28" t="str">
        <f>IF(ISBLANK(Values!E51),"",Values!H51)</f>
        <v>Lenovo T480s silver - BG</v>
      </c>
      <c r="AV52" s="1" t="str">
        <f>IF(ISBLANK(Values!E51),"",IF(Values!J51,"Backlit", "Non-Backlit"))</f>
        <v>Backlit</v>
      </c>
      <c r="AW52"/>
      <c r="BE52" s="27" t="str">
        <f>IF(ISBLANK(Values!E51),"","Professional Audience")</f>
        <v>Professional Audience</v>
      </c>
      <c r="BF52" s="27" t="str">
        <f>IF(ISBLANK(Values!E51),"","Consumer Audience")</f>
        <v>Consumer Audience</v>
      </c>
      <c r="BG52" s="27" t="str">
        <f>IF(ISBLANK(Values!E51),"","Adults")</f>
        <v>Adults</v>
      </c>
      <c r="BH52" s="27"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2" s="1" t="str">
        <f>IF(ISBLANK(Values!E51),"","No")</f>
        <v>No</v>
      </c>
      <c r="DA52" s="1" t="str">
        <f>IF(ISBLANK(Values!E51),"","No")</f>
        <v>No</v>
      </c>
      <c r="DO52" s="27" t="str">
        <f>IF(ISBLANK(Values!E51),"","Parts")</f>
        <v>Parts</v>
      </c>
      <c r="DP52" s="27" t="str">
        <f>IF(ISBLANK(Values!E51),"",Values!$B$31)</f>
        <v>6 maanden garantie na leverdatum. In geval van een storing in het toetsenbord wordt een nieuwe eenheid of een reserveonderdeel voor het toetsenbord van het product verzonden. In geval van sortering van voorraad wordt een volledige terugbetaling verleend.</v>
      </c>
      <c r="DS52" s="31"/>
      <c r="DY52" t="str">
        <f>IF(ISBLANK(Values!$E51), "", "not_applicable")</f>
        <v>not_applicable</v>
      </c>
      <c r="DZ52" s="31"/>
      <c r="EA52" s="31"/>
      <c r="EB52" s="31"/>
      <c r="EC52" s="31"/>
      <c r="EI52" s="1" t="str">
        <f>IF(ISBLANK(Values!E51),"",Values!$B$31)</f>
        <v>6 maanden garantie na leverdatum. In geval van een storing in het toetsenbord wordt een nieuwe eenheid of een reserveonderdeel voor het toetsenbord van het product verzonden. In geval van sortering van voorraad wordt een volledige terugbetaling verleend.</v>
      </c>
      <c r="ES52" s="1" t="str">
        <f>IF(ISBLANK(Values!E51),"","Amazon Tellus UPS")</f>
        <v>Amazon Tellus UPS</v>
      </c>
      <c r="EV52" s="3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computercomponent</v>
      </c>
      <c r="B53" s="38" t="str">
        <f>IF(ISBLANK(Values!E52),"",Values!F52)</f>
        <v>Lenovo T480s silver - CZ</v>
      </c>
      <c r="C53" s="32" t="str">
        <f>IF(ISBLANK(Values!E52),"","TellusRem")</f>
        <v>TellusRem</v>
      </c>
      <c r="D53" s="30">
        <f>IF(ISBLANK(Values!E52),"",Values!E52)</f>
        <v>5714401482093</v>
      </c>
      <c r="E53" s="31" t="str">
        <f>IF(ISBLANK(Values!E52),"","EAN")</f>
        <v>EAN</v>
      </c>
      <c r="F53" s="28" t="str">
        <f>IF(ISBLANK(Values!E52),"",IF(Values!J52, SUBSTITUTE(Values!$B$1, "{language}", Values!H52) &amp; " " &amp;Values!$B$3, SUBSTITUTE(Values!$B$2, "{language}", Values!$H52) &amp; " " &amp;Values!$B$3))</f>
        <v>vervangend Lenovo T480s silver - CZ toetsenbord met achtergrondverlichting voor Lenovo Thinkpad T480s, T490, E490, L480, L490, L380, L390, L380 Yoga, L390 Yoga, E490, E480</v>
      </c>
      <c r="G53" s="32" t="str">
        <f>IF(ISBLANK(Values!E52),"",IF(Values!$B$20="PartialUpdate","","TellusRem"))</f>
        <v/>
      </c>
      <c r="H53" s="27" t="str">
        <f>IF(ISBLANK(Values!E52),"",Values!$B$16)</f>
        <v>computer-keyboards</v>
      </c>
      <c r="I53" s="27" t="str">
        <f>IF(ISBLANK(Values!E52),"","4730574031")</f>
        <v>4730574031</v>
      </c>
      <c r="J53" s="39" t="str">
        <f>IF(ISBLANK(Values!E52),"",Values!F52 )</f>
        <v>Lenovo T480s silver - CZ</v>
      </c>
      <c r="K53" s="29" t="str">
        <f>IF(IF(ISBLANK(Values!E52),"",IF(Values!J52, Values!$B$4, Values!$B$5))=0,"",IF(ISBLANK(Values!E52),"",IF(Values!J52, Values!$B$4, Values!$B$5)))</f>
        <v/>
      </c>
      <c r="L53" s="40">
        <f>IF(ISBLANK(Values!E52),"",IF($CO53="DEFAULT", Values!$B$18, ""))</f>
        <v>5</v>
      </c>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Child</v>
      </c>
      <c r="X53" s="32" t="str">
        <f>IF(ISBLANK(Values!E52),"",Values!$B$13)</f>
        <v>Lenovo T490 Parent</v>
      </c>
      <c r="Y53" s="39" t="str">
        <f>IF(ISBLANK(Values!E52),"","Size-Color")</f>
        <v>Size-Color</v>
      </c>
      <c r="Z53" s="32" t="str">
        <f>IF(ISBLANK(Values!E52),"","variation")</f>
        <v>variation</v>
      </c>
      <c r="AA53" s="36" t="str">
        <f>IF(ISBLANK(Values!E52),"",Values!$B$20)</f>
        <v>PartialUpdate</v>
      </c>
      <c r="AB53" s="1" t="str">
        <f>IF(ISBLANK(Values!E52),"",Values!$B$29)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3" s="41" t="str">
        <f>IF(ISBLANK(Values!E52),"",IF(Values!I52,Values!$B$23,Values!$B$33))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3" s="42" t="str">
        <f>IF(ISBLANK(Values!E52),"",Values!$B$24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3" s="1" t="str">
        <f>IF(ISBLANK(Values!E52),"",Values!$B$25)</f>
        <v xml:space="preserve">♻️ ECOFRIENDLY PRODUCT - Koop gerenoveerd, KOOP GROEN! Verminder meer dan 80% koolstofdioxide door onze refurbished toetsenborden te kopen, in vergelijking met het aanschaffen van een nieuw toetsenbord! </v>
      </c>
      <c r="AL53" s="1" t="str">
        <f>IF(ISBLANK(Values!E52),"",SUBSTITUTE(SUBSTITUTE(IF(Values!$J52, Values!$B$26, Values!$B$33), "{language}", Values!$H52), "{flag}", INDEX(options!$E$1:$E$20, Values!$V52)))</f>
        <v xml:space="preserve">👉 LAYOUT - 🇨🇿 Lenovo T480s silver - CZ GEEN achtergrondverlichting. </v>
      </c>
      <c r="AM53" s="1" t="str">
        <f>SUBSTITUTE(IF(ISBLANK(Values!E52),"",Values!$B$27),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3" s="28" t="str">
        <f>IF(ISBLANK(Values!E52),"",Values!H52)</f>
        <v>Lenovo T480s silver - CZ</v>
      </c>
      <c r="AV53" s="1" t="str">
        <f>IF(ISBLANK(Values!E52),"",IF(Values!J52,"Backlit", "Non-Backlit"))</f>
        <v>Backlit</v>
      </c>
      <c r="AW53"/>
      <c r="BE53" s="27" t="str">
        <f>IF(ISBLANK(Values!E52),"","Professional Audience")</f>
        <v>Professional Audience</v>
      </c>
      <c r="BF53" s="27" t="str">
        <f>IF(ISBLANK(Values!E52),"","Consumer Audience")</f>
        <v>Consumer Audience</v>
      </c>
      <c r="BG53" s="27" t="str">
        <f>IF(ISBLANK(Values!E52),"","Adults")</f>
        <v>Adults</v>
      </c>
      <c r="BH53" s="27"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3" s="1" t="str">
        <f>IF(ISBLANK(Values!E52),"","No")</f>
        <v>No</v>
      </c>
      <c r="DA53" s="1" t="str">
        <f>IF(ISBLANK(Values!E52),"","No")</f>
        <v>No</v>
      </c>
      <c r="DO53" s="27" t="str">
        <f>IF(ISBLANK(Values!E52),"","Parts")</f>
        <v>Parts</v>
      </c>
      <c r="DP53" s="27" t="str">
        <f>IF(ISBLANK(Values!E52),"",Values!$B$31)</f>
        <v>6 maanden garantie na leverdatum. In geval van een storing in het toetsenbord wordt een nieuwe eenheid of een reserveonderdeel voor het toetsenbord van het product verzonden. In geval van sortering van voorraad wordt een volledige terugbetaling verleend.</v>
      </c>
      <c r="DS53" s="31"/>
      <c r="DY53" t="str">
        <f>IF(ISBLANK(Values!$E52), "", "not_applicable")</f>
        <v>not_applicable</v>
      </c>
      <c r="DZ53" s="31"/>
      <c r="EA53" s="31"/>
      <c r="EB53" s="31"/>
      <c r="EC53" s="31"/>
      <c r="EI53" s="1" t="str">
        <f>IF(ISBLANK(Values!E52),"",Values!$B$31)</f>
        <v>6 maanden garantie na leverdatum. In geval van een storing in het toetsenbord wordt een nieuwe eenheid of een reserveonderdeel voor het toetsenbord van het product verzonden. In geval van sortering van voorraad wordt een volledige terugbetaling verleend.</v>
      </c>
      <c r="ES53" s="1" t="str">
        <f>IF(ISBLANK(Values!E52),"","Amazon Tellus UPS")</f>
        <v>Amazon Tellus UPS</v>
      </c>
      <c r="EV53" s="3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computercomponent</v>
      </c>
      <c r="B54" s="38" t="str">
        <f>IF(ISBLANK(Values!E53),"",Values!F53)</f>
        <v>Lenovo T480s silver - DK</v>
      </c>
      <c r="C54" s="32" t="str">
        <f>IF(ISBLANK(Values!E53),"","TellusRem")</f>
        <v>TellusRem</v>
      </c>
      <c r="D54" s="30">
        <f>IF(ISBLANK(Values!E53),"",Values!E53)</f>
        <v>5714401482109</v>
      </c>
      <c r="E54" s="31" t="str">
        <f>IF(ISBLANK(Values!E53),"","EAN")</f>
        <v>EAN</v>
      </c>
      <c r="F54" s="28" t="str">
        <f>IF(ISBLANK(Values!E53),"",IF(Values!J53, SUBSTITUTE(Values!$B$1, "{language}", Values!H53) &amp; " " &amp;Values!$B$3, SUBSTITUTE(Values!$B$2, "{language}", Values!$H53) &amp; " " &amp;Values!$B$3))</f>
        <v>vervangend Lenovo T480s silver - DK toetsenbord met achtergrondverlichting voor Lenovo Thinkpad T480s, T490, E490, L480, L490, L380, L390, L380 Yoga, L390 Yoga, E490, E480</v>
      </c>
      <c r="G54" s="32" t="str">
        <f>IF(ISBLANK(Values!E53),"",IF(Values!$B$20="PartialUpdate","","TellusRem"))</f>
        <v/>
      </c>
      <c r="H54" s="27" t="str">
        <f>IF(ISBLANK(Values!E53),"",Values!$B$16)</f>
        <v>computer-keyboards</v>
      </c>
      <c r="I54" s="27" t="str">
        <f>IF(ISBLANK(Values!E53),"","4730574031")</f>
        <v>4730574031</v>
      </c>
      <c r="J54" s="39" t="str">
        <f>IF(ISBLANK(Values!E53),"",Values!F53 )</f>
        <v>Lenovo T480s silver - DK</v>
      </c>
      <c r="K54" s="29" t="str">
        <f>IF(IF(ISBLANK(Values!E53),"",IF(Values!J53, Values!$B$4, Values!$B$5))=0,"",IF(ISBLANK(Values!E53),"",IF(Values!J53, Values!$B$4, Values!$B$5)))</f>
        <v/>
      </c>
      <c r="L54" s="40">
        <f>IF(ISBLANK(Values!E53),"",IF($CO54="DEFAULT", Values!$B$18, ""))</f>
        <v>5</v>
      </c>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Child</v>
      </c>
      <c r="X54" s="32" t="str">
        <f>IF(ISBLANK(Values!E53),"",Values!$B$13)</f>
        <v>Lenovo T490 Parent</v>
      </c>
      <c r="Y54" s="39" t="str">
        <f>IF(ISBLANK(Values!E53),"","Size-Color")</f>
        <v>Size-Color</v>
      </c>
      <c r="Z54" s="32" t="str">
        <f>IF(ISBLANK(Values!E53),"","variation")</f>
        <v>variation</v>
      </c>
      <c r="AA54" s="36" t="str">
        <f>IF(ISBLANK(Values!E53),"",Values!$B$20)</f>
        <v>PartialUpdate</v>
      </c>
      <c r="AB54" s="1" t="str">
        <f>IF(ISBLANK(Values!E53),"",Values!$B$29)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4" s="41" t="str">
        <f>IF(ISBLANK(Values!E53),"",IF(Values!I53,Values!$B$23,Values!$B$33))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4" s="42" t="str">
        <f>IF(ISBLANK(Values!E53),"",Values!$B$24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4" s="1" t="str">
        <f>IF(ISBLANK(Values!E53),"",Values!$B$25)</f>
        <v xml:space="preserve">♻️ ECOFRIENDLY PRODUCT - Koop gerenoveerd, KOOP GROEN! Verminder meer dan 80% koolstofdioxide door onze refurbished toetsenborden te kopen, in vergelijking met het aanschaffen van een nieuw toetsenbord! </v>
      </c>
      <c r="AL54" s="1" t="str">
        <f>IF(ISBLANK(Values!E53),"",SUBSTITUTE(SUBSTITUTE(IF(Values!$J53, Values!$B$26, Values!$B$33), "{language}", Values!$H53), "{flag}", INDEX(options!$E$1:$E$20, Values!$V53)))</f>
        <v xml:space="preserve">👉 LAYOUT - 🇩🇰 Lenovo T480s silver - DK GEEN achtergrondverlichting. </v>
      </c>
      <c r="AM54" s="1" t="str">
        <f>SUBSTITUTE(IF(ISBLANK(Values!E53),"",Values!$B$27),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4" s="28" t="str">
        <f>IF(ISBLANK(Values!E53),"",Values!H53)</f>
        <v>Lenovo T480s silver - DK</v>
      </c>
      <c r="AV54" s="1" t="str">
        <f>IF(ISBLANK(Values!E53),"",IF(Values!J53,"Backlit", "Non-Backlit"))</f>
        <v>Backlit</v>
      </c>
      <c r="AW54"/>
      <c r="BE54" s="27" t="str">
        <f>IF(ISBLANK(Values!E53),"","Professional Audience")</f>
        <v>Professional Audience</v>
      </c>
      <c r="BF54" s="27" t="str">
        <f>IF(ISBLANK(Values!E53),"","Consumer Audience")</f>
        <v>Consumer Audience</v>
      </c>
      <c r="BG54" s="27" t="str">
        <f>IF(ISBLANK(Values!E53),"","Adults")</f>
        <v>Adults</v>
      </c>
      <c r="BH54" s="27"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4" s="1" t="str">
        <f>IF(ISBLANK(Values!E53),"","No")</f>
        <v>No</v>
      </c>
      <c r="DA54" s="1" t="str">
        <f>IF(ISBLANK(Values!E53),"","No")</f>
        <v>No</v>
      </c>
      <c r="DO54" s="27" t="str">
        <f>IF(ISBLANK(Values!E53),"","Parts")</f>
        <v>Parts</v>
      </c>
      <c r="DP54" s="27" t="str">
        <f>IF(ISBLANK(Values!E53),"",Values!$B$31)</f>
        <v>6 maanden garantie na leverdatum. In geval van een storing in het toetsenbord wordt een nieuwe eenheid of een reserveonderdeel voor het toetsenbord van het product verzonden. In geval van sortering van voorraad wordt een volledige terugbetaling verleend.</v>
      </c>
      <c r="DS54" s="31"/>
      <c r="DY54" t="str">
        <f>IF(ISBLANK(Values!$E53), "", "not_applicable")</f>
        <v>not_applicable</v>
      </c>
      <c r="DZ54" s="31"/>
      <c r="EA54" s="31"/>
      <c r="EB54" s="31"/>
      <c r="EC54" s="31"/>
      <c r="EI54" s="1" t="str">
        <f>IF(ISBLANK(Values!E53),"",Values!$B$31)</f>
        <v>6 maanden garantie na leverdatum. In geval van een storing in het toetsenbord wordt een nieuwe eenheid of een reserveonderdeel voor het toetsenbord van het product verzonden. In geval van sortering van voorraad wordt een volledige terugbetaling verleend.</v>
      </c>
      <c r="ES54" s="1" t="str">
        <f>IF(ISBLANK(Values!E53),"","Amazon Tellus UPS")</f>
        <v>Amazon Tellus UPS</v>
      </c>
      <c r="EV54" s="3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computercomponent</v>
      </c>
      <c r="B55" s="38" t="str">
        <f>IF(ISBLANK(Values!E54),"",Values!F54)</f>
        <v>Lenovo T480s silver - HU</v>
      </c>
      <c r="C55" s="32" t="str">
        <f>IF(ISBLANK(Values!E54),"","TellusRem")</f>
        <v>TellusRem</v>
      </c>
      <c r="D55" s="30">
        <f>IF(ISBLANK(Values!E54),"",Values!E54)</f>
        <v>5714401482116</v>
      </c>
      <c r="E55" s="31" t="str">
        <f>IF(ISBLANK(Values!E54),"","EAN")</f>
        <v>EAN</v>
      </c>
      <c r="F55" s="28" t="str">
        <f>IF(ISBLANK(Values!E54),"",IF(Values!J54, SUBSTITUTE(Values!$B$1, "{language}", Values!H54) &amp; " " &amp;Values!$B$3, SUBSTITUTE(Values!$B$2, "{language}", Values!$H54) &amp; " " &amp;Values!$B$3))</f>
        <v>vervangend Lenovo T480s silver - HU toetsenbord met achtergrondverlichting voor Lenovo Thinkpad T480s, T490, E490, L480, L490, L380, L390, L380 Yoga, L390 Yoga, E490, E480</v>
      </c>
      <c r="G55" s="32" t="str">
        <f>IF(ISBLANK(Values!E54),"",IF(Values!$B$20="PartialUpdate","","TellusRem"))</f>
        <v/>
      </c>
      <c r="H55" s="27" t="str">
        <f>IF(ISBLANK(Values!E54),"",Values!$B$16)</f>
        <v>computer-keyboards</v>
      </c>
      <c r="I55" s="27" t="str">
        <f>IF(ISBLANK(Values!E54),"","4730574031")</f>
        <v>4730574031</v>
      </c>
      <c r="J55" s="39" t="str">
        <f>IF(ISBLANK(Values!E54),"",Values!F54 )</f>
        <v>Lenovo T480s silver - HU</v>
      </c>
      <c r="K55" s="29" t="str">
        <f>IF(IF(ISBLANK(Values!E54),"",IF(Values!J54, Values!$B$4, Values!$B$5))=0,"",IF(ISBLANK(Values!E54),"",IF(Values!J54, Values!$B$4, Values!$B$5)))</f>
        <v/>
      </c>
      <c r="L55" s="40">
        <f>IF(ISBLANK(Values!E54),"",IF($CO55="DEFAULT", Values!$B$18, ""))</f>
        <v>5</v>
      </c>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Child</v>
      </c>
      <c r="X55" s="32" t="str">
        <f>IF(ISBLANK(Values!E54),"",Values!$B$13)</f>
        <v>Lenovo T490 Parent</v>
      </c>
      <c r="Y55" s="39" t="str">
        <f>IF(ISBLANK(Values!E54),"","Size-Color")</f>
        <v>Size-Color</v>
      </c>
      <c r="Z55" s="32" t="str">
        <f>IF(ISBLANK(Values!E54),"","variation")</f>
        <v>variation</v>
      </c>
      <c r="AA55" s="36" t="str">
        <f>IF(ISBLANK(Values!E54),"",Values!$B$20)</f>
        <v>PartialUpdate</v>
      </c>
      <c r="AB55" s="1" t="str">
        <f>IF(ISBLANK(Values!E54),"",Values!$B$29)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5" s="41" t="str">
        <f>IF(ISBLANK(Values!E54),"",IF(Values!I54,Values!$B$23,Values!$B$33))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5" s="42" t="str">
        <f>IF(ISBLANK(Values!E54),"",Values!$B$24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5" s="1" t="str">
        <f>IF(ISBLANK(Values!E54),"",Values!$B$25)</f>
        <v xml:space="preserve">♻️ ECOFRIENDLY PRODUCT - Koop gerenoveerd, KOOP GROEN! Verminder meer dan 80% koolstofdioxide door onze refurbished toetsenborden te kopen, in vergelijking met het aanschaffen van een nieuw toetsenbord! </v>
      </c>
      <c r="AL55" s="1" t="str">
        <f>IF(ISBLANK(Values!E54),"",SUBSTITUTE(SUBSTITUTE(IF(Values!$J54, Values!$B$26, Values!$B$33), "{language}", Values!$H54), "{flag}", INDEX(options!$E$1:$E$20, Values!$V54)))</f>
        <v xml:space="preserve">👉 LAYOUT - 🇭🇺 Lenovo T480s silver - HU GEEN achtergrondverlichting. </v>
      </c>
      <c r="AM55" s="1" t="str">
        <f>SUBSTITUTE(IF(ISBLANK(Values!E54),"",Values!$B$27),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5" s="28" t="str">
        <f>IF(ISBLANK(Values!E54),"",Values!H54)</f>
        <v>Lenovo T480s silver - HU</v>
      </c>
      <c r="AV55" s="1" t="str">
        <f>IF(ISBLANK(Values!E54),"",IF(Values!J54,"Backlit", "Non-Backlit"))</f>
        <v>Backlit</v>
      </c>
      <c r="AW55"/>
      <c r="BE55" s="27" t="str">
        <f>IF(ISBLANK(Values!E54),"","Professional Audience")</f>
        <v>Professional Audience</v>
      </c>
      <c r="BF55" s="27" t="str">
        <f>IF(ISBLANK(Values!E54),"","Consumer Audience")</f>
        <v>Consumer Audience</v>
      </c>
      <c r="BG55" s="27" t="str">
        <f>IF(ISBLANK(Values!E54),"","Adults")</f>
        <v>Adults</v>
      </c>
      <c r="BH55" s="27"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5" s="1" t="str">
        <f>IF(ISBLANK(Values!E54),"","No")</f>
        <v>No</v>
      </c>
      <c r="DA55" s="1" t="str">
        <f>IF(ISBLANK(Values!E54),"","No")</f>
        <v>No</v>
      </c>
      <c r="DO55" s="27" t="str">
        <f>IF(ISBLANK(Values!E54),"","Parts")</f>
        <v>Parts</v>
      </c>
      <c r="DP55" s="27" t="str">
        <f>IF(ISBLANK(Values!E54),"",Values!$B$31)</f>
        <v>6 maanden garantie na leverdatum. In geval van een storing in het toetsenbord wordt een nieuwe eenheid of een reserveonderdeel voor het toetsenbord van het product verzonden. In geval van sortering van voorraad wordt een volledige terugbetaling verleend.</v>
      </c>
      <c r="DS55" s="31"/>
      <c r="DY55" t="str">
        <f>IF(ISBLANK(Values!$E54), "", "not_applicable")</f>
        <v>not_applicable</v>
      </c>
      <c r="DZ55" s="31"/>
      <c r="EA55" s="31"/>
      <c r="EB55" s="31"/>
      <c r="EC55" s="31"/>
      <c r="EI55" s="1" t="str">
        <f>IF(ISBLANK(Values!E54),"",Values!$B$31)</f>
        <v>6 maanden garantie na leverdatum. In geval van een storing in het toetsenbord wordt een nieuwe eenheid of een reserveonderdeel voor het toetsenbord van het product verzonden. In geval van sortering van voorraad wordt een volledige terugbetaling verleend.</v>
      </c>
      <c r="ES55" s="1" t="str">
        <f>IF(ISBLANK(Values!E54),"","Amazon Tellus UPS")</f>
        <v>Amazon Tellus UPS</v>
      </c>
      <c r="EV55" s="3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computercomponent</v>
      </c>
      <c r="B56" s="38" t="str">
        <f>IF(ISBLANK(Values!E55),"",Values!F55)</f>
        <v>Lenovo T480s silver - NL</v>
      </c>
      <c r="C56" s="32" t="str">
        <f>IF(ISBLANK(Values!E55),"","TellusRem")</f>
        <v>TellusRem</v>
      </c>
      <c r="D56" s="30">
        <f>IF(ISBLANK(Values!E55),"",Values!E55)</f>
        <v>5714401482123</v>
      </c>
      <c r="E56" s="31" t="str">
        <f>IF(ISBLANK(Values!E55),"","EAN")</f>
        <v>EAN</v>
      </c>
      <c r="F56" s="28" t="str">
        <f>IF(ISBLANK(Values!E55),"",IF(Values!J55, SUBSTITUTE(Values!$B$1, "{language}", Values!H55) &amp; " " &amp;Values!$B$3, SUBSTITUTE(Values!$B$2, "{language}", Values!$H55) &amp; " " &amp;Values!$B$3))</f>
        <v>vervangend Lenovo T480s silver - NL toetsenbord met achtergrondverlichting voor Lenovo Thinkpad T480s, T490, E490, L480, L490, L380, L390, L380 Yoga, L390 Yoga, E490, E480</v>
      </c>
      <c r="G56" s="32" t="str">
        <f>IF(ISBLANK(Values!E55),"",IF(Values!$B$20="PartialUpdate","","TellusRem"))</f>
        <v/>
      </c>
      <c r="H56" s="27" t="str">
        <f>IF(ISBLANK(Values!E55),"",Values!$B$16)</f>
        <v>computer-keyboards</v>
      </c>
      <c r="I56" s="27" t="str">
        <f>IF(ISBLANK(Values!E55),"","4730574031")</f>
        <v>4730574031</v>
      </c>
      <c r="J56" s="39" t="str">
        <f>IF(ISBLANK(Values!E55),"",Values!F55 )</f>
        <v>Lenovo T480s silver - NL</v>
      </c>
      <c r="K56" s="29" t="str">
        <f>IF(IF(ISBLANK(Values!E55),"",IF(Values!J55, Values!$B$4, Values!$B$5))=0,"",IF(ISBLANK(Values!E55),"",IF(Values!J55, Values!$B$4, Values!$B$5)))</f>
        <v/>
      </c>
      <c r="L56" s="40">
        <f>IF(ISBLANK(Values!E55),"",IF($CO56="DEFAULT", Values!$B$18, ""))</f>
        <v>5</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Child</v>
      </c>
      <c r="X56" s="32" t="str">
        <f>IF(ISBLANK(Values!E55),"",Values!$B$13)</f>
        <v>Lenovo T490 Parent</v>
      </c>
      <c r="Y56" s="39" t="str">
        <f>IF(ISBLANK(Values!E55),"","Size-Color")</f>
        <v>Size-Color</v>
      </c>
      <c r="Z56" s="32" t="str">
        <f>IF(ISBLANK(Values!E55),"","variation")</f>
        <v>variation</v>
      </c>
      <c r="AA56" s="36" t="str">
        <f>IF(ISBLANK(Values!E55),"",Values!$B$20)</f>
        <v>PartialUpdate</v>
      </c>
      <c r="AB56" s="1" t="str">
        <f>IF(ISBLANK(Values!E55),"",Values!$B$29)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6" s="41" t="str">
        <f>IF(ISBLANK(Values!E55),"",IF(Values!I55,Values!$B$23,Values!$B$33))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6" s="42" t="str">
        <f>IF(ISBLANK(Values!E55),"",Values!$B$24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6" s="1" t="str">
        <f>IF(ISBLANK(Values!E55),"",Values!$B$25)</f>
        <v xml:space="preserve">♻️ ECOFRIENDLY PRODUCT - Koop gerenoveerd, KOOP GROEN! Verminder meer dan 80% koolstofdioxide door onze refurbished toetsenborden te kopen, in vergelijking met het aanschaffen van een nieuw toetsenbord! </v>
      </c>
      <c r="AL56" s="1" t="str">
        <f>IF(ISBLANK(Values!E55),"",SUBSTITUTE(SUBSTITUTE(IF(Values!$J55, Values!$B$26, Values!$B$33), "{language}", Values!$H55), "{flag}", INDEX(options!$E$1:$E$20, Values!$V55)))</f>
        <v xml:space="preserve">👉 LAYOUT - 🇳🇱 Lenovo T480s silver - NL GEEN achtergrondverlichting. </v>
      </c>
      <c r="AM56" s="1" t="str">
        <f>SUBSTITUTE(IF(ISBLANK(Values!E55),"",Values!$B$27),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6" s="28" t="str">
        <f>IF(ISBLANK(Values!E55),"",Values!H55)</f>
        <v>Lenovo T480s silver - NL</v>
      </c>
      <c r="AV56" s="1" t="str">
        <f>IF(ISBLANK(Values!E55),"",IF(Values!J55,"Backlit", "Non-Backlit"))</f>
        <v>Backlit</v>
      </c>
      <c r="AW56"/>
      <c r="BE56" s="27" t="str">
        <f>IF(ISBLANK(Values!E55),"","Professional Audience")</f>
        <v>Professional Audience</v>
      </c>
      <c r="BF56" s="27" t="str">
        <f>IF(ISBLANK(Values!E55),"","Consumer Audience")</f>
        <v>Consumer Audience</v>
      </c>
      <c r="BG56" s="27" t="str">
        <f>IF(ISBLANK(Values!E55),"","Adults")</f>
        <v>Adults</v>
      </c>
      <c r="BH56" s="27"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6" s="1" t="str">
        <f>IF(ISBLANK(Values!E55),"","No")</f>
        <v>No</v>
      </c>
      <c r="DA56" s="1" t="str">
        <f>IF(ISBLANK(Values!E55),"","No")</f>
        <v>No</v>
      </c>
      <c r="DO56" s="27" t="str">
        <f>IF(ISBLANK(Values!E55),"","Parts")</f>
        <v>Parts</v>
      </c>
      <c r="DP56" s="27" t="str">
        <f>IF(ISBLANK(Values!E55),"",Values!$B$31)</f>
        <v>6 maanden garantie na leverdatum. In geval van een storing in het toetsenbord wordt een nieuwe eenheid of een reserveonderdeel voor het toetsenbord van het product verzonden. In geval van sortering van voorraad wordt een volledige terugbetaling verleend.</v>
      </c>
      <c r="DS56" s="31"/>
      <c r="DY56" t="str">
        <f>IF(ISBLANK(Values!$E55), "", "not_applicable")</f>
        <v>not_applicable</v>
      </c>
      <c r="DZ56" s="31"/>
      <c r="EA56" s="31"/>
      <c r="EB56" s="31"/>
      <c r="EC56" s="31"/>
      <c r="EI56" s="1" t="str">
        <f>IF(ISBLANK(Values!E55),"",Values!$B$31)</f>
        <v>6 maanden garantie na leverdatum. In geval van een storing in het toetsenbord wordt een nieuwe eenheid of een reserveonderdeel voor het toetsenbord van het product verzonden. In geval van sortering van voorraad wordt een volledige terugbetaling verleend.</v>
      </c>
      <c r="ES56" s="1" t="str">
        <f>IF(ISBLANK(Values!E55),"","Amazon Tellus UPS")</f>
        <v>Amazon Tellus UPS</v>
      </c>
      <c r="EV56" s="3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computercomponent</v>
      </c>
      <c r="B57" s="38" t="str">
        <f>IF(ISBLANK(Values!E56),"",Values!F56)</f>
        <v>Lenovo T480s silver - NO</v>
      </c>
      <c r="C57" s="32" t="str">
        <f>IF(ISBLANK(Values!E56),"","TellusRem")</f>
        <v>TellusRem</v>
      </c>
      <c r="D57" s="30">
        <f>IF(ISBLANK(Values!E56),"",Values!E56)</f>
        <v>5714401482130</v>
      </c>
      <c r="E57" s="31" t="str">
        <f>IF(ISBLANK(Values!E56),"","EAN")</f>
        <v>EAN</v>
      </c>
      <c r="F57" s="28" t="str">
        <f>IF(ISBLANK(Values!E56),"",IF(Values!J56, SUBSTITUTE(Values!$B$1, "{language}", Values!H56) &amp; " " &amp;Values!$B$3, SUBSTITUTE(Values!$B$2, "{language}", Values!$H56) &amp; " " &amp;Values!$B$3))</f>
        <v>vervangend Lenovo T480s silver - NO toetsenbord met achtergrondverlichting voor Lenovo Thinkpad T480s, T490, E490, L480, L490, L380, L390, L380 Yoga, L390 Yoga, E490, E480</v>
      </c>
      <c r="G57" s="32" t="str">
        <f>IF(ISBLANK(Values!E56),"",IF(Values!$B$20="PartialUpdate","","TellusRem"))</f>
        <v/>
      </c>
      <c r="H57" s="27" t="str">
        <f>IF(ISBLANK(Values!E56),"",Values!$B$16)</f>
        <v>computer-keyboards</v>
      </c>
      <c r="I57" s="27" t="str">
        <f>IF(ISBLANK(Values!E56),"","4730574031")</f>
        <v>4730574031</v>
      </c>
      <c r="J57" s="39" t="str">
        <f>IF(ISBLANK(Values!E56),"",Values!F56 )</f>
        <v>Lenovo T480s silver - NO</v>
      </c>
      <c r="K57" s="29" t="str">
        <f>IF(IF(ISBLANK(Values!E56),"",IF(Values!J56, Values!$B$4, Values!$B$5))=0,"",IF(ISBLANK(Values!E56),"",IF(Values!J56, Values!$B$4, Values!$B$5)))</f>
        <v/>
      </c>
      <c r="L57" s="40">
        <f>IF(ISBLANK(Values!E56),"",IF($CO57="DEFAULT", Values!$B$18, ""))</f>
        <v>5</v>
      </c>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Child</v>
      </c>
      <c r="X57" s="32" t="str">
        <f>IF(ISBLANK(Values!E56),"",Values!$B$13)</f>
        <v>Lenovo T490 Parent</v>
      </c>
      <c r="Y57" s="39" t="str">
        <f>IF(ISBLANK(Values!E56),"","Size-Color")</f>
        <v>Size-Color</v>
      </c>
      <c r="Z57" s="32" t="str">
        <f>IF(ISBLANK(Values!E56),"","variation")</f>
        <v>variation</v>
      </c>
      <c r="AA57" s="36" t="str">
        <f>IF(ISBLANK(Values!E56),"",Values!$B$20)</f>
        <v>PartialUpdate</v>
      </c>
      <c r="AB57" s="1" t="str">
        <f>IF(ISBLANK(Values!E56),"",Values!$B$29)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7" s="41" t="str">
        <f>IF(ISBLANK(Values!E56),"",IF(Values!I56,Values!$B$23,Values!$B$33))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7" s="42" t="str">
        <f>IF(ISBLANK(Values!E56),"",Values!$B$24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7" s="1" t="str">
        <f>IF(ISBLANK(Values!E56),"",Values!$B$25)</f>
        <v xml:space="preserve">♻️ ECOFRIENDLY PRODUCT - Koop gerenoveerd, KOOP GROEN! Verminder meer dan 80% koolstofdioxide door onze refurbished toetsenborden te kopen, in vergelijking met het aanschaffen van een nieuw toetsenbord! </v>
      </c>
      <c r="AL57" s="1" t="str">
        <f>IF(ISBLANK(Values!E56),"",SUBSTITUTE(SUBSTITUTE(IF(Values!$J56, Values!$B$26, Values!$B$33), "{language}", Values!$H56), "{flag}", INDEX(options!$E$1:$E$20, Values!$V56)))</f>
        <v xml:space="preserve">👉 LAYOUT - 🇳🇴 Lenovo T480s silver - NO GEEN achtergrondverlichting. </v>
      </c>
      <c r="AM57" s="1" t="str">
        <f>SUBSTITUTE(IF(ISBLANK(Values!E56),"",Values!$B$27),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7" s="28" t="str">
        <f>IF(ISBLANK(Values!E56),"",Values!H56)</f>
        <v>Lenovo T480s silver - NO</v>
      </c>
      <c r="AV57" s="1" t="str">
        <f>IF(ISBLANK(Values!E56),"",IF(Values!J56,"Backlit", "Non-Backlit"))</f>
        <v>Backlit</v>
      </c>
      <c r="AW57"/>
      <c r="BE57" s="27" t="str">
        <f>IF(ISBLANK(Values!E56),"","Professional Audience")</f>
        <v>Professional Audience</v>
      </c>
      <c r="BF57" s="27" t="str">
        <f>IF(ISBLANK(Values!E56),"","Consumer Audience")</f>
        <v>Consumer Audience</v>
      </c>
      <c r="BG57" s="27" t="str">
        <f>IF(ISBLANK(Values!E56),"","Adults")</f>
        <v>Adults</v>
      </c>
      <c r="BH57" s="27"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7" s="1" t="str">
        <f>IF(ISBLANK(Values!E56),"","No")</f>
        <v>No</v>
      </c>
      <c r="DA57" s="1" t="str">
        <f>IF(ISBLANK(Values!E56),"","No")</f>
        <v>No</v>
      </c>
      <c r="DO57" s="27" t="str">
        <f>IF(ISBLANK(Values!E56),"","Parts")</f>
        <v>Parts</v>
      </c>
      <c r="DP57" s="27" t="str">
        <f>IF(ISBLANK(Values!E56),"",Values!$B$31)</f>
        <v>6 maanden garantie na leverdatum. In geval van een storing in het toetsenbord wordt een nieuwe eenheid of een reserveonderdeel voor het toetsenbord van het product verzonden. In geval van sortering van voorraad wordt een volledige terugbetaling verleend.</v>
      </c>
      <c r="DS57" s="31"/>
      <c r="DY57" t="str">
        <f>IF(ISBLANK(Values!$E56), "", "not_applicable")</f>
        <v>not_applicable</v>
      </c>
      <c r="DZ57" s="31"/>
      <c r="EA57" s="31"/>
      <c r="EB57" s="31"/>
      <c r="EC57" s="31"/>
      <c r="EI57" s="1" t="str">
        <f>IF(ISBLANK(Values!E56),"",Values!$B$31)</f>
        <v>6 maanden garantie na leverdatum. In geval van een storing in het toetsenbord wordt een nieuwe eenheid of een reserveonderdeel voor het toetsenbord van het product verzonden. In geval van sortering van voorraad wordt een volledige terugbetaling verleend.</v>
      </c>
      <c r="ES57" s="1" t="str">
        <f>IF(ISBLANK(Values!E56),"","Amazon Tellus UPS")</f>
        <v>Amazon Tellus UPS</v>
      </c>
      <c r="EV57" s="3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computercomponent</v>
      </c>
      <c r="B58" s="38" t="str">
        <f>IF(ISBLANK(Values!E57),"",Values!F57)</f>
        <v>Lenovo T480s silver - PL</v>
      </c>
      <c r="C58" s="32" t="str">
        <f>IF(ISBLANK(Values!E57),"","TellusRem")</f>
        <v>TellusRem</v>
      </c>
      <c r="D58" s="30">
        <f>IF(ISBLANK(Values!E57),"",Values!E57)</f>
        <v>5714401482147</v>
      </c>
      <c r="E58" s="31" t="str">
        <f>IF(ISBLANK(Values!E57),"","EAN")</f>
        <v>EAN</v>
      </c>
      <c r="F58" s="28" t="str">
        <f>IF(ISBLANK(Values!E57),"",IF(Values!J57, SUBSTITUTE(Values!$B$1, "{language}", Values!H57) &amp; " " &amp;Values!$B$3, SUBSTITUTE(Values!$B$2, "{language}", Values!$H57) &amp; " " &amp;Values!$B$3))</f>
        <v>vervangend Lenovo T480s silver - PL toetsenbord met achtergrondverlichting voor Lenovo Thinkpad T480s, T490, E490, L480, L490, L380, L390, L380 Yoga, L390 Yoga, E490, E480</v>
      </c>
      <c r="G58" s="32" t="str">
        <f>IF(ISBLANK(Values!E57),"",IF(Values!$B$20="PartialUpdate","","TellusRem"))</f>
        <v/>
      </c>
      <c r="H58" s="27" t="str">
        <f>IF(ISBLANK(Values!E57),"",Values!$B$16)</f>
        <v>computer-keyboards</v>
      </c>
      <c r="I58" s="27" t="str">
        <f>IF(ISBLANK(Values!E57),"","4730574031")</f>
        <v>4730574031</v>
      </c>
      <c r="J58" s="39" t="str">
        <f>IF(ISBLANK(Values!E57),"",Values!F57 )</f>
        <v>Lenovo T480s silver - PL</v>
      </c>
      <c r="K58" s="29" t="str">
        <f>IF(IF(ISBLANK(Values!E57),"",IF(Values!J57, Values!$B$4, Values!$B$5))=0,"",IF(ISBLANK(Values!E57),"",IF(Values!J57, Values!$B$4, Values!$B$5)))</f>
        <v/>
      </c>
      <c r="L58" s="40">
        <f>IF(ISBLANK(Values!E57),"",IF($CO58="DEFAULT", Values!$B$18, ""))</f>
        <v>5</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Child</v>
      </c>
      <c r="X58" s="32" t="str">
        <f>IF(ISBLANK(Values!E57),"",Values!$B$13)</f>
        <v>Lenovo T490 Parent</v>
      </c>
      <c r="Y58" s="39" t="str">
        <f>IF(ISBLANK(Values!E57),"","Size-Color")</f>
        <v>Size-Color</v>
      </c>
      <c r="Z58" s="32" t="str">
        <f>IF(ISBLANK(Values!E57),"","variation")</f>
        <v>variation</v>
      </c>
      <c r="AA58" s="36" t="str">
        <f>IF(ISBLANK(Values!E57),"",Values!$B$20)</f>
        <v>PartialUpdate</v>
      </c>
      <c r="AB58" s="1" t="str">
        <f>IF(ISBLANK(Values!E57),"",Values!$B$29)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8" s="41" t="str">
        <f>IF(ISBLANK(Values!E57),"",IF(Values!I57,Values!$B$23,Values!$B$33))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8" s="42" t="str">
        <f>IF(ISBLANK(Values!E57),"",Values!$B$24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8" s="1" t="str">
        <f>IF(ISBLANK(Values!E57),"",Values!$B$25)</f>
        <v xml:space="preserve">♻️ ECOFRIENDLY PRODUCT - Koop gerenoveerd, KOOP GROEN! Verminder meer dan 80% koolstofdioxide door onze refurbished toetsenborden te kopen, in vergelijking met het aanschaffen van een nieuw toetsenbord! </v>
      </c>
      <c r="AL58" s="1" t="str">
        <f>IF(ISBLANK(Values!E57),"",SUBSTITUTE(SUBSTITUTE(IF(Values!$J57, Values!$B$26, Values!$B$33), "{language}", Values!$H57), "{flag}", INDEX(options!$E$1:$E$20, Values!$V57)))</f>
        <v xml:space="preserve">👉 LAYOUT - 🇵🇱 Lenovo T480s silver - PL GEEN achtergrondverlichting. </v>
      </c>
      <c r="AM58" s="1" t="str">
        <f>SUBSTITUTE(IF(ISBLANK(Values!E57),"",Values!$B$27),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8" s="28" t="str">
        <f>IF(ISBLANK(Values!E57),"",Values!H57)</f>
        <v>Lenovo T480s silver - PL</v>
      </c>
      <c r="AV58" s="1" t="str">
        <f>IF(ISBLANK(Values!E57),"",IF(Values!J57,"Backlit", "Non-Backlit"))</f>
        <v>Backlit</v>
      </c>
      <c r="AW58"/>
      <c r="BE58" s="27" t="str">
        <f>IF(ISBLANK(Values!E57),"","Professional Audience")</f>
        <v>Professional Audience</v>
      </c>
      <c r="BF58" s="27" t="str">
        <f>IF(ISBLANK(Values!E57),"","Consumer Audience")</f>
        <v>Consumer Audience</v>
      </c>
      <c r="BG58" s="27" t="str">
        <f>IF(ISBLANK(Values!E57),"","Adults")</f>
        <v>Adults</v>
      </c>
      <c r="BH58" s="27"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8" s="1" t="str">
        <f>IF(ISBLANK(Values!E57),"","No")</f>
        <v>No</v>
      </c>
      <c r="DA58" s="1" t="str">
        <f>IF(ISBLANK(Values!E57),"","No")</f>
        <v>No</v>
      </c>
      <c r="DO58" s="27" t="str">
        <f>IF(ISBLANK(Values!E57),"","Parts")</f>
        <v>Parts</v>
      </c>
      <c r="DP58" s="27" t="str">
        <f>IF(ISBLANK(Values!E57),"",Values!$B$31)</f>
        <v>6 maanden garantie na leverdatum. In geval van een storing in het toetsenbord wordt een nieuwe eenheid of een reserveonderdeel voor het toetsenbord van het product verzonden. In geval van sortering van voorraad wordt een volledige terugbetaling verleend.</v>
      </c>
      <c r="DS58" s="31"/>
      <c r="DY58" t="str">
        <f>IF(ISBLANK(Values!$E57), "", "not_applicable")</f>
        <v>not_applicable</v>
      </c>
      <c r="DZ58" s="31"/>
      <c r="EA58" s="31"/>
      <c r="EB58" s="31"/>
      <c r="EC58" s="31"/>
      <c r="EI58" s="1" t="str">
        <f>IF(ISBLANK(Values!E57),"",Values!$B$31)</f>
        <v>6 maanden garantie na leverdatum. In geval van een storing in het toetsenbord wordt een nieuwe eenheid of een reserveonderdeel voor het toetsenbord van het product verzonden. In geval van sortering van voorraad wordt een volledige terugbetaling verleend.</v>
      </c>
      <c r="ES58" s="1" t="str">
        <f>IF(ISBLANK(Values!E57),"","Amazon Tellus UPS")</f>
        <v>Amazon Tellus UPS</v>
      </c>
      <c r="EV58" s="3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computercomponent</v>
      </c>
      <c r="B59" s="38" t="str">
        <f>IF(ISBLANK(Values!E58),"",Values!F58)</f>
        <v>Lenovo T480s silver - PT</v>
      </c>
      <c r="C59" s="32" t="str">
        <f>IF(ISBLANK(Values!E58),"","TellusRem")</f>
        <v>TellusRem</v>
      </c>
      <c r="D59" s="30">
        <f>IF(ISBLANK(Values!E58),"",Values!E58)</f>
        <v>5714401482154</v>
      </c>
      <c r="E59" s="31" t="str">
        <f>IF(ISBLANK(Values!E58),"","EAN")</f>
        <v>EAN</v>
      </c>
      <c r="F59" s="28" t="str">
        <f>IF(ISBLANK(Values!E58),"",IF(Values!J58, SUBSTITUTE(Values!$B$1, "{language}", Values!H58) &amp; " " &amp;Values!$B$3, SUBSTITUTE(Values!$B$2, "{language}", Values!$H58) &amp; " " &amp;Values!$B$3))</f>
        <v>vervangend Lenovo T480s silver - PT toetsenbord met achtergrondverlichting voor Lenovo Thinkpad T480s, T490, E490, L480, L490, L380, L390, L380 Yoga, L390 Yoga, E490, E480</v>
      </c>
      <c r="G59" s="32" t="str">
        <f>IF(ISBLANK(Values!E58),"",IF(Values!$B$20="PartialUpdate","","TellusRem"))</f>
        <v/>
      </c>
      <c r="H59" s="27" t="str">
        <f>IF(ISBLANK(Values!E58),"",Values!$B$16)</f>
        <v>computer-keyboards</v>
      </c>
      <c r="I59" s="27" t="str">
        <f>IF(ISBLANK(Values!E58),"","4730574031")</f>
        <v>4730574031</v>
      </c>
      <c r="J59" s="39" t="str">
        <f>IF(ISBLANK(Values!E58),"",Values!F58 )</f>
        <v>Lenovo T480s silver - PT</v>
      </c>
      <c r="K59" s="29" t="str">
        <f>IF(IF(ISBLANK(Values!E58),"",IF(Values!J58, Values!$B$4, Values!$B$5))=0,"",IF(ISBLANK(Values!E58),"",IF(Values!J58, Values!$B$4, Values!$B$5)))</f>
        <v/>
      </c>
      <c r="L59" s="40">
        <f>IF(ISBLANK(Values!E58),"",IF($CO59="DEFAULT", Values!$B$18, ""))</f>
        <v>5</v>
      </c>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Child</v>
      </c>
      <c r="X59" s="32" t="str">
        <f>IF(ISBLANK(Values!E58),"",Values!$B$13)</f>
        <v>Lenovo T490 Parent</v>
      </c>
      <c r="Y59" s="39" t="str">
        <f>IF(ISBLANK(Values!E58),"","Size-Color")</f>
        <v>Size-Color</v>
      </c>
      <c r="Z59" s="32" t="str">
        <f>IF(ISBLANK(Values!E58),"","variation")</f>
        <v>variation</v>
      </c>
      <c r="AA59" s="36" t="str">
        <f>IF(ISBLANK(Values!E58),"",Values!$B$20)</f>
        <v>PartialUpdate</v>
      </c>
      <c r="AB59" s="1" t="str">
        <f>IF(ISBLANK(Values!E58),"",Values!$B$29)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9" s="41" t="str">
        <f>IF(ISBLANK(Values!E58),"",IF(Values!I58,Values!$B$23,Values!$B$33))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9" s="42" t="str">
        <f>IF(ISBLANK(Values!E58),"",Values!$B$24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9" s="1" t="str">
        <f>IF(ISBLANK(Values!E58),"",Values!$B$25)</f>
        <v xml:space="preserve">♻️ ECOFRIENDLY PRODUCT - Koop gerenoveerd, KOOP GROEN! Verminder meer dan 80% koolstofdioxide door onze refurbished toetsenborden te kopen, in vergelijking met het aanschaffen van een nieuw toetsenbord! </v>
      </c>
      <c r="AL59" s="1" t="str">
        <f>IF(ISBLANK(Values!E58),"",SUBSTITUTE(SUBSTITUTE(IF(Values!$J58, Values!$B$26, Values!$B$33), "{language}", Values!$H58), "{flag}", INDEX(options!$E$1:$E$20, Values!$V58)))</f>
        <v xml:space="preserve">👉 LAYOUT - 🇵🇹 Lenovo T480s silver - PT GEEN achtergrondverlichting. </v>
      </c>
      <c r="AM59" s="1" t="str">
        <f>SUBSTITUTE(IF(ISBLANK(Values!E58),"",Values!$B$27),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9" s="28" t="str">
        <f>IF(ISBLANK(Values!E58),"",Values!H58)</f>
        <v>Lenovo T480s silver - PT</v>
      </c>
      <c r="AV59" s="1" t="str">
        <f>IF(ISBLANK(Values!E58),"",IF(Values!J58,"Backlit", "Non-Backlit"))</f>
        <v>Backlit</v>
      </c>
      <c r="AW59"/>
      <c r="BE59" s="27" t="str">
        <f>IF(ISBLANK(Values!E58),"","Professional Audience")</f>
        <v>Professional Audience</v>
      </c>
      <c r="BF59" s="27" t="str">
        <f>IF(ISBLANK(Values!E58),"","Consumer Audience")</f>
        <v>Consumer Audience</v>
      </c>
      <c r="BG59" s="27" t="str">
        <f>IF(ISBLANK(Values!E58),"","Adults")</f>
        <v>Adults</v>
      </c>
      <c r="BH59" s="27"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9" s="1" t="str">
        <f>IF(ISBLANK(Values!E58),"","No")</f>
        <v>No</v>
      </c>
      <c r="DA59" s="1" t="str">
        <f>IF(ISBLANK(Values!E58),"","No")</f>
        <v>No</v>
      </c>
      <c r="DO59" s="27" t="str">
        <f>IF(ISBLANK(Values!E58),"","Parts")</f>
        <v>Parts</v>
      </c>
      <c r="DP59" s="27" t="str">
        <f>IF(ISBLANK(Values!E58),"",Values!$B$31)</f>
        <v>6 maanden garantie na leverdatum. In geval van een storing in het toetsenbord wordt een nieuwe eenheid of een reserveonderdeel voor het toetsenbord van het product verzonden. In geval van sortering van voorraad wordt een volledige terugbetaling verleend.</v>
      </c>
      <c r="DS59" s="31"/>
      <c r="DY59" t="str">
        <f>IF(ISBLANK(Values!$E58), "", "not_applicable")</f>
        <v>not_applicable</v>
      </c>
      <c r="DZ59" s="31"/>
      <c r="EA59" s="31"/>
      <c r="EB59" s="31"/>
      <c r="EC59" s="31"/>
      <c r="EI59" s="1" t="str">
        <f>IF(ISBLANK(Values!E58),"",Values!$B$31)</f>
        <v>6 maanden garantie na leverdatum. In geval van een storing in het toetsenbord wordt een nieuwe eenheid of een reserveonderdeel voor het toetsenbord van het product verzonden. In geval van sortering van voorraad wordt een volledige terugbetaling verleend.</v>
      </c>
      <c r="ES59" s="1" t="str">
        <f>IF(ISBLANK(Values!E58),"","Amazon Tellus UPS")</f>
        <v>Amazon Tellus UPS</v>
      </c>
      <c r="EV59" s="3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computercomponent</v>
      </c>
      <c r="B60" s="38" t="str">
        <f>IF(ISBLANK(Values!E59),"",Values!F59)</f>
        <v>Lenovo T480s silver - SE/FI</v>
      </c>
      <c r="C60" s="32" t="str">
        <f>IF(ISBLANK(Values!E59),"","TellusRem")</f>
        <v>TellusRem</v>
      </c>
      <c r="D60" s="30">
        <f>IF(ISBLANK(Values!E59),"",Values!E59)</f>
        <v>5714401482161</v>
      </c>
      <c r="E60" s="31" t="str">
        <f>IF(ISBLANK(Values!E59),"","EAN")</f>
        <v>EAN</v>
      </c>
      <c r="F60" s="28" t="str">
        <f>IF(ISBLANK(Values!E59),"",IF(Values!J59, SUBSTITUTE(Values!$B$1, "{language}", Values!H59) &amp; " " &amp;Values!$B$3, SUBSTITUTE(Values!$B$2, "{language}", Values!$H59) &amp; " " &amp;Values!$B$3))</f>
        <v>vervangend Lenovo T480s silver - SE/FI toetsenbord met achtergrondverlichting voor Lenovo Thinkpad T480s, T490, E490, L480, L490, L380, L390, L380 Yoga, L390 Yoga, E490, E480</v>
      </c>
      <c r="G60" s="32" t="str">
        <f>IF(ISBLANK(Values!E59),"",IF(Values!$B$20="PartialUpdate","","TellusRem"))</f>
        <v/>
      </c>
      <c r="H60" s="27" t="str">
        <f>IF(ISBLANK(Values!E59),"",Values!$B$16)</f>
        <v>computer-keyboards</v>
      </c>
      <c r="I60" s="27" t="str">
        <f>IF(ISBLANK(Values!E59),"","4730574031")</f>
        <v>4730574031</v>
      </c>
      <c r="J60" s="39" t="str">
        <f>IF(ISBLANK(Values!E59),"",Values!F59 )</f>
        <v>Lenovo T480s silver - SE/FI</v>
      </c>
      <c r="K60" s="29" t="str">
        <f>IF(IF(ISBLANK(Values!E59),"",IF(Values!J59, Values!$B$4, Values!$B$5))=0,"",IF(ISBLANK(Values!E59),"",IF(Values!J59, Values!$B$4, Values!$B$5)))</f>
        <v/>
      </c>
      <c r="L60" s="40">
        <f>IF(ISBLANK(Values!E59),"",IF($CO60="DEFAULT", Values!$B$18, ""))</f>
        <v>5</v>
      </c>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Child</v>
      </c>
      <c r="X60" s="32" t="str">
        <f>IF(ISBLANK(Values!E59),"",Values!$B$13)</f>
        <v>Lenovo T490 Parent</v>
      </c>
      <c r="Y60" s="39" t="str">
        <f>IF(ISBLANK(Values!E59),"","Size-Color")</f>
        <v>Size-Color</v>
      </c>
      <c r="Z60" s="32" t="str">
        <f>IF(ISBLANK(Values!E59),"","variation")</f>
        <v>variation</v>
      </c>
      <c r="AA60" s="36" t="str">
        <f>IF(ISBLANK(Values!E59),"",Values!$B$20)</f>
        <v>PartialUpdate</v>
      </c>
      <c r="AB60" s="1" t="str">
        <f>IF(ISBLANK(Values!E59),"",Values!$B$29)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0" s="41" t="str">
        <f>IF(ISBLANK(Values!E59),"",IF(Values!I59,Values!$B$23,Values!$B$33))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0" s="42" t="str">
        <f>IF(ISBLANK(Values!E59),"",Values!$B$24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0" s="1" t="str">
        <f>IF(ISBLANK(Values!E59),"",Values!$B$25)</f>
        <v xml:space="preserve">♻️ ECOFRIENDLY PRODUCT - Koop gerenoveerd, KOOP GROEN! Verminder meer dan 80% koolstofdioxide door onze refurbished toetsenborden te kopen, in vergelijking met het aanschaffen van een nieuw toetsenbord! </v>
      </c>
      <c r="AL60" s="1" t="str">
        <f>IF(ISBLANK(Values!E59),"",SUBSTITUTE(SUBSTITUTE(IF(Values!$J59, Values!$B$26, Values!$B$33), "{language}", Values!$H59), "{flag}", INDEX(options!$E$1:$E$20, Values!$V59)))</f>
        <v xml:space="preserve">👉 LAYOUT - 🇸🇪 🇫🇮 Lenovo T480s silver - SE/FI GEEN achtergrondverlichting. </v>
      </c>
      <c r="AM60" s="1" t="str">
        <f>SUBSTITUTE(IF(ISBLANK(Values!E59),"",Values!$B$27),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0" s="28" t="str">
        <f>IF(ISBLANK(Values!E59),"",Values!H59)</f>
        <v>Lenovo T480s silver - SE/FI</v>
      </c>
      <c r="AV60" s="1" t="str">
        <f>IF(ISBLANK(Values!E59),"",IF(Values!J59,"Backlit", "Non-Backlit"))</f>
        <v>Backlit</v>
      </c>
      <c r="AW60"/>
      <c r="BE60" s="27" t="str">
        <f>IF(ISBLANK(Values!E59),"","Professional Audience")</f>
        <v>Professional Audience</v>
      </c>
      <c r="BF60" s="27" t="str">
        <f>IF(ISBLANK(Values!E59),"","Consumer Audience")</f>
        <v>Consumer Audience</v>
      </c>
      <c r="BG60" s="27" t="str">
        <f>IF(ISBLANK(Values!E59),"","Adults")</f>
        <v>Adults</v>
      </c>
      <c r="BH60" s="27"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0" s="1" t="str">
        <f>IF(ISBLANK(Values!E59),"","No")</f>
        <v>No</v>
      </c>
      <c r="DA60" s="1" t="str">
        <f>IF(ISBLANK(Values!E59),"","No")</f>
        <v>No</v>
      </c>
      <c r="DO60" s="27" t="str">
        <f>IF(ISBLANK(Values!E59),"","Parts")</f>
        <v>Parts</v>
      </c>
      <c r="DP60" s="27" t="str">
        <f>IF(ISBLANK(Values!E59),"",Values!$B$31)</f>
        <v>6 maanden garantie na leverdatum. In geval van een storing in het toetsenbord wordt een nieuwe eenheid of een reserveonderdeel voor het toetsenbord van het product verzonden. In geval van sortering van voorraad wordt een volledige terugbetaling verleend.</v>
      </c>
      <c r="DS60" s="31"/>
      <c r="DY60" t="str">
        <f>IF(ISBLANK(Values!$E59), "", "not_applicable")</f>
        <v>not_applicable</v>
      </c>
      <c r="DZ60" s="31"/>
      <c r="EA60" s="31"/>
      <c r="EB60" s="31"/>
      <c r="EC60" s="31"/>
      <c r="EI60" s="1" t="str">
        <f>IF(ISBLANK(Values!E59),"",Values!$B$31)</f>
        <v>6 maanden garantie na leverdatum. In geval van een storing in het toetsenbord wordt een nieuwe eenheid of een reserveonderdeel voor het toetsenbord van het product verzonden. In geval van sortering van voorraad wordt een volledige terugbetaling verleend.</v>
      </c>
      <c r="ES60" s="1" t="str">
        <f>IF(ISBLANK(Values!E59),"","Amazon Tellus UPS")</f>
        <v>Amazon Tellus UPS</v>
      </c>
      <c r="EV60" s="3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computercomponent</v>
      </c>
      <c r="B61" s="38" t="str">
        <f>IF(ISBLANK(Values!E60),"",Values!F60)</f>
        <v>Lenovo T480s silver - CH</v>
      </c>
      <c r="C61" s="32" t="str">
        <f>IF(ISBLANK(Values!E60),"","TellusRem")</f>
        <v>TellusRem</v>
      </c>
      <c r="D61" s="30">
        <f>IF(ISBLANK(Values!E60),"",Values!E60)</f>
        <v>5714401482178</v>
      </c>
      <c r="E61" s="31" t="str">
        <f>IF(ISBLANK(Values!E60),"","EAN")</f>
        <v>EAN</v>
      </c>
      <c r="F61" s="28" t="str">
        <f>IF(ISBLANK(Values!E60),"",IF(Values!J60, SUBSTITUTE(Values!$B$1, "{language}", Values!H60) &amp; " " &amp;Values!$B$3, SUBSTITUTE(Values!$B$2, "{language}", Values!$H60) &amp; " " &amp;Values!$B$3))</f>
        <v>vervangend Lenovo T480s silver - CH toetsenbord met achtergrondverlichting voor Lenovo Thinkpad T480s, T490, E490, L480, L490, L380, L390, L380 Yoga, L390 Yoga, E490, E480</v>
      </c>
      <c r="G61" s="32" t="str">
        <f>IF(ISBLANK(Values!E60),"",IF(Values!$B$20="PartialUpdate","","TellusRem"))</f>
        <v/>
      </c>
      <c r="H61" s="27" t="str">
        <f>IF(ISBLANK(Values!E60),"",Values!$B$16)</f>
        <v>computer-keyboards</v>
      </c>
      <c r="I61" s="27" t="str">
        <f>IF(ISBLANK(Values!E60),"","4730574031")</f>
        <v>4730574031</v>
      </c>
      <c r="J61" s="39" t="str">
        <f>IF(ISBLANK(Values!E60),"",Values!F60 )</f>
        <v>Lenovo T480s silver - CH</v>
      </c>
      <c r="K61" s="29" t="str">
        <f>IF(IF(ISBLANK(Values!E60),"",IF(Values!J60, Values!$B$4, Values!$B$5))=0,"",IF(ISBLANK(Values!E60),"",IF(Values!J60, Values!$B$4, Values!$B$5)))</f>
        <v/>
      </c>
      <c r="L61" s="40">
        <f>IF(ISBLANK(Values!E60),"",IF($CO61="DEFAULT", Values!$B$18, ""))</f>
        <v>5</v>
      </c>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Child</v>
      </c>
      <c r="X61" s="32" t="str">
        <f>IF(ISBLANK(Values!E60),"",Values!$B$13)</f>
        <v>Lenovo T490 Parent</v>
      </c>
      <c r="Y61" s="39" t="str">
        <f>IF(ISBLANK(Values!E60),"","Size-Color")</f>
        <v>Size-Color</v>
      </c>
      <c r="Z61" s="32" t="str">
        <f>IF(ISBLANK(Values!E60),"","variation")</f>
        <v>variation</v>
      </c>
      <c r="AA61" s="36" t="str">
        <f>IF(ISBLANK(Values!E60),"",Values!$B$20)</f>
        <v>PartialUpdate</v>
      </c>
      <c r="AB61" s="1" t="str">
        <f>IF(ISBLANK(Values!E60),"",Values!$B$29)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1" s="41" t="str">
        <f>IF(ISBLANK(Values!E60),"",IF(Values!I60,Values!$B$23,Values!$B$33))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1" s="42" t="str">
        <f>IF(ISBLANK(Values!E60),"",Values!$B$24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1" s="1" t="str">
        <f>IF(ISBLANK(Values!E60),"",Values!$B$25)</f>
        <v xml:space="preserve">♻️ ECOFRIENDLY PRODUCT - Koop gerenoveerd, KOOP GROEN! Verminder meer dan 80% koolstofdioxide door onze refurbished toetsenborden te kopen, in vergelijking met het aanschaffen van een nieuw toetsenbord! </v>
      </c>
      <c r="AL61" s="1" t="str">
        <f>IF(ISBLANK(Values!E60),"",SUBSTITUTE(SUBSTITUTE(IF(Values!$J60, Values!$B$26, Values!$B$33), "{language}", Values!$H60), "{flag}", INDEX(options!$E$1:$E$20, Values!$V60)))</f>
        <v xml:space="preserve">👉 LAYOUT - 🇨🇭 Lenovo T480s silver - CH GEEN achtergrondverlichting. </v>
      </c>
      <c r="AM61" s="1" t="str">
        <f>SUBSTITUTE(IF(ISBLANK(Values!E60),"",Values!$B$27),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1" s="28" t="str">
        <f>IF(ISBLANK(Values!E60),"",Values!H60)</f>
        <v>Lenovo T480s silver - CH</v>
      </c>
      <c r="AV61" s="1" t="str">
        <f>IF(ISBLANK(Values!E60),"",IF(Values!J60,"Backlit", "Non-Backlit"))</f>
        <v>Backlit</v>
      </c>
      <c r="AW61"/>
      <c r="BE61" s="27" t="str">
        <f>IF(ISBLANK(Values!E60),"","Professional Audience")</f>
        <v>Professional Audience</v>
      </c>
      <c r="BF61" s="27" t="str">
        <f>IF(ISBLANK(Values!E60),"","Consumer Audience")</f>
        <v>Consumer Audience</v>
      </c>
      <c r="BG61" s="27" t="str">
        <f>IF(ISBLANK(Values!E60),"","Adults")</f>
        <v>Adults</v>
      </c>
      <c r="BH61" s="27"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1" s="1" t="str">
        <f>IF(ISBLANK(Values!E60),"","No")</f>
        <v>No</v>
      </c>
      <c r="DA61" s="1" t="str">
        <f>IF(ISBLANK(Values!E60),"","No")</f>
        <v>No</v>
      </c>
      <c r="DO61" s="27" t="str">
        <f>IF(ISBLANK(Values!E60),"","Parts")</f>
        <v>Parts</v>
      </c>
      <c r="DP61" s="27" t="str">
        <f>IF(ISBLANK(Values!E60),"",Values!$B$31)</f>
        <v>6 maanden garantie na leverdatum. In geval van een storing in het toetsenbord wordt een nieuwe eenheid of een reserveonderdeel voor het toetsenbord van het product verzonden. In geval van sortering van voorraad wordt een volledige terugbetaling verleend.</v>
      </c>
      <c r="DS61" s="31"/>
      <c r="DY61" t="str">
        <f>IF(ISBLANK(Values!$E60), "", "not_applicable")</f>
        <v>not_applicable</v>
      </c>
      <c r="DZ61" s="31"/>
      <c r="EA61" s="31"/>
      <c r="EB61" s="31"/>
      <c r="EC61" s="31"/>
      <c r="EI61" s="1" t="str">
        <f>IF(ISBLANK(Values!E60),"",Values!$B$31)</f>
        <v>6 maanden garantie na leverdatum. In geval van een storing in het toetsenbord wordt een nieuwe eenheid of een reserveonderdeel voor het toetsenbord van het product verzonden. In geval van sortering van voorraad wordt een volledige terugbetaling verleend.</v>
      </c>
      <c r="ES61" s="1" t="str">
        <f>IF(ISBLANK(Values!E60),"","Amazon Tellus UPS")</f>
        <v>Amazon Tellus UPS</v>
      </c>
      <c r="EV61" s="3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computercomponent</v>
      </c>
      <c r="B62" s="38" t="str">
        <f>IF(ISBLANK(Values!E61),"",Values!F61)</f>
        <v>Lenovo T480s silver - US INT</v>
      </c>
      <c r="C62" s="32" t="str">
        <f>IF(ISBLANK(Values!E61),"","TellusRem")</f>
        <v>TellusRem</v>
      </c>
      <c r="D62" s="30">
        <f>IF(ISBLANK(Values!E61),"",Values!E61)</f>
        <v>5714401482185</v>
      </c>
      <c r="E62" s="31" t="str">
        <f>IF(ISBLANK(Values!E61),"","EAN")</f>
        <v>EAN</v>
      </c>
      <c r="F62" s="28" t="str">
        <f>IF(ISBLANK(Values!E61),"",IF(Values!J61, SUBSTITUTE(Values!$B$1, "{language}", Values!H61) &amp; " " &amp;Values!$B$3, SUBSTITUTE(Values!$B$2, "{language}", Values!$H61) &amp; " " &amp;Values!$B$3))</f>
        <v>vervangend Lenovo T480s silver - US INT toetsenbord met achtergrondverlichting voor Lenovo Thinkpad T480s, T490, E490, L480, L490, L380, L390, L380 Yoga, L390 Yoga, E490, E480</v>
      </c>
      <c r="G62" s="32" t="str">
        <f>IF(ISBLANK(Values!E61),"",IF(Values!$B$20="PartialUpdate","","TellusRem"))</f>
        <v/>
      </c>
      <c r="H62" s="27" t="str">
        <f>IF(ISBLANK(Values!E61),"",Values!$B$16)</f>
        <v>computer-keyboards</v>
      </c>
      <c r="I62" s="27" t="str">
        <f>IF(ISBLANK(Values!E61),"","4730574031")</f>
        <v>4730574031</v>
      </c>
      <c r="J62" s="39" t="str">
        <f>IF(ISBLANK(Values!E61),"",Values!F61 )</f>
        <v>Lenovo T480s silver - US INT</v>
      </c>
      <c r="K62" s="29" t="str">
        <f>IF(IF(ISBLANK(Values!E61),"",IF(Values!J61, Values!$B$4, Values!$B$5))=0,"",IF(ISBLANK(Values!E61),"",IF(Values!J61, Values!$B$4, Values!$B$5)))</f>
        <v/>
      </c>
      <c r="L62" s="40">
        <f>IF(ISBLANK(Values!E61),"",IF($CO62="DEFAULT", Values!$B$18, ""))</f>
        <v>5</v>
      </c>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Child</v>
      </c>
      <c r="X62" s="32" t="str">
        <f>IF(ISBLANK(Values!E61),"",Values!$B$13)</f>
        <v>Lenovo T490 Parent</v>
      </c>
      <c r="Y62" s="39" t="str">
        <f>IF(ISBLANK(Values!E61),"","Size-Color")</f>
        <v>Size-Color</v>
      </c>
      <c r="Z62" s="32" t="str">
        <f>IF(ISBLANK(Values!E61),"","variation")</f>
        <v>variation</v>
      </c>
      <c r="AA62" s="36" t="str">
        <f>IF(ISBLANK(Values!E61),"",Values!$B$20)</f>
        <v>PartialUpdate</v>
      </c>
      <c r="AB62" s="1" t="str">
        <f>IF(ISBLANK(Values!E61),"",Values!$B$29)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2" s="41" t="str">
        <f>IF(ISBLANK(Values!E61),"",IF(Values!I61,Values!$B$23,Values!$B$33))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2" s="42" t="str">
        <f>IF(ISBLANK(Values!E61),"",Values!$B$24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2" s="1" t="str">
        <f>IF(ISBLANK(Values!E61),"",Values!$B$25)</f>
        <v xml:space="preserve">♻️ ECOFRIENDLY PRODUCT - Koop gerenoveerd, KOOP GROEN! Verminder meer dan 80% koolstofdioxide door onze refurbished toetsenborden te kopen, in vergelijking met het aanschaffen van een nieuw toetsenbord! </v>
      </c>
      <c r="AL62" s="1" t="str">
        <f>IF(ISBLANK(Values!E61),"",SUBSTITUTE(SUBSTITUTE(IF(Values!$J61, Values!$B$26, Values!$B$33), "{language}", Values!$H61), "{flag}", INDEX(options!$E$1:$E$20, Values!$V61)))</f>
        <v xml:space="preserve">👉 LAYOUT - 🇺🇸 with € symbol Lenovo T480s silver - US INT GEEN achtergrondverlichting. </v>
      </c>
      <c r="AM62" s="1" t="str">
        <f>SUBSTITUTE(IF(ISBLANK(Values!E61),"",Values!$B$27),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2" s="28" t="str">
        <f>IF(ISBLANK(Values!E61),"",Values!H61)</f>
        <v>Lenovo T480s silver - US INT</v>
      </c>
      <c r="AV62" s="1" t="str">
        <f>IF(ISBLANK(Values!E61),"",IF(Values!J61,"Backlit", "Non-Backlit"))</f>
        <v>Backlit</v>
      </c>
      <c r="AW62"/>
      <c r="BE62" s="27" t="str">
        <f>IF(ISBLANK(Values!E61),"","Professional Audience")</f>
        <v>Professional Audience</v>
      </c>
      <c r="BF62" s="27" t="str">
        <f>IF(ISBLANK(Values!E61),"","Consumer Audience")</f>
        <v>Consumer Audience</v>
      </c>
      <c r="BG62" s="27" t="str">
        <f>IF(ISBLANK(Values!E61),"","Adults")</f>
        <v>Adults</v>
      </c>
      <c r="BH62" s="27"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2" s="1" t="str">
        <f>IF(ISBLANK(Values!E61),"","No")</f>
        <v>No</v>
      </c>
      <c r="DA62" s="1" t="str">
        <f>IF(ISBLANK(Values!E61),"","No")</f>
        <v>No</v>
      </c>
      <c r="DO62" s="27" t="str">
        <f>IF(ISBLANK(Values!E61),"","Parts")</f>
        <v>Parts</v>
      </c>
      <c r="DP62" s="27" t="str">
        <f>IF(ISBLANK(Values!E61),"",Values!$B$31)</f>
        <v>6 maanden garantie na leverdatum. In geval van een storing in het toetsenbord wordt een nieuwe eenheid of een reserveonderdeel voor het toetsenbord van het product verzonden. In geval van sortering van voorraad wordt een volledige terugbetaling verleend.</v>
      </c>
      <c r="DS62" s="31"/>
      <c r="DY62" t="str">
        <f>IF(ISBLANK(Values!$E61), "", "not_applicable")</f>
        <v>not_applicable</v>
      </c>
      <c r="DZ62" s="31"/>
      <c r="EA62" s="31"/>
      <c r="EB62" s="31"/>
      <c r="EC62" s="31"/>
      <c r="EI62" s="1" t="str">
        <f>IF(ISBLANK(Values!E61),"",Values!$B$31)</f>
        <v>6 maanden garantie na leverdatum. In geval van een storing in het toetsenbord wordt een nieuwe eenheid of een reserveonderdeel voor het toetsenbord van het product verzonden. In geval van sortering van voorraad wordt een volledige terugbetaling verleend.</v>
      </c>
      <c r="ES62" s="1" t="str">
        <f>IF(ISBLANK(Values!E61),"","Amazon Tellus UPS")</f>
        <v>Amazon Tellus UPS</v>
      </c>
      <c r="EV62" s="3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computercomponent</v>
      </c>
      <c r="B63" s="38" t="str">
        <f>IF(ISBLANK(Values!E62),"",Values!F62)</f>
        <v>Lenovo T480s silver - RUS</v>
      </c>
      <c r="C63" s="32" t="str">
        <f>IF(ISBLANK(Values!E62),"","TellusRem")</f>
        <v>TellusRem</v>
      </c>
      <c r="D63" s="30">
        <f>IF(ISBLANK(Values!E62),"",Values!E62)</f>
        <v>5714401482192</v>
      </c>
      <c r="E63" s="31" t="str">
        <f>IF(ISBLANK(Values!E62),"","EAN")</f>
        <v>EAN</v>
      </c>
      <c r="F63" s="28" t="str">
        <f>IF(ISBLANK(Values!E62),"",IF(Values!J62, SUBSTITUTE(Values!$B$1, "{language}", Values!H62) &amp; " " &amp;Values!$B$3, SUBSTITUTE(Values!$B$2, "{language}", Values!$H62) &amp; " " &amp;Values!$B$3))</f>
        <v>vervangend Lenovo T480s silver - RUS toetsenbord met achtergrondverlichting voor Lenovo Thinkpad T480s, T490, E490, L480, L490, L380, L390, L380 Yoga, L390 Yoga, E490, E480</v>
      </c>
      <c r="G63" s="32" t="str">
        <f>IF(ISBLANK(Values!E62),"",IF(Values!$B$20="PartialUpdate","","TellusRem"))</f>
        <v/>
      </c>
      <c r="H63" s="27" t="str">
        <f>IF(ISBLANK(Values!E62),"",Values!$B$16)</f>
        <v>computer-keyboards</v>
      </c>
      <c r="I63" s="27" t="str">
        <f>IF(ISBLANK(Values!E62),"","4730574031")</f>
        <v>4730574031</v>
      </c>
      <c r="J63" s="39" t="str">
        <f>IF(ISBLANK(Values!E62),"",Values!F62 )</f>
        <v>Lenovo T480s silver - RUS</v>
      </c>
      <c r="K63" s="29" t="str">
        <f>IF(IF(ISBLANK(Values!E62),"",IF(Values!J62, Values!$B$4, Values!$B$5))=0,"",IF(ISBLANK(Values!E62),"",IF(Values!J62, Values!$B$4, Values!$B$5)))</f>
        <v/>
      </c>
      <c r="L63" s="40">
        <f>IF(ISBLANK(Values!E62),"",IF($CO63="DEFAULT", Values!$B$18, ""))</f>
        <v>5</v>
      </c>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Child</v>
      </c>
      <c r="X63" s="32" t="str">
        <f>IF(ISBLANK(Values!E62),"",Values!$B$13)</f>
        <v>Lenovo T490 Parent</v>
      </c>
      <c r="Y63" s="39" t="str">
        <f>IF(ISBLANK(Values!E62),"","Size-Color")</f>
        <v>Size-Color</v>
      </c>
      <c r="Z63" s="32" t="str">
        <f>IF(ISBLANK(Values!E62),"","variation")</f>
        <v>variation</v>
      </c>
      <c r="AA63" s="36" t="str">
        <f>IF(ISBLANK(Values!E62),"",Values!$B$20)</f>
        <v>PartialUpdate</v>
      </c>
      <c r="AB63" s="1" t="str">
        <f>IF(ISBLANK(Values!E62),"",Values!$B$29)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3" s="41" t="str">
        <f>IF(ISBLANK(Values!E62),"",IF(Values!I62,Values!$B$23,Values!$B$33))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3" s="42" t="str">
        <f>IF(ISBLANK(Values!E62),"",Values!$B$24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3" s="1" t="str">
        <f>IF(ISBLANK(Values!E62),"",Values!$B$25)</f>
        <v xml:space="preserve">♻️ ECOFRIENDLY PRODUCT - Koop gerenoveerd, KOOP GROEN! Verminder meer dan 80% koolstofdioxide door onze refurbished toetsenborden te kopen, in vergelijking met het aanschaffen van een nieuw toetsenbord! </v>
      </c>
      <c r="AL63" s="1" t="str">
        <f>IF(ISBLANK(Values!E62),"",SUBSTITUTE(SUBSTITUTE(IF(Values!$J62, Values!$B$26, Values!$B$33), "{language}", Values!$H62), "{flag}", INDEX(options!$E$1:$E$20, Values!$V62)))</f>
        <v xml:space="preserve">👉 LAYOUT - 🇷🇺 Lenovo T480s silver - RUS GEEN achtergrondverlichting. </v>
      </c>
      <c r="AM63" s="1" t="str">
        <f>SUBSTITUTE(IF(ISBLANK(Values!E62),"",Values!$B$27),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3" s="28" t="str">
        <f>IF(ISBLANK(Values!E62),"",Values!H62)</f>
        <v>Lenovo T480s silver - RUS</v>
      </c>
      <c r="AV63" s="1" t="str">
        <f>IF(ISBLANK(Values!E62),"",IF(Values!J62,"Backlit", "Non-Backlit"))</f>
        <v>Backlit</v>
      </c>
      <c r="AW63"/>
      <c r="BE63" s="27" t="str">
        <f>IF(ISBLANK(Values!E62),"","Professional Audience")</f>
        <v>Professional Audience</v>
      </c>
      <c r="BF63" s="27" t="str">
        <f>IF(ISBLANK(Values!E62),"","Consumer Audience")</f>
        <v>Consumer Audience</v>
      </c>
      <c r="BG63" s="27" t="str">
        <f>IF(ISBLANK(Values!E62),"","Adults")</f>
        <v>Adults</v>
      </c>
      <c r="BH63" s="27"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3" s="1" t="str">
        <f>IF(ISBLANK(Values!E62),"","No")</f>
        <v>No</v>
      </c>
      <c r="DA63" s="1" t="str">
        <f>IF(ISBLANK(Values!E62),"","No")</f>
        <v>No</v>
      </c>
      <c r="DO63" s="27" t="str">
        <f>IF(ISBLANK(Values!E62),"","Parts")</f>
        <v>Parts</v>
      </c>
      <c r="DP63" s="27" t="str">
        <f>IF(ISBLANK(Values!E62),"",Values!$B$31)</f>
        <v>6 maanden garantie na leverdatum. In geval van een storing in het toetsenbord wordt een nieuwe eenheid of een reserveonderdeel voor het toetsenbord van het product verzonden. In geval van sortering van voorraad wordt een volledige terugbetaling verleend.</v>
      </c>
      <c r="DS63" s="31"/>
      <c r="DY63" t="str">
        <f>IF(ISBLANK(Values!$E62), "", "not_applicable")</f>
        <v>not_applicable</v>
      </c>
      <c r="DZ63" s="31"/>
      <c r="EA63" s="31"/>
      <c r="EB63" s="31"/>
      <c r="EC63" s="31"/>
      <c r="EI63" s="1" t="str">
        <f>IF(ISBLANK(Values!E62),"",Values!$B$31)</f>
        <v>6 maanden garantie na leverdatum. In geval van een storing in het toetsenbord wordt een nieuwe eenheid of een reserveonderdeel voor het toetsenbord van het product verzonden. In geval van sortering van voorraad wordt een volledige terugbetaling verleend.</v>
      </c>
      <c r="ES63" s="1" t="str">
        <f>IF(ISBLANK(Values!E62),"","Amazon Tellus UPS")</f>
        <v>Amazon Tellus UPS</v>
      </c>
      <c r="EV63" s="3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computercomponent</v>
      </c>
      <c r="B64" s="38" t="str">
        <f>IF(ISBLANK(Values!E63),"",Values!F63)</f>
        <v>Lenovo T480s silver - US</v>
      </c>
      <c r="C64" s="32" t="str">
        <f>IF(ISBLANK(Values!E63),"","TellusRem")</f>
        <v>TellusRem</v>
      </c>
      <c r="D64" s="30">
        <f>IF(ISBLANK(Values!E63),"",Values!E63)</f>
        <v>5714401482208</v>
      </c>
      <c r="E64" s="31" t="str">
        <f>IF(ISBLANK(Values!E63),"","EAN")</f>
        <v>EAN</v>
      </c>
      <c r="F64" s="28" t="str">
        <f>IF(ISBLANK(Values!E63),"",IF(Values!J63, SUBSTITUTE(Values!$B$1, "{language}", Values!H63) &amp; " " &amp;Values!$B$3, SUBSTITUTE(Values!$B$2, "{language}", Values!$H63) &amp; " " &amp;Values!$B$3))</f>
        <v>vervangend Lenovo T480s silver - US toetsenbord met achtergrondverlichting voor Lenovo Thinkpad T480s, T490, E490, L480, L490, L380, L390, L380 Yoga, L390 Yoga, E490, E480</v>
      </c>
      <c r="G64" s="32" t="str">
        <f>IF(ISBLANK(Values!E63),"",IF(Values!$B$20="PartialUpdate","","TellusRem"))</f>
        <v/>
      </c>
      <c r="H64" s="27" t="str">
        <f>IF(ISBLANK(Values!E63),"",Values!$B$16)</f>
        <v>computer-keyboards</v>
      </c>
      <c r="I64" s="27" t="str">
        <f>IF(ISBLANK(Values!E63),"","4730574031")</f>
        <v>4730574031</v>
      </c>
      <c r="J64" s="39" t="str">
        <f>IF(ISBLANK(Values!E63),"",Values!F63 )</f>
        <v>Lenovo T480s silver - US</v>
      </c>
      <c r="K64" s="29" t="str">
        <f>IF(IF(ISBLANK(Values!E63),"",IF(Values!J63, Values!$B$4, Values!$B$5))=0,"",IF(ISBLANK(Values!E63),"",IF(Values!J63, Values!$B$4, Values!$B$5)))</f>
        <v/>
      </c>
      <c r="L64" s="40">
        <f>IF(ISBLANK(Values!E63),"",IF($CO64="DEFAULT", Values!$B$18, ""))</f>
        <v>5</v>
      </c>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Child</v>
      </c>
      <c r="X64" s="32" t="str">
        <f>IF(ISBLANK(Values!E63),"",Values!$B$13)</f>
        <v>Lenovo T490 Parent</v>
      </c>
      <c r="Y64" s="39" t="str">
        <f>IF(ISBLANK(Values!E63),"","Size-Color")</f>
        <v>Size-Color</v>
      </c>
      <c r="Z64" s="32" t="str">
        <f>IF(ISBLANK(Values!E63),"","variation")</f>
        <v>variation</v>
      </c>
      <c r="AA64" s="36" t="str">
        <f>IF(ISBLANK(Values!E63),"",Values!$B$20)</f>
        <v>PartialUpdate</v>
      </c>
      <c r="AB64" s="1" t="str">
        <f>IF(ISBLANK(Values!E63),"",Values!$B$29)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4" s="41" t="str">
        <f>IF(ISBLANK(Values!E63),"",IF(Values!I63,Values!$B$23,Values!$B$33))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4" s="42" t="str">
        <f>IF(ISBLANK(Values!E63),"",Values!$B$24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4" s="1" t="str">
        <f>IF(ISBLANK(Values!E63),"",Values!$B$25)</f>
        <v xml:space="preserve">♻️ ECOFRIENDLY PRODUCT - Koop gerenoveerd, KOOP GROEN! Verminder meer dan 80% koolstofdioxide door onze refurbished toetsenborden te kopen, in vergelijking met het aanschaffen van een nieuw toetsenbord! </v>
      </c>
      <c r="AL64" s="1" t="str">
        <f>IF(ISBLANK(Values!E63),"",SUBSTITUTE(SUBSTITUTE(IF(Values!$J63, Values!$B$26, Values!$B$33), "{language}", Values!$H63), "{flag}", INDEX(options!$E$1:$E$20, Values!$V63)))</f>
        <v xml:space="preserve">👉 LAYOUT - 🇺🇸 Lenovo T480s silver - US GEEN achtergrondverlichting. </v>
      </c>
      <c r="AM64" s="1" t="str">
        <f>SUBSTITUTE(IF(ISBLANK(Values!E63),"",Values!$B$27),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4" s="28" t="str">
        <f>IF(ISBLANK(Values!E63),"",Values!H63)</f>
        <v>Lenovo T480s silver - US</v>
      </c>
      <c r="AV64" s="1" t="str">
        <f>IF(ISBLANK(Values!E63),"",IF(Values!J63,"Backlit", "Non-Backlit"))</f>
        <v>Backlit</v>
      </c>
      <c r="AW64"/>
      <c r="BE64" s="27" t="str">
        <f>IF(ISBLANK(Values!E63),"","Professional Audience")</f>
        <v>Professional Audience</v>
      </c>
      <c r="BF64" s="27" t="str">
        <f>IF(ISBLANK(Values!E63),"","Consumer Audience")</f>
        <v>Consumer Audience</v>
      </c>
      <c r="BG64" s="27" t="str">
        <f>IF(ISBLANK(Values!E63),"","Adults")</f>
        <v>Adults</v>
      </c>
      <c r="BH64" s="27"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4" s="1" t="str">
        <f>IF(ISBLANK(Values!E63),"","No")</f>
        <v>No</v>
      </c>
      <c r="DA64" s="1" t="str">
        <f>IF(ISBLANK(Values!E63),"","No")</f>
        <v>No</v>
      </c>
      <c r="DO64" s="27" t="str">
        <f>IF(ISBLANK(Values!E63),"","Parts")</f>
        <v>Parts</v>
      </c>
      <c r="DP64" s="27" t="str">
        <f>IF(ISBLANK(Values!E63),"",Values!$B$31)</f>
        <v>6 maanden garantie na leverdatum. In geval van een storing in het toetsenbord wordt een nieuwe eenheid of een reserveonderdeel voor het toetsenbord van het product verzonden. In geval van sortering van voorraad wordt een volledige terugbetaling verleend.</v>
      </c>
      <c r="DS64" s="31"/>
      <c r="DY64" t="str">
        <f>IF(ISBLANK(Values!$E63), "", "not_applicable")</f>
        <v>not_applicable</v>
      </c>
      <c r="DZ64" s="31"/>
      <c r="EA64" s="31"/>
      <c r="EB64" s="31"/>
      <c r="EC64" s="31"/>
      <c r="EI64" s="1" t="str">
        <f>IF(ISBLANK(Values!E63),"",Values!$B$31)</f>
        <v>6 maanden garantie na leverdatum. In geval van een storing in het toetsenbord wordt een nieuwe eenheid of een reserveonderdeel voor het toetsenbord van het product verzonden. In geval van sortering van voorraad wordt een volledige terugbetaling verleend.</v>
      </c>
      <c r="ES64" s="1" t="str">
        <f>IF(ISBLANK(Values!E63),"","Amazon Tellus UPS")</f>
        <v>Amazon Tellus UPS</v>
      </c>
      <c r="EV64" s="3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computercomponent</v>
      </c>
      <c r="B65" s="38" t="str">
        <f>IF(ISBLANK(Values!E64),"",Values!F64)</f>
        <v>Lenovo T480s Regular Silver - DE</v>
      </c>
      <c r="C65" s="32" t="str">
        <f>IF(ISBLANK(Values!E64),"","TellusRem")</f>
        <v>TellusRem</v>
      </c>
      <c r="D65" s="30">
        <f>IF(ISBLANK(Values!E64),"",Values!E64)</f>
        <v>5714401483014</v>
      </c>
      <c r="E65" s="31" t="str">
        <f>IF(ISBLANK(Values!E64),"","EAN")</f>
        <v>EAN</v>
      </c>
      <c r="F65" s="28" t="str">
        <f>IF(ISBLANK(Values!E64),"",IF(Values!J64, SUBSTITUTE(Values!$B$1, "{language}", Values!H64) &amp; " " &amp;Values!$B$3, SUBSTITUTE(Values!$B$2, "{language}", Values!$H64) &amp; " " &amp;Values!$B$3))</f>
        <v>vervangend Lenovo T480s Regular Silver - DE toetsenbord zonder achtergrondverlichting voor Lenovo Thinkpad T480s, T490, E490, L480, L490, L380, L390, L380 Yoga, L390 Yoga, E490, E480</v>
      </c>
      <c r="G65" s="32" t="str">
        <f>IF(ISBLANK(Values!E64),"",IF(Values!$B$20="PartialUpdate","","TellusRem"))</f>
        <v/>
      </c>
      <c r="H65" s="27" t="str">
        <f>IF(ISBLANK(Values!E64),"",Values!$B$16)</f>
        <v>computer-keyboards</v>
      </c>
      <c r="I65" s="27" t="str">
        <f>IF(ISBLANK(Values!E64),"","4730574031")</f>
        <v>4730574031</v>
      </c>
      <c r="J65" s="39" t="str">
        <f>IF(ISBLANK(Values!E64),"",Values!F64 )</f>
        <v>Lenovo T480s Regular Silver - DE</v>
      </c>
      <c r="K65" s="29" t="str">
        <f>IF(IF(ISBLANK(Values!E64),"",IF(Values!J64, Values!$B$4, Values!$B$5))=0,"",IF(ISBLANK(Values!E64),"",IF(Values!J64, Values!$B$4, Values!$B$5)))</f>
        <v/>
      </c>
      <c r="L65" s="40" t="str">
        <f>IF(ISBLANK(Values!E64),"",IF($CO65="DEFAULT", Values!$B$18, ""))</f>
        <v/>
      </c>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Child</v>
      </c>
      <c r="X65" s="32" t="str">
        <f>IF(ISBLANK(Values!E64),"",Values!$B$13)</f>
        <v>Lenovo T490 Parent</v>
      </c>
      <c r="Y65" s="39" t="str">
        <f>IF(ISBLANK(Values!E64),"","Size-Color")</f>
        <v>Size-Color</v>
      </c>
      <c r="Z65" s="32" t="str">
        <f>IF(ISBLANK(Values!E64),"","variation")</f>
        <v>variation</v>
      </c>
      <c r="AA65" s="36" t="str">
        <f>IF(ISBLANK(Values!E64),"",Values!$B$20)</f>
        <v>PartialUpdate</v>
      </c>
      <c r="AB65" s="1" t="str">
        <f>IF(ISBLANK(Values!E64),"",Values!$B$29)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5" s="41" t="str">
        <f>IF(ISBLANK(Values!E64),"",IF(Values!I64,Values!$B$23,Values!$B$33))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5" s="42" t="str">
        <f>IF(ISBLANK(Values!E64),"",Values!$B$24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5" s="1" t="str">
        <f>IF(ISBLANK(Values!E64),"",Values!$B$25)</f>
        <v xml:space="preserve">♻️ ECOFRIENDLY PRODUCT - Koop gerenoveerd, KOOP GROEN! Verminder meer dan 80% koolstofdioxide door onze refurbished toetsenborden te kopen, in vergelijking met het aanschaffen van een nieuw toetsenbord! </v>
      </c>
      <c r="AL65" s="1" t="str">
        <f>IF(ISBLANK(Values!E64),"",SUBSTITUTE(SUBSTITUTE(IF(Values!$J64, Values!$B$26, Values!$B$33), "{language}", Values!$H64), "{flag}", INDEX(options!$E$1:$E$20, Values!$V64)))</f>
        <v>👉 LAYOUT - 🇩🇪 Lenovo T480s Regular Silver - DE zonder achtergrondverlichting.</v>
      </c>
      <c r="AM65" s="1" t="str">
        <f>SUBSTITUTE(IF(ISBLANK(Values!E64),"",Values!$B$27),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5" s="28" t="str">
        <f>IF(ISBLANK(Values!E64),"",Values!H64)</f>
        <v>Lenovo T480s Regular Silver - DE</v>
      </c>
      <c r="AV65" s="1" t="str">
        <f>IF(ISBLANK(Values!E64),"",IF(Values!J64,"Backlit", "Non-Backlit"))</f>
        <v>Non-Backlit</v>
      </c>
      <c r="AW65"/>
      <c r="BE65" s="27" t="str">
        <f>IF(ISBLANK(Values!E64),"","Professional Audience")</f>
        <v>Professional Audience</v>
      </c>
      <c r="BF65" s="27" t="str">
        <f>IF(ISBLANK(Values!E64),"","Consumer Audience")</f>
        <v>Consumer Audience</v>
      </c>
      <c r="BG65" s="27" t="str">
        <f>IF(ISBLANK(Values!E64),"","Adults")</f>
        <v>Adults</v>
      </c>
      <c r="BH65" s="27"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5" s="1" t="str">
        <f>IF(ISBLANK(Values!E64),"","No")</f>
        <v>No</v>
      </c>
      <c r="DA65" s="1" t="str">
        <f>IF(ISBLANK(Values!E64),"","No")</f>
        <v>No</v>
      </c>
      <c r="DO65" s="27" t="str">
        <f>IF(ISBLANK(Values!E64),"","Parts")</f>
        <v>Parts</v>
      </c>
      <c r="DP65" s="27" t="str">
        <f>IF(ISBLANK(Values!E64),"",Values!$B$31)</f>
        <v>6 maanden garantie na leverdatum. In geval van een storing in het toetsenbord wordt een nieuwe eenheid of een reserveonderdeel voor het toetsenbord van het product verzonden. In geval van sortering van voorraad wordt een volledige terugbetaling verleend.</v>
      </c>
      <c r="DS65" s="31"/>
      <c r="DY65" t="str">
        <f>IF(ISBLANK(Values!$E64), "", "not_applicable")</f>
        <v>not_applicable</v>
      </c>
      <c r="DZ65" s="31"/>
      <c r="EA65" s="31"/>
      <c r="EB65" s="31"/>
      <c r="EC65" s="31"/>
      <c r="EI65" s="1" t="str">
        <f>IF(ISBLANK(Values!E64),"",Values!$B$31)</f>
        <v>6 maanden garantie na leverdatum. In geval van een storing in het toetsenbord wordt een nieuwe eenheid of een reserveonderdeel voor het toetsenbord van het product verzonden. In geval van sortering van voorraad wordt een volledige terugbetaling verleend.</v>
      </c>
      <c r="ES65" s="1" t="str">
        <f>IF(ISBLANK(Values!E64),"","Amazon Tellus UPS")</f>
        <v>Amazon Tellus UPS</v>
      </c>
      <c r="EV65" s="3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computercomponent</v>
      </c>
      <c r="B66" s="38" t="str">
        <f>IF(ISBLANK(Values!E65),"",Values!F65)</f>
        <v>Lenovo T480s Regular Silver - FR</v>
      </c>
      <c r="C66" s="32" t="str">
        <f>IF(ISBLANK(Values!E65),"","TellusRem")</f>
        <v>TellusRem</v>
      </c>
      <c r="D66" s="30">
        <f>IF(ISBLANK(Values!E65),"",Values!E65)</f>
        <v>5714401483021</v>
      </c>
      <c r="E66" s="31" t="str">
        <f>IF(ISBLANK(Values!E65),"","EAN")</f>
        <v>EAN</v>
      </c>
      <c r="F66" s="28" t="str">
        <f>IF(ISBLANK(Values!E65),"",IF(Values!J65, SUBSTITUTE(Values!$B$1, "{language}", Values!H65) &amp; " " &amp;Values!$B$3, SUBSTITUTE(Values!$B$2, "{language}", Values!$H65) &amp; " " &amp;Values!$B$3))</f>
        <v>vervangend Lenovo T480s Regular Silver - FR toetsenbord zonder achtergrondverlichting voor Lenovo Thinkpad T480s, T490, E490, L480, L490, L380, L390, L380 Yoga, L390 Yoga, E490, E480</v>
      </c>
      <c r="G66" s="32" t="str">
        <f>IF(ISBLANK(Values!E65),"",IF(Values!$B$20="PartialUpdate","","TellusRem"))</f>
        <v/>
      </c>
      <c r="H66" s="27" t="str">
        <f>IF(ISBLANK(Values!E65),"",Values!$B$16)</f>
        <v>computer-keyboards</v>
      </c>
      <c r="I66" s="27" t="str">
        <f>IF(ISBLANK(Values!E65),"","4730574031")</f>
        <v>4730574031</v>
      </c>
      <c r="J66" s="39" t="str">
        <f>IF(ISBLANK(Values!E65),"",Values!F65 )</f>
        <v>Lenovo T480s Regular Silver - FR</v>
      </c>
      <c r="K66" s="29" t="str">
        <f>IF(IF(ISBLANK(Values!E65),"",IF(Values!J65, Values!$B$4, Values!$B$5))=0,"",IF(ISBLANK(Values!E65),"",IF(Values!J65, Values!$B$4, Values!$B$5)))</f>
        <v/>
      </c>
      <c r="L66" s="40" t="str">
        <f>IF(ISBLANK(Values!E65),"",IF($CO66="DEFAULT", Values!$B$18, ""))</f>
        <v/>
      </c>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Child</v>
      </c>
      <c r="X66" s="32" t="str">
        <f>IF(ISBLANK(Values!E65),"",Values!$B$13)</f>
        <v>Lenovo T490 Parent</v>
      </c>
      <c r="Y66" s="39" t="str">
        <f>IF(ISBLANK(Values!E65),"","Size-Color")</f>
        <v>Size-Color</v>
      </c>
      <c r="Z66" s="32" t="str">
        <f>IF(ISBLANK(Values!E65),"","variation")</f>
        <v>variation</v>
      </c>
      <c r="AA66" s="36" t="str">
        <f>IF(ISBLANK(Values!E65),"",Values!$B$20)</f>
        <v>PartialUpdate</v>
      </c>
      <c r="AB66" s="1" t="str">
        <f>IF(ISBLANK(Values!E65),"",Values!$B$29)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6" s="41" t="str">
        <f>IF(ISBLANK(Values!E65),"",IF(Values!I65,Values!$B$23,Values!$B$33))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6" s="42" t="str">
        <f>IF(ISBLANK(Values!E65),"",Values!$B$24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6" s="1" t="str">
        <f>IF(ISBLANK(Values!E65),"",Values!$B$25)</f>
        <v xml:space="preserve">♻️ ECOFRIENDLY PRODUCT - Koop gerenoveerd, KOOP GROEN! Verminder meer dan 80% koolstofdioxide door onze refurbished toetsenborden te kopen, in vergelijking met het aanschaffen van een nieuw toetsenbord! </v>
      </c>
      <c r="AL66" s="1" t="str">
        <f>IF(ISBLANK(Values!E65),"",SUBSTITUTE(SUBSTITUTE(IF(Values!$J65, Values!$B$26, Values!$B$33), "{language}", Values!$H65), "{flag}", INDEX(options!$E$1:$E$20, Values!$V65)))</f>
        <v>👉 LAYOUT - 🇫🇷 Lenovo T480s Regular Silver - FR zonder achtergrondverlichting.</v>
      </c>
      <c r="AM66" s="1" t="str">
        <f>SUBSTITUTE(IF(ISBLANK(Values!E65),"",Values!$B$27),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6" s="28" t="str">
        <f>IF(ISBLANK(Values!E65),"",Values!H65)</f>
        <v>Lenovo T480s Regular Silver - FR</v>
      </c>
      <c r="AV66" s="1" t="str">
        <f>IF(ISBLANK(Values!E65),"",IF(Values!J65,"Backlit", "Non-Backlit"))</f>
        <v>Non-Backlit</v>
      </c>
      <c r="AW66"/>
      <c r="BE66" s="27" t="str">
        <f>IF(ISBLANK(Values!E65),"","Professional Audience")</f>
        <v>Professional Audience</v>
      </c>
      <c r="BF66" s="27" t="str">
        <f>IF(ISBLANK(Values!E65),"","Consumer Audience")</f>
        <v>Consumer Audience</v>
      </c>
      <c r="BG66" s="27" t="str">
        <f>IF(ISBLANK(Values!E65),"","Adults")</f>
        <v>Adults</v>
      </c>
      <c r="BH66" s="27"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6" s="1" t="str">
        <f>IF(ISBLANK(Values!E65),"","No")</f>
        <v>No</v>
      </c>
      <c r="DA66" s="1" t="str">
        <f>IF(ISBLANK(Values!E65),"","No")</f>
        <v>No</v>
      </c>
      <c r="DO66" s="27" t="str">
        <f>IF(ISBLANK(Values!E65),"","Parts")</f>
        <v>Parts</v>
      </c>
      <c r="DP66" s="27" t="str">
        <f>IF(ISBLANK(Values!E65),"",Values!$B$31)</f>
        <v>6 maanden garantie na leverdatum. In geval van een storing in het toetsenbord wordt een nieuwe eenheid of een reserveonderdeel voor het toetsenbord van het product verzonden. In geval van sortering van voorraad wordt een volledige terugbetaling verleend.</v>
      </c>
      <c r="DS66" s="31"/>
      <c r="DY66" t="str">
        <f>IF(ISBLANK(Values!$E65), "", "not_applicable")</f>
        <v>not_applicable</v>
      </c>
      <c r="DZ66" s="31"/>
      <c r="EA66" s="31"/>
      <c r="EB66" s="31"/>
      <c r="EC66" s="31"/>
      <c r="EI66" s="1" t="str">
        <f>IF(ISBLANK(Values!E65),"",Values!$B$31)</f>
        <v>6 maanden garantie na leverdatum. In geval van een storing in het toetsenbord wordt een nieuwe eenheid of een reserveonderdeel voor het toetsenbord van het product verzonden. In geval van sortering van voorraad wordt een volledige terugbetaling verleend.</v>
      </c>
      <c r="ES66" s="1" t="str">
        <f>IF(ISBLANK(Values!E65),"","Amazon Tellus UPS")</f>
        <v>Amazon Tellus UPS</v>
      </c>
      <c r="EV66" s="3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computercomponent</v>
      </c>
      <c r="B67" s="38" t="str">
        <f>IF(ISBLANK(Values!E66),"",Values!F66)</f>
        <v>Lenovo T480s Regular Silver - IT</v>
      </c>
      <c r="C67" s="32" t="str">
        <f>IF(ISBLANK(Values!E66),"","TellusRem")</f>
        <v>TellusRem</v>
      </c>
      <c r="D67" s="30">
        <f>IF(ISBLANK(Values!E66),"",Values!E66)</f>
        <v>5714401483038</v>
      </c>
      <c r="E67" s="31" t="str">
        <f>IF(ISBLANK(Values!E66),"","EAN")</f>
        <v>EAN</v>
      </c>
      <c r="F67" s="28" t="str">
        <f>IF(ISBLANK(Values!E66),"",IF(Values!J66, SUBSTITUTE(Values!$B$1, "{language}", Values!H66) &amp; " " &amp;Values!$B$3, SUBSTITUTE(Values!$B$2, "{language}", Values!$H66) &amp; " " &amp;Values!$B$3))</f>
        <v>vervangend Lenovo T480s Regular Silver - IT toetsenbord zonder achtergrondverlichting voor Lenovo Thinkpad T480s, T490, E490, L480, L490, L380, L390, L380 Yoga, L390 Yoga, E490, E480</v>
      </c>
      <c r="G67" s="32" t="str">
        <f>IF(ISBLANK(Values!E66),"",IF(Values!$B$20="PartialUpdate","","TellusRem"))</f>
        <v/>
      </c>
      <c r="H67" s="27" t="str">
        <f>IF(ISBLANK(Values!E66),"",Values!$B$16)</f>
        <v>computer-keyboards</v>
      </c>
      <c r="I67" s="27" t="str">
        <f>IF(ISBLANK(Values!E66),"","4730574031")</f>
        <v>4730574031</v>
      </c>
      <c r="J67" s="39" t="str">
        <f>IF(ISBLANK(Values!E66),"",Values!F66 )</f>
        <v>Lenovo T480s Regular Silver - IT</v>
      </c>
      <c r="K67" s="29" t="str">
        <f>IF(IF(ISBLANK(Values!E66),"",IF(Values!J66, Values!$B$4, Values!$B$5))=0,"",IF(ISBLANK(Values!E66),"",IF(Values!J66, Values!$B$4, Values!$B$5)))</f>
        <v/>
      </c>
      <c r="L67" s="40" t="str">
        <f>IF(ISBLANK(Values!E66),"",IF($CO67="DEFAULT", Values!$B$18, ""))</f>
        <v/>
      </c>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Child</v>
      </c>
      <c r="X67" s="32" t="str">
        <f>IF(ISBLANK(Values!E66),"",Values!$B$13)</f>
        <v>Lenovo T490 Parent</v>
      </c>
      <c r="Y67" s="39" t="str">
        <f>IF(ISBLANK(Values!E66),"","Size-Color")</f>
        <v>Size-Color</v>
      </c>
      <c r="Z67" s="32" t="str">
        <f>IF(ISBLANK(Values!E66),"","variation")</f>
        <v>variation</v>
      </c>
      <c r="AA67" s="36" t="str">
        <f>IF(ISBLANK(Values!E66),"",Values!$B$20)</f>
        <v>PartialUpdate</v>
      </c>
      <c r="AB67" s="1" t="str">
        <f>IF(ISBLANK(Values!E66),"",Values!$B$29)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7" s="41" t="str">
        <f>IF(ISBLANK(Values!E66),"",IF(Values!I66,Values!$B$23,Values!$B$33))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7" s="42" t="str">
        <f>IF(ISBLANK(Values!E66),"",Values!$B$24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7" s="1" t="str">
        <f>IF(ISBLANK(Values!E66),"",Values!$B$25)</f>
        <v xml:space="preserve">♻️ ECOFRIENDLY PRODUCT - Koop gerenoveerd, KOOP GROEN! Verminder meer dan 80% koolstofdioxide door onze refurbished toetsenborden te kopen, in vergelijking met het aanschaffen van een nieuw toetsenbord! </v>
      </c>
      <c r="AL67" s="1" t="str">
        <f>IF(ISBLANK(Values!E66),"",SUBSTITUTE(SUBSTITUTE(IF(Values!$J66, Values!$B$26, Values!$B$33), "{language}", Values!$H66), "{flag}", INDEX(options!$E$1:$E$20, Values!$V66)))</f>
        <v>👉 LAYOUT - 🇮🇹 Lenovo T480s Regular Silver - IT zonder achtergrondverlichting.</v>
      </c>
      <c r="AM67" s="1" t="str">
        <f>SUBSTITUTE(IF(ISBLANK(Values!E66),"",Values!$B$27),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7" s="28" t="str">
        <f>IF(ISBLANK(Values!E66),"",Values!H66)</f>
        <v>Lenovo T480s Regular Silver - IT</v>
      </c>
      <c r="AV67" s="1" t="str">
        <f>IF(ISBLANK(Values!E66),"",IF(Values!J66,"Backlit", "Non-Backlit"))</f>
        <v>Non-Backlit</v>
      </c>
      <c r="AW67"/>
      <c r="BE67" s="27" t="str">
        <f>IF(ISBLANK(Values!E66),"","Professional Audience")</f>
        <v>Professional Audience</v>
      </c>
      <c r="BF67" s="27" t="str">
        <f>IF(ISBLANK(Values!E66),"","Consumer Audience")</f>
        <v>Consumer Audience</v>
      </c>
      <c r="BG67" s="27" t="str">
        <f>IF(ISBLANK(Values!E66),"","Adults")</f>
        <v>Adults</v>
      </c>
      <c r="BH67" s="27"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Denemarken</v>
      </c>
      <c r="CZ67" s="1" t="str">
        <f>IF(ISBLANK(Values!E66),"","No")</f>
        <v>No</v>
      </c>
      <c r="DA67" s="1" t="str">
        <f>IF(ISBLANK(Values!E66),"","No")</f>
        <v>No</v>
      </c>
      <c r="DO67" s="27" t="str">
        <f>IF(ISBLANK(Values!E66),"","Parts")</f>
        <v>Parts</v>
      </c>
      <c r="DP67" s="27" t="str">
        <f>IF(ISBLANK(Values!E66),"",Values!$B$31)</f>
        <v>6 maanden garantie na leverdatum. In geval van een storing in het toetsenbord wordt een nieuwe eenheid of een reserveonderdeel voor het toetsenbord van het product verzonden. In geval van sortering van voorraad wordt een volledige terugbetaling verleend.</v>
      </c>
      <c r="DS67" s="31"/>
      <c r="DY67" t="str">
        <f>IF(ISBLANK(Values!$E66), "", "not_applicable")</f>
        <v>not_applicable</v>
      </c>
      <c r="DZ67" s="31"/>
      <c r="EA67" s="31"/>
      <c r="EB67" s="31"/>
      <c r="EC67" s="31"/>
      <c r="EI67" s="1" t="str">
        <f>IF(ISBLANK(Values!E66),"",Values!$B$31)</f>
        <v>6 maanden garantie na leverdatum. In geval van een storing in het toetsenbord wordt een nieuwe eenheid of een reserveonderdeel voor het toetsenbord van het product verzonden. In geval van sortering van voorraad wordt een volledige terugbetaling verleend.</v>
      </c>
      <c r="ES67" s="1" t="str">
        <f>IF(ISBLANK(Values!E66),"","Amazon Tellus UPS")</f>
        <v>Amazon Tellus UPS</v>
      </c>
      <c r="EV67" s="3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computercomponent</v>
      </c>
      <c r="B68" s="38" t="str">
        <f>IF(ISBLANK(Values!E67),"",Values!F67)</f>
        <v>Lenovo T480s Regular Silver - ES</v>
      </c>
      <c r="C68" s="32" t="str">
        <f>IF(ISBLANK(Values!E67),"","TellusRem")</f>
        <v>TellusRem</v>
      </c>
      <c r="D68" s="30">
        <f>IF(ISBLANK(Values!E67),"",Values!E67)</f>
        <v>5714401483045</v>
      </c>
      <c r="E68" s="31" t="str">
        <f>IF(ISBLANK(Values!E67),"","EAN")</f>
        <v>EAN</v>
      </c>
      <c r="F68" s="28" t="str">
        <f>IF(ISBLANK(Values!E67),"",IF(Values!J67, SUBSTITUTE(Values!$B$1, "{language}", Values!H67) &amp; " " &amp;Values!$B$3, SUBSTITUTE(Values!$B$2, "{language}", Values!$H67) &amp; " " &amp;Values!$B$3))</f>
        <v>vervangend Lenovo T480s Regular Silver - ES toetsenbord zonder achtergrondverlichting voor Lenovo Thinkpad T480s, T490, E490, L480, L490, L380, L390, L380 Yoga, L390 Yoga, E490, E480</v>
      </c>
      <c r="G68" s="32" t="str">
        <f>IF(ISBLANK(Values!E67),"",IF(Values!$B$20="PartialUpdate","","TellusRem"))</f>
        <v/>
      </c>
      <c r="H68" s="27" t="str">
        <f>IF(ISBLANK(Values!E67),"",Values!$B$16)</f>
        <v>computer-keyboards</v>
      </c>
      <c r="I68" s="27" t="str">
        <f>IF(ISBLANK(Values!E67),"","4730574031")</f>
        <v>4730574031</v>
      </c>
      <c r="J68" s="39" t="str">
        <f>IF(ISBLANK(Values!E67),"",Values!F67 )</f>
        <v>Lenovo T480s Regular Silver - ES</v>
      </c>
      <c r="K68" s="29" t="str">
        <f>IF(IF(ISBLANK(Values!E67),"",IF(Values!J67, Values!$B$4, Values!$B$5))=0,"",IF(ISBLANK(Values!E67),"",IF(Values!J67, Values!$B$4, Values!$B$5)))</f>
        <v/>
      </c>
      <c r="L68" s="40" t="str">
        <f>IF(ISBLANK(Values!E67),"",IF($CO68="DEFAULT", Values!$B$18, ""))</f>
        <v/>
      </c>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Child</v>
      </c>
      <c r="X68" s="32" t="str">
        <f>IF(ISBLANK(Values!E67),"",Values!$B$13)</f>
        <v>Lenovo T490 Parent</v>
      </c>
      <c r="Y68" s="39" t="str">
        <f>IF(ISBLANK(Values!E67),"","Size-Color")</f>
        <v>Size-Color</v>
      </c>
      <c r="Z68" s="32" t="str">
        <f>IF(ISBLANK(Values!E67),"","variation")</f>
        <v>variation</v>
      </c>
      <c r="AA68" s="36" t="str">
        <f>IF(ISBLANK(Values!E67),"",Values!$B$20)</f>
        <v>PartialUpdate</v>
      </c>
      <c r="AB68" s="1" t="str">
        <f>IF(ISBLANK(Values!E67),"",Values!$B$29)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8" s="41" t="str">
        <f>IF(ISBLANK(Values!E67),"",IF(Values!I67,Values!$B$23,Values!$B$33))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8" s="42" t="str">
        <f>IF(ISBLANK(Values!E67),"",Values!$B$24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8" s="1" t="str">
        <f>IF(ISBLANK(Values!E67),"",Values!$B$25)</f>
        <v xml:space="preserve">♻️ ECOFRIENDLY PRODUCT - Koop gerenoveerd, KOOP GROEN! Verminder meer dan 80% koolstofdioxide door onze refurbished toetsenborden te kopen, in vergelijking met het aanschaffen van een nieuw toetsenbord! </v>
      </c>
      <c r="AL68" s="1" t="str">
        <f>IF(ISBLANK(Values!E67),"",SUBSTITUTE(SUBSTITUTE(IF(Values!$J67, Values!$B$26, Values!$B$33), "{language}", Values!$H67), "{flag}", INDEX(options!$E$1:$E$20, Values!$V67)))</f>
        <v>👉 LAYOUT - 🇪🇸 Lenovo T480s Regular Silver - ES zonder achtergrondverlichting.</v>
      </c>
      <c r="AM68" s="1" t="str">
        <f>SUBSTITUTE(IF(ISBLANK(Values!E67),"",Values!$B$27),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8" s="28" t="str">
        <f>IF(ISBLANK(Values!E67),"",Values!H67)</f>
        <v>Lenovo T480s Regular Silver - ES</v>
      </c>
      <c r="AV68" s="1" t="str">
        <f>IF(ISBLANK(Values!E67),"",IF(Values!J67,"Backlit", "Non-Backlit"))</f>
        <v>Non-Backlit</v>
      </c>
      <c r="AW68"/>
      <c r="BE68" s="27" t="str">
        <f>IF(ISBLANK(Values!E67),"","Professional Audience")</f>
        <v>Professional Audience</v>
      </c>
      <c r="BF68" s="27" t="str">
        <f>IF(ISBLANK(Values!E67),"","Consumer Audience")</f>
        <v>Consumer Audience</v>
      </c>
      <c r="BG68" s="27" t="str">
        <f>IF(ISBLANK(Values!E67),"","Adults")</f>
        <v>Adults</v>
      </c>
      <c r="BH68" s="27"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Denemarken</v>
      </c>
      <c r="CZ68" s="1" t="str">
        <f>IF(ISBLANK(Values!E67),"","No")</f>
        <v>No</v>
      </c>
      <c r="DA68" s="1" t="str">
        <f>IF(ISBLANK(Values!E67),"","No")</f>
        <v>No</v>
      </c>
      <c r="DO68" s="27" t="str">
        <f>IF(ISBLANK(Values!E67),"","Parts")</f>
        <v>Parts</v>
      </c>
      <c r="DP68" s="27" t="str">
        <f>IF(ISBLANK(Values!E67),"",Values!$B$31)</f>
        <v>6 maanden garantie na leverdatum. In geval van een storing in het toetsenbord wordt een nieuwe eenheid of een reserveonderdeel voor het toetsenbord van het product verzonden. In geval van sortering van voorraad wordt een volledige terugbetaling verleend.</v>
      </c>
      <c r="DS68" s="31"/>
      <c r="DY68" t="str">
        <f>IF(ISBLANK(Values!$E67), "", "not_applicable")</f>
        <v>not_applicable</v>
      </c>
      <c r="DZ68" s="31"/>
      <c r="EA68" s="31"/>
      <c r="EB68" s="31"/>
      <c r="EC68" s="31"/>
      <c r="EI68" s="1" t="str">
        <f>IF(ISBLANK(Values!E67),"",Values!$B$31)</f>
        <v>6 maanden garantie na leverdatum. In geval van een storing in het toetsenbord wordt een nieuwe eenheid of een reserveonderdeel voor het toetsenbord van het product verzonden. In geval van sortering van voorraad wordt een volledige terugbetaling verleend.</v>
      </c>
      <c r="ES68" s="1" t="str">
        <f>IF(ISBLANK(Values!E67),"","Amazon Tellus UPS")</f>
        <v>Amazon Tellus UPS</v>
      </c>
      <c r="EV68" s="3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computercomponent</v>
      </c>
      <c r="B69" s="38" t="str">
        <f>IF(ISBLANK(Values!E68),"",Values!F68)</f>
        <v>Lenovo T480s Regular Silver - UK</v>
      </c>
      <c r="C69" s="32" t="str">
        <f>IF(ISBLANK(Values!E68),"","TellusRem")</f>
        <v>TellusRem</v>
      </c>
      <c r="D69" s="30">
        <f>IF(ISBLANK(Values!E68),"",Values!E68)</f>
        <v>5714401483052</v>
      </c>
      <c r="E69" s="31" t="str">
        <f>IF(ISBLANK(Values!E68),"","EAN")</f>
        <v>EAN</v>
      </c>
      <c r="F69" s="28" t="str">
        <f>IF(ISBLANK(Values!E68),"",IF(Values!J68, SUBSTITUTE(Values!$B$1, "{language}", Values!H68) &amp; " " &amp;Values!$B$3, SUBSTITUTE(Values!$B$2, "{language}", Values!$H68) &amp; " " &amp;Values!$B$3))</f>
        <v>vervangend Lenovo T480s Regular Silver - UK toetsenbord zonder achtergrondverlichting voor Lenovo Thinkpad T480s, T490, E490, L480, L490, L380, L390, L380 Yoga, L390 Yoga, E490, E480</v>
      </c>
      <c r="G69" s="32" t="str">
        <f>IF(ISBLANK(Values!E68),"",IF(Values!$B$20="PartialUpdate","","TellusRem"))</f>
        <v/>
      </c>
      <c r="H69" s="27" t="str">
        <f>IF(ISBLANK(Values!E68),"",Values!$B$16)</f>
        <v>computer-keyboards</v>
      </c>
      <c r="I69" s="27" t="str">
        <f>IF(ISBLANK(Values!E68),"","4730574031")</f>
        <v>4730574031</v>
      </c>
      <c r="J69" s="39" t="str">
        <f>IF(ISBLANK(Values!E68),"",Values!F68 )</f>
        <v>Lenovo T480s Regular Silver - UK</v>
      </c>
      <c r="K69" s="29" t="str">
        <f>IF(IF(ISBLANK(Values!E68),"",IF(Values!J68, Values!$B$4, Values!$B$5))=0,"",IF(ISBLANK(Values!E68),"",IF(Values!J68, Values!$B$4, Values!$B$5)))</f>
        <v/>
      </c>
      <c r="L69" s="40" t="str">
        <f>IF(ISBLANK(Values!E68),"",IF($CO69="DEFAULT", Values!$B$18, ""))</f>
        <v/>
      </c>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Child</v>
      </c>
      <c r="X69" s="32" t="str">
        <f>IF(ISBLANK(Values!E68),"",Values!$B$13)</f>
        <v>Lenovo T490 Parent</v>
      </c>
      <c r="Y69" s="39" t="str">
        <f>IF(ISBLANK(Values!E68),"","Size-Color")</f>
        <v>Size-Color</v>
      </c>
      <c r="Z69" s="32" t="str">
        <f>IF(ISBLANK(Values!E68),"","variation")</f>
        <v>variation</v>
      </c>
      <c r="AA69" s="36" t="str">
        <f>IF(ISBLANK(Values!E68),"",Values!$B$20)</f>
        <v>PartialUpdate</v>
      </c>
      <c r="AB69" s="1" t="str">
        <f>IF(ISBLANK(Values!E68),"",Values!$B$29)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9" s="41" t="str">
        <f>IF(ISBLANK(Values!E68),"",IF(Values!I68,Values!$B$23,Values!$B$33))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9" s="42" t="str">
        <f>IF(ISBLANK(Values!E68),"",Values!$B$24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9" s="1" t="str">
        <f>IF(ISBLANK(Values!E68),"",Values!$B$25)</f>
        <v xml:space="preserve">♻️ ECOFRIENDLY PRODUCT - Koop gerenoveerd, KOOP GROEN! Verminder meer dan 80% koolstofdioxide door onze refurbished toetsenborden te kopen, in vergelijking met het aanschaffen van een nieuw toetsenbord! </v>
      </c>
      <c r="AL69" s="1" t="str">
        <f>IF(ISBLANK(Values!E68),"",SUBSTITUTE(SUBSTITUTE(IF(Values!$J68, Values!$B$26, Values!$B$33), "{language}", Values!$H68), "{flag}", INDEX(options!$E$1:$E$20, Values!$V68)))</f>
        <v>👉 LAYOUT - 🇬🇧 Lenovo T480s Regular Silver - UK zonder achtergrondverlichting.</v>
      </c>
      <c r="AM69" s="1" t="str">
        <f>SUBSTITUTE(IF(ISBLANK(Values!E68),"",Values!$B$27),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9" s="28" t="str">
        <f>IF(ISBLANK(Values!E68),"",Values!H68)</f>
        <v>Lenovo T480s Regular Silver - UK</v>
      </c>
      <c r="AV69" s="1" t="str">
        <f>IF(ISBLANK(Values!E68),"",IF(Values!J68,"Backlit", "Non-Backlit"))</f>
        <v>Non-Backlit</v>
      </c>
      <c r="AW69"/>
      <c r="BE69" s="27" t="str">
        <f>IF(ISBLANK(Values!E68),"","Professional Audience")</f>
        <v>Professional Audience</v>
      </c>
      <c r="BF69" s="27" t="str">
        <f>IF(ISBLANK(Values!E68),"","Consumer Audience")</f>
        <v>Consumer Audience</v>
      </c>
      <c r="BG69" s="27" t="str">
        <f>IF(ISBLANK(Values!E68),"","Adults")</f>
        <v>Adults</v>
      </c>
      <c r="BH69" s="27"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Denemarken</v>
      </c>
      <c r="CZ69" s="1" t="str">
        <f>IF(ISBLANK(Values!E68),"","No")</f>
        <v>No</v>
      </c>
      <c r="DA69" s="1" t="str">
        <f>IF(ISBLANK(Values!E68),"","No")</f>
        <v>No</v>
      </c>
      <c r="DO69" s="27" t="str">
        <f>IF(ISBLANK(Values!E68),"","Parts")</f>
        <v>Parts</v>
      </c>
      <c r="DP69" s="27" t="str">
        <f>IF(ISBLANK(Values!E68),"",Values!$B$31)</f>
        <v>6 maanden garantie na leverdatum. In geval van een storing in het toetsenbord wordt een nieuwe eenheid of een reserveonderdeel voor het toetsenbord van het product verzonden. In geval van sortering van voorraad wordt een volledige terugbetaling verleend.</v>
      </c>
      <c r="DS69" s="31"/>
      <c r="DY69" t="str">
        <f>IF(ISBLANK(Values!$E68), "", "not_applicable")</f>
        <v>not_applicable</v>
      </c>
      <c r="DZ69" s="31"/>
      <c r="EA69" s="31"/>
      <c r="EB69" s="31"/>
      <c r="EC69" s="31"/>
      <c r="EI69" s="1" t="str">
        <f>IF(ISBLANK(Values!E68),"",Values!$B$31)</f>
        <v>6 maanden garantie na leverdatum. In geval van een storing in het toetsenbord wordt een nieuwe eenheid of een reserveonderdeel voor het toetsenbord van het product verzonden. In geval van sortering van voorraad wordt een volledige terugbetaling verleend.</v>
      </c>
      <c r="ES69" s="1" t="str">
        <f>IF(ISBLANK(Values!E68),"","Amazon Tellus UPS")</f>
        <v>Amazon Tellus UPS</v>
      </c>
      <c r="EV69" s="3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computercomponent</v>
      </c>
      <c r="B70" s="38" t="str">
        <f>IF(ISBLANK(Values!E69),"",Values!F69)</f>
        <v>Lenovo T480s Regular Silver - NOR</v>
      </c>
      <c r="C70" s="32" t="str">
        <f>IF(ISBLANK(Values!E69),"","TellusRem")</f>
        <v>TellusRem</v>
      </c>
      <c r="D70" s="30">
        <f>IF(ISBLANK(Values!E69),"",Values!E69)</f>
        <v>5714401483069</v>
      </c>
      <c r="E70" s="31" t="str">
        <f>IF(ISBLANK(Values!E69),"","EAN")</f>
        <v>EAN</v>
      </c>
      <c r="F70" s="28" t="str">
        <f>IF(ISBLANK(Values!E69),"",IF(Values!J69, SUBSTITUTE(Values!$B$1, "{language}", Values!H69) &amp; " " &amp;Values!$B$3, SUBSTITUTE(Values!$B$2, "{language}", Values!$H69) &amp; " " &amp;Values!$B$3))</f>
        <v>vervangend Lenovo T480s Regular Silver - NOR toetsenbord zonder achtergrondverlichting voor Lenovo Thinkpad T480s, T490, E490, L480, L490, L380, L390, L380 Yoga, L390 Yoga, E490, E480</v>
      </c>
      <c r="G70" s="32" t="str">
        <f>IF(ISBLANK(Values!E69),"",IF(Values!$B$20="PartialUpdate","","TellusRem"))</f>
        <v/>
      </c>
      <c r="H70" s="27" t="str">
        <f>IF(ISBLANK(Values!E69),"",Values!$B$16)</f>
        <v>computer-keyboards</v>
      </c>
      <c r="I70" s="27" t="str">
        <f>IF(ISBLANK(Values!E69),"","4730574031")</f>
        <v>4730574031</v>
      </c>
      <c r="J70" s="39" t="str">
        <f>IF(ISBLANK(Values!E69),"",Values!F69 )</f>
        <v>Lenovo T480s Regular Silver - NOR</v>
      </c>
      <c r="K70" s="29" t="str">
        <f>IF(IF(ISBLANK(Values!E69),"",IF(Values!J69, Values!$B$4, Values!$B$5))=0,"",IF(ISBLANK(Values!E69),"",IF(Values!J69, Values!$B$4, Values!$B$5)))</f>
        <v/>
      </c>
      <c r="L70" s="40">
        <f>IF(ISBLANK(Values!E69),"",IF($CO70="DEFAULT", Values!$B$18, ""))</f>
        <v>5</v>
      </c>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Child</v>
      </c>
      <c r="X70" s="32" t="str">
        <f>IF(ISBLANK(Values!E69),"",Values!$B$13)</f>
        <v>Lenovo T490 Parent</v>
      </c>
      <c r="Y70" s="39" t="str">
        <f>IF(ISBLANK(Values!E69),"","Size-Color")</f>
        <v>Size-Color</v>
      </c>
      <c r="Z70" s="32" t="str">
        <f>IF(ISBLANK(Values!E69),"","variation")</f>
        <v>variation</v>
      </c>
      <c r="AA70" s="36" t="str">
        <f>IF(ISBLANK(Values!E69),"",Values!$B$20)</f>
        <v>PartialUpdate</v>
      </c>
      <c r="AB70" s="1" t="str">
        <f>IF(ISBLANK(Values!E69),"",Values!$B$29)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0" s="41" t="str">
        <f>IF(ISBLANK(Values!E69),"",IF(Values!I69,Values!$B$23,Values!$B$33))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0" s="42" t="str">
        <f>IF(ISBLANK(Values!E69),"",Values!$B$24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0" s="1" t="str">
        <f>IF(ISBLANK(Values!E69),"",Values!$B$25)</f>
        <v xml:space="preserve">♻️ ECOFRIENDLY PRODUCT - Koop gerenoveerd, KOOP GROEN! Verminder meer dan 80% koolstofdioxide door onze refurbished toetsenborden te kopen, in vergelijking met het aanschaffen van een nieuw toetsenbord! </v>
      </c>
      <c r="AL70" s="1" t="str">
        <f>IF(ISBLANK(Values!E69),"",SUBSTITUTE(SUBSTITUTE(IF(Values!$J69, Values!$B$26, Values!$B$33), "{language}", Values!$H69), "{flag}", INDEX(options!$E$1:$E$20, Values!$V69)))</f>
        <v>👉 LAYOUT - 🇸🇪 🇫🇮 🇳🇴 🇩🇰 Lenovo T480s Regular Silver - NOR zonder achtergrondverlichting.</v>
      </c>
      <c r="AM70" s="1" t="str">
        <f>SUBSTITUTE(IF(ISBLANK(Values!E69),"",Values!$B$27),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0" s="28" t="str">
        <f>IF(ISBLANK(Values!E69),"",Values!H69)</f>
        <v>Lenovo T480s Regular Silver - NOR</v>
      </c>
      <c r="AV70" s="1" t="str">
        <f>IF(ISBLANK(Values!E69),"",IF(Values!J69,"Backlit", "Non-Backlit"))</f>
        <v>Non-Backlit</v>
      </c>
      <c r="AW70"/>
      <c r="BE70" s="27" t="str">
        <f>IF(ISBLANK(Values!E69),"","Professional Audience")</f>
        <v>Professional Audience</v>
      </c>
      <c r="BF70" s="27" t="str">
        <f>IF(ISBLANK(Values!E69),"","Consumer Audience")</f>
        <v>Consumer Audience</v>
      </c>
      <c r="BG70" s="27" t="str">
        <f>IF(ISBLANK(Values!E69),"","Adults")</f>
        <v>Adults</v>
      </c>
      <c r="BH70" s="27"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Denemarken</v>
      </c>
      <c r="CZ70" s="1" t="str">
        <f>IF(ISBLANK(Values!E69),"","No")</f>
        <v>No</v>
      </c>
      <c r="DA70" s="1" t="str">
        <f>IF(ISBLANK(Values!E69),"","No")</f>
        <v>No</v>
      </c>
      <c r="DO70" s="27" t="str">
        <f>IF(ISBLANK(Values!E69),"","Parts")</f>
        <v>Parts</v>
      </c>
      <c r="DP70" s="27" t="str">
        <f>IF(ISBLANK(Values!E69),"",Values!$B$31)</f>
        <v>6 maanden garantie na leverdatum. In geval van een storing in het toetsenbord wordt een nieuwe eenheid of een reserveonderdeel voor het toetsenbord van het product verzonden. In geval van sortering van voorraad wordt een volledige terugbetaling verleend.</v>
      </c>
      <c r="DS70" s="31"/>
      <c r="DY70" t="str">
        <f>IF(ISBLANK(Values!$E69), "", "not_applicable")</f>
        <v>not_applicable</v>
      </c>
      <c r="DZ70" s="31"/>
      <c r="EA70" s="31"/>
      <c r="EB70" s="31"/>
      <c r="EC70" s="31"/>
      <c r="EI70" s="1" t="str">
        <f>IF(ISBLANK(Values!E69),"",Values!$B$31)</f>
        <v>6 maanden garantie na leverdatum. In geval van een storing in het toetsenbord wordt een nieuwe eenheid of een reserveonderdeel voor het toetsenbord van het product verzonden. In geval van sortering van voorraad wordt een volledige terugbetaling verleend.</v>
      </c>
      <c r="ES70" s="1" t="str">
        <f>IF(ISBLANK(Values!E69),"","Amazon Tellus UPS")</f>
        <v>Amazon Tellus UPS</v>
      </c>
      <c r="EV70" s="3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computercomponent</v>
      </c>
      <c r="B71" s="38" t="str">
        <f>IF(ISBLANK(Values!E70),"",Values!F70)</f>
        <v>Lenovo T480s Regular Silver - BE</v>
      </c>
      <c r="C71" s="32" t="str">
        <f>IF(ISBLANK(Values!E70),"","TellusRem")</f>
        <v>TellusRem</v>
      </c>
      <c r="D71" s="30">
        <f>IF(ISBLANK(Values!E70),"",Values!E70)</f>
        <v>5714401483076</v>
      </c>
      <c r="E71" s="31" t="str">
        <f>IF(ISBLANK(Values!E70),"","EAN")</f>
        <v>EAN</v>
      </c>
      <c r="F71" s="28" t="str">
        <f>IF(ISBLANK(Values!E70),"",IF(Values!J70, SUBSTITUTE(Values!$B$1, "{language}", Values!H70) &amp; " " &amp;Values!$B$3, SUBSTITUTE(Values!$B$2, "{language}", Values!$H70) &amp; " " &amp;Values!$B$3))</f>
        <v>vervangend Lenovo T480s Regular Silver - BE toetsenbord zonder achtergrondverlichting voor Lenovo Thinkpad T480s, T490, E490, L480, L490, L380, L390, L380 Yoga, L390 Yoga, E490, E480</v>
      </c>
      <c r="G71" s="32" t="str">
        <f>IF(ISBLANK(Values!E70),"",IF(Values!$B$20="PartialUpdate","","TellusRem"))</f>
        <v/>
      </c>
      <c r="H71" s="27" t="str">
        <f>IF(ISBLANK(Values!E70),"",Values!$B$16)</f>
        <v>computer-keyboards</v>
      </c>
      <c r="I71" s="27" t="str">
        <f>IF(ISBLANK(Values!E70),"","4730574031")</f>
        <v>4730574031</v>
      </c>
      <c r="J71" s="39" t="str">
        <f>IF(ISBLANK(Values!E70),"",Values!F70 )</f>
        <v>Lenovo T480s Regular Silver - BE</v>
      </c>
      <c r="K71" s="29" t="str">
        <f>IF(IF(ISBLANK(Values!E70),"",IF(Values!J70, Values!$B$4, Values!$B$5))=0,"",IF(ISBLANK(Values!E70),"",IF(Values!J70, Values!$B$4, Values!$B$5)))</f>
        <v/>
      </c>
      <c r="L71" s="40">
        <f>IF(ISBLANK(Values!E70),"",IF($CO71="DEFAULT", Values!$B$18, ""))</f>
        <v>5</v>
      </c>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Child</v>
      </c>
      <c r="X71" s="32" t="str">
        <f>IF(ISBLANK(Values!E70),"",Values!$B$13)</f>
        <v>Lenovo T490 Parent</v>
      </c>
      <c r="Y71" s="39" t="str">
        <f>IF(ISBLANK(Values!E70),"","Size-Color")</f>
        <v>Size-Color</v>
      </c>
      <c r="Z71" s="32" t="str">
        <f>IF(ISBLANK(Values!E70),"","variation")</f>
        <v>variation</v>
      </c>
      <c r="AA71" s="36" t="str">
        <f>IF(ISBLANK(Values!E70),"",Values!$B$20)</f>
        <v>PartialUpdate</v>
      </c>
      <c r="AB71" s="1" t="str">
        <f>IF(ISBLANK(Values!E70),"",Values!$B$29)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1" s="41" t="str">
        <f>IF(ISBLANK(Values!E70),"",IF(Values!I70,Values!$B$23,Values!$B$33))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1" s="42" t="str">
        <f>IF(ISBLANK(Values!E70),"",Values!$B$24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1" s="1" t="str">
        <f>IF(ISBLANK(Values!E70),"",Values!$B$25)</f>
        <v xml:space="preserve">♻️ ECOFRIENDLY PRODUCT - Koop gerenoveerd, KOOP GROEN! Verminder meer dan 80% koolstofdioxide door onze refurbished toetsenborden te kopen, in vergelijking met het aanschaffen van een nieuw toetsenbord! </v>
      </c>
      <c r="AL71" s="1" t="str">
        <f>IF(ISBLANK(Values!E70),"",SUBSTITUTE(SUBSTITUTE(IF(Values!$J70, Values!$B$26, Values!$B$33), "{language}", Values!$H70), "{flag}", INDEX(options!$E$1:$E$20, Values!$V70)))</f>
        <v>👉 LAYOUT - 🇧🇪 Lenovo T480s Regular Silver - BE zonder achtergrondverlichting.</v>
      </c>
      <c r="AM71" s="1" t="str">
        <f>SUBSTITUTE(IF(ISBLANK(Values!E70),"",Values!$B$27),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1" s="28" t="str">
        <f>IF(ISBLANK(Values!E70),"",Values!H70)</f>
        <v>Lenovo T480s Regular Silver - BE</v>
      </c>
      <c r="AV71" s="1" t="str">
        <f>IF(ISBLANK(Values!E70),"",IF(Values!J70,"Backlit", "Non-Backlit"))</f>
        <v>Non-Backlit</v>
      </c>
      <c r="AW71"/>
      <c r="BE71" s="27" t="str">
        <f>IF(ISBLANK(Values!E70),"","Professional Audience")</f>
        <v>Professional Audience</v>
      </c>
      <c r="BF71" s="27" t="str">
        <f>IF(ISBLANK(Values!E70),"","Consumer Audience")</f>
        <v>Consumer Audience</v>
      </c>
      <c r="BG71" s="27" t="str">
        <f>IF(ISBLANK(Values!E70),"","Adults")</f>
        <v>Adults</v>
      </c>
      <c r="BH71" s="27"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Denemarken</v>
      </c>
      <c r="CZ71" s="1" t="str">
        <f>IF(ISBLANK(Values!E70),"","No")</f>
        <v>No</v>
      </c>
      <c r="DA71" s="1" t="str">
        <f>IF(ISBLANK(Values!E70),"","No")</f>
        <v>No</v>
      </c>
      <c r="DO71" s="27" t="str">
        <f>IF(ISBLANK(Values!E70),"","Parts")</f>
        <v>Parts</v>
      </c>
      <c r="DP71" s="27" t="str">
        <f>IF(ISBLANK(Values!E70),"",Values!$B$31)</f>
        <v>6 maanden garantie na leverdatum. In geval van een storing in het toetsenbord wordt een nieuwe eenheid of een reserveonderdeel voor het toetsenbord van het product verzonden. In geval van sortering van voorraad wordt een volledige terugbetaling verleend.</v>
      </c>
      <c r="DS71" s="31"/>
      <c r="DY71" t="str">
        <f>IF(ISBLANK(Values!$E70), "", "not_applicable")</f>
        <v>not_applicable</v>
      </c>
      <c r="DZ71" s="31"/>
      <c r="EA71" s="31"/>
      <c r="EB71" s="31"/>
      <c r="EC71" s="31"/>
      <c r="EI71" s="1" t="str">
        <f>IF(ISBLANK(Values!E70),"",Values!$B$31)</f>
        <v>6 maanden garantie na leverdatum. In geval van een storing in het toetsenbord wordt een nieuwe eenheid of een reserveonderdeel voor het toetsenbord van het product verzonden. In geval van sortering van voorraad wordt een volledige terugbetaling verleend.</v>
      </c>
      <c r="ES71" s="1" t="str">
        <f>IF(ISBLANK(Values!E70),"","Amazon Tellus UPS")</f>
        <v>Amazon Tellus UPS</v>
      </c>
      <c r="EV71" s="3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computercomponent</v>
      </c>
      <c r="B72" s="38" t="str">
        <f>IF(ISBLANK(Values!E71),"",Values!F71)</f>
        <v>Lenovo T480s Regular Silver - BG</v>
      </c>
      <c r="C72" s="32" t="str">
        <f>IF(ISBLANK(Values!E71),"","TellusRem")</f>
        <v>TellusRem</v>
      </c>
      <c r="D72" s="30">
        <f>IF(ISBLANK(Values!E71),"",Values!E71)</f>
        <v>5714401483083</v>
      </c>
      <c r="E72" s="31" t="str">
        <f>IF(ISBLANK(Values!E71),"","EAN")</f>
        <v>EAN</v>
      </c>
      <c r="F72" s="28" t="str">
        <f>IF(ISBLANK(Values!E71),"",IF(Values!J71, SUBSTITUTE(Values!$B$1, "{language}", Values!H71) &amp; " " &amp;Values!$B$3, SUBSTITUTE(Values!$B$2, "{language}", Values!$H71) &amp; " " &amp;Values!$B$3))</f>
        <v>vervangend Lenovo T480s Regular Silver - BG toetsenbord zonder achtergrondverlichting voor Lenovo Thinkpad T480s, T490, E490, L480, L490, L380, L390, L380 Yoga, L390 Yoga, E490, E480</v>
      </c>
      <c r="G72" s="32" t="str">
        <f>IF(ISBLANK(Values!E71),"",IF(Values!$B$20="PartialUpdate","","TellusRem"))</f>
        <v/>
      </c>
      <c r="H72" s="27" t="str">
        <f>IF(ISBLANK(Values!E71),"",Values!$B$16)</f>
        <v>computer-keyboards</v>
      </c>
      <c r="I72" s="27" t="str">
        <f>IF(ISBLANK(Values!E71),"","4730574031")</f>
        <v>4730574031</v>
      </c>
      <c r="J72" s="39" t="str">
        <f>IF(ISBLANK(Values!E71),"",Values!F71 )</f>
        <v>Lenovo T480s Regular Silver - BG</v>
      </c>
      <c r="K72" s="29" t="str">
        <f>IF(IF(ISBLANK(Values!E71),"",IF(Values!J71, Values!$B$4, Values!$B$5))=0,"",IF(ISBLANK(Values!E71),"",IF(Values!J71, Values!$B$4, Values!$B$5)))</f>
        <v/>
      </c>
      <c r="L72" s="40">
        <f>IF(ISBLANK(Values!E71),"",IF($CO72="DEFAULT", Values!$B$18, ""))</f>
        <v>5</v>
      </c>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Child</v>
      </c>
      <c r="X72" s="32" t="str">
        <f>IF(ISBLANK(Values!E71),"",Values!$B$13)</f>
        <v>Lenovo T490 Parent</v>
      </c>
      <c r="Y72" s="39" t="str">
        <f>IF(ISBLANK(Values!E71),"","Size-Color")</f>
        <v>Size-Color</v>
      </c>
      <c r="Z72" s="32" t="str">
        <f>IF(ISBLANK(Values!E71),"","variation")</f>
        <v>variation</v>
      </c>
      <c r="AA72" s="36" t="str">
        <f>IF(ISBLANK(Values!E71),"",Values!$B$20)</f>
        <v>PartialUpdate</v>
      </c>
      <c r="AB72" s="1" t="str">
        <f>IF(ISBLANK(Values!E71),"",Values!$B$29)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2" s="41" t="str">
        <f>IF(ISBLANK(Values!E71),"",IF(Values!I71,Values!$B$23,Values!$B$33))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2" s="42" t="str">
        <f>IF(ISBLANK(Values!E71),"",Values!$B$24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2" s="1" t="str">
        <f>IF(ISBLANK(Values!E71),"",Values!$B$25)</f>
        <v xml:space="preserve">♻️ ECOFRIENDLY PRODUCT - Koop gerenoveerd, KOOP GROEN! Verminder meer dan 80% koolstofdioxide door onze refurbished toetsenborden te kopen, in vergelijking met het aanschaffen van een nieuw toetsenbord! </v>
      </c>
      <c r="AL72" s="1" t="str">
        <f>IF(ISBLANK(Values!E71),"",SUBSTITUTE(SUBSTITUTE(IF(Values!$J71, Values!$B$26, Values!$B$33), "{language}", Values!$H71), "{flag}", INDEX(options!$E$1:$E$20, Values!$V71)))</f>
        <v>👉 LAYOUT - 🇧🇬 Lenovo T480s Regular Silver - BG zonder achtergrondverlichting.</v>
      </c>
      <c r="AM72" s="1" t="str">
        <f>SUBSTITUTE(IF(ISBLANK(Values!E71),"",Values!$B$27),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2" s="28" t="str">
        <f>IF(ISBLANK(Values!E71),"",Values!H71)</f>
        <v>Lenovo T480s Regular Silver - BG</v>
      </c>
      <c r="AV72" s="1" t="str">
        <f>IF(ISBLANK(Values!E71),"",IF(Values!J71,"Backlit", "Non-Backlit"))</f>
        <v>Non-Backlit</v>
      </c>
      <c r="AW72"/>
      <c r="BE72" s="27" t="str">
        <f>IF(ISBLANK(Values!E71),"","Professional Audience")</f>
        <v>Professional Audience</v>
      </c>
      <c r="BF72" s="27" t="str">
        <f>IF(ISBLANK(Values!E71),"","Consumer Audience")</f>
        <v>Consumer Audience</v>
      </c>
      <c r="BG72" s="27" t="str">
        <f>IF(ISBLANK(Values!E71),"","Adults")</f>
        <v>Adults</v>
      </c>
      <c r="BH72" s="27"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Denemarken</v>
      </c>
      <c r="CZ72" s="1" t="str">
        <f>IF(ISBLANK(Values!E71),"","No")</f>
        <v>No</v>
      </c>
      <c r="DA72" s="1" t="str">
        <f>IF(ISBLANK(Values!E71),"","No")</f>
        <v>No</v>
      </c>
      <c r="DO72" s="27" t="str">
        <f>IF(ISBLANK(Values!E71),"","Parts")</f>
        <v>Parts</v>
      </c>
      <c r="DP72" s="27" t="str">
        <f>IF(ISBLANK(Values!E71),"",Values!$B$31)</f>
        <v>6 maanden garantie na leverdatum. In geval van een storing in het toetsenbord wordt een nieuwe eenheid of een reserveonderdeel voor het toetsenbord van het product verzonden. In geval van sortering van voorraad wordt een volledige terugbetaling verleend.</v>
      </c>
      <c r="DS72" s="31"/>
      <c r="DY72" t="str">
        <f>IF(ISBLANK(Values!$E71), "", "not_applicable")</f>
        <v>not_applicable</v>
      </c>
      <c r="DZ72" s="31"/>
      <c r="EA72" s="31"/>
      <c r="EB72" s="31"/>
      <c r="EC72" s="31"/>
      <c r="EI72" s="1" t="str">
        <f>IF(ISBLANK(Values!E71),"",Values!$B$31)</f>
        <v>6 maanden garantie na leverdatum. In geval van een storing in het toetsenbord wordt een nieuwe eenheid of een reserveonderdeel voor het toetsenbord van het product verzonden. In geval van sortering van voorraad wordt een volledige terugbetaling verleend.</v>
      </c>
      <c r="ES72" s="1" t="str">
        <f>IF(ISBLANK(Values!E71),"","Amazon Tellus UPS")</f>
        <v>Amazon Tellus UPS</v>
      </c>
      <c r="EV72" s="3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computercomponent</v>
      </c>
      <c r="B73" s="38" t="str">
        <f>IF(ISBLANK(Values!E72),"",Values!F72)</f>
        <v>Lenovo T480s Regular Silver - CZ</v>
      </c>
      <c r="C73" s="32" t="str">
        <f>IF(ISBLANK(Values!E72),"","TellusRem")</f>
        <v>TellusRem</v>
      </c>
      <c r="D73" s="30">
        <f>IF(ISBLANK(Values!E72),"",Values!E72)</f>
        <v>5714401483090</v>
      </c>
      <c r="E73" s="31" t="str">
        <f>IF(ISBLANK(Values!E72),"","EAN")</f>
        <v>EAN</v>
      </c>
      <c r="F73" s="28" t="str">
        <f>IF(ISBLANK(Values!E72),"",IF(Values!J72, SUBSTITUTE(Values!$B$1, "{language}", Values!H72) &amp; " " &amp;Values!$B$3, SUBSTITUTE(Values!$B$2, "{language}", Values!$H72) &amp; " " &amp;Values!$B$3))</f>
        <v>vervangend Lenovo T480s Regular Silver - CZ toetsenbord zonder achtergrondverlichting voor Lenovo Thinkpad T480s, T490, E490, L480, L490, L380, L390, L380 Yoga, L390 Yoga, E490, E480</v>
      </c>
      <c r="G73" s="32" t="str">
        <f>IF(ISBLANK(Values!E72),"",IF(Values!$B$20="PartialUpdate","","TellusRem"))</f>
        <v/>
      </c>
      <c r="H73" s="27" t="str">
        <f>IF(ISBLANK(Values!E72),"",Values!$B$16)</f>
        <v>computer-keyboards</v>
      </c>
      <c r="I73" s="27" t="str">
        <f>IF(ISBLANK(Values!E72),"","4730574031")</f>
        <v>4730574031</v>
      </c>
      <c r="J73" s="39" t="str">
        <f>IF(ISBLANK(Values!E72),"",Values!F72 )</f>
        <v>Lenovo T480s Regular Silver - CZ</v>
      </c>
      <c r="K73" s="29" t="str">
        <f>IF(IF(ISBLANK(Values!E72),"",IF(Values!J72, Values!$B$4, Values!$B$5))=0,"",IF(ISBLANK(Values!E72),"",IF(Values!J72, Values!$B$4, Values!$B$5)))</f>
        <v/>
      </c>
      <c r="L73" s="40">
        <f>IF(ISBLANK(Values!E72),"",IF($CO73="DEFAULT", Values!$B$18, ""))</f>
        <v>5</v>
      </c>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Child</v>
      </c>
      <c r="X73" s="32" t="str">
        <f>IF(ISBLANK(Values!E72),"",Values!$B$13)</f>
        <v>Lenovo T490 Parent</v>
      </c>
      <c r="Y73" s="39" t="str">
        <f>IF(ISBLANK(Values!E72),"","Size-Color")</f>
        <v>Size-Color</v>
      </c>
      <c r="Z73" s="32" t="str">
        <f>IF(ISBLANK(Values!E72),"","variation")</f>
        <v>variation</v>
      </c>
      <c r="AA73" s="36" t="str">
        <f>IF(ISBLANK(Values!E72),"",Values!$B$20)</f>
        <v>PartialUpdate</v>
      </c>
      <c r="AB73" s="1" t="str">
        <f>IF(ISBLANK(Values!E72),"",Values!$B$29)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3" s="41" t="str">
        <f>IF(ISBLANK(Values!E72),"",IF(Values!I72,Values!$B$23,Values!$B$33))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3" s="42" t="str">
        <f>IF(ISBLANK(Values!E72),"",Values!$B$24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3" s="1" t="str">
        <f>IF(ISBLANK(Values!E72),"",Values!$B$25)</f>
        <v xml:space="preserve">♻️ ECOFRIENDLY PRODUCT - Koop gerenoveerd, KOOP GROEN! Verminder meer dan 80% koolstofdioxide door onze refurbished toetsenborden te kopen, in vergelijking met het aanschaffen van een nieuw toetsenbord! </v>
      </c>
      <c r="AL73" s="1" t="str">
        <f>IF(ISBLANK(Values!E72),"",SUBSTITUTE(SUBSTITUTE(IF(Values!$J72, Values!$B$26, Values!$B$33), "{language}", Values!$H72), "{flag}", INDEX(options!$E$1:$E$20, Values!$V72)))</f>
        <v>👉 LAYOUT - 🇨🇿 Lenovo T480s Regular Silver - CZ zonder achtergrondverlichting.</v>
      </c>
      <c r="AM73" s="1" t="str">
        <f>SUBSTITUTE(IF(ISBLANK(Values!E72),"",Values!$B$27),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3" s="28" t="str">
        <f>IF(ISBLANK(Values!E72),"",Values!H72)</f>
        <v>Lenovo T480s Regular Silver - CZ</v>
      </c>
      <c r="AV73" s="1" t="str">
        <f>IF(ISBLANK(Values!E72),"",IF(Values!J72,"Backlit", "Non-Backlit"))</f>
        <v>Non-Backlit</v>
      </c>
      <c r="AW73"/>
      <c r="BE73" s="27" t="str">
        <f>IF(ISBLANK(Values!E72),"","Professional Audience")</f>
        <v>Professional Audience</v>
      </c>
      <c r="BF73" s="27" t="str">
        <f>IF(ISBLANK(Values!E72),"","Consumer Audience")</f>
        <v>Consumer Audience</v>
      </c>
      <c r="BG73" s="27" t="str">
        <f>IF(ISBLANK(Values!E72),"","Adults")</f>
        <v>Adults</v>
      </c>
      <c r="BH73" s="27"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Denemarken</v>
      </c>
      <c r="CZ73" s="1" t="str">
        <f>IF(ISBLANK(Values!E72),"","No")</f>
        <v>No</v>
      </c>
      <c r="DA73" s="1" t="str">
        <f>IF(ISBLANK(Values!E72),"","No")</f>
        <v>No</v>
      </c>
      <c r="DO73" s="27" t="str">
        <f>IF(ISBLANK(Values!E72),"","Parts")</f>
        <v>Parts</v>
      </c>
      <c r="DP73" s="27" t="str">
        <f>IF(ISBLANK(Values!E72),"",Values!$B$31)</f>
        <v>6 maanden garantie na leverdatum. In geval van een storing in het toetsenbord wordt een nieuwe eenheid of een reserveonderdeel voor het toetsenbord van het product verzonden. In geval van sortering van voorraad wordt een volledige terugbetaling verleend.</v>
      </c>
      <c r="DS73" s="31"/>
      <c r="DY73" t="str">
        <f>IF(ISBLANK(Values!$E72), "", "not_applicable")</f>
        <v>not_applicable</v>
      </c>
      <c r="DZ73" s="31"/>
      <c r="EA73" s="31"/>
      <c r="EB73" s="31"/>
      <c r="EC73" s="31"/>
      <c r="EI73" s="1" t="str">
        <f>IF(ISBLANK(Values!E72),"",Values!$B$31)</f>
        <v>6 maanden garantie na leverdatum. In geval van een storing in het toetsenbord wordt een nieuwe eenheid of een reserveonderdeel voor het toetsenbord van het product verzonden. In geval van sortering van voorraad wordt een volledige terugbetaling verleend.</v>
      </c>
      <c r="ES73" s="1" t="str">
        <f>IF(ISBLANK(Values!E72),"","Amazon Tellus UPS")</f>
        <v>Amazon Tellus UPS</v>
      </c>
      <c r="EV73" s="3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computercomponent</v>
      </c>
      <c r="B74" s="38" t="str">
        <f>IF(ISBLANK(Values!E73),"",Values!F73)</f>
        <v>Lenovo T480s Regular Silver - DK</v>
      </c>
      <c r="C74" s="32" t="str">
        <f>IF(ISBLANK(Values!E73),"","TellusRem")</f>
        <v>TellusRem</v>
      </c>
      <c r="D74" s="30">
        <f>IF(ISBLANK(Values!E73),"",Values!E73)</f>
        <v>5714401483106</v>
      </c>
      <c r="E74" s="31" t="str">
        <f>IF(ISBLANK(Values!E73),"","EAN")</f>
        <v>EAN</v>
      </c>
      <c r="F74" s="28" t="str">
        <f>IF(ISBLANK(Values!E73),"",IF(Values!J73, SUBSTITUTE(Values!$B$1, "{language}", Values!H73) &amp; " " &amp;Values!$B$3, SUBSTITUTE(Values!$B$2, "{language}", Values!$H73) &amp; " " &amp;Values!$B$3))</f>
        <v>vervangend Lenovo T480s Regular Silver - DK toetsenbord zonder achtergrondverlichting voor Lenovo Thinkpad T480s, T490, E490, L480, L490, L380, L390, L380 Yoga, L390 Yoga, E490, E480</v>
      </c>
      <c r="G74" s="32" t="str">
        <f>IF(ISBLANK(Values!E73),"",IF(Values!$B$20="PartialUpdate","","TellusRem"))</f>
        <v/>
      </c>
      <c r="H74" s="27" t="str">
        <f>IF(ISBLANK(Values!E73),"",Values!$B$16)</f>
        <v>computer-keyboards</v>
      </c>
      <c r="I74" s="27" t="str">
        <f>IF(ISBLANK(Values!E73),"","4730574031")</f>
        <v>4730574031</v>
      </c>
      <c r="J74" s="39" t="str">
        <f>IF(ISBLANK(Values!E73),"",Values!F73 )</f>
        <v>Lenovo T480s Regular Silver - DK</v>
      </c>
      <c r="K74" s="29" t="str">
        <f>IF(IF(ISBLANK(Values!E73),"",IF(Values!J73, Values!$B$4, Values!$B$5))=0,"",IF(ISBLANK(Values!E73),"",IF(Values!J73, Values!$B$4, Values!$B$5)))</f>
        <v/>
      </c>
      <c r="L74" s="40">
        <f>IF(ISBLANK(Values!E73),"",IF($CO74="DEFAULT", Values!$B$18, ""))</f>
        <v>5</v>
      </c>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Child</v>
      </c>
      <c r="X74" s="32" t="str">
        <f>IF(ISBLANK(Values!E73),"",Values!$B$13)</f>
        <v>Lenovo T490 Parent</v>
      </c>
      <c r="Y74" s="39" t="str">
        <f>IF(ISBLANK(Values!E73),"","Size-Color")</f>
        <v>Size-Color</v>
      </c>
      <c r="Z74" s="32" t="str">
        <f>IF(ISBLANK(Values!E73),"","variation")</f>
        <v>variation</v>
      </c>
      <c r="AA74" s="36" t="str">
        <f>IF(ISBLANK(Values!E73),"",Values!$B$20)</f>
        <v>PartialUpdate</v>
      </c>
      <c r="AB74" s="1" t="str">
        <f>IF(ISBLANK(Values!E73),"",Values!$B$29)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4" s="41" t="str">
        <f>IF(ISBLANK(Values!E73),"",IF(Values!I73,Values!$B$23,Values!$B$33))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4" s="42" t="str">
        <f>IF(ISBLANK(Values!E73),"",Values!$B$24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4" s="1" t="str">
        <f>IF(ISBLANK(Values!E73),"",Values!$B$25)</f>
        <v xml:space="preserve">♻️ ECOFRIENDLY PRODUCT - Koop gerenoveerd, KOOP GROEN! Verminder meer dan 80% koolstofdioxide door onze refurbished toetsenborden te kopen, in vergelijking met het aanschaffen van een nieuw toetsenbord! </v>
      </c>
      <c r="AL74" s="1" t="str">
        <f>IF(ISBLANK(Values!E73),"",SUBSTITUTE(SUBSTITUTE(IF(Values!$J73, Values!$B$26, Values!$B$33), "{language}", Values!$H73), "{flag}", INDEX(options!$E$1:$E$20, Values!$V73)))</f>
        <v>👉 LAYOUT - 🇩🇰 Lenovo T480s Regular Silver - DK zonder achtergrondverlichting.</v>
      </c>
      <c r="AM74" s="1" t="str">
        <f>SUBSTITUTE(IF(ISBLANK(Values!E73),"",Values!$B$27),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4" s="28" t="str">
        <f>IF(ISBLANK(Values!E73),"",Values!H73)</f>
        <v>Lenovo T480s Regular Silver - DK</v>
      </c>
      <c r="AV74" s="1" t="str">
        <f>IF(ISBLANK(Values!E73),"",IF(Values!J73,"Backlit", "Non-Backlit"))</f>
        <v>Non-Backlit</v>
      </c>
      <c r="AW74"/>
      <c r="BE74" s="27" t="str">
        <f>IF(ISBLANK(Values!E73),"","Professional Audience")</f>
        <v>Professional Audience</v>
      </c>
      <c r="BF74" s="27" t="str">
        <f>IF(ISBLANK(Values!E73),"","Consumer Audience")</f>
        <v>Consumer Audience</v>
      </c>
      <c r="BG74" s="27" t="str">
        <f>IF(ISBLANK(Values!E73),"","Adults")</f>
        <v>Adults</v>
      </c>
      <c r="BH74" s="27"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Denemarken</v>
      </c>
      <c r="CZ74" s="1" t="str">
        <f>IF(ISBLANK(Values!E73),"","No")</f>
        <v>No</v>
      </c>
      <c r="DA74" s="1" t="str">
        <f>IF(ISBLANK(Values!E73),"","No")</f>
        <v>No</v>
      </c>
      <c r="DO74" s="27" t="str">
        <f>IF(ISBLANK(Values!E73),"","Parts")</f>
        <v>Parts</v>
      </c>
      <c r="DP74" s="27" t="str">
        <f>IF(ISBLANK(Values!E73),"",Values!$B$31)</f>
        <v>6 maanden garantie na leverdatum. In geval van een storing in het toetsenbord wordt een nieuwe eenheid of een reserveonderdeel voor het toetsenbord van het product verzonden. In geval van sortering van voorraad wordt een volledige terugbetaling verleend.</v>
      </c>
      <c r="DS74" s="31"/>
      <c r="DY74" t="str">
        <f>IF(ISBLANK(Values!$E73), "", "not_applicable")</f>
        <v>not_applicable</v>
      </c>
      <c r="DZ74" s="31"/>
      <c r="EA74" s="31"/>
      <c r="EB74" s="31"/>
      <c r="EC74" s="31"/>
      <c r="EI74" s="1" t="str">
        <f>IF(ISBLANK(Values!E73),"",Values!$B$31)</f>
        <v>6 maanden garantie na leverdatum. In geval van een storing in het toetsenbord wordt een nieuwe eenheid of een reserveonderdeel voor het toetsenbord van het product verzonden. In geval van sortering van voorraad wordt een volledige terugbetaling verleend.</v>
      </c>
      <c r="ES74" s="1" t="str">
        <f>IF(ISBLANK(Values!E73),"","Amazon Tellus UPS")</f>
        <v>Amazon Tellus UPS</v>
      </c>
      <c r="EV74" s="3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computercomponent</v>
      </c>
      <c r="B75" s="38" t="str">
        <f>IF(ISBLANK(Values!E74),"",Values!F74)</f>
        <v>Lenovo T480s Regular Silver - HU</v>
      </c>
      <c r="C75" s="32" t="str">
        <f>IF(ISBLANK(Values!E74),"","TellusRem")</f>
        <v>TellusRem</v>
      </c>
      <c r="D75" s="30">
        <f>IF(ISBLANK(Values!E74),"",Values!E74)</f>
        <v>5714401483113</v>
      </c>
      <c r="E75" s="31" t="str">
        <f>IF(ISBLANK(Values!E74),"","EAN")</f>
        <v>EAN</v>
      </c>
      <c r="F75" s="28" t="str">
        <f>IF(ISBLANK(Values!E74),"",IF(Values!J74, SUBSTITUTE(Values!$B$1, "{language}", Values!H74) &amp; " " &amp;Values!$B$3, SUBSTITUTE(Values!$B$2, "{language}", Values!$H74) &amp; " " &amp;Values!$B$3))</f>
        <v>vervangend Lenovo T480s Regular Silver - HU toetsenbord zonder achtergrondverlichting voor Lenovo Thinkpad T480s, T490, E490, L480, L490, L380, L390, L380 Yoga, L390 Yoga, E490, E480</v>
      </c>
      <c r="G75" s="32" t="str">
        <f>IF(ISBLANK(Values!E74),"",IF(Values!$B$20="PartialUpdate","","TellusRem"))</f>
        <v/>
      </c>
      <c r="H75" s="27" t="str">
        <f>IF(ISBLANK(Values!E74),"",Values!$B$16)</f>
        <v>computer-keyboards</v>
      </c>
      <c r="I75" s="27" t="str">
        <f>IF(ISBLANK(Values!E74),"","4730574031")</f>
        <v>4730574031</v>
      </c>
      <c r="J75" s="39" t="str">
        <f>IF(ISBLANK(Values!E74),"",Values!F74 )</f>
        <v>Lenovo T480s Regular Silver - HU</v>
      </c>
      <c r="K75" s="29" t="str">
        <f>IF(IF(ISBLANK(Values!E74),"",IF(Values!J74, Values!$B$4, Values!$B$5))=0,"",IF(ISBLANK(Values!E74),"",IF(Values!J74, Values!$B$4, Values!$B$5)))</f>
        <v/>
      </c>
      <c r="L75" s="40">
        <f>IF(ISBLANK(Values!E74),"",IF($CO75="DEFAULT", Values!$B$18, ""))</f>
        <v>5</v>
      </c>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Child</v>
      </c>
      <c r="X75" s="32" t="str">
        <f>IF(ISBLANK(Values!E74),"",Values!$B$13)</f>
        <v>Lenovo T490 Parent</v>
      </c>
      <c r="Y75" s="39" t="str">
        <f>IF(ISBLANK(Values!E74),"","Size-Color")</f>
        <v>Size-Color</v>
      </c>
      <c r="Z75" s="32" t="str">
        <f>IF(ISBLANK(Values!E74),"","variation")</f>
        <v>variation</v>
      </c>
      <c r="AA75" s="36" t="str">
        <f>IF(ISBLANK(Values!E74),"",Values!$B$20)</f>
        <v>PartialUpdate</v>
      </c>
      <c r="AB75" s="1" t="str">
        <f>IF(ISBLANK(Values!E74),"",Values!$B$29)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5" s="41" t="str">
        <f>IF(ISBLANK(Values!E74),"",IF(Values!I74,Values!$B$23,Values!$B$33))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5" s="42" t="str">
        <f>IF(ISBLANK(Values!E74),"",Values!$B$24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5" s="1" t="str">
        <f>IF(ISBLANK(Values!E74),"",Values!$B$25)</f>
        <v xml:space="preserve">♻️ ECOFRIENDLY PRODUCT - Koop gerenoveerd, KOOP GROEN! Verminder meer dan 80% koolstofdioxide door onze refurbished toetsenborden te kopen, in vergelijking met het aanschaffen van een nieuw toetsenbord! </v>
      </c>
      <c r="AL75" s="1" t="str">
        <f>IF(ISBLANK(Values!E74),"",SUBSTITUTE(SUBSTITUTE(IF(Values!$J74, Values!$B$26, Values!$B$33), "{language}", Values!$H74), "{flag}", INDEX(options!$E$1:$E$20, Values!$V74)))</f>
        <v>👉 LAYOUT - 🇭🇺 Lenovo T480s Regular Silver - HU zonder achtergrondverlichting.</v>
      </c>
      <c r="AM75" s="1" t="str">
        <f>SUBSTITUTE(IF(ISBLANK(Values!E74),"",Values!$B$27),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5" s="28" t="str">
        <f>IF(ISBLANK(Values!E74),"",Values!H74)</f>
        <v>Lenovo T480s Regular Silver - HU</v>
      </c>
      <c r="AV75" s="1" t="str">
        <f>IF(ISBLANK(Values!E74),"",IF(Values!J74,"Backlit", "Non-Backlit"))</f>
        <v>Non-Backlit</v>
      </c>
      <c r="AW75"/>
      <c r="BE75" s="27" t="str">
        <f>IF(ISBLANK(Values!E74),"","Professional Audience")</f>
        <v>Professional Audience</v>
      </c>
      <c r="BF75" s="27" t="str">
        <f>IF(ISBLANK(Values!E74),"","Consumer Audience")</f>
        <v>Consumer Audience</v>
      </c>
      <c r="BG75" s="27" t="str">
        <f>IF(ISBLANK(Values!E74),"","Adults")</f>
        <v>Adults</v>
      </c>
      <c r="BH75" s="27"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Denemarken</v>
      </c>
      <c r="CZ75" s="1" t="str">
        <f>IF(ISBLANK(Values!E74),"","No")</f>
        <v>No</v>
      </c>
      <c r="DA75" s="1" t="str">
        <f>IF(ISBLANK(Values!E74),"","No")</f>
        <v>No</v>
      </c>
      <c r="DO75" s="27" t="str">
        <f>IF(ISBLANK(Values!E74),"","Parts")</f>
        <v>Parts</v>
      </c>
      <c r="DP75" s="27" t="str">
        <f>IF(ISBLANK(Values!E74),"",Values!$B$31)</f>
        <v>6 maanden garantie na leverdatum. In geval van een storing in het toetsenbord wordt een nieuwe eenheid of een reserveonderdeel voor het toetsenbord van het product verzonden. In geval van sortering van voorraad wordt een volledige terugbetaling verleend.</v>
      </c>
      <c r="DS75" s="31"/>
      <c r="DY75" t="str">
        <f>IF(ISBLANK(Values!$E74), "", "not_applicable")</f>
        <v>not_applicable</v>
      </c>
      <c r="DZ75" s="31"/>
      <c r="EA75" s="31"/>
      <c r="EB75" s="31"/>
      <c r="EC75" s="31"/>
      <c r="EI75" s="1" t="str">
        <f>IF(ISBLANK(Values!E74),"",Values!$B$31)</f>
        <v>6 maanden garantie na leverdatum. In geval van een storing in het toetsenbord wordt een nieuwe eenheid of een reserveonderdeel voor het toetsenbord van het product verzonden. In geval van sortering van voorraad wordt een volledige terugbetaling verleend.</v>
      </c>
      <c r="ES75" s="1" t="str">
        <f>IF(ISBLANK(Values!E74),"","Amazon Tellus UPS")</f>
        <v>Amazon Tellus UPS</v>
      </c>
      <c r="EV75" s="3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computercomponent</v>
      </c>
      <c r="B76" s="38" t="str">
        <f>IF(ISBLANK(Values!E75),"",Values!F75)</f>
        <v>Lenovo T480s Regular Silver - NL</v>
      </c>
      <c r="C76" s="32" t="str">
        <f>IF(ISBLANK(Values!E75),"","TellusRem")</f>
        <v>TellusRem</v>
      </c>
      <c r="D76" s="30">
        <f>IF(ISBLANK(Values!E75),"",Values!E75)</f>
        <v>5714401483120</v>
      </c>
      <c r="E76" s="31" t="str">
        <f>IF(ISBLANK(Values!E75),"","EAN")</f>
        <v>EAN</v>
      </c>
      <c r="F76" s="28" t="str">
        <f>IF(ISBLANK(Values!E75),"",IF(Values!J75, SUBSTITUTE(Values!$B$1, "{language}", Values!H75) &amp; " " &amp;Values!$B$3, SUBSTITUTE(Values!$B$2, "{language}", Values!$H75) &amp; " " &amp;Values!$B$3))</f>
        <v>vervangend Lenovo T480s Regular Silver - NL toetsenbord zonder achtergrondverlichting voor Lenovo Thinkpad T480s, T490, E490, L480, L490, L380, L390, L380 Yoga, L390 Yoga, E490, E480</v>
      </c>
      <c r="G76" s="32" t="str">
        <f>IF(ISBLANK(Values!E75),"",IF(Values!$B$20="PartialUpdate","","TellusRem"))</f>
        <v/>
      </c>
      <c r="H76" s="27" t="str">
        <f>IF(ISBLANK(Values!E75),"",Values!$B$16)</f>
        <v>computer-keyboards</v>
      </c>
      <c r="I76" s="27" t="str">
        <f>IF(ISBLANK(Values!E75),"","4730574031")</f>
        <v>4730574031</v>
      </c>
      <c r="J76" s="39" t="str">
        <f>IF(ISBLANK(Values!E75),"",Values!F75 )</f>
        <v>Lenovo T480s Regular Silver - NL</v>
      </c>
      <c r="K76" s="29" t="str">
        <f>IF(IF(ISBLANK(Values!E75),"",IF(Values!J75, Values!$B$4, Values!$B$5))=0,"",IF(ISBLANK(Values!E75),"",IF(Values!J75, Values!$B$4, Values!$B$5)))</f>
        <v/>
      </c>
      <c r="L76" s="40">
        <f>IF(ISBLANK(Values!E75),"",IF($CO76="DEFAULT", Values!$B$18, ""))</f>
        <v>5</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Child</v>
      </c>
      <c r="X76" s="32" t="str">
        <f>IF(ISBLANK(Values!E75),"",Values!$B$13)</f>
        <v>Lenovo T490 Parent</v>
      </c>
      <c r="Y76" s="39" t="str">
        <f>IF(ISBLANK(Values!E75),"","Size-Color")</f>
        <v>Size-Color</v>
      </c>
      <c r="Z76" s="32" t="str">
        <f>IF(ISBLANK(Values!E75),"","variation")</f>
        <v>variation</v>
      </c>
      <c r="AA76" s="36" t="str">
        <f>IF(ISBLANK(Values!E75),"",Values!$B$20)</f>
        <v>PartialUpdate</v>
      </c>
      <c r="AB76" s="1" t="str">
        <f>IF(ISBLANK(Values!E75),"",Values!$B$29)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6" s="41" t="str">
        <f>IF(ISBLANK(Values!E75),"",IF(Values!I75,Values!$B$23,Values!$B$33))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6" s="42" t="str">
        <f>IF(ISBLANK(Values!E75),"",Values!$B$24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6" s="1" t="str">
        <f>IF(ISBLANK(Values!E75),"",Values!$B$25)</f>
        <v xml:space="preserve">♻️ ECOFRIENDLY PRODUCT - Koop gerenoveerd, KOOP GROEN! Verminder meer dan 80% koolstofdioxide door onze refurbished toetsenborden te kopen, in vergelijking met het aanschaffen van een nieuw toetsenbord! </v>
      </c>
      <c r="AL76" s="1" t="str">
        <f>IF(ISBLANK(Values!E75),"",SUBSTITUTE(SUBSTITUTE(IF(Values!$J75, Values!$B$26, Values!$B$33), "{language}", Values!$H75), "{flag}", INDEX(options!$E$1:$E$20, Values!$V75)))</f>
        <v>👉 LAYOUT - 🇳🇱 Lenovo T480s Regular Silver - NL zonder achtergrondverlichting.</v>
      </c>
      <c r="AM76" s="1" t="str">
        <f>SUBSTITUTE(IF(ISBLANK(Values!E75),"",Values!$B$27),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6" s="28" t="str">
        <f>IF(ISBLANK(Values!E75),"",Values!H75)</f>
        <v>Lenovo T480s Regular Silver - NL</v>
      </c>
      <c r="AV76" s="1" t="str">
        <f>IF(ISBLANK(Values!E75),"",IF(Values!J75,"Backlit", "Non-Backlit"))</f>
        <v>Non-Backlit</v>
      </c>
      <c r="AW76"/>
      <c r="BE76" s="27" t="str">
        <f>IF(ISBLANK(Values!E75),"","Professional Audience")</f>
        <v>Professional Audience</v>
      </c>
      <c r="BF76" s="27" t="str">
        <f>IF(ISBLANK(Values!E75),"","Consumer Audience")</f>
        <v>Consumer Audience</v>
      </c>
      <c r="BG76" s="27" t="str">
        <f>IF(ISBLANK(Values!E75),"","Adults")</f>
        <v>Adults</v>
      </c>
      <c r="BH76" s="27"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Denemarken</v>
      </c>
      <c r="CZ76" s="1" t="str">
        <f>IF(ISBLANK(Values!E75),"","No")</f>
        <v>No</v>
      </c>
      <c r="DA76" s="1" t="str">
        <f>IF(ISBLANK(Values!E75),"","No")</f>
        <v>No</v>
      </c>
      <c r="DO76" s="27" t="str">
        <f>IF(ISBLANK(Values!E75),"","Parts")</f>
        <v>Parts</v>
      </c>
      <c r="DP76" s="27" t="str">
        <f>IF(ISBLANK(Values!E75),"",Values!$B$31)</f>
        <v>6 maanden garantie na leverdatum. In geval van een storing in het toetsenbord wordt een nieuwe eenheid of een reserveonderdeel voor het toetsenbord van het product verzonden. In geval van sortering van voorraad wordt een volledige terugbetaling verleend.</v>
      </c>
      <c r="DS76" s="31"/>
      <c r="DY76" t="str">
        <f>IF(ISBLANK(Values!$E75), "", "not_applicable")</f>
        <v>not_applicable</v>
      </c>
      <c r="DZ76" s="31"/>
      <c r="EA76" s="31"/>
      <c r="EB76" s="31"/>
      <c r="EC76" s="31"/>
      <c r="EI76" s="1" t="str">
        <f>IF(ISBLANK(Values!E75),"",Values!$B$31)</f>
        <v>6 maanden garantie na leverdatum. In geval van een storing in het toetsenbord wordt een nieuwe eenheid of een reserveonderdeel voor het toetsenbord van het product verzonden. In geval van sortering van voorraad wordt een volledige terugbetaling verleend.</v>
      </c>
      <c r="ES76" s="1" t="str">
        <f>IF(ISBLANK(Values!E75),"","Amazon Tellus UPS")</f>
        <v>Amazon Tellus UPS</v>
      </c>
      <c r="EV76" s="3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computercomponent</v>
      </c>
      <c r="B77" s="38" t="str">
        <f>IF(ISBLANK(Values!E76),"",Values!F76)</f>
        <v>Lenovo T480s Regular Silver - NO</v>
      </c>
      <c r="C77" s="32" t="str">
        <f>IF(ISBLANK(Values!E76),"","TellusRem")</f>
        <v>TellusRem</v>
      </c>
      <c r="D77" s="30">
        <f>IF(ISBLANK(Values!E76),"",Values!E76)</f>
        <v>5714401483137</v>
      </c>
      <c r="E77" s="31" t="str">
        <f>IF(ISBLANK(Values!E76),"","EAN")</f>
        <v>EAN</v>
      </c>
      <c r="F77" s="28" t="str">
        <f>IF(ISBLANK(Values!E76),"",IF(Values!J76, SUBSTITUTE(Values!$B$1, "{language}", Values!H76) &amp; " " &amp;Values!$B$3, SUBSTITUTE(Values!$B$2, "{language}", Values!$H76) &amp; " " &amp;Values!$B$3))</f>
        <v>vervangend Lenovo T480s Regular Silver - NO toetsenbord zonder achtergrondverlichting voor Lenovo Thinkpad T480s, T490, E490, L480, L490, L380, L390, L380 Yoga, L390 Yoga, E490, E480</v>
      </c>
      <c r="G77" s="32" t="str">
        <f>IF(ISBLANK(Values!E76),"",IF(Values!$B$20="PartialUpdate","","TellusRem"))</f>
        <v/>
      </c>
      <c r="H77" s="27" t="str">
        <f>IF(ISBLANK(Values!E76),"",Values!$B$16)</f>
        <v>computer-keyboards</v>
      </c>
      <c r="I77" s="27" t="str">
        <f>IF(ISBLANK(Values!E76),"","4730574031")</f>
        <v>4730574031</v>
      </c>
      <c r="J77" s="39" t="str">
        <f>IF(ISBLANK(Values!E76),"",Values!F76 )</f>
        <v>Lenovo T480s Regular Silver - NO</v>
      </c>
      <c r="K77" s="29" t="str">
        <f>IF(IF(ISBLANK(Values!E76),"",IF(Values!J76, Values!$B$4, Values!$B$5))=0,"",IF(ISBLANK(Values!E76),"",IF(Values!J76, Values!$B$4, Values!$B$5)))</f>
        <v/>
      </c>
      <c r="L77" s="40">
        <f>IF(ISBLANK(Values!E76),"",IF($CO77="DEFAULT", Values!$B$18, ""))</f>
        <v>5</v>
      </c>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Child</v>
      </c>
      <c r="X77" s="32" t="str">
        <f>IF(ISBLANK(Values!E76),"",Values!$B$13)</f>
        <v>Lenovo T490 Parent</v>
      </c>
      <c r="Y77" s="39" t="str">
        <f>IF(ISBLANK(Values!E76),"","Size-Color")</f>
        <v>Size-Color</v>
      </c>
      <c r="Z77" s="32" t="str">
        <f>IF(ISBLANK(Values!E76),"","variation")</f>
        <v>variation</v>
      </c>
      <c r="AA77" s="36" t="str">
        <f>IF(ISBLANK(Values!E76),"",Values!$B$20)</f>
        <v>PartialUpdate</v>
      </c>
      <c r="AB77" s="1" t="str">
        <f>IF(ISBLANK(Values!E76),"",Values!$B$29)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7" s="41" t="str">
        <f>IF(ISBLANK(Values!E76),"",IF(Values!I76,Values!$B$23,Values!$B$33))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7" s="42" t="str">
        <f>IF(ISBLANK(Values!E76),"",Values!$B$24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7" s="1" t="str">
        <f>IF(ISBLANK(Values!E76),"",Values!$B$25)</f>
        <v xml:space="preserve">♻️ ECOFRIENDLY PRODUCT - Koop gerenoveerd, KOOP GROEN! Verminder meer dan 80% koolstofdioxide door onze refurbished toetsenborden te kopen, in vergelijking met het aanschaffen van een nieuw toetsenbord! </v>
      </c>
      <c r="AL77" s="1" t="str">
        <f>IF(ISBLANK(Values!E76),"",SUBSTITUTE(SUBSTITUTE(IF(Values!$J76, Values!$B$26, Values!$B$33), "{language}", Values!$H76), "{flag}", INDEX(options!$E$1:$E$20, Values!$V76)))</f>
        <v>👉 LAYOUT - 🇳🇴 Lenovo T480s Regular Silver - NO zonder achtergrondverlichting.</v>
      </c>
      <c r="AM77" s="1" t="str">
        <f>SUBSTITUTE(IF(ISBLANK(Values!E76),"",Values!$B$27),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7" s="28" t="str">
        <f>IF(ISBLANK(Values!E76),"",Values!H76)</f>
        <v>Lenovo T480s Regular Silver - NO</v>
      </c>
      <c r="AV77" s="1" t="str">
        <f>IF(ISBLANK(Values!E76),"",IF(Values!J76,"Backlit", "Non-Backlit"))</f>
        <v>Non-Backlit</v>
      </c>
      <c r="AW77"/>
      <c r="BE77" s="27" t="str">
        <f>IF(ISBLANK(Values!E76),"","Professional Audience")</f>
        <v>Professional Audience</v>
      </c>
      <c r="BF77" s="27" t="str">
        <f>IF(ISBLANK(Values!E76),"","Consumer Audience")</f>
        <v>Consumer Audience</v>
      </c>
      <c r="BG77" s="27" t="str">
        <f>IF(ISBLANK(Values!E76),"","Adults")</f>
        <v>Adults</v>
      </c>
      <c r="BH77" s="27"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Denemarken</v>
      </c>
      <c r="CZ77" s="1" t="str">
        <f>IF(ISBLANK(Values!E76),"","No")</f>
        <v>No</v>
      </c>
      <c r="DA77" s="1" t="str">
        <f>IF(ISBLANK(Values!E76),"","No")</f>
        <v>No</v>
      </c>
      <c r="DO77" s="27" t="str">
        <f>IF(ISBLANK(Values!E76),"","Parts")</f>
        <v>Parts</v>
      </c>
      <c r="DP77" s="27" t="str">
        <f>IF(ISBLANK(Values!E76),"",Values!$B$31)</f>
        <v>6 maanden garantie na leverdatum. In geval van een storing in het toetsenbord wordt een nieuwe eenheid of een reserveonderdeel voor het toetsenbord van het product verzonden. In geval van sortering van voorraad wordt een volledige terugbetaling verleend.</v>
      </c>
      <c r="DS77" s="31"/>
      <c r="DY77" t="str">
        <f>IF(ISBLANK(Values!$E76), "", "not_applicable")</f>
        <v>not_applicable</v>
      </c>
      <c r="DZ77" s="31"/>
      <c r="EA77" s="31"/>
      <c r="EB77" s="31"/>
      <c r="EC77" s="31"/>
      <c r="EI77" s="1" t="str">
        <f>IF(ISBLANK(Values!E76),"",Values!$B$31)</f>
        <v>6 maanden garantie na leverdatum. In geval van een storing in het toetsenbord wordt een nieuwe eenheid of een reserveonderdeel voor het toetsenbord van het product verzonden. In geval van sortering van voorraad wordt een volledige terugbetaling verleend.</v>
      </c>
      <c r="ES77" s="1" t="str">
        <f>IF(ISBLANK(Values!E76),"","Amazon Tellus UPS")</f>
        <v>Amazon Tellus UPS</v>
      </c>
      <c r="EV77" s="3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computercomponent</v>
      </c>
      <c r="B78" s="38" t="str">
        <f>IF(ISBLANK(Values!E77),"",Values!F77)</f>
        <v>Lenovo T480s Regular Silver - PL</v>
      </c>
      <c r="C78" s="32" t="str">
        <f>IF(ISBLANK(Values!E77),"","TellusRem")</f>
        <v>TellusRem</v>
      </c>
      <c r="D78" s="30">
        <f>IF(ISBLANK(Values!E77),"",Values!E77)</f>
        <v>5714401483144</v>
      </c>
      <c r="E78" s="31" t="str">
        <f>IF(ISBLANK(Values!E77),"","EAN")</f>
        <v>EAN</v>
      </c>
      <c r="F78" s="28" t="str">
        <f>IF(ISBLANK(Values!E77),"",IF(Values!J77, SUBSTITUTE(Values!$B$1, "{language}", Values!H77) &amp; " " &amp;Values!$B$3, SUBSTITUTE(Values!$B$2, "{language}", Values!$H77) &amp; " " &amp;Values!$B$3))</f>
        <v>vervangend Lenovo T480s Regular Silver - PL toetsenbord zonder achtergrondverlichting voor Lenovo Thinkpad T480s, T490, E490, L480, L490, L380, L390, L380 Yoga, L390 Yoga, E490, E480</v>
      </c>
      <c r="G78" s="32" t="str">
        <f>IF(ISBLANK(Values!E77),"",IF(Values!$B$20="PartialUpdate","","TellusRem"))</f>
        <v/>
      </c>
      <c r="H78" s="27" t="str">
        <f>IF(ISBLANK(Values!E77),"",Values!$B$16)</f>
        <v>computer-keyboards</v>
      </c>
      <c r="I78" s="27" t="str">
        <f>IF(ISBLANK(Values!E77),"","4730574031")</f>
        <v>4730574031</v>
      </c>
      <c r="J78" s="39" t="str">
        <f>IF(ISBLANK(Values!E77),"",Values!F77 )</f>
        <v>Lenovo T480s Regular Silver - PL</v>
      </c>
      <c r="K78" s="29" t="str">
        <f>IF(IF(ISBLANK(Values!E77),"",IF(Values!J77, Values!$B$4, Values!$B$5))=0,"",IF(ISBLANK(Values!E77),"",IF(Values!J77, Values!$B$4, Values!$B$5)))</f>
        <v/>
      </c>
      <c r="L78" s="40">
        <f>IF(ISBLANK(Values!E77),"",IF($CO78="DEFAULT", Values!$B$18, ""))</f>
        <v>5</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Child</v>
      </c>
      <c r="X78" s="32" t="str">
        <f>IF(ISBLANK(Values!E77),"",Values!$B$13)</f>
        <v>Lenovo T490 Parent</v>
      </c>
      <c r="Y78" s="39" t="str">
        <f>IF(ISBLANK(Values!E77),"","Size-Color")</f>
        <v>Size-Color</v>
      </c>
      <c r="Z78" s="32" t="str">
        <f>IF(ISBLANK(Values!E77),"","variation")</f>
        <v>variation</v>
      </c>
      <c r="AA78" s="36" t="str">
        <f>IF(ISBLANK(Values!E77),"",Values!$B$20)</f>
        <v>PartialUpdate</v>
      </c>
      <c r="AB78" s="1" t="str">
        <f>IF(ISBLANK(Values!E77),"",Values!$B$29)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8" s="41" t="str">
        <f>IF(ISBLANK(Values!E77),"",IF(Values!I77,Values!$B$23,Values!$B$33))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8" s="42" t="str">
        <f>IF(ISBLANK(Values!E77),"",Values!$B$24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8" s="1" t="str">
        <f>IF(ISBLANK(Values!E77),"",Values!$B$25)</f>
        <v xml:space="preserve">♻️ ECOFRIENDLY PRODUCT - Koop gerenoveerd, KOOP GROEN! Verminder meer dan 80% koolstofdioxide door onze refurbished toetsenborden te kopen, in vergelijking met het aanschaffen van een nieuw toetsenbord! </v>
      </c>
      <c r="AL78" s="1" t="str">
        <f>IF(ISBLANK(Values!E77),"",SUBSTITUTE(SUBSTITUTE(IF(Values!$J77, Values!$B$26, Values!$B$33), "{language}", Values!$H77), "{flag}", INDEX(options!$E$1:$E$20, Values!$V77)))</f>
        <v>👉 LAYOUT - 🇵🇱 Lenovo T480s Regular Silver - PL zonder achtergrondverlichting.</v>
      </c>
      <c r="AM78" s="1" t="str">
        <f>SUBSTITUTE(IF(ISBLANK(Values!E77),"",Values!$B$27),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8" s="28" t="str">
        <f>IF(ISBLANK(Values!E77),"",Values!H77)</f>
        <v>Lenovo T480s Regular Silver - PL</v>
      </c>
      <c r="AV78" s="1" t="str">
        <f>IF(ISBLANK(Values!E77),"",IF(Values!J77,"Backlit", "Non-Backlit"))</f>
        <v>Non-Backlit</v>
      </c>
      <c r="AW78"/>
      <c r="BE78" s="27" t="str">
        <f>IF(ISBLANK(Values!E77),"","Professional Audience")</f>
        <v>Professional Audience</v>
      </c>
      <c r="BF78" s="27" t="str">
        <f>IF(ISBLANK(Values!E77),"","Consumer Audience")</f>
        <v>Consumer Audience</v>
      </c>
      <c r="BG78" s="27" t="str">
        <f>IF(ISBLANK(Values!E77),"","Adults")</f>
        <v>Adults</v>
      </c>
      <c r="BH78" s="27"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Denemarken</v>
      </c>
      <c r="CZ78" s="1" t="str">
        <f>IF(ISBLANK(Values!E77),"","No")</f>
        <v>No</v>
      </c>
      <c r="DA78" s="1" t="str">
        <f>IF(ISBLANK(Values!E77),"","No")</f>
        <v>No</v>
      </c>
      <c r="DO78" s="27" t="str">
        <f>IF(ISBLANK(Values!E77),"","Parts")</f>
        <v>Parts</v>
      </c>
      <c r="DP78" s="27" t="str">
        <f>IF(ISBLANK(Values!E77),"",Values!$B$31)</f>
        <v>6 maanden garantie na leverdatum. In geval van een storing in het toetsenbord wordt een nieuwe eenheid of een reserveonderdeel voor het toetsenbord van het product verzonden. In geval van sortering van voorraad wordt een volledige terugbetaling verleend.</v>
      </c>
      <c r="DS78" s="31"/>
      <c r="DY78" t="str">
        <f>IF(ISBLANK(Values!$E77), "", "not_applicable")</f>
        <v>not_applicable</v>
      </c>
      <c r="DZ78" s="31"/>
      <c r="EA78" s="31"/>
      <c r="EB78" s="31"/>
      <c r="EC78" s="31"/>
      <c r="EI78" s="1" t="str">
        <f>IF(ISBLANK(Values!E77),"",Values!$B$31)</f>
        <v>6 maanden garantie na leverdatum. In geval van een storing in het toetsenbord wordt een nieuwe eenheid of een reserveonderdeel voor het toetsenbord van het product verzonden. In geval van sortering van voorraad wordt een volledige terugbetaling verleend.</v>
      </c>
      <c r="ES78" s="1" t="str">
        <f>IF(ISBLANK(Values!E77),"","Amazon Tellus UPS")</f>
        <v>Amazon Tellus UPS</v>
      </c>
      <c r="EV78" s="3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computercomponent</v>
      </c>
      <c r="B79" s="38" t="str">
        <f>IF(ISBLANK(Values!E78),"",Values!F78)</f>
        <v>Lenovo T480s Regular Silver - PT</v>
      </c>
      <c r="C79" s="32" t="str">
        <f>IF(ISBLANK(Values!E78),"","TellusRem")</f>
        <v>TellusRem</v>
      </c>
      <c r="D79" s="30">
        <f>IF(ISBLANK(Values!E78),"",Values!E78)</f>
        <v>5714401483151</v>
      </c>
      <c r="E79" s="31" t="str">
        <f>IF(ISBLANK(Values!E78),"","EAN")</f>
        <v>EAN</v>
      </c>
      <c r="F79" s="28" t="str">
        <f>IF(ISBLANK(Values!E78),"",IF(Values!J78, SUBSTITUTE(Values!$B$1, "{language}", Values!H78) &amp; " " &amp;Values!$B$3, SUBSTITUTE(Values!$B$2, "{language}", Values!$H78) &amp; " " &amp;Values!$B$3))</f>
        <v>vervangend Lenovo T480s Regular Silver - PT toetsenbord zonder achtergrondverlichting voor Lenovo Thinkpad T480s, T490, E490, L480, L490, L380, L390, L380 Yoga, L390 Yoga, E490, E480</v>
      </c>
      <c r="G79" s="32" t="str">
        <f>IF(ISBLANK(Values!E78),"",IF(Values!$B$20="PartialUpdate","","TellusRem"))</f>
        <v/>
      </c>
      <c r="H79" s="27" t="str">
        <f>IF(ISBLANK(Values!E78),"",Values!$B$16)</f>
        <v>computer-keyboards</v>
      </c>
      <c r="I79" s="27" t="str">
        <f>IF(ISBLANK(Values!E78),"","4730574031")</f>
        <v>4730574031</v>
      </c>
      <c r="J79" s="39" t="str">
        <f>IF(ISBLANK(Values!E78),"",Values!F78 )</f>
        <v>Lenovo T480s Regular Silver - PT</v>
      </c>
      <c r="K79" s="29" t="str">
        <f>IF(IF(ISBLANK(Values!E78),"",IF(Values!J78, Values!$B$4, Values!$B$5))=0,"",IF(ISBLANK(Values!E78),"",IF(Values!J78, Values!$B$4, Values!$B$5)))</f>
        <v/>
      </c>
      <c r="L79" s="40">
        <f>IF(ISBLANK(Values!E78),"",IF($CO79="DEFAULT", Values!$B$18, ""))</f>
        <v>5</v>
      </c>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Child</v>
      </c>
      <c r="X79" s="32" t="str">
        <f>IF(ISBLANK(Values!E78),"",Values!$B$13)</f>
        <v>Lenovo T490 Parent</v>
      </c>
      <c r="Y79" s="39" t="str">
        <f>IF(ISBLANK(Values!E78),"","Size-Color")</f>
        <v>Size-Color</v>
      </c>
      <c r="Z79" s="32" t="str">
        <f>IF(ISBLANK(Values!E78),"","variation")</f>
        <v>variation</v>
      </c>
      <c r="AA79" s="36" t="str">
        <f>IF(ISBLANK(Values!E78),"",Values!$B$20)</f>
        <v>PartialUpdate</v>
      </c>
      <c r="AB79" s="1" t="str">
        <f>IF(ISBLANK(Values!E78),"",Values!$B$29)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9" s="41" t="str">
        <f>IF(ISBLANK(Values!E78),"",IF(Values!I78,Values!$B$23,Values!$B$33))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9" s="42" t="str">
        <f>IF(ISBLANK(Values!E78),"",Values!$B$24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9" s="1" t="str">
        <f>IF(ISBLANK(Values!E78),"",Values!$B$25)</f>
        <v xml:space="preserve">♻️ ECOFRIENDLY PRODUCT - Koop gerenoveerd, KOOP GROEN! Verminder meer dan 80% koolstofdioxide door onze refurbished toetsenborden te kopen, in vergelijking met het aanschaffen van een nieuw toetsenbord! </v>
      </c>
      <c r="AL79" s="1" t="str">
        <f>IF(ISBLANK(Values!E78),"",SUBSTITUTE(SUBSTITUTE(IF(Values!$J78, Values!$B$26, Values!$B$33), "{language}", Values!$H78), "{flag}", INDEX(options!$E$1:$E$20, Values!$V78)))</f>
        <v>👉 LAYOUT - 🇵🇹 Lenovo T480s Regular Silver - PT zonder achtergrondverlichting.</v>
      </c>
      <c r="AM79" s="1" t="str">
        <f>SUBSTITUTE(IF(ISBLANK(Values!E78),"",Values!$B$27),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9" s="28" t="str">
        <f>IF(ISBLANK(Values!E78),"",Values!H78)</f>
        <v>Lenovo T480s Regular Silver - PT</v>
      </c>
      <c r="AV79" s="1" t="str">
        <f>IF(ISBLANK(Values!E78),"",IF(Values!J78,"Backlit", "Non-Backlit"))</f>
        <v>Non-Backlit</v>
      </c>
      <c r="AW79"/>
      <c r="BE79" s="27" t="str">
        <f>IF(ISBLANK(Values!E78),"","Professional Audience")</f>
        <v>Professional Audience</v>
      </c>
      <c r="BF79" s="27" t="str">
        <f>IF(ISBLANK(Values!E78),"","Consumer Audience")</f>
        <v>Consumer Audience</v>
      </c>
      <c r="BG79" s="27" t="str">
        <f>IF(ISBLANK(Values!E78),"","Adults")</f>
        <v>Adults</v>
      </c>
      <c r="BH79" s="27"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Denemarken</v>
      </c>
      <c r="CZ79" s="1" t="str">
        <f>IF(ISBLANK(Values!E78),"","No")</f>
        <v>No</v>
      </c>
      <c r="DA79" s="1" t="str">
        <f>IF(ISBLANK(Values!E78),"","No")</f>
        <v>No</v>
      </c>
      <c r="DO79" s="27" t="str">
        <f>IF(ISBLANK(Values!E78),"","Parts")</f>
        <v>Parts</v>
      </c>
      <c r="DP79" s="27" t="str">
        <f>IF(ISBLANK(Values!E78),"",Values!$B$31)</f>
        <v>6 maanden garantie na leverdatum. In geval van een storing in het toetsenbord wordt een nieuwe eenheid of een reserveonderdeel voor het toetsenbord van het product verzonden. In geval van sortering van voorraad wordt een volledige terugbetaling verleend.</v>
      </c>
      <c r="DS79" s="31"/>
      <c r="DY79" t="str">
        <f>IF(ISBLANK(Values!$E78), "", "not_applicable")</f>
        <v>not_applicable</v>
      </c>
      <c r="DZ79" s="31"/>
      <c r="EA79" s="31"/>
      <c r="EB79" s="31"/>
      <c r="EC79" s="31"/>
      <c r="EI79" s="1" t="str">
        <f>IF(ISBLANK(Values!E78),"",Values!$B$31)</f>
        <v>6 maanden garantie na leverdatum. In geval van een storing in het toetsenbord wordt een nieuwe eenheid of een reserveonderdeel voor het toetsenbord van het product verzonden. In geval van sortering van voorraad wordt een volledige terugbetaling verleend.</v>
      </c>
      <c r="ES79" s="1" t="str">
        <f>IF(ISBLANK(Values!E78),"","Amazon Tellus UPS")</f>
        <v>Amazon Tellus UPS</v>
      </c>
      <c r="EV79" s="3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computercomponent</v>
      </c>
      <c r="B80" s="38" t="str">
        <f>IF(ISBLANK(Values!E79),"",Values!F79)</f>
        <v>Lenovo T480s Regular Silver - SE/FI</v>
      </c>
      <c r="C80" s="32" t="str">
        <f>IF(ISBLANK(Values!E79),"","TellusRem")</f>
        <v>TellusRem</v>
      </c>
      <c r="D80" s="30">
        <f>IF(ISBLANK(Values!E79),"",Values!E79)</f>
        <v>5714401483168</v>
      </c>
      <c r="E80" s="31" t="str">
        <f>IF(ISBLANK(Values!E79),"","EAN")</f>
        <v>EAN</v>
      </c>
      <c r="F80" s="28" t="str">
        <f>IF(ISBLANK(Values!E79),"",IF(Values!J79, SUBSTITUTE(Values!$B$1, "{language}", Values!H79) &amp; " " &amp;Values!$B$3, SUBSTITUTE(Values!$B$2, "{language}", Values!$H79) &amp; " " &amp;Values!$B$3))</f>
        <v>vervangend Lenovo T480s Regular Silver - SE/FI toetsenbord zonder achtergrondverlichting voor Lenovo Thinkpad T480s, T490, E490, L480, L490, L380, L390, L380 Yoga, L390 Yoga, E490, E480</v>
      </c>
      <c r="G80" s="32" t="str">
        <f>IF(ISBLANK(Values!E79),"",IF(Values!$B$20="PartialUpdate","","TellusRem"))</f>
        <v/>
      </c>
      <c r="H80" s="27" t="str">
        <f>IF(ISBLANK(Values!E79),"",Values!$B$16)</f>
        <v>computer-keyboards</v>
      </c>
      <c r="I80" s="27" t="str">
        <f>IF(ISBLANK(Values!E79),"","4730574031")</f>
        <v>4730574031</v>
      </c>
      <c r="J80" s="39" t="str">
        <f>IF(ISBLANK(Values!E79),"",Values!F79 )</f>
        <v>Lenovo T480s Regular Silver - SE/FI</v>
      </c>
      <c r="K80" s="29" t="str">
        <f>IF(IF(ISBLANK(Values!E79),"",IF(Values!J79, Values!$B$4, Values!$B$5))=0,"",IF(ISBLANK(Values!E79),"",IF(Values!J79, Values!$B$4, Values!$B$5)))</f>
        <v/>
      </c>
      <c r="L80" s="40">
        <f>IF(ISBLANK(Values!E79),"",IF($CO80="DEFAULT", Values!$B$18, ""))</f>
        <v>5</v>
      </c>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Child</v>
      </c>
      <c r="X80" s="32" t="str">
        <f>IF(ISBLANK(Values!E79),"",Values!$B$13)</f>
        <v>Lenovo T490 Parent</v>
      </c>
      <c r="Y80" s="39" t="str">
        <f>IF(ISBLANK(Values!E79),"","Size-Color")</f>
        <v>Size-Color</v>
      </c>
      <c r="Z80" s="32" t="str">
        <f>IF(ISBLANK(Values!E79),"","variation")</f>
        <v>variation</v>
      </c>
      <c r="AA80" s="36" t="str">
        <f>IF(ISBLANK(Values!E79),"",Values!$B$20)</f>
        <v>PartialUpdate</v>
      </c>
      <c r="AB80" s="1" t="str">
        <f>IF(ISBLANK(Values!E79),"",Values!$B$29)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0" s="41" t="str">
        <f>IF(ISBLANK(Values!E79),"",IF(Values!I79,Values!$B$23,Values!$B$33))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0" s="42" t="str">
        <f>IF(ISBLANK(Values!E79),"",Values!$B$24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0" s="1" t="str">
        <f>IF(ISBLANK(Values!E79),"",Values!$B$25)</f>
        <v xml:space="preserve">♻️ ECOFRIENDLY PRODUCT - Koop gerenoveerd, KOOP GROEN! Verminder meer dan 80% koolstofdioxide door onze refurbished toetsenborden te kopen, in vergelijking met het aanschaffen van een nieuw toetsenbord! </v>
      </c>
      <c r="AL80" s="1" t="str">
        <f>IF(ISBLANK(Values!E79),"",SUBSTITUTE(SUBSTITUTE(IF(Values!$J79, Values!$B$26, Values!$B$33), "{language}", Values!$H79), "{flag}", INDEX(options!$E$1:$E$20, Values!$V79)))</f>
        <v>👉 LAYOUT - 🇸🇪 🇫🇮 Lenovo T480s Regular Silver - SE/FI zonder achtergrondverlichting.</v>
      </c>
      <c r="AM80" s="1" t="str">
        <f>SUBSTITUTE(IF(ISBLANK(Values!E79),"",Values!$B$27),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0" s="28" t="str">
        <f>IF(ISBLANK(Values!E79),"",Values!H79)</f>
        <v>Lenovo T480s Regular Silver - SE/FI</v>
      </c>
      <c r="AV80" s="1" t="str">
        <f>IF(ISBLANK(Values!E79),"",IF(Values!J79,"Backlit", "Non-Backlit"))</f>
        <v>Non-Backlit</v>
      </c>
      <c r="AW80"/>
      <c r="BE80" s="27" t="str">
        <f>IF(ISBLANK(Values!E79),"","Professional Audience")</f>
        <v>Professional Audience</v>
      </c>
      <c r="BF80" s="27" t="str">
        <f>IF(ISBLANK(Values!E79),"","Consumer Audience")</f>
        <v>Consumer Audience</v>
      </c>
      <c r="BG80" s="27" t="str">
        <f>IF(ISBLANK(Values!E79),"","Adults")</f>
        <v>Adults</v>
      </c>
      <c r="BH80" s="27"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Denemarken</v>
      </c>
      <c r="CZ80" s="1" t="str">
        <f>IF(ISBLANK(Values!E79),"","No")</f>
        <v>No</v>
      </c>
      <c r="DA80" s="1" t="str">
        <f>IF(ISBLANK(Values!E79),"","No")</f>
        <v>No</v>
      </c>
      <c r="DO80" s="27" t="str">
        <f>IF(ISBLANK(Values!E79),"","Parts")</f>
        <v>Parts</v>
      </c>
      <c r="DP80" s="27" t="str">
        <f>IF(ISBLANK(Values!E79),"",Values!$B$31)</f>
        <v>6 maanden garantie na leverdatum. In geval van een storing in het toetsenbord wordt een nieuwe eenheid of een reserveonderdeel voor het toetsenbord van het product verzonden. In geval van sortering van voorraad wordt een volledige terugbetaling verleend.</v>
      </c>
      <c r="DS80" s="31"/>
      <c r="DY80" t="str">
        <f>IF(ISBLANK(Values!$E79), "", "not_applicable")</f>
        <v>not_applicable</v>
      </c>
      <c r="DZ80" s="31"/>
      <c r="EA80" s="31"/>
      <c r="EB80" s="31"/>
      <c r="EC80" s="31"/>
      <c r="EI80" s="1" t="str">
        <f>IF(ISBLANK(Values!E79),"",Values!$B$31)</f>
        <v>6 maanden garantie na leverdatum. In geval van een storing in het toetsenbord wordt een nieuwe eenheid of een reserveonderdeel voor het toetsenbord van het product verzonden. In geval van sortering van voorraad wordt een volledige terugbetaling verleend.</v>
      </c>
      <c r="ES80" s="1" t="str">
        <f>IF(ISBLANK(Values!E79),"","Amazon Tellus UPS")</f>
        <v>Amazon Tellus UPS</v>
      </c>
      <c r="EV80" s="3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computercomponent</v>
      </c>
      <c r="B81" s="38" t="str">
        <f>IF(ISBLANK(Values!E80),"",Values!F80)</f>
        <v>Lenovo T480s Regular Silver - CH</v>
      </c>
      <c r="C81" s="32" t="str">
        <f>IF(ISBLANK(Values!E80),"","TellusRem")</f>
        <v>TellusRem</v>
      </c>
      <c r="D81" s="30">
        <f>IF(ISBLANK(Values!E80),"",Values!E80)</f>
        <v>5714401483175</v>
      </c>
      <c r="E81" s="31" t="str">
        <f>IF(ISBLANK(Values!E80),"","EAN")</f>
        <v>EAN</v>
      </c>
      <c r="F81" s="28" t="str">
        <f>IF(ISBLANK(Values!E80),"",IF(Values!J80, SUBSTITUTE(Values!$B$1, "{language}", Values!H80) &amp; " " &amp;Values!$B$3, SUBSTITUTE(Values!$B$2, "{language}", Values!$H80) &amp; " " &amp;Values!$B$3))</f>
        <v>vervangend Lenovo T480s Regular Silver - CH toetsenbord zonder achtergrondverlichting voor Lenovo Thinkpad T480s, T490, E490, L480, L490, L380, L390, L380 Yoga, L390 Yoga, E490, E480</v>
      </c>
      <c r="G81" s="32" t="str">
        <f>IF(ISBLANK(Values!E80),"",IF(Values!$B$20="PartialUpdate","","TellusRem"))</f>
        <v/>
      </c>
      <c r="H81" s="27" t="str">
        <f>IF(ISBLANK(Values!E80),"",Values!$B$16)</f>
        <v>computer-keyboards</v>
      </c>
      <c r="I81" s="27" t="str">
        <f>IF(ISBLANK(Values!E80),"","4730574031")</f>
        <v>4730574031</v>
      </c>
      <c r="J81" s="39" t="str">
        <f>IF(ISBLANK(Values!E80),"",Values!F80 )</f>
        <v>Lenovo T480s Regular Silver - CH</v>
      </c>
      <c r="K81" s="29" t="str">
        <f>IF(IF(ISBLANK(Values!E80),"",IF(Values!J80, Values!$B$4, Values!$B$5))=0,"",IF(ISBLANK(Values!E80),"",IF(Values!J80, Values!$B$4, Values!$B$5)))</f>
        <v/>
      </c>
      <c r="L81" s="40">
        <f>IF(ISBLANK(Values!E80),"",IF($CO81="DEFAULT", Values!$B$18, ""))</f>
        <v>5</v>
      </c>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Child</v>
      </c>
      <c r="X81" s="32" t="str">
        <f>IF(ISBLANK(Values!E80),"",Values!$B$13)</f>
        <v>Lenovo T490 Parent</v>
      </c>
      <c r="Y81" s="39" t="str">
        <f>IF(ISBLANK(Values!E80),"","Size-Color")</f>
        <v>Size-Color</v>
      </c>
      <c r="Z81" s="32" t="str">
        <f>IF(ISBLANK(Values!E80),"","variation")</f>
        <v>variation</v>
      </c>
      <c r="AA81" s="36" t="str">
        <f>IF(ISBLANK(Values!E80),"",Values!$B$20)</f>
        <v>PartialUpdate</v>
      </c>
      <c r="AB81" s="1" t="str">
        <f>IF(ISBLANK(Values!E80),"",Values!$B$29)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1" s="41" t="str">
        <f>IF(ISBLANK(Values!E80),"",IF(Values!I80,Values!$B$23,Values!$B$33))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1" s="42" t="str">
        <f>IF(ISBLANK(Values!E80),"",Values!$B$24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1" s="1" t="str">
        <f>IF(ISBLANK(Values!E80),"",Values!$B$25)</f>
        <v xml:space="preserve">♻️ ECOFRIENDLY PRODUCT - Koop gerenoveerd, KOOP GROEN! Verminder meer dan 80% koolstofdioxide door onze refurbished toetsenborden te kopen, in vergelijking met het aanschaffen van een nieuw toetsenbord! </v>
      </c>
      <c r="AL81" s="1" t="str">
        <f>IF(ISBLANK(Values!E80),"",SUBSTITUTE(SUBSTITUTE(IF(Values!$J80, Values!$B$26, Values!$B$33), "{language}", Values!$H80), "{flag}", INDEX(options!$E$1:$E$20, Values!$V80)))</f>
        <v>👉 LAYOUT - 🇨🇭 Lenovo T480s Regular Silver - CH zonder achtergrondverlichting.</v>
      </c>
      <c r="AM81" s="1" t="str">
        <f>SUBSTITUTE(IF(ISBLANK(Values!E80),"",Values!$B$27),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1" s="28" t="str">
        <f>IF(ISBLANK(Values!E80),"",Values!H80)</f>
        <v>Lenovo T480s Regular Silver - CH</v>
      </c>
      <c r="AV81" s="1" t="str">
        <f>IF(ISBLANK(Values!E80),"",IF(Values!J80,"Backlit", "Non-Backlit"))</f>
        <v>Non-Backlit</v>
      </c>
      <c r="AW81"/>
      <c r="BE81" s="27" t="str">
        <f>IF(ISBLANK(Values!E80),"","Professional Audience")</f>
        <v>Professional Audience</v>
      </c>
      <c r="BF81" s="27" t="str">
        <f>IF(ISBLANK(Values!E80),"","Consumer Audience")</f>
        <v>Consumer Audience</v>
      </c>
      <c r="BG81" s="27" t="str">
        <f>IF(ISBLANK(Values!E80),"","Adults")</f>
        <v>Adults</v>
      </c>
      <c r="BH81" s="27"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Denemarken</v>
      </c>
      <c r="CZ81" s="1" t="str">
        <f>IF(ISBLANK(Values!E80),"","No")</f>
        <v>No</v>
      </c>
      <c r="DA81" s="1" t="str">
        <f>IF(ISBLANK(Values!E80),"","No")</f>
        <v>No</v>
      </c>
      <c r="DO81" s="27" t="str">
        <f>IF(ISBLANK(Values!E80),"","Parts")</f>
        <v>Parts</v>
      </c>
      <c r="DP81" s="27" t="str">
        <f>IF(ISBLANK(Values!E80),"",Values!$B$31)</f>
        <v>6 maanden garantie na leverdatum. In geval van een storing in het toetsenbord wordt een nieuwe eenheid of een reserveonderdeel voor het toetsenbord van het product verzonden. In geval van sortering van voorraad wordt een volledige terugbetaling verleend.</v>
      </c>
      <c r="DS81" s="31"/>
      <c r="DY81" t="str">
        <f>IF(ISBLANK(Values!$E80), "", "not_applicable")</f>
        <v>not_applicable</v>
      </c>
      <c r="DZ81" s="31"/>
      <c r="EA81" s="31"/>
      <c r="EB81" s="31"/>
      <c r="EC81" s="31"/>
      <c r="EI81" s="1" t="str">
        <f>IF(ISBLANK(Values!E80),"",Values!$B$31)</f>
        <v>6 maanden garantie na leverdatum. In geval van een storing in het toetsenbord wordt een nieuwe eenheid of een reserveonderdeel voor het toetsenbord van het product verzonden. In geval van sortering van voorraad wordt een volledige terugbetaling verleend.</v>
      </c>
      <c r="ES81" s="1" t="str">
        <f>IF(ISBLANK(Values!E80),"","Amazon Tellus UPS")</f>
        <v>Amazon Tellus UPS</v>
      </c>
      <c r="EV81" s="3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computercomponent</v>
      </c>
      <c r="B82" s="38" t="str">
        <f>IF(ISBLANK(Values!E81),"",Values!F81)</f>
        <v>Lenovo T480s Regular Silver - US INT</v>
      </c>
      <c r="C82" s="32" t="str">
        <f>IF(ISBLANK(Values!E81),"","TellusRem")</f>
        <v>TellusRem</v>
      </c>
      <c r="D82" s="30">
        <f>IF(ISBLANK(Values!E81),"",Values!E81)</f>
        <v>5714401483182</v>
      </c>
      <c r="E82" s="31" t="str">
        <f>IF(ISBLANK(Values!E81),"","EAN")</f>
        <v>EAN</v>
      </c>
      <c r="F82" s="28" t="str">
        <f>IF(ISBLANK(Values!E81),"",IF(Values!J81, SUBSTITUTE(Values!$B$1, "{language}", Values!H81) &amp; " " &amp;Values!$B$3, SUBSTITUTE(Values!$B$2, "{language}", Values!$H81) &amp; " " &amp;Values!$B$3))</f>
        <v>vervangend Lenovo T480s Regular Silver - US INT toetsenbord zonder achtergrondverlichting voor Lenovo Thinkpad T480s, T490, E490, L480, L490, L380, L390, L380 Yoga, L390 Yoga, E490, E480</v>
      </c>
      <c r="G82" s="32" t="str">
        <f>IF(ISBLANK(Values!E81),"",IF(Values!$B$20="PartialUpdate","","TellusRem"))</f>
        <v/>
      </c>
      <c r="H82" s="27" t="str">
        <f>IF(ISBLANK(Values!E81),"",Values!$B$16)</f>
        <v>computer-keyboards</v>
      </c>
      <c r="I82" s="27" t="str">
        <f>IF(ISBLANK(Values!E81),"","4730574031")</f>
        <v>4730574031</v>
      </c>
      <c r="J82" s="39" t="str">
        <f>IF(ISBLANK(Values!E81),"",Values!F81 )</f>
        <v>Lenovo T480s Regular Silver - US INT</v>
      </c>
      <c r="K82" s="29" t="str">
        <f>IF(IF(ISBLANK(Values!E81),"",IF(Values!J81, Values!$B$4, Values!$B$5))=0,"",IF(ISBLANK(Values!E81),"",IF(Values!J81, Values!$B$4, Values!$B$5)))</f>
        <v/>
      </c>
      <c r="L82" s="40">
        <f>IF(ISBLANK(Values!E81),"",IF($CO82="DEFAULT", Values!$B$18, ""))</f>
        <v>5</v>
      </c>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Child</v>
      </c>
      <c r="X82" s="32" t="str">
        <f>IF(ISBLANK(Values!E81),"",Values!$B$13)</f>
        <v>Lenovo T490 Parent</v>
      </c>
      <c r="Y82" s="39" t="str">
        <f>IF(ISBLANK(Values!E81),"","Size-Color")</f>
        <v>Size-Color</v>
      </c>
      <c r="Z82" s="32" t="str">
        <f>IF(ISBLANK(Values!E81),"","variation")</f>
        <v>variation</v>
      </c>
      <c r="AA82" s="36" t="str">
        <f>IF(ISBLANK(Values!E81),"",Values!$B$20)</f>
        <v>PartialUpdate</v>
      </c>
      <c r="AB82" s="1" t="str">
        <f>IF(ISBLANK(Values!E81),"",Values!$B$29)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2" s="41" t="str">
        <f>IF(ISBLANK(Values!E81),"",IF(Values!I81,Values!$B$23,Values!$B$33))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2" s="42" t="str">
        <f>IF(ISBLANK(Values!E81),"",Values!$B$24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2" s="1" t="str">
        <f>IF(ISBLANK(Values!E81),"",Values!$B$25)</f>
        <v xml:space="preserve">♻️ ECOFRIENDLY PRODUCT - Koop gerenoveerd, KOOP GROEN! Verminder meer dan 80% koolstofdioxide door onze refurbished toetsenborden te kopen, in vergelijking met het aanschaffen van een nieuw toetsenbord! </v>
      </c>
      <c r="AL82" s="1" t="str">
        <f>IF(ISBLANK(Values!E81),"",SUBSTITUTE(SUBSTITUTE(IF(Values!$J81, Values!$B$26, Values!$B$33), "{language}", Values!$H81), "{flag}", INDEX(options!$E$1:$E$20, Values!$V81)))</f>
        <v>👉 LAYOUT - 🇺🇸 with € symbol Lenovo T480s Regular Silver - US INT zonder achtergrondverlichting.</v>
      </c>
      <c r="AM82" s="1" t="str">
        <f>SUBSTITUTE(IF(ISBLANK(Values!E81),"",Values!$B$27),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2" s="28" t="str">
        <f>IF(ISBLANK(Values!E81),"",Values!H81)</f>
        <v>Lenovo T480s Regular Silver - US INT</v>
      </c>
      <c r="AV82" s="1" t="str">
        <f>IF(ISBLANK(Values!E81),"",IF(Values!J81,"Backlit", "Non-Backlit"))</f>
        <v>Non-Backlit</v>
      </c>
      <c r="AW82"/>
      <c r="BE82" s="27" t="str">
        <f>IF(ISBLANK(Values!E81),"","Professional Audience")</f>
        <v>Professional Audience</v>
      </c>
      <c r="BF82" s="27" t="str">
        <f>IF(ISBLANK(Values!E81),"","Consumer Audience")</f>
        <v>Consumer Audience</v>
      </c>
      <c r="BG82" s="27" t="str">
        <f>IF(ISBLANK(Values!E81),"","Adults")</f>
        <v>Adults</v>
      </c>
      <c r="BH82" s="27"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Denemarken</v>
      </c>
      <c r="CZ82" s="1" t="str">
        <f>IF(ISBLANK(Values!E81),"","No")</f>
        <v>No</v>
      </c>
      <c r="DA82" s="1" t="str">
        <f>IF(ISBLANK(Values!E81),"","No")</f>
        <v>No</v>
      </c>
      <c r="DO82" s="27" t="str">
        <f>IF(ISBLANK(Values!E81),"","Parts")</f>
        <v>Parts</v>
      </c>
      <c r="DP82" s="27" t="str">
        <f>IF(ISBLANK(Values!E81),"",Values!$B$31)</f>
        <v>6 maanden garantie na leverdatum. In geval van een storing in het toetsenbord wordt een nieuwe eenheid of een reserveonderdeel voor het toetsenbord van het product verzonden. In geval van sortering van voorraad wordt een volledige terugbetaling verleend.</v>
      </c>
      <c r="DS82" s="31"/>
      <c r="DY82" t="str">
        <f>IF(ISBLANK(Values!$E81), "", "not_applicable")</f>
        <v>not_applicable</v>
      </c>
      <c r="DZ82" s="31"/>
      <c r="EA82" s="31"/>
      <c r="EB82" s="31"/>
      <c r="EC82" s="31"/>
      <c r="EI82" s="1" t="str">
        <f>IF(ISBLANK(Values!E81),"",Values!$B$31)</f>
        <v>6 maanden garantie na leverdatum. In geval van een storing in het toetsenbord wordt een nieuwe eenheid of een reserveonderdeel voor het toetsenbord van het product verzonden. In geval van sortering van voorraad wordt een volledige terugbetaling verleend.</v>
      </c>
      <c r="ES82" s="1" t="str">
        <f>IF(ISBLANK(Values!E81),"","Amazon Tellus UPS")</f>
        <v>Amazon Tellus UPS</v>
      </c>
      <c r="EV82" s="3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computercomponent</v>
      </c>
      <c r="B83" s="38" t="str">
        <f>IF(ISBLANK(Values!E82),"",Values!F82)</f>
        <v>Lenovo T480s Regular Silver - RUS</v>
      </c>
      <c r="C83" s="32" t="str">
        <f>IF(ISBLANK(Values!E82),"","TellusRem")</f>
        <v>TellusRem</v>
      </c>
      <c r="D83" s="30">
        <f>IF(ISBLANK(Values!E82),"",Values!E82)</f>
        <v>5714401483199</v>
      </c>
      <c r="E83" s="31" t="str">
        <f>IF(ISBLANK(Values!E82),"","EAN")</f>
        <v>EAN</v>
      </c>
      <c r="F83" s="28" t="str">
        <f>IF(ISBLANK(Values!E82),"",IF(Values!J82, SUBSTITUTE(Values!$B$1, "{language}", Values!H82) &amp; " " &amp;Values!$B$3, SUBSTITUTE(Values!$B$2, "{language}", Values!$H82) &amp; " " &amp;Values!$B$3))</f>
        <v>vervangend Lenovo T480s Regular Silver - RUS toetsenbord zonder achtergrondverlichting voor Lenovo Thinkpad T480s, T490, E490, L480, L490, L380, L390, L380 Yoga, L390 Yoga, E490, E480</v>
      </c>
      <c r="G83" s="32" t="str">
        <f>IF(ISBLANK(Values!E82),"",IF(Values!$B$20="PartialUpdate","","TellusRem"))</f>
        <v/>
      </c>
      <c r="H83" s="27" t="str">
        <f>IF(ISBLANK(Values!E82),"",Values!$B$16)</f>
        <v>computer-keyboards</v>
      </c>
      <c r="I83" s="27" t="str">
        <f>IF(ISBLANK(Values!E82),"","4730574031")</f>
        <v>4730574031</v>
      </c>
      <c r="J83" s="39" t="str">
        <f>IF(ISBLANK(Values!E82),"",Values!F82 )</f>
        <v>Lenovo T480s Regular Silver - RUS</v>
      </c>
      <c r="K83" s="29" t="str">
        <f>IF(IF(ISBLANK(Values!E82),"",IF(Values!J82, Values!$B$4, Values!$B$5))=0,"",IF(ISBLANK(Values!E82),"",IF(Values!J82, Values!$B$4, Values!$B$5)))</f>
        <v/>
      </c>
      <c r="L83" s="40">
        <f>IF(ISBLANK(Values!E82),"",IF($CO83="DEFAULT", Values!$B$18, ""))</f>
        <v>5</v>
      </c>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Child</v>
      </c>
      <c r="X83" s="32" t="str">
        <f>IF(ISBLANK(Values!E82),"",Values!$B$13)</f>
        <v>Lenovo T490 Parent</v>
      </c>
      <c r="Y83" s="39" t="str">
        <f>IF(ISBLANK(Values!E82),"","Size-Color")</f>
        <v>Size-Color</v>
      </c>
      <c r="Z83" s="32" t="str">
        <f>IF(ISBLANK(Values!E82),"","variation")</f>
        <v>variation</v>
      </c>
      <c r="AA83" s="36" t="str">
        <f>IF(ISBLANK(Values!E82),"",Values!$B$20)</f>
        <v>PartialUpdate</v>
      </c>
      <c r="AB83" s="1" t="str">
        <f>IF(ISBLANK(Values!E82),"",Values!$B$29)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3" s="41" t="str">
        <f>IF(ISBLANK(Values!E82),"",IF(Values!I82,Values!$B$23,Values!$B$33))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3" s="42" t="str">
        <f>IF(ISBLANK(Values!E82),"",Values!$B$24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3" s="1" t="str">
        <f>IF(ISBLANK(Values!E82),"",Values!$B$25)</f>
        <v xml:space="preserve">♻️ ECOFRIENDLY PRODUCT - Koop gerenoveerd, KOOP GROEN! Verminder meer dan 80% koolstofdioxide door onze refurbished toetsenborden te kopen, in vergelijking met het aanschaffen van een nieuw toetsenbord! </v>
      </c>
      <c r="AL83" s="1" t="str">
        <f>IF(ISBLANK(Values!E82),"",SUBSTITUTE(SUBSTITUTE(IF(Values!$J82, Values!$B$26, Values!$B$33), "{language}", Values!$H82), "{flag}", INDEX(options!$E$1:$E$20, Values!$V82)))</f>
        <v>👉 LAYOUT - 🇷🇺 Lenovo T480s Regular Silver - RUS zonder achtergrondverlichting.</v>
      </c>
      <c r="AM83" s="1" t="str">
        <f>SUBSTITUTE(IF(ISBLANK(Values!E82),"",Values!$B$27),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3" s="28" t="str">
        <f>IF(ISBLANK(Values!E82),"",Values!H82)</f>
        <v>Lenovo T480s Regular Silver - RUS</v>
      </c>
      <c r="AV83" s="1" t="str">
        <f>IF(ISBLANK(Values!E82),"",IF(Values!J82,"Backlit", "Non-Backlit"))</f>
        <v>Non-Backlit</v>
      </c>
      <c r="AW83"/>
      <c r="BE83" s="27" t="str">
        <f>IF(ISBLANK(Values!E82),"","Professional Audience")</f>
        <v>Professional Audience</v>
      </c>
      <c r="BF83" s="27" t="str">
        <f>IF(ISBLANK(Values!E82),"","Consumer Audience")</f>
        <v>Consumer Audience</v>
      </c>
      <c r="BG83" s="27" t="str">
        <f>IF(ISBLANK(Values!E82),"","Adults")</f>
        <v>Adults</v>
      </c>
      <c r="BH83" s="27"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Denemarken</v>
      </c>
      <c r="CZ83" s="1" t="str">
        <f>IF(ISBLANK(Values!E82),"","No")</f>
        <v>No</v>
      </c>
      <c r="DA83" s="1" t="str">
        <f>IF(ISBLANK(Values!E82),"","No")</f>
        <v>No</v>
      </c>
      <c r="DO83" s="27" t="str">
        <f>IF(ISBLANK(Values!E82),"","Parts")</f>
        <v>Parts</v>
      </c>
      <c r="DP83" s="27" t="str">
        <f>IF(ISBLANK(Values!E82),"",Values!$B$31)</f>
        <v>6 maanden garantie na leverdatum. In geval van een storing in het toetsenbord wordt een nieuwe eenheid of een reserveonderdeel voor het toetsenbord van het product verzonden. In geval van sortering van voorraad wordt een volledige terugbetaling verleend.</v>
      </c>
      <c r="DS83" s="31"/>
      <c r="DY83" t="str">
        <f>IF(ISBLANK(Values!$E82), "", "not_applicable")</f>
        <v>not_applicable</v>
      </c>
      <c r="DZ83" s="31"/>
      <c r="EA83" s="31"/>
      <c r="EB83" s="31"/>
      <c r="EC83" s="31"/>
      <c r="EI83" s="1" t="str">
        <f>IF(ISBLANK(Values!E82),"",Values!$B$31)</f>
        <v>6 maanden garantie na leverdatum. In geval van een storing in het toetsenbord wordt een nieuwe eenheid of een reserveonderdeel voor het toetsenbord van het product verzonden. In geval van sortering van voorraad wordt een volledige terugbetaling verleend.</v>
      </c>
      <c r="ES83" s="1" t="str">
        <f>IF(ISBLANK(Values!E82),"","Amazon Tellus UPS")</f>
        <v>Amazon Tellus UPS</v>
      </c>
      <c r="EV83" s="3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computercomponent</v>
      </c>
      <c r="B84" s="38" t="str">
        <f>IF(ISBLANK(Values!E83),"",Values!F83)</f>
        <v>Lenovo T480s Regular Silver - US</v>
      </c>
      <c r="C84" s="32" t="str">
        <f>IF(ISBLANK(Values!E83),"","TellusRem")</f>
        <v>TellusRem</v>
      </c>
      <c r="D84" s="30">
        <f>IF(ISBLANK(Values!E83),"",Values!E83)</f>
        <v>5714401483205</v>
      </c>
      <c r="E84" s="31" t="str">
        <f>IF(ISBLANK(Values!E83),"","EAN")</f>
        <v>EAN</v>
      </c>
      <c r="F84" s="28" t="str">
        <f>IF(ISBLANK(Values!E83),"",IF(Values!J83, SUBSTITUTE(Values!$B$1, "{language}", Values!H83) &amp; " " &amp;Values!$B$3, SUBSTITUTE(Values!$B$2, "{language}", Values!$H83) &amp; " " &amp;Values!$B$3))</f>
        <v>vervangend Lenovo T480s Regular Silver - US toetsenbord zonder achtergrondverlichting voor Lenovo Thinkpad T480s, T490, E490, L480, L490, L380, L390, L380 Yoga, L390 Yoga, E490, E480</v>
      </c>
      <c r="G84" s="32" t="str">
        <f>IF(ISBLANK(Values!E83),"",IF(Values!$B$20="PartialUpdate","","TellusRem"))</f>
        <v/>
      </c>
      <c r="H84" s="27" t="str">
        <f>IF(ISBLANK(Values!E83),"",Values!$B$16)</f>
        <v>computer-keyboards</v>
      </c>
      <c r="I84" s="27" t="str">
        <f>IF(ISBLANK(Values!E83),"","4730574031")</f>
        <v>4730574031</v>
      </c>
      <c r="J84" s="39" t="str">
        <f>IF(ISBLANK(Values!E83),"",Values!F83 )</f>
        <v>Lenovo T480s Regular Silver - US</v>
      </c>
      <c r="K84" s="29" t="str">
        <f>IF(IF(ISBLANK(Values!E83),"",IF(Values!J83, Values!$B$4, Values!$B$5))=0,"",IF(ISBLANK(Values!E83),"",IF(Values!J83, Values!$B$4, Values!$B$5)))</f>
        <v/>
      </c>
      <c r="L84" s="40">
        <f>IF(ISBLANK(Values!E83),"",IF($CO84="DEFAULT", Values!$B$18, ""))</f>
        <v>5</v>
      </c>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Child</v>
      </c>
      <c r="X84" s="32" t="str">
        <f>IF(ISBLANK(Values!E83),"",Values!$B$13)</f>
        <v>Lenovo T490 Parent</v>
      </c>
      <c r="Y84" s="39" t="str">
        <f>IF(ISBLANK(Values!E83),"","Size-Color")</f>
        <v>Size-Color</v>
      </c>
      <c r="Z84" s="32" t="str">
        <f>IF(ISBLANK(Values!E83),"","variation")</f>
        <v>variation</v>
      </c>
      <c r="AA84" s="36" t="str">
        <f>IF(ISBLANK(Values!E83),"",Values!$B$20)</f>
        <v>PartialUpdate</v>
      </c>
      <c r="AB84" s="1" t="str">
        <f>IF(ISBLANK(Values!E83),"",Values!$B$29)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4" s="41" t="str">
        <f>IF(ISBLANK(Values!E83),"",IF(Values!I83,Values!$B$23,Values!$B$33))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4" s="42" t="str">
        <f>IF(ISBLANK(Values!E83),"",Values!$B$24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4" s="1" t="str">
        <f>IF(ISBLANK(Values!E83),"",Values!$B$25)</f>
        <v xml:space="preserve">♻️ ECOFRIENDLY PRODUCT - Koop gerenoveerd, KOOP GROEN! Verminder meer dan 80% koolstofdioxide door onze refurbished toetsenborden te kopen, in vergelijking met het aanschaffen van een nieuw toetsenbord! </v>
      </c>
      <c r="AL84" s="1" t="str">
        <f>IF(ISBLANK(Values!E83),"",SUBSTITUTE(SUBSTITUTE(IF(Values!$J83, Values!$B$26, Values!$B$33), "{language}", Values!$H83), "{flag}", INDEX(options!$E$1:$E$20, Values!$V83)))</f>
        <v>👉 LAYOUT - 🇺🇸 Lenovo T480s Regular Silver - US zonder achtergrondverlichting.</v>
      </c>
      <c r="AM84" s="1" t="str">
        <f>SUBSTITUTE(IF(ISBLANK(Values!E83),"",Values!$B$27),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4" s="28" t="str">
        <f>IF(ISBLANK(Values!E83),"",Values!H83)</f>
        <v>Lenovo T480s Regular Silver - US</v>
      </c>
      <c r="AV84" s="1" t="str">
        <f>IF(ISBLANK(Values!E83),"",IF(Values!J83,"Backlit", "Non-Backlit"))</f>
        <v>Non-Backlit</v>
      </c>
      <c r="AW84"/>
      <c r="BE84" s="27" t="str">
        <f>IF(ISBLANK(Values!E83),"","Professional Audience")</f>
        <v>Professional Audience</v>
      </c>
      <c r="BF84" s="27" t="str">
        <f>IF(ISBLANK(Values!E83),"","Consumer Audience")</f>
        <v>Consumer Audience</v>
      </c>
      <c r="BG84" s="27" t="str">
        <f>IF(ISBLANK(Values!E83),"","Adults")</f>
        <v>Adults</v>
      </c>
      <c r="BH84" s="27"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Denemarken</v>
      </c>
      <c r="CZ84" s="1" t="str">
        <f>IF(ISBLANK(Values!E83),"","No")</f>
        <v>No</v>
      </c>
      <c r="DA84" s="1" t="str">
        <f>IF(ISBLANK(Values!E83),"","No")</f>
        <v>No</v>
      </c>
      <c r="DO84" s="27" t="str">
        <f>IF(ISBLANK(Values!E83),"","Parts")</f>
        <v>Parts</v>
      </c>
      <c r="DP84" s="27" t="str">
        <f>IF(ISBLANK(Values!E83),"",Values!$B$31)</f>
        <v>6 maanden garantie na leverdatum. In geval van een storing in het toetsenbord wordt een nieuwe eenheid of een reserveonderdeel voor het toetsenbord van het product verzonden. In geval van sortering van voorraad wordt een volledige terugbetaling verleend.</v>
      </c>
      <c r="DS84" s="31"/>
      <c r="DY84" t="str">
        <f>IF(ISBLANK(Values!$E83), "", "not_applicable")</f>
        <v>not_applicable</v>
      </c>
      <c r="DZ84" s="31"/>
      <c r="EA84" s="31"/>
      <c r="EB84" s="31"/>
      <c r="EC84" s="31"/>
      <c r="EI84" s="1" t="str">
        <f>IF(ISBLANK(Values!E83),"",Values!$B$31)</f>
        <v>6 maanden garantie na leverdatum. In geval van een storing in het toetsenbord wordt een nieuwe eenheid of een reserveonderdeel voor het toetsenbord van het product verzonden. In geval van sortering van voorraad wordt een volledige terugbetaling verleend.</v>
      </c>
      <c r="ES84" s="1" t="str">
        <f>IF(ISBLANK(Values!E83),"","Amazon Tellus UPS")</f>
        <v>Amazon Tellus UPS</v>
      </c>
      <c r="EV84" s="3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3" t="s">
        <v>756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c r="C4" s="50" t="b">
        <f>FALSE()</f>
        <v>0</v>
      </c>
      <c r="D4" s="50" t="b">
        <f>TRUE()</f>
        <v>1</v>
      </c>
      <c r="E4" s="44">
        <v>5714401480013</v>
      </c>
      <c r="F4" s="44" t="s">
        <v>676</v>
      </c>
      <c r="G4" s="74" t="s">
        <v>370</v>
      </c>
      <c r="H4" s="44" t="s">
        <v>676</v>
      </c>
      <c r="I4" s="52" t="b">
        <f>TRUE()</f>
        <v>1</v>
      </c>
      <c r="J4" s="53" t="b">
        <f>TRUE()</f>
        <v>1</v>
      </c>
      <c r="K4" s="44" t="s">
        <v>806</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57">
        <f>MATCH(G4,options!$D$1:$D$20,0)</f>
        <v>1</v>
      </c>
    </row>
    <row r="5" spans="1:22" ht="42" x14ac:dyDescent="0.15">
      <c r="A5" s="45" t="s">
        <v>371</v>
      </c>
      <c r="B5" s="49"/>
      <c r="C5" s="50" t="b">
        <f>FALSE()</f>
        <v>0</v>
      </c>
      <c r="D5" s="50" t="b">
        <f>TRUE()</f>
        <v>1</v>
      </c>
      <c r="E5" s="44">
        <v>5714401480020</v>
      </c>
      <c r="F5" s="44" t="s">
        <v>677</v>
      </c>
      <c r="G5" s="74" t="s">
        <v>372</v>
      </c>
      <c r="H5" s="44" t="s">
        <v>677</v>
      </c>
      <c r="I5" s="52" t="b">
        <f>TRUE()</f>
        <v>1</v>
      </c>
      <c r="J5" s="53" t="b">
        <f>TRUE()</f>
        <v>1</v>
      </c>
      <c r="K5" s="44" t="s">
        <v>807</v>
      </c>
      <c r="L5" s="54" t="b">
        <v>1</v>
      </c>
      <c r="M5" s="55" t="str">
        <f t="shared" si="0"/>
        <v>https://raw.githubusercontent.com/PatrickVibild/TellusAmazonPictures/master/pictures/Lenovo/T480S/BL/FR/1.jpg</v>
      </c>
      <c r="N5" s="55" t="str">
        <f t="shared" si="1"/>
        <v>https://raw.githubusercontent.com/PatrickVibild/TellusAmazonPictures/master/pictures/Lenovo/T480S/BL/FR/2.jpg</v>
      </c>
      <c r="O5" s="56"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57">
        <f>MATCH(G5,options!$D$1:$D$20,0)</f>
        <v>2</v>
      </c>
    </row>
    <row r="6" spans="1:22" ht="42" x14ac:dyDescent="0.15">
      <c r="A6" s="45" t="s">
        <v>373</v>
      </c>
      <c r="B6" s="58" t="s">
        <v>414</v>
      </c>
      <c r="C6" s="50" t="b">
        <f>FALSE()</f>
        <v>0</v>
      </c>
      <c r="D6" s="50" t="b">
        <f>TRUE()</f>
        <v>1</v>
      </c>
      <c r="E6" s="44">
        <v>5714401480037</v>
      </c>
      <c r="F6" s="44" t="s">
        <v>678</v>
      </c>
      <c r="G6" s="74" t="s">
        <v>375</v>
      </c>
      <c r="H6" s="44" t="s">
        <v>678</v>
      </c>
      <c r="I6" s="52" t="b">
        <f>TRUE()</f>
        <v>1</v>
      </c>
      <c r="J6" s="53" t="b">
        <f>TRUE()</f>
        <v>1</v>
      </c>
      <c r="K6" s="44" t="s">
        <v>808</v>
      </c>
      <c r="L6" s="54" t="b">
        <v>1</v>
      </c>
      <c r="M6" s="55" t="str">
        <f t="shared" si="0"/>
        <v>https://raw.githubusercontent.com/PatrickVibild/TellusAmazonPictures/master/pictures/Lenovo/T480S/BL/IT/1.jpg</v>
      </c>
      <c r="N6" s="55" t="str">
        <f t="shared" si="1"/>
        <v>https://raw.githubusercontent.com/PatrickVibild/TellusAmazonPictures/master/pictures/Lenovo/T480S/BL/IT/2.jpg</v>
      </c>
      <c r="O6" s="56"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57">
        <f>MATCH(G6,options!$D$1:$D$20,0)</f>
        <v>3</v>
      </c>
    </row>
    <row r="7" spans="1:22" ht="42" x14ac:dyDescent="0.15">
      <c r="A7" s="45" t="s">
        <v>376</v>
      </c>
      <c r="B7" s="59" t="str">
        <f>IF(B6=options!C1,"32","41")</f>
        <v>32</v>
      </c>
      <c r="C7" s="50" t="b">
        <f>FALSE()</f>
        <v>0</v>
      </c>
      <c r="D7" s="50" t="b">
        <f>TRUE()</f>
        <v>1</v>
      </c>
      <c r="E7" s="44">
        <v>5714401480044</v>
      </c>
      <c r="F7" s="44" t="s">
        <v>679</v>
      </c>
      <c r="G7" s="74" t="s">
        <v>377</v>
      </c>
      <c r="H7" s="44" t="s">
        <v>679</v>
      </c>
      <c r="I7" s="52" t="b">
        <f>TRUE()</f>
        <v>1</v>
      </c>
      <c r="J7" s="53" t="b">
        <f>TRUE()</f>
        <v>1</v>
      </c>
      <c r="K7" s="44" t="s">
        <v>809</v>
      </c>
      <c r="L7" s="54" t="b">
        <v>1</v>
      </c>
      <c r="M7" s="55" t="str">
        <f t="shared" si="0"/>
        <v>https://raw.githubusercontent.com/PatrickVibild/TellusAmazonPictures/master/pictures/Lenovo/T480S/BL/ES/1.jpg</v>
      </c>
      <c r="N7" s="55" t="str">
        <f t="shared" si="1"/>
        <v>https://raw.githubusercontent.com/PatrickVibild/TellusAmazonPictures/master/pictures/Lenovo/T480S/BL/ES/2.jpg</v>
      </c>
      <c r="O7" s="56"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57">
        <f>MATCH(G7,options!$D$1:$D$20,0)</f>
        <v>4</v>
      </c>
    </row>
    <row r="8" spans="1:22" ht="42" x14ac:dyDescent="0.15">
      <c r="A8" s="45" t="s">
        <v>378</v>
      </c>
      <c r="B8" s="59" t="str">
        <f>IF(B6=options!C1,"18","17")</f>
        <v>18</v>
      </c>
      <c r="C8" s="50" t="b">
        <f>FALSE()</f>
        <v>0</v>
      </c>
      <c r="D8" s="50" t="b">
        <f>TRUE()</f>
        <v>1</v>
      </c>
      <c r="E8" s="44">
        <v>5714401480051</v>
      </c>
      <c r="F8" s="44" t="s">
        <v>680</v>
      </c>
      <c r="G8" s="74" t="s">
        <v>379</v>
      </c>
      <c r="H8" s="44" t="s">
        <v>680</v>
      </c>
      <c r="I8" s="52" t="b">
        <f>TRUE()</f>
        <v>1</v>
      </c>
      <c r="J8" s="53" t="b">
        <f>TRUE()</f>
        <v>1</v>
      </c>
      <c r="K8" s="44" t="s">
        <v>810</v>
      </c>
      <c r="L8" s="54" t="b">
        <v>1</v>
      </c>
      <c r="M8" s="55" t="str">
        <f t="shared" si="0"/>
        <v>https://raw.githubusercontent.com/PatrickVibild/TellusAmazonPictures/master/pictures/Lenovo/T480S/BL/UK/1.jpg</v>
      </c>
      <c r="N8" s="55" t="str">
        <f t="shared" si="1"/>
        <v>https://raw.githubusercontent.com/PatrickVibild/TellusAmazonPictures/master/pictures/Lenovo/T480S/BL/UK/2.jpg</v>
      </c>
      <c r="O8" s="56"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57">
        <f>MATCH(G8,options!$D$1:$D$20,0)</f>
        <v>5</v>
      </c>
    </row>
    <row r="9" spans="1:22" ht="42" x14ac:dyDescent="0.15">
      <c r="A9" s="45" t="s">
        <v>380</v>
      </c>
      <c r="B9" s="59" t="str">
        <f>IF(B6=options!C1,"2","5")</f>
        <v>2</v>
      </c>
      <c r="C9" s="50" t="b">
        <f>FALSE()</f>
        <v>0</v>
      </c>
      <c r="D9" s="50" t="b">
        <f>FALSE()</f>
        <v>0</v>
      </c>
      <c r="E9" s="44">
        <v>5714401480068</v>
      </c>
      <c r="F9" s="44" t="s">
        <v>681</v>
      </c>
      <c r="G9" s="74" t="s">
        <v>381</v>
      </c>
      <c r="H9" s="44" t="s">
        <v>681</v>
      </c>
      <c r="I9" s="52" t="b">
        <f>TRUE()</f>
        <v>1</v>
      </c>
      <c r="J9" s="53" t="b">
        <f>TRUE()</f>
        <v>1</v>
      </c>
      <c r="K9" s="44" t="s">
        <v>811</v>
      </c>
      <c r="L9" s="54" t="b">
        <v>1</v>
      </c>
      <c r="M9" s="55" t="str">
        <f t="shared" si="0"/>
        <v>https://raw.githubusercontent.com/PatrickVibild/TellusAmazonPictures/master/pictures/Lenovo/T480S/BL/NOR/1.jpg</v>
      </c>
      <c r="N9" s="55" t="str">
        <f t="shared" si="1"/>
        <v>https://raw.githubusercontent.com/PatrickVibild/TellusAmazonPictures/master/pictures/Lenovo/T480S/BL/NOR/2.jpg</v>
      </c>
      <c r="O9" s="56"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57">
        <f>MATCH(G9,options!$D$1:$D$20,0)</f>
        <v>6</v>
      </c>
    </row>
    <row r="10" spans="1:22" ht="42" x14ac:dyDescent="0.15">
      <c r="A10" t="s">
        <v>382</v>
      </c>
      <c r="B10" s="60"/>
      <c r="C10" s="50" t="b">
        <f>FALSE()</f>
        <v>0</v>
      </c>
      <c r="D10" s="50" t="b">
        <f>FALSE()</f>
        <v>0</v>
      </c>
      <c r="E10" s="44">
        <v>5714401480075</v>
      </c>
      <c r="F10" s="44" t="s">
        <v>682</v>
      </c>
      <c r="G10" s="74" t="s">
        <v>383</v>
      </c>
      <c r="H10" s="44" t="s">
        <v>682</v>
      </c>
      <c r="I10" s="52" t="b">
        <f>TRUE()</f>
        <v>1</v>
      </c>
      <c r="J10" s="53" t="b">
        <f>TRUE()</f>
        <v>1</v>
      </c>
      <c r="K10" s="44" t="s">
        <v>758</v>
      </c>
      <c r="L10" s="54" t="b">
        <f>FALSE()</f>
        <v>0</v>
      </c>
      <c r="M10" s="55" t="str">
        <f t="shared" si="0"/>
        <v>https://download.lenovo.com/Images/Parts/01YP366/01YP366_A.jpg</v>
      </c>
      <c r="N10" s="55" t="str">
        <f t="shared" si="1"/>
        <v>https://download.lenovo.com/Images/Parts/01YP366/01YP366_B.jpg</v>
      </c>
      <c r="O10" s="56" t="str">
        <f t="shared" si="2"/>
        <v>https://download.lenovo.com/Images/Parts/01YP366/01YP366_details.jpg</v>
      </c>
      <c r="P10" t="str">
        <f t="shared" si="3"/>
        <v/>
      </c>
      <c r="Q10" t="str">
        <f t="shared" si="4"/>
        <v/>
      </c>
      <c r="R10" t="str">
        <f t="shared" si="5"/>
        <v/>
      </c>
      <c r="S10" t="str">
        <f t="shared" si="6"/>
        <v/>
      </c>
      <c r="T10" t="str">
        <f t="shared" si="7"/>
        <v/>
      </c>
      <c r="U10" t="str">
        <f t="shared" si="8"/>
        <v/>
      </c>
      <c r="V10" s="57">
        <f>MATCH(G10,options!$D$1:$D$20,0)</f>
        <v>7</v>
      </c>
    </row>
    <row r="11" spans="1:22" ht="42" x14ac:dyDescent="0.15">
      <c r="A11" s="45" t="s">
        <v>384</v>
      </c>
      <c r="B11" s="61">
        <v>150</v>
      </c>
      <c r="C11" s="50" t="b">
        <f>FALSE()</f>
        <v>0</v>
      </c>
      <c r="D11" s="50" t="b">
        <f>FALSE()</f>
        <v>0</v>
      </c>
      <c r="E11" s="44">
        <v>5714401480082</v>
      </c>
      <c r="F11" s="44" t="s">
        <v>683</v>
      </c>
      <c r="G11" s="74" t="s">
        <v>385</v>
      </c>
      <c r="H11" s="44" t="s">
        <v>683</v>
      </c>
      <c r="I11" s="52" t="b">
        <f>TRUE()</f>
        <v>1</v>
      </c>
      <c r="J11" s="53" t="b">
        <f>TRUE()</f>
        <v>1</v>
      </c>
      <c r="K11" s="44" t="s">
        <v>759</v>
      </c>
      <c r="L11" s="54" t="b">
        <f>FALSE()</f>
        <v>0</v>
      </c>
      <c r="M11" s="55" t="str">
        <f t="shared" si="0"/>
        <v>https://download.lenovo.com/Images/Parts/01YP287/01YP287_A.jpg</v>
      </c>
      <c r="N11" s="55" t="str">
        <f t="shared" si="1"/>
        <v>https://download.lenovo.com/Images/Parts/01YP287/01YP287_B.jpg</v>
      </c>
      <c r="O11" s="56" t="str">
        <f t="shared" si="2"/>
        <v>https://download.lenovo.com/Images/Parts/01YP287/01YP287_details.jpg</v>
      </c>
      <c r="P11" t="str">
        <f t="shared" si="3"/>
        <v/>
      </c>
      <c r="Q11" t="str">
        <f t="shared" si="4"/>
        <v/>
      </c>
      <c r="R11" t="str">
        <f t="shared" si="5"/>
        <v/>
      </c>
      <c r="S11" t="str">
        <f t="shared" si="6"/>
        <v/>
      </c>
      <c r="T11" t="str">
        <f t="shared" si="7"/>
        <v/>
      </c>
      <c r="U11" t="str">
        <f t="shared" si="8"/>
        <v/>
      </c>
      <c r="V11" s="57">
        <f>MATCH(G11,options!$D$1:$D$20,0)</f>
        <v>8</v>
      </c>
    </row>
    <row r="12" spans="1:22" ht="42" x14ac:dyDescent="0.15">
      <c r="B12" s="60"/>
      <c r="C12" s="50" t="b">
        <f>FALSE()</f>
        <v>0</v>
      </c>
      <c r="D12" s="50" t="b">
        <f>FALSE()</f>
        <v>0</v>
      </c>
      <c r="E12" s="44">
        <v>5714401480099</v>
      </c>
      <c r="F12" s="44" t="s">
        <v>684</v>
      </c>
      <c r="G12" s="74" t="s">
        <v>386</v>
      </c>
      <c r="H12" s="44" t="s">
        <v>684</v>
      </c>
      <c r="I12" s="52" t="b">
        <f>TRUE()</f>
        <v>1</v>
      </c>
      <c r="J12" s="53" t="b">
        <f>TRUE()</f>
        <v>1</v>
      </c>
      <c r="K12" s="44" t="s">
        <v>760</v>
      </c>
      <c r="L12" s="54" t="b">
        <f>FALSE()</f>
        <v>0</v>
      </c>
      <c r="M12" s="55" t="str">
        <f t="shared" si="0"/>
        <v>https://download.lenovo.com/Images/Parts/01EN978/01EN978_A.jpg</v>
      </c>
      <c r="N12" s="55" t="str">
        <f t="shared" si="1"/>
        <v>https://download.lenovo.com/Images/Parts/01EN978/01EN978_B.jpg</v>
      </c>
      <c r="O12" s="56" t="str">
        <f t="shared" si="2"/>
        <v>https://download.lenovo.com/Images/Parts/01EN978/01EN978_details.jpg</v>
      </c>
      <c r="P12" t="str">
        <f t="shared" si="3"/>
        <v/>
      </c>
      <c r="Q12" t="str">
        <f t="shared" si="4"/>
        <v/>
      </c>
      <c r="R12" t="str">
        <f t="shared" si="5"/>
        <v/>
      </c>
      <c r="S12" t="str">
        <f t="shared" si="6"/>
        <v/>
      </c>
      <c r="T12" t="str">
        <f t="shared" si="7"/>
        <v/>
      </c>
      <c r="U12" t="str">
        <f t="shared" si="8"/>
        <v/>
      </c>
      <c r="V12" s="57">
        <f>MATCH(G12,options!$D$1:$D$20,0)</f>
        <v>20</v>
      </c>
    </row>
    <row r="13" spans="1:22" ht="42" x14ac:dyDescent="0.15">
      <c r="A13" s="45" t="s">
        <v>387</v>
      </c>
      <c r="B13" s="44" t="s">
        <v>757</v>
      </c>
      <c r="C13" s="50" t="b">
        <f>FALSE()</f>
        <v>0</v>
      </c>
      <c r="D13" s="50" t="b">
        <f>FALSE()</f>
        <v>0</v>
      </c>
      <c r="E13" s="44">
        <v>5714401480105</v>
      </c>
      <c r="F13" s="44" t="s">
        <v>685</v>
      </c>
      <c r="G13" s="74" t="s">
        <v>388</v>
      </c>
      <c r="H13" s="44" t="s">
        <v>685</v>
      </c>
      <c r="I13" s="52" t="b">
        <f>TRUE()</f>
        <v>1</v>
      </c>
      <c r="J13" s="53" t="b">
        <f>TRUE()</f>
        <v>1</v>
      </c>
      <c r="K13" s="44" t="s">
        <v>761</v>
      </c>
      <c r="L13" s="54" t="b">
        <f>FALSE()</f>
        <v>0</v>
      </c>
      <c r="M13" s="55" t="str">
        <f t="shared" si="0"/>
        <v>https://download.lenovo.com/Images/Parts/01YP449/01YP449_A.jpg</v>
      </c>
      <c r="N13" s="55" t="str">
        <f t="shared" si="1"/>
        <v>https://download.lenovo.com/Images/Parts/01YP449/01YP449_B.jpg</v>
      </c>
      <c r="O13" s="56" t="str">
        <f t="shared" si="2"/>
        <v>https://download.lenovo.com/Images/Parts/01YP449/01YP449_details.jpg</v>
      </c>
      <c r="P13" t="str">
        <f t="shared" si="3"/>
        <v/>
      </c>
      <c r="Q13" t="str">
        <f t="shared" si="4"/>
        <v/>
      </c>
      <c r="R13" t="str">
        <f t="shared" si="5"/>
        <v/>
      </c>
      <c r="S13" t="str">
        <f t="shared" si="6"/>
        <v/>
      </c>
      <c r="T13" t="str">
        <f t="shared" si="7"/>
        <v/>
      </c>
      <c r="U13" t="str">
        <f t="shared" si="8"/>
        <v/>
      </c>
      <c r="V13" s="57">
        <f>MATCH(G13,options!$D$1:$D$20,0)</f>
        <v>9</v>
      </c>
    </row>
    <row r="14" spans="1:22" ht="42" x14ac:dyDescent="0.15">
      <c r="A14" s="45" t="s">
        <v>389</v>
      </c>
      <c r="B14" s="44">
        <v>5714401488996</v>
      </c>
      <c r="C14" s="50" t="b">
        <f>FALSE()</f>
        <v>0</v>
      </c>
      <c r="D14" s="50" t="b">
        <f>FALSE()</f>
        <v>0</v>
      </c>
      <c r="E14" s="44">
        <v>5714401480112</v>
      </c>
      <c r="F14" s="44" t="s">
        <v>686</v>
      </c>
      <c r="G14" s="74" t="s">
        <v>390</v>
      </c>
      <c r="H14" s="44" t="s">
        <v>686</v>
      </c>
      <c r="I14" s="52" t="b">
        <f>TRUE()</f>
        <v>1</v>
      </c>
      <c r="J14" s="53" t="b">
        <f>TRUE()</f>
        <v>1</v>
      </c>
      <c r="K14" s="44" t="s">
        <v>762</v>
      </c>
      <c r="L14" s="54" t="b">
        <f>FALSE()</f>
        <v>0</v>
      </c>
      <c r="M14" s="55" t="str">
        <f t="shared" si="0"/>
        <v>https://download.lenovo.com/Images/Parts/01YP535/01YP535_A.jpg</v>
      </c>
      <c r="N14" s="55" t="str">
        <f t="shared" si="1"/>
        <v>https://download.lenovo.com/Images/Parts/01YP535/01YP535_B.jpg</v>
      </c>
      <c r="O14" s="56" t="str">
        <f t="shared" si="2"/>
        <v>https://download.lenovo.com/Images/Parts/01YP535/01YP535_details.jpg</v>
      </c>
      <c r="P14" t="str">
        <f t="shared" si="3"/>
        <v/>
      </c>
      <c r="Q14" t="str">
        <f t="shared" si="4"/>
        <v/>
      </c>
      <c r="R14" t="str">
        <f t="shared" si="5"/>
        <v/>
      </c>
      <c r="S14" t="str">
        <f t="shared" si="6"/>
        <v/>
      </c>
      <c r="T14" t="str">
        <f t="shared" si="7"/>
        <v/>
      </c>
      <c r="U14" t="str">
        <f t="shared" si="8"/>
        <v/>
      </c>
      <c r="V14" s="57">
        <f>MATCH(G14,options!$D$1:$D$20,0)</f>
        <v>19</v>
      </c>
    </row>
    <row r="15" spans="1:22" ht="42" x14ac:dyDescent="0.15">
      <c r="B15" s="60"/>
      <c r="C15" s="50" t="b">
        <f>FALSE()</f>
        <v>0</v>
      </c>
      <c r="D15" s="50" t="b">
        <f>FALSE()</f>
        <v>0</v>
      </c>
      <c r="E15" s="44">
        <v>5714401480129</v>
      </c>
      <c r="F15" s="44" t="s">
        <v>687</v>
      </c>
      <c r="G15" s="74" t="s">
        <v>391</v>
      </c>
      <c r="H15" s="44" t="s">
        <v>687</v>
      </c>
      <c r="I15" s="52" t="b">
        <f>TRUE()</f>
        <v>1</v>
      </c>
      <c r="J15" s="53" t="b">
        <f>TRUE()</f>
        <v>1</v>
      </c>
      <c r="K15" s="44"/>
      <c r="L15" s="54" t="b">
        <f>FALSE()</f>
        <v>0</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42" x14ac:dyDescent="0.15">
      <c r="A16" s="45" t="s">
        <v>392</v>
      </c>
      <c r="B16" s="70" t="s">
        <v>589</v>
      </c>
      <c r="C16" s="50" t="b">
        <f>FALSE()</f>
        <v>0</v>
      </c>
      <c r="D16" s="50" t="b">
        <f>FALSE()</f>
        <v>0</v>
      </c>
      <c r="E16" s="44">
        <v>5714401480136</v>
      </c>
      <c r="F16" s="44" t="s">
        <v>688</v>
      </c>
      <c r="G16" s="74" t="s">
        <v>393</v>
      </c>
      <c r="H16" s="44" t="s">
        <v>688</v>
      </c>
      <c r="I16" s="52" t="b">
        <f>TRUE()</f>
        <v>1</v>
      </c>
      <c r="J16" s="53" t="b">
        <f>TRUE()</f>
        <v>1</v>
      </c>
      <c r="K16" s="44" t="s">
        <v>763</v>
      </c>
      <c r="L16" s="54" t="b">
        <f>FALSE()</f>
        <v>0</v>
      </c>
      <c r="M16" s="55" t="str">
        <f t="shared" si="0"/>
        <v>https://download.lenovo.com/Images/Parts/01YP540/01YP540_A.jpg</v>
      </c>
      <c r="N16" s="55" t="str">
        <f t="shared" si="1"/>
        <v>https://download.lenovo.com/Images/Parts/01YP540/01YP540_B.jpg</v>
      </c>
      <c r="O16" s="56" t="str">
        <f t="shared" si="2"/>
        <v>https://download.lenovo.com/Images/Parts/01YP540/01YP540_details.jpg</v>
      </c>
      <c r="P16" t="str">
        <f t="shared" si="3"/>
        <v/>
      </c>
      <c r="Q16" t="str">
        <f t="shared" si="4"/>
        <v/>
      </c>
      <c r="R16" t="str">
        <f t="shared" si="5"/>
        <v/>
      </c>
      <c r="S16" t="str">
        <f t="shared" si="6"/>
        <v/>
      </c>
      <c r="T16" t="str">
        <f t="shared" si="7"/>
        <v/>
      </c>
      <c r="U16" t="str">
        <f t="shared" si="8"/>
        <v/>
      </c>
      <c r="V16" s="57">
        <f>MATCH(G16,options!$D$1:$D$20,0)</f>
        <v>11</v>
      </c>
    </row>
    <row r="17" spans="1:22" ht="42" x14ac:dyDescent="0.15">
      <c r="B17" s="60"/>
      <c r="C17" s="50" t="b">
        <f>FALSE()</f>
        <v>0</v>
      </c>
      <c r="D17" s="50" t="b">
        <f>FALSE()</f>
        <v>0</v>
      </c>
      <c r="E17" s="44">
        <v>5714401480143</v>
      </c>
      <c r="F17" s="44" t="s">
        <v>689</v>
      </c>
      <c r="G17" s="74" t="s">
        <v>394</v>
      </c>
      <c r="H17" s="44" t="s">
        <v>689</v>
      </c>
      <c r="I17" s="52" t="b">
        <f>TRUE()</f>
        <v>1</v>
      </c>
      <c r="J17" s="53" t="b">
        <f>TRUE()</f>
        <v>1</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42" x14ac:dyDescent="0.15">
      <c r="A18" s="45" t="s">
        <v>395</v>
      </c>
      <c r="B18" s="61">
        <v>5</v>
      </c>
      <c r="C18" s="50" t="b">
        <f>FALSE()</f>
        <v>0</v>
      </c>
      <c r="D18" s="50" t="b">
        <f>FALSE()</f>
        <v>0</v>
      </c>
      <c r="E18" s="44">
        <v>5714401480150</v>
      </c>
      <c r="F18" s="44" t="s">
        <v>690</v>
      </c>
      <c r="G18" s="74" t="s">
        <v>396</v>
      </c>
      <c r="H18" s="44" t="s">
        <v>690</v>
      </c>
      <c r="I18" s="52" t="b">
        <f>TRUE()</f>
        <v>1</v>
      </c>
      <c r="J18" s="53" t="b">
        <f>TRUE()</f>
        <v>1</v>
      </c>
      <c r="K18" s="44" t="s">
        <v>764</v>
      </c>
      <c r="L18" s="54" t="b">
        <f>FALSE()</f>
        <v>0</v>
      </c>
      <c r="M18" s="55" t="str">
        <f t="shared" si="0"/>
        <v>https://download.lenovo.com/Images/Parts/01YP541/01YP541_A.jpg</v>
      </c>
      <c r="N18" s="55" t="str">
        <f t="shared" si="1"/>
        <v>https://download.lenovo.com/Images/Parts/01YP541/01YP541_B.jpg</v>
      </c>
      <c r="O18" s="56" t="str">
        <f t="shared" si="2"/>
        <v>https://download.lenovo.com/Images/Parts/01YP541/01YP541_details.jpg</v>
      </c>
      <c r="P18" t="str">
        <f t="shared" si="3"/>
        <v/>
      </c>
      <c r="Q18" t="str">
        <f t="shared" si="4"/>
        <v/>
      </c>
      <c r="R18" t="str">
        <f t="shared" si="5"/>
        <v/>
      </c>
      <c r="S18" t="str">
        <f t="shared" si="6"/>
        <v/>
      </c>
      <c r="T18" t="str">
        <f t="shared" si="7"/>
        <v/>
      </c>
      <c r="U18" t="str">
        <f t="shared" si="8"/>
        <v/>
      </c>
      <c r="V18" s="57">
        <f>MATCH(G18,options!$D$1:$D$20,0)</f>
        <v>13</v>
      </c>
    </row>
    <row r="19" spans="1:22" ht="42" x14ac:dyDescent="0.15">
      <c r="B19" s="60"/>
      <c r="C19" s="50" t="b">
        <f>FALSE()</f>
        <v>0</v>
      </c>
      <c r="D19" s="50" t="b">
        <f>FALSE()</f>
        <v>0</v>
      </c>
      <c r="E19" s="44">
        <v>5714401480167</v>
      </c>
      <c r="F19" s="44" t="s">
        <v>691</v>
      </c>
      <c r="G19" s="74" t="s">
        <v>397</v>
      </c>
      <c r="H19" s="44" t="s">
        <v>691</v>
      </c>
      <c r="I19" s="52" t="b">
        <f>TRUE()</f>
        <v>1</v>
      </c>
      <c r="J19" s="53" t="b">
        <f>TRUE()</f>
        <v>1</v>
      </c>
      <c r="K19" s="44" t="s">
        <v>765</v>
      </c>
      <c r="L19" s="54" t="b">
        <f>FALSE()</f>
        <v>0</v>
      </c>
      <c r="M19" s="55" t="str">
        <f t="shared" si="0"/>
        <v>https://download.lenovo.com/Images/Parts/01YP549/01YP549_A.jpg</v>
      </c>
      <c r="N19" s="55" t="str">
        <f t="shared" si="1"/>
        <v>https://download.lenovo.com/Images/Parts/01YP549/01YP549_B.jpg</v>
      </c>
      <c r="O19" s="56" t="str">
        <f t="shared" si="2"/>
        <v>https://download.lenovo.com/Images/Parts/01YP549/01YP549_details.jpg</v>
      </c>
      <c r="P19" t="str">
        <f t="shared" si="3"/>
        <v/>
      </c>
      <c r="Q19" t="str">
        <f t="shared" si="4"/>
        <v/>
      </c>
      <c r="R19" t="str">
        <f t="shared" si="5"/>
        <v/>
      </c>
      <c r="S19" t="str">
        <f t="shared" si="6"/>
        <v/>
      </c>
      <c r="T19" t="str">
        <f t="shared" si="7"/>
        <v/>
      </c>
      <c r="U19" t="str">
        <f t="shared" si="8"/>
        <v/>
      </c>
      <c r="V19" s="57">
        <f>MATCH(G19,options!$D$1:$D$20,0)</f>
        <v>14</v>
      </c>
    </row>
    <row r="20" spans="1:22" ht="42" x14ac:dyDescent="0.15">
      <c r="A20" s="45" t="s">
        <v>398</v>
      </c>
      <c r="B20" s="62" t="s">
        <v>417</v>
      </c>
      <c r="C20" s="50" t="b">
        <f>FALSE()</f>
        <v>0</v>
      </c>
      <c r="D20" s="50" t="b">
        <f>FALSE()</f>
        <v>0</v>
      </c>
      <c r="E20" s="44">
        <v>5714401480174</v>
      </c>
      <c r="F20" s="44" t="s">
        <v>692</v>
      </c>
      <c r="G20" s="74" t="s">
        <v>400</v>
      </c>
      <c r="H20" s="44" t="s">
        <v>692</v>
      </c>
      <c r="I20" s="52" t="b">
        <f>TRUE()</f>
        <v>1</v>
      </c>
      <c r="J20" s="53" t="b">
        <f>TRUE()</f>
        <v>1</v>
      </c>
      <c r="K20" s="44" t="s">
        <v>766</v>
      </c>
      <c r="L20" s="54" t="b">
        <f>FALSE()</f>
        <v>0</v>
      </c>
      <c r="M20" s="55" t="str">
        <f t="shared" si="0"/>
        <v>https://download.lenovo.com/Images/Parts/01YP546/01YP546_A.jpg</v>
      </c>
      <c r="N20" s="55" t="str">
        <f t="shared" si="1"/>
        <v>https://download.lenovo.com/Images/Parts/01YP546/01YP546_B.jpg</v>
      </c>
      <c r="O20" s="56" t="str">
        <f t="shared" si="2"/>
        <v>https://download.lenovo.com/Images/Parts/01YP546/01YP546_details.jpg</v>
      </c>
      <c r="P20" t="str">
        <f t="shared" si="3"/>
        <v/>
      </c>
      <c r="Q20" t="str">
        <f t="shared" si="4"/>
        <v/>
      </c>
      <c r="R20" t="str">
        <f t="shared" si="5"/>
        <v/>
      </c>
      <c r="S20" t="str">
        <f t="shared" si="6"/>
        <v/>
      </c>
      <c r="T20" t="str">
        <f t="shared" si="7"/>
        <v/>
      </c>
      <c r="U20" t="str">
        <f t="shared" si="8"/>
        <v/>
      </c>
      <c r="V20" s="57">
        <f>MATCH(G20,options!$D$1:$D$20,0)</f>
        <v>15</v>
      </c>
    </row>
    <row r="21" spans="1:22" ht="42" x14ac:dyDescent="0.15">
      <c r="B21" s="60"/>
      <c r="C21" s="50" t="b">
        <f>FALSE()</f>
        <v>0</v>
      </c>
      <c r="D21" s="50" t="b">
        <f>FALSE()</f>
        <v>0</v>
      </c>
      <c r="E21" s="44">
        <v>5714401480181</v>
      </c>
      <c r="F21" s="44" t="s">
        <v>693</v>
      </c>
      <c r="G21" s="74" t="s">
        <v>401</v>
      </c>
      <c r="H21" s="44" t="s">
        <v>693</v>
      </c>
      <c r="I21" s="52" t="b">
        <f>TRUE()</f>
        <v>1</v>
      </c>
      <c r="J21" s="53" t="b">
        <f>TRUE()</f>
        <v>1</v>
      </c>
      <c r="K21" s="44" t="s">
        <v>812</v>
      </c>
      <c r="L21" s="54" t="b">
        <v>1</v>
      </c>
      <c r="M21" s="55" t="str">
        <f t="shared" si="0"/>
        <v>https://raw.githubusercontent.com/PatrickVibild/TellusAmazonPictures/master/pictures/Lenovo/T480S/BL/USI/1.jpg</v>
      </c>
      <c r="N21" s="55" t="str">
        <f t="shared" si="1"/>
        <v>https://raw.githubusercontent.com/PatrickVibild/TellusAmazonPictures/master/pictures/Lenovo/T480S/BL/USI/2.jpg</v>
      </c>
      <c r="O21" s="56"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57">
        <f>MATCH(G21,options!$D$1:$D$20,0)</f>
        <v>16</v>
      </c>
    </row>
    <row r="22" spans="1:22" ht="42" x14ac:dyDescent="0.15">
      <c r="B22" s="60"/>
      <c r="C22" s="50" t="b">
        <f>FALSE()</f>
        <v>0</v>
      </c>
      <c r="D22" s="50" t="b">
        <f>FALSE()</f>
        <v>0</v>
      </c>
      <c r="E22" s="44">
        <v>5714401480198</v>
      </c>
      <c r="F22" s="44" t="s">
        <v>694</v>
      </c>
      <c r="G22" s="74" t="s">
        <v>402</v>
      </c>
      <c r="H22" s="44" t="s">
        <v>694</v>
      </c>
      <c r="I22" s="52" t="b">
        <f>TRUE()</f>
        <v>1</v>
      </c>
      <c r="J22" s="53" t="b">
        <f>TRUE()</f>
        <v>1</v>
      </c>
      <c r="K22" s="44" t="s">
        <v>767</v>
      </c>
      <c r="L22" s="54" t="b">
        <f>FALSE()</f>
        <v>0</v>
      </c>
      <c r="M22" s="55" t="str">
        <f t="shared" si="0"/>
        <v>https://download.lenovo.com/Images/Parts/01YP542/01YP542_A.jpg</v>
      </c>
      <c r="N22" s="55" t="str">
        <f t="shared" si="1"/>
        <v>https://download.lenovo.com/Images/Parts/01YP542/01YP542_B.jpg</v>
      </c>
      <c r="O22" s="56" t="str">
        <f t="shared" si="2"/>
        <v>https://download.lenovo.com/Images/Parts/01YP542/01YP542_details.jpg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f>TRUE()</f>
        <v>1</v>
      </c>
      <c r="D23" s="50" t="b">
        <f>FALSE()</f>
        <v>0</v>
      </c>
      <c r="E23" s="44">
        <v>5714401480204</v>
      </c>
      <c r="F23" s="44" t="s">
        <v>695</v>
      </c>
      <c r="G23" s="74" t="s">
        <v>404</v>
      </c>
      <c r="H23" s="44" t="s">
        <v>695</v>
      </c>
      <c r="I23" s="52" t="b">
        <f>TRUE()</f>
        <v>1</v>
      </c>
      <c r="J23" s="53" t="b">
        <f>TRUE()</f>
        <v>1</v>
      </c>
      <c r="K23" s="44" t="s">
        <v>813</v>
      </c>
      <c r="L23" s="54" t="b">
        <v>1</v>
      </c>
      <c r="M23" s="55" t="str">
        <f t="shared" si="0"/>
        <v>https://raw.githubusercontent.com/PatrickVibild/TellusAmazonPictures/master/pictures/Lenovo/T480S/BL/US/1.jpg</v>
      </c>
      <c r="N23" s="55" t="str">
        <f t="shared" si="1"/>
        <v>https://raw.githubusercontent.com/PatrickVibild/TellusAmazonPictures/master/pictures/Lenovo/T480S/BL/US/2.jpg</v>
      </c>
      <c r="O23" s="56"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t="b">
        <f>FALSE()</f>
        <v>0</v>
      </c>
      <c r="D24" s="50" t="b">
        <f>TRUE()</f>
        <v>1</v>
      </c>
      <c r="E24" s="44">
        <v>5714401481010</v>
      </c>
      <c r="F24" s="44" t="s">
        <v>696</v>
      </c>
      <c r="G24" s="74" t="s">
        <v>370</v>
      </c>
      <c r="H24" s="44" t="s">
        <v>696</v>
      </c>
      <c r="I24" s="52" t="b">
        <f>TRUE()</f>
        <v>1</v>
      </c>
      <c r="J24" s="50" t="b">
        <f>FALSE()</f>
        <v>0</v>
      </c>
      <c r="K24" s="44" t="s">
        <v>814</v>
      </c>
      <c r="L24" s="54" t="b">
        <v>1</v>
      </c>
      <c r="M24" s="55" t="str">
        <f t="shared" si="0"/>
        <v>https://raw.githubusercontent.com/PatrickVibild/TellusAmazonPictures/master/pictures/Lenovo/T480S/RG/DE/1.jpg</v>
      </c>
      <c r="N24" s="55" t="str">
        <f t="shared" si="1"/>
        <v>https://raw.githubusercontent.com/PatrickVibild/TellusAmazonPictures/master/pictures/Lenovo/T480S/RG/DE/2.jpg</v>
      </c>
      <c r="O24" s="56"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57">
        <f>MATCH(G24,options!$D$1:$D$20,0)</f>
        <v>1</v>
      </c>
    </row>
    <row r="25" spans="1:22" ht="56"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t="b">
        <f>FALSE()</f>
        <v>0</v>
      </c>
      <c r="D25" s="50" t="b">
        <f>TRUE()</f>
        <v>1</v>
      </c>
      <c r="E25" s="44">
        <v>5714401481027</v>
      </c>
      <c r="F25" s="44" t="s">
        <v>697</v>
      </c>
      <c r="G25" s="74" t="s">
        <v>372</v>
      </c>
      <c r="H25" s="44" t="s">
        <v>697</v>
      </c>
      <c r="I25" s="52" t="b">
        <f>TRUE()</f>
        <v>1</v>
      </c>
      <c r="J25" s="50" t="b">
        <f>FALSE()</f>
        <v>0</v>
      </c>
      <c r="K25" s="44" t="s">
        <v>815</v>
      </c>
      <c r="L25" s="54" t="b">
        <v>1</v>
      </c>
      <c r="M25" s="55" t="str">
        <f t="shared" si="0"/>
        <v>https://raw.githubusercontent.com/PatrickVibild/TellusAmazonPictures/master/pictures/Lenovo/T480S/RG/FR/1.jpg</v>
      </c>
      <c r="N25" s="55" t="str">
        <f t="shared" si="1"/>
        <v>https://raw.githubusercontent.com/PatrickVibild/TellusAmazonPictures/master/pictures/Lenovo/T480S/RG/FR/2.jpg</v>
      </c>
      <c r="O25" s="56"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57">
        <f>MATCH(G25,options!$D$1:$D$20,0)</f>
        <v>2</v>
      </c>
    </row>
    <row r="26" spans="1:22" ht="56"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t="b">
        <f>FALSE()</f>
        <v>0</v>
      </c>
      <c r="D26" s="50" t="b">
        <f>TRUE()</f>
        <v>1</v>
      </c>
      <c r="E26" s="44">
        <v>5714401481034</v>
      </c>
      <c r="F26" s="44" t="s">
        <v>698</v>
      </c>
      <c r="G26" s="74" t="s">
        <v>375</v>
      </c>
      <c r="H26" s="44" t="s">
        <v>698</v>
      </c>
      <c r="I26" s="52" t="b">
        <f>TRUE()</f>
        <v>1</v>
      </c>
      <c r="J26" s="50" t="b">
        <f>FALSE()</f>
        <v>0</v>
      </c>
      <c r="K26" s="44" t="s">
        <v>816</v>
      </c>
      <c r="L26" s="54" t="b">
        <v>1</v>
      </c>
      <c r="M26" s="55" t="str">
        <f t="shared" si="0"/>
        <v>https://raw.githubusercontent.com/PatrickVibild/TellusAmazonPictures/master/pictures/Lenovo/T480S/RG/IT/1.jpg</v>
      </c>
      <c r="N26" s="55" t="str">
        <f t="shared" si="1"/>
        <v>https://raw.githubusercontent.com/PatrickVibild/TellusAmazonPictures/master/pictures/Lenovo/T480S/RG/IT/2.jpg</v>
      </c>
      <c r="O26" s="56"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57">
        <f>MATCH(G26,options!$D$1:$D$20,0)</f>
        <v>3</v>
      </c>
    </row>
    <row r="27" spans="1:22" ht="56"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t="b">
        <f>FALSE()</f>
        <v>0</v>
      </c>
      <c r="D27" s="50" t="b">
        <f>TRUE()</f>
        <v>1</v>
      </c>
      <c r="E27" s="44">
        <v>5714401481041</v>
      </c>
      <c r="F27" s="44" t="s">
        <v>699</v>
      </c>
      <c r="G27" s="74" t="s">
        <v>377</v>
      </c>
      <c r="H27" s="44" t="s">
        <v>699</v>
      </c>
      <c r="I27" s="52" t="b">
        <f>TRUE()</f>
        <v>1</v>
      </c>
      <c r="J27" s="50" t="b">
        <f>FALSE()</f>
        <v>0</v>
      </c>
      <c r="K27" s="44" t="s">
        <v>817</v>
      </c>
      <c r="L27" s="54" t="b">
        <v>1</v>
      </c>
      <c r="M27" s="55" t="str">
        <f t="shared" si="0"/>
        <v>https://raw.githubusercontent.com/PatrickVibild/TellusAmazonPictures/master/pictures/Lenovo/T480S/RG/ES/1.jpg</v>
      </c>
      <c r="N27" s="55" t="str">
        <f t="shared" si="1"/>
        <v>https://raw.githubusercontent.com/PatrickVibild/TellusAmazonPictures/master/pictures/Lenovo/T480S/RG/ES/2.jpg</v>
      </c>
      <c r="O27" s="56"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57">
        <f>MATCH(G27,options!$D$1:$D$20,0)</f>
        <v>4</v>
      </c>
    </row>
    <row r="28" spans="1:22" ht="56" x14ac:dyDescent="0.15">
      <c r="B28" s="63"/>
      <c r="C28" s="50" t="b">
        <f>FALSE()</f>
        <v>0</v>
      </c>
      <c r="D28" s="50" t="b">
        <f>TRUE()</f>
        <v>1</v>
      </c>
      <c r="E28" s="44">
        <v>5714401481058</v>
      </c>
      <c r="F28" s="44" t="s">
        <v>700</v>
      </c>
      <c r="G28" s="74" t="s">
        <v>379</v>
      </c>
      <c r="H28" s="44" t="s">
        <v>700</v>
      </c>
      <c r="I28" s="52" t="b">
        <f>TRUE()</f>
        <v>1</v>
      </c>
      <c r="J28" s="50" t="b">
        <f>FALSE()</f>
        <v>0</v>
      </c>
      <c r="K28" s="44" t="s">
        <v>818</v>
      </c>
      <c r="L28" s="54" t="b">
        <v>1</v>
      </c>
      <c r="M28" s="55" t="str">
        <f t="shared" si="0"/>
        <v>https://raw.githubusercontent.com/PatrickVibild/TellusAmazonPictures/master/pictures/Lenovo/T480S/RG/UK/1.jpg</v>
      </c>
      <c r="N28" s="55" t="str">
        <f t="shared" si="1"/>
        <v>https://raw.githubusercontent.com/PatrickVibild/TellusAmazonPictures/master/pictures/Lenovo/T480S/RG/UK/2.jpg</v>
      </c>
      <c r="O28" s="56"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57">
        <f>MATCH(G28,options!$D$1:$D$20,0)</f>
        <v>5</v>
      </c>
    </row>
    <row r="29" spans="1:22" ht="56"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t="b">
        <f>FALSE()</f>
        <v>0</v>
      </c>
      <c r="D29" s="50" t="b">
        <f>FALSE()</f>
        <v>0</v>
      </c>
      <c r="E29" s="44">
        <v>5714401481065</v>
      </c>
      <c r="F29" s="44" t="s">
        <v>701</v>
      </c>
      <c r="G29" s="74" t="s">
        <v>381</v>
      </c>
      <c r="H29" s="44" t="s">
        <v>701</v>
      </c>
      <c r="I29" s="52" t="b">
        <f>TRUE()</f>
        <v>1</v>
      </c>
      <c r="J29" s="50" t="b">
        <f>FALSE()</f>
        <v>0</v>
      </c>
      <c r="K29" s="44" t="s">
        <v>819</v>
      </c>
      <c r="L29" s="54" t="b">
        <v>1</v>
      </c>
      <c r="M29" s="55" t="str">
        <f t="shared" si="0"/>
        <v>https://raw.githubusercontent.com/PatrickVibild/TellusAmazonPictures/master/pictures/Lenovo/T480S/RG/NOR/1.jpg</v>
      </c>
      <c r="N29" s="55" t="str">
        <f t="shared" si="1"/>
        <v>https://raw.githubusercontent.com/PatrickVibild/TellusAmazonPictures/master/pictures/Lenovo/T480S/RG/NOR/2.jpg</v>
      </c>
      <c r="O29" s="56"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57">
        <f>MATCH(G29,options!$D$1:$D$20,0)</f>
        <v>6</v>
      </c>
    </row>
    <row r="30" spans="1:22" ht="56" x14ac:dyDescent="0.15">
      <c r="B30" s="63"/>
      <c r="C30" s="50" t="b">
        <f>FALSE()</f>
        <v>0</v>
      </c>
      <c r="D30" s="50" t="b">
        <f>FALSE()</f>
        <v>0</v>
      </c>
      <c r="E30" s="44">
        <v>5714401481072</v>
      </c>
      <c r="F30" s="44" t="s">
        <v>702</v>
      </c>
      <c r="G30" s="74" t="s">
        <v>383</v>
      </c>
      <c r="H30" s="44" t="s">
        <v>702</v>
      </c>
      <c r="I30" s="52" t="b">
        <f>TRUE()</f>
        <v>1</v>
      </c>
      <c r="J30" s="50" t="b">
        <f>FALSE()</f>
        <v>0</v>
      </c>
      <c r="K30" s="44" t="s">
        <v>768</v>
      </c>
      <c r="L30" s="54" t="b">
        <f>FALSE()</f>
        <v>0</v>
      </c>
      <c r="M30" s="55" t="str">
        <f t="shared" si="0"/>
        <v>https://download.lenovo.com/Images/Parts/01YP486/01YP486_A.jpg</v>
      </c>
      <c r="N30" s="55" t="str">
        <f t="shared" si="1"/>
        <v>https://download.lenovo.com/Images/Parts/01YP486/01YP486_B.jpg</v>
      </c>
      <c r="O30" s="56" t="str">
        <f t="shared" si="2"/>
        <v>https://download.lenovo.com/Images/Parts/01YP486/01YP486_details.jpg</v>
      </c>
      <c r="P30" t="str">
        <f t="shared" si="3"/>
        <v/>
      </c>
      <c r="Q30" t="str">
        <f t="shared" si="4"/>
        <v/>
      </c>
      <c r="R30" t="str">
        <f t="shared" si="5"/>
        <v/>
      </c>
      <c r="S30" t="str">
        <f t="shared" si="6"/>
        <v/>
      </c>
      <c r="T30" t="str">
        <f t="shared" si="7"/>
        <v/>
      </c>
      <c r="U30" t="str">
        <f t="shared" si="8"/>
        <v/>
      </c>
      <c r="V30" s="57">
        <f>MATCH(G30,options!$D$1:$D$20,0)</f>
        <v>7</v>
      </c>
    </row>
    <row r="31" spans="1:22" ht="56"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t="b">
        <f>FALSE()</f>
        <v>0</v>
      </c>
      <c r="D31" s="50" t="b">
        <f>FALSE()</f>
        <v>0</v>
      </c>
      <c r="E31" s="44">
        <v>5714401481089</v>
      </c>
      <c r="F31" s="44" t="s">
        <v>703</v>
      </c>
      <c r="G31" s="74" t="s">
        <v>385</v>
      </c>
      <c r="H31" s="44" t="s">
        <v>703</v>
      </c>
      <c r="I31" s="52" t="b">
        <f>TRUE()</f>
        <v>1</v>
      </c>
      <c r="J31" s="50" t="b">
        <f>FALSE()</f>
        <v>0</v>
      </c>
      <c r="K31" s="44" t="s">
        <v>769</v>
      </c>
      <c r="L31" s="54" t="b">
        <f>FALSE()</f>
        <v>0</v>
      </c>
      <c r="M31" s="55" t="str">
        <f t="shared" si="0"/>
        <v>https://download.lenovo.com/Images/Parts/01YP487/01YP487_A.jpg</v>
      </c>
      <c r="N31" s="55" t="str">
        <f t="shared" si="1"/>
        <v>https://download.lenovo.com/Images/Parts/01YP487/01YP487_B.jpg</v>
      </c>
      <c r="O31" s="56" t="str">
        <f t="shared" si="2"/>
        <v>https://download.lenovo.com/Images/Parts/01YP487/01YP487_details.jpg</v>
      </c>
      <c r="P31" t="str">
        <f t="shared" si="3"/>
        <v/>
      </c>
      <c r="Q31" t="str">
        <f t="shared" si="4"/>
        <v/>
      </c>
      <c r="R31" t="str">
        <f t="shared" si="5"/>
        <v/>
      </c>
      <c r="S31" t="str">
        <f t="shared" si="6"/>
        <v/>
      </c>
      <c r="T31" t="str">
        <f t="shared" si="7"/>
        <v/>
      </c>
      <c r="U31" t="str">
        <f t="shared" si="8"/>
        <v/>
      </c>
      <c r="V31" s="57">
        <f>MATCH(G31,options!$D$1:$D$20,0)</f>
        <v>8</v>
      </c>
    </row>
    <row r="32" spans="1:22" ht="56" x14ac:dyDescent="0.15">
      <c r="C32" s="50" t="b">
        <f>FALSE()</f>
        <v>0</v>
      </c>
      <c r="D32" s="50" t="b">
        <f>FALSE()</f>
        <v>0</v>
      </c>
      <c r="E32" s="44">
        <v>5714401481096</v>
      </c>
      <c r="F32" s="44" t="s">
        <v>704</v>
      </c>
      <c r="G32" s="74" t="s">
        <v>386</v>
      </c>
      <c r="H32" s="44" t="s">
        <v>704</v>
      </c>
      <c r="I32" s="52" t="b">
        <f>TRUE()</f>
        <v>1</v>
      </c>
      <c r="J32" s="50" t="b">
        <f>FALSE()</f>
        <v>0</v>
      </c>
      <c r="K32" s="44" t="s">
        <v>770</v>
      </c>
      <c r="L32" s="54" t="b">
        <f>FALSE()</f>
        <v>0</v>
      </c>
      <c r="M32" s="55" t="str">
        <f t="shared" si="0"/>
        <v>https://download.lenovo.com/Images/Parts/01EN981/01EN981_A.jpg</v>
      </c>
      <c r="N32" s="55" t="str">
        <f t="shared" si="1"/>
        <v>https://download.lenovo.com/Images/Parts/01EN981/01EN981_B.jpg</v>
      </c>
      <c r="O32" s="56" t="str">
        <f t="shared" si="2"/>
        <v>https://download.lenovo.com/Images/Parts/01EN981/01EN981_details.jpg</v>
      </c>
      <c r="P32" t="str">
        <f t="shared" si="3"/>
        <v/>
      </c>
      <c r="Q32" t="str">
        <f t="shared" si="4"/>
        <v/>
      </c>
      <c r="R32" t="str">
        <f t="shared" si="5"/>
        <v/>
      </c>
      <c r="S32" t="str">
        <f t="shared" si="6"/>
        <v/>
      </c>
      <c r="T32" t="str">
        <f t="shared" si="7"/>
        <v/>
      </c>
      <c r="U32" t="str">
        <f t="shared" si="8"/>
        <v/>
      </c>
      <c r="V32" s="57">
        <f>MATCH(G32,options!$D$1:$D$20,0)</f>
        <v>20</v>
      </c>
    </row>
    <row r="33" spans="1:22" ht="56"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t="b">
        <f>FALSE()</f>
        <v>0</v>
      </c>
      <c r="D33" s="50" t="b">
        <f>FALSE()</f>
        <v>0</v>
      </c>
      <c r="E33" s="44">
        <v>5714401481102</v>
      </c>
      <c r="F33" s="44" t="s">
        <v>705</v>
      </c>
      <c r="G33" s="74" t="s">
        <v>388</v>
      </c>
      <c r="H33" s="44" t="s">
        <v>705</v>
      </c>
      <c r="I33" s="52" t="b">
        <f>TRUE()</f>
        <v>1</v>
      </c>
      <c r="J33" s="50" t="b">
        <f>FALSE()</f>
        <v>0</v>
      </c>
      <c r="K33" s="44" t="s">
        <v>771</v>
      </c>
      <c r="L33" s="54" t="b">
        <f>FALSE()</f>
        <v>0</v>
      </c>
      <c r="M33" s="55" t="str">
        <f t="shared" si="0"/>
        <v>https://download.lenovo.com/Images/Parts/01YP489/01YP489_A.jpg</v>
      </c>
      <c r="N33" s="55" t="str">
        <f t="shared" si="1"/>
        <v>https://download.lenovo.com/Images/Parts/01YP489/01YP489_B.jpg</v>
      </c>
      <c r="O33" s="56" t="str">
        <f t="shared" si="2"/>
        <v>https://download.lenovo.com/Images/Parts/01YP489/01YP489_details.jpg</v>
      </c>
      <c r="P33" t="str">
        <f t="shared" si="3"/>
        <v/>
      </c>
      <c r="Q33" t="str">
        <f t="shared" si="4"/>
        <v/>
      </c>
      <c r="R33" t="str">
        <f t="shared" si="5"/>
        <v/>
      </c>
      <c r="S33" t="str">
        <f t="shared" si="6"/>
        <v/>
      </c>
      <c r="T33" t="str">
        <f t="shared" si="7"/>
        <v/>
      </c>
      <c r="U33" t="str">
        <f t="shared" si="8"/>
        <v/>
      </c>
      <c r="V33" s="57">
        <f>MATCH(G33,options!$D$1:$D$20,0)</f>
        <v>9</v>
      </c>
    </row>
    <row r="34" spans="1:22" ht="56" x14ac:dyDescent="0.15">
      <c r="C34" s="50" t="b">
        <f>FALSE()</f>
        <v>0</v>
      </c>
      <c r="D34" s="50" t="b">
        <f>FALSE()</f>
        <v>0</v>
      </c>
      <c r="E34" s="44">
        <v>5714401481119</v>
      </c>
      <c r="F34" s="44" t="s">
        <v>706</v>
      </c>
      <c r="G34" s="74" t="s">
        <v>390</v>
      </c>
      <c r="H34" s="44" t="s">
        <v>706</v>
      </c>
      <c r="I34" s="52" t="b">
        <f>TRUE()</f>
        <v>1</v>
      </c>
      <c r="J34" s="50" t="b">
        <f>FALSE()</f>
        <v>0</v>
      </c>
      <c r="K34" s="44" t="s">
        <v>772</v>
      </c>
      <c r="L34" s="54" t="b">
        <f>FALSE()</f>
        <v>0</v>
      </c>
      <c r="M34" s="55" t="str">
        <f t="shared" si="0"/>
        <v>https://download.lenovo.com/Images/Parts/01YP495/01YP495_A.jpg</v>
      </c>
      <c r="N34" s="55" t="str">
        <f t="shared" si="1"/>
        <v>https://download.lenovo.com/Images/Parts/01YP495/01YP495_B.jpg</v>
      </c>
      <c r="O34" s="56" t="str">
        <f t="shared" si="2"/>
        <v>https://download.lenovo.com/Images/Parts/01YP495/01YP495_details.jpg</v>
      </c>
      <c r="P34" t="str">
        <f t="shared" si="3"/>
        <v/>
      </c>
      <c r="Q34" t="str">
        <f t="shared" si="4"/>
        <v/>
      </c>
      <c r="R34" t="str">
        <f t="shared" si="5"/>
        <v/>
      </c>
      <c r="S34" t="str">
        <f t="shared" si="6"/>
        <v/>
      </c>
      <c r="T34" t="str">
        <f t="shared" si="7"/>
        <v/>
      </c>
      <c r="U34" t="str">
        <f t="shared" si="8"/>
        <v/>
      </c>
      <c r="V34" s="57">
        <f>MATCH(G34,options!$D$1:$D$20,0)</f>
        <v>19</v>
      </c>
    </row>
    <row r="35" spans="1:22" ht="56" x14ac:dyDescent="0.15">
      <c r="C35" s="50" t="b">
        <f>FALSE()</f>
        <v>0</v>
      </c>
      <c r="D35" s="50" t="b">
        <f>FALSE()</f>
        <v>0</v>
      </c>
      <c r="E35" s="44">
        <v>5714401481126</v>
      </c>
      <c r="F35" s="44" t="s">
        <v>707</v>
      </c>
      <c r="G35" s="74" t="s">
        <v>391</v>
      </c>
      <c r="H35" s="44" t="s">
        <v>707</v>
      </c>
      <c r="I35" s="52" t="b">
        <f>TRUE()</f>
        <v>1</v>
      </c>
      <c r="J35" s="50" t="b">
        <f>FALSE()</f>
        <v>0</v>
      </c>
      <c r="K35" s="44"/>
      <c r="L35" s="54" t="b">
        <f>FALSE()</f>
        <v>0</v>
      </c>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56" x14ac:dyDescent="0.15">
      <c r="A36" s="45" t="s">
        <v>411</v>
      </c>
      <c r="B36" s="62" t="s">
        <v>391</v>
      </c>
      <c r="C36" s="50" t="b">
        <f>FALSE()</f>
        <v>0</v>
      </c>
      <c r="D36" s="50" t="b">
        <f>FALSE()</f>
        <v>0</v>
      </c>
      <c r="E36" s="44">
        <v>5714401481133</v>
      </c>
      <c r="F36" s="44" t="s">
        <v>708</v>
      </c>
      <c r="G36" s="74" t="s">
        <v>393</v>
      </c>
      <c r="H36" s="44" t="s">
        <v>708</v>
      </c>
      <c r="I36" s="52" t="b">
        <f>TRUE()</f>
        <v>1</v>
      </c>
      <c r="J36" s="50" t="b">
        <f>FALSE()</f>
        <v>0</v>
      </c>
      <c r="K36" s="44" t="s">
        <v>773</v>
      </c>
      <c r="L36" s="54" t="b">
        <f>FALSE()</f>
        <v>0</v>
      </c>
      <c r="M36" s="55" t="str">
        <f t="shared" ref="M36:M67" si="9">IF(ISBLANK(K36),"",IF(L36, "https://raw.githubusercontent.com/PatrickVibild/TellusAmazonPictures/master/pictures/"&amp;K36&amp;"/1.jpg","https://download.lenovo.com/Images/Parts/"&amp;K36&amp;"/"&amp;K36&amp;"_A.jpg"))</f>
        <v>https://download.lenovo.com/Images/Parts/01YP500/01YP500_A.jpg</v>
      </c>
      <c r="N36" s="55" t="str">
        <f t="shared" ref="N36:N67" si="10">IF(ISBLANK(K36),"",IF(L36, "https://raw.githubusercontent.com/PatrickVibild/TellusAmazonPictures/master/pictures/"&amp;K36&amp;"/2.jpg","https://download.lenovo.com/Images/Parts/"&amp;K36&amp;"/"&amp;K36&amp;"_B.jpg"))</f>
        <v>https://download.lenovo.com/Images/Parts/01YP500/01YP500_B.jpg</v>
      </c>
      <c r="O36" s="56"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56" x14ac:dyDescent="0.15">
      <c r="A37" t="s">
        <v>413</v>
      </c>
      <c r="B37" s="62" t="s">
        <v>416</v>
      </c>
      <c r="C37" s="50" t="b">
        <f>FALSE()</f>
        <v>0</v>
      </c>
      <c r="D37" s="50" t="b">
        <f>FALSE()</f>
        <v>0</v>
      </c>
      <c r="E37" s="44">
        <v>5714401481140</v>
      </c>
      <c r="F37" s="44" t="s">
        <v>709</v>
      </c>
      <c r="G37" s="74" t="s">
        <v>394</v>
      </c>
      <c r="H37" s="44" t="s">
        <v>709</v>
      </c>
      <c r="I37" s="52" t="b">
        <f>TRUE()</f>
        <v>1</v>
      </c>
      <c r="J37" s="50" t="b">
        <f>FALSE()</f>
        <v>0</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56" x14ac:dyDescent="0.15">
      <c r="C38" s="50" t="b">
        <f>FALSE()</f>
        <v>0</v>
      </c>
      <c r="D38" s="50" t="b">
        <f>FALSE()</f>
        <v>0</v>
      </c>
      <c r="E38" s="44">
        <v>5714401481157</v>
      </c>
      <c r="F38" s="44" t="s">
        <v>710</v>
      </c>
      <c r="G38" s="74" t="s">
        <v>396</v>
      </c>
      <c r="H38" s="44" t="s">
        <v>710</v>
      </c>
      <c r="I38" s="52" t="b">
        <f>TRUE()</f>
        <v>1</v>
      </c>
      <c r="J38" s="50" t="b">
        <f>FALSE()</f>
        <v>0</v>
      </c>
      <c r="K38" s="44" t="s">
        <v>774</v>
      </c>
      <c r="L38" s="54" t="b">
        <f>FALSE()</f>
        <v>0</v>
      </c>
      <c r="M38" s="55" t="str">
        <f t="shared" si="9"/>
        <v>https://download.lenovo.com/Images/Parts/01YP501/01YP501_A.jpg</v>
      </c>
      <c r="N38" s="55" t="str">
        <f t="shared" si="10"/>
        <v>https://download.lenovo.com/Images/Parts/01YP501/01YP501_B.jpg</v>
      </c>
      <c r="O38" s="56" t="str">
        <f t="shared" si="11"/>
        <v>https://download.lenovo.com/Images/Parts/01YP501/01YP501_details.jpg</v>
      </c>
      <c r="P38" t="str">
        <f t="shared" si="12"/>
        <v/>
      </c>
      <c r="Q38" t="str">
        <f t="shared" si="13"/>
        <v/>
      </c>
      <c r="R38" t="str">
        <f t="shared" si="14"/>
        <v/>
      </c>
      <c r="S38" t="str">
        <f t="shared" si="15"/>
        <v/>
      </c>
      <c r="T38" t="str">
        <f t="shared" si="16"/>
        <v/>
      </c>
      <c r="U38" t="str">
        <f t="shared" si="17"/>
        <v/>
      </c>
      <c r="V38" s="57">
        <f>MATCH(G38,options!$D$1:$D$20,0)</f>
        <v>13</v>
      </c>
    </row>
    <row r="39" spans="1:22" ht="56" x14ac:dyDescent="0.15">
      <c r="C39" s="50" t="b">
        <f>FALSE()</f>
        <v>0</v>
      </c>
      <c r="D39" s="50" t="b">
        <f>FALSE()</f>
        <v>0</v>
      </c>
      <c r="E39" s="44">
        <v>5714401481164</v>
      </c>
      <c r="F39" s="44" t="s">
        <v>711</v>
      </c>
      <c r="G39" s="74" t="s">
        <v>397</v>
      </c>
      <c r="H39" s="44" t="s">
        <v>711</v>
      </c>
      <c r="I39" s="52" t="b">
        <f>TRUE()</f>
        <v>1</v>
      </c>
      <c r="J39" s="50" t="b">
        <f>FALSE()</f>
        <v>0</v>
      </c>
      <c r="K39" s="44" t="s">
        <v>775</v>
      </c>
      <c r="L39" s="54" t="b">
        <f>FALSE()</f>
        <v>0</v>
      </c>
      <c r="M39" s="55" t="str">
        <f t="shared" si="9"/>
        <v>https://download.lenovo.com/Images/Parts/01YP509/01YP509_A.jpg</v>
      </c>
      <c r="N39" s="55" t="str">
        <f t="shared" si="10"/>
        <v>https://download.lenovo.com/Images/Parts/01YP509/01YP509_B.jpg</v>
      </c>
      <c r="O39" s="56" t="str">
        <f t="shared" si="11"/>
        <v>https://download.lenovo.com/Images/Parts/01YP509/01YP509_details.jpg</v>
      </c>
      <c r="P39" t="str">
        <f t="shared" si="12"/>
        <v/>
      </c>
      <c r="Q39" t="str">
        <f t="shared" si="13"/>
        <v/>
      </c>
      <c r="R39" t="str">
        <f t="shared" si="14"/>
        <v/>
      </c>
      <c r="S39" t="str">
        <f t="shared" si="15"/>
        <v/>
      </c>
      <c r="T39" t="str">
        <f t="shared" si="16"/>
        <v/>
      </c>
      <c r="U39" t="str">
        <f t="shared" si="17"/>
        <v/>
      </c>
      <c r="V39" s="57">
        <f>MATCH(G39,options!$D$1:$D$20,0)</f>
        <v>14</v>
      </c>
    </row>
    <row r="40" spans="1:22" ht="56" x14ac:dyDescent="0.15">
      <c r="C40" s="50" t="b">
        <f>FALSE()</f>
        <v>0</v>
      </c>
      <c r="D40" s="50" t="b">
        <f>FALSE()</f>
        <v>0</v>
      </c>
      <c r="E40" s="44">
        <v>5714401481171</v>
      </c>
      <c r="F40" s="44" t="s">
        <v>712</v>
      </c>
      <c r="G40" s="74" t="s">
        <v>400</v>
      </c>
      <c r="H40" s="44" t="s">
        <v>712</v>
      </c>
      <c r="I40" s="52" t="b">
        <f>TRUE()</f>
        <v>1</v>
      </c>
      <c r="J40" s="50" t="b">
        <f>FALSE()</f>
        <v>0</v>
      </c>
      <c r="K40" s="44" t="s">
        <v>776</v>
      </c>
      <c r="L40" s="54" t="b">
        <f>FALSE()</f>
        <v>0</v>
      </c>
      <c r="M40" s="55" t="str">
        <f t="shared" si="9"/>
        <v>https://download.lenovo.com/Images/Parts/01YP346/01YP346_A.jpg</v>
      </c>
      <c r="N40" s="55" t="str">
        <f t="shared" si="10"/>
        <v>https://download.lenovo.com/Images/Parts/01YP346/01YP346_B.jpg</v>
      </c>
      <c r="O40" s="56" t="str">
        <f t="shared" si="11"/>
        <v>https://download.lenovo.com/Images/Parts/01YP346/01YP346_details.jpg</v>
      </c>
      <c r="P40" t="str">
        <f t="shared" si="12"/>
        <v/>
      </c>
      <c r="Q40" t="str">
        <f t="shared" si="13"/>
        <v/>
      </c>
      <c r="R40" t="str">
        <f t="shared" si="14"/>
        <v/>
      </c>
      <c r="S40" t="str">
        <f t="shared" si="15"/>
        <v/>
      </c>
      <c r="T40" t="str">
        <f t="shared" si="16"/>
        <v/>
      </c>
      <c r="U40" t="str">
        <f t="shared" si="17"/>
        <v/>
      </c>
      <c r="V40" s="57">
        <f>MATCH(G40,options!$D$1:$D$20,0)</f>
        <v>15</v>
      </c>
    </row>
    <row r="41" spans="1:22" ht="70" x14ac:dyDescent="0.15">
      <c r="C41" s="50" t="b">
        <f>FALSE()</f>
        <v>0</v>
      </c>
      <c r="D41" s="50" t="b">
        <f>FALSE()</f>
        <v>0</v>
      </c>
      <c r="E41" s="44">
        <v>5714401481188</v>
      </c>
      <c r="F41" s="44" t="s">
        <v>713</v>
      </c>
      <c r="G41" s="74" t="s">
        <v>401</v>
      </c>
      <c r="H41" s="44" t="s">
        <v>713</v>
      </c>
      <c r="I41" s="52" t="b">
        <f>TRUE()</f>
        <v>1</v>
      </c>
      <c r="J41" s="50" t="b">
        <f>FALSE()</f>
        <v>0</v>
      </c>
      <c r="K41" s="44" t="s">
        <v>820</v>
      </c>
      <c r="L41" s="54" t="b">
        <v>1</v>
      </c>
      <c r="M41" s="55" t="str">
        <f t="shared" si="9"/>
        <v>https://raw.githubusercontent.com/PatrickVibild/TellusAmazonPictures/master/pictures/Lenovo/T480S/RG/USI/1.jpg</v>
      </c>
      <c r="N41" s="55" t="str">
        <f t="shared" si="10"/>
        <v>https://raw.githubusercontent.com/PatrickVibild/TellusAmazonPictures/master/pictures/Lenovo/T480S/RG/USI/2.jpg</v>
      </c>
      <c r="O41" s="56"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57">
        <f>MATCH(G41,options!$D$1:$D$20,0)</f>
        <v>16</v>
      </c>
    </row>
    <row r="42" spans="1:22" ht="56" x14ac:dyDescent="0.15">
      <c r="C42" s="50" t="b">
        <f>FALSE()</f>
        <v>0</v>
      </c>
      <c r="D42" s="50" t="b">
        <f>FALSE()</f>
        <v>0</v>
      </c>
      <c r="E42" s="44">
        <v>5714401481195</v>
      </c>
      <c r="F42" s="44" t="s">
        <v>714</v>
      </c>
      <c r="G42" s="74" t="s">
        <v>402</v>
      </c>
      <c r="H42" s="44" t="s">
        <v>714</v>
      </c>
      <c r="I42" s="52" t="b">
        <f>TRUE()</f>
        <v>1</v>
      </c>
      <c r="J42" s="50" t="b">
        <f>FALSE()</f>
        <v>0</v>
      </c>
      <c r="K42" s="44" t="s">
        <v>777</v>
      </c>
      <c r="L42" s="54" t="b">
        <f>FALSE()</f>
        <v>0</v>
      </c>
      <c r="M42" s="55" t="str">
        <f t="shared" si="9"/>
        <v>https://download.lenovo.com/Images/Parts/01YP262/01YP262_A.jpg</v>
      </c>
      <c r="N42" s="55" t="str">
        <f t="shared" si="10"/>
        <v>https://download.lenovo.com/Images/Parts/01YP262/01YP262_B.jpg</v>
      </c>
      <c r="O42" s="56" t="str">
        <f t="shared" si="11"/>
        <v>https://download.lenovo.com/Images/Parts/01YP262/01YP262_details.jpg</v>
      </c>
      <c r="P42" t="str">
        <f t="shared" si="12"/>
        <v/>
      </c>
      <c r="Q42" t="str">
        <f t="shared" si="13"/>
        <v/>
      </c>
      <c r="R42" t="str">
        <f t="shared" si="14"/>
        <v/>
      </c>
      <c r="S42" t="str">
        <f t="shared" si="15"/>
        <v/>
      </c>
      <c r="T42" t="str">
        <f t="shared" si="16"/>
        <v/>
      </c>
      <c r="U42" t="str">
        <f t="shared" si="17"/>
        <v/>
      </c>
      <c r="V42" s="57">
        <f>MATCH(G42,options!$D$1:$D$20,0)</f>
        <v>17</v>
      </c>
    </row>
    <row r="43" spans="1:22" ht="56" x14ac:dyDescent="0.15">
      <c r="C43" s="50" t="b">
        <f>TRUE()</f>
        <v>1</v>
      </c>
      <c r="D43" s="50" t="b">
        <f>FALSE()</f>
        <v>0</v>
      </c>
      <c r="E43" s="44">
        <v>5714401481201</v>
      </c>
      <c r="F43" s="44" t="s">
        <v>715</v>
      </c>
      <c r="G43" s="74" t="s">
        <v>404</v>
      </c>
      <c r="H43" s="44" t="s">
        <v>715</v>
      </c>
      <c r="I43" s="52" t="b">
        <f>TRUE()</f>
        <v>1</v>
      </c>
      <c r="J43" s="50" t="b">
        <f>FALSE()</f>
        <v>0</v>
      </c>
      <c r="K43" s="44" t="s">
        <v>821</v>
      </c>
      <c r="L43" s="54" t="b">
        <v>1</v>
      </c>
      <c r="M43" s="55" t="str">
        <f t="shared" si="9"/>
        <v>https://raw.githubusercontent.com/PatrickVibild/TellusAmazonPictures/master/pictures/Lenovo/T480S/RG/US/1.jpg</v>
      </c>
      <c r="N43" s="55" t="str">
        <f t="shared" si="10"/>
        <v>https://raw.githubusercontent.com/PatrickVibild/TellusAmazonPictures/master/pictures/Lenovo/T480S/RG/US/2.jpg</v>
      </c>
      <c r="O43" s="56"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57">
        <f>MATCH(G43,options!$D$1:$D$20,0)</f>
        <v>18</v>
      </c>
    </row>
    <row r="44" spans="1:22" ht="42" x14ac:dyDescent="0.15">
      <c r="C44" s="50" t="b">
        <f>FALSE()</f>
        <v>0</v>
      </c>
      <c r="D44" s="50" t="b">
        <f>TRUE()</f>
        <v>1</v>
      </c>
      <c r="E44" s="44">
        <v>5714401482017</v>
      </c>
      <c r="F44" s="44" t="s">
        <v>716</v>
      </c>
      <c r="G44" s="74" t="s">
        <v>370</v>
      </c>
      <c r="H44" s="44" t="s">
        <v>716</v>
      </c>
      <c r="I44" s="52" t="b">
        <f>TRUE()</f>
        <v>1</v>
      </c>
      <c r="J44" s="53" t="b">
        <f>TRUE()</f>
        <v>1</v>
      </c>
      <c r="K44" s="44" t="s">
        <v>778</v>
      </c>
      <c r="L44" s="54" t="b">
        <f>FALSE()</f>
        <v>0</v>
      </c>
      <c r="M44" s="55" t="str">
        <f t="shared" si="9"/>
        <v>https://download.lenovo.com/Images/Parts/01YN352/01YN352_A.jpg</v>
      </c>
      <c r="N44" s="55" t="str">
        <f t="shared" si="10"/>
        <v>https://download.lenovo.com/Images/Parts/01YN352/01YN352_B.jpg</v>
      </c>
      <c r="O44" s="56" t="str">
        <f t="shared" si="11"/>
        <v>https://download.lenovo.com/Images/Parts/01YN352/01YN352_details.jpg</v>
      </c>
      <c r="P44" t="str">
        <f t="shared" si="12"/>
        <v/>
      </c>
      <c r="Q44" t="str">
        <f t="shared" si="13"/>
        <v/>
      </c>
      <c r="R44" t="str">
        <f t="shared" si="14"/>
        <v/>
      </c>
      <c r="S44" t="str">
        <f t="shared" si="15"/>
        <v/>
      </c>
      <c r="T44" t="str">
        <f t="shared" si="16"/>
        <v/>
      </c>
      <c r="U44" t="str">
        <f t="shared" si="17"/>
        <v/>
      </c>
      <c r="V44" s="57">
        <f>MATCH(G44,options!$D$1:$D$20,0)</f>
        <v>1</v>
      </c>
    </row>
    <row r="45" spans="1:22" ht="42" x14ac:dyDescent="0.15">
      <c r="C45" s="50" t="b">
        <f>FALSE()</f>
        <v>0</v>
      </c>
      <c r="D45" s="50" t="b">
        <f>TRUE()</f>
        <v>1</v>
      </c>
      <c r="E45" s="44">
        <v>5714401482024</v>
      </c>
      <c r="F45" s="44" t="s">
        <v>717</v>
      </c>
      <c r="G45" s="74" t="s">
        <v>372</v>
      </c>
      <c r="H45" s="44" t="s">
        <v>717</v>
      </c>
      <c r="I45" s="52" t="b">
        <f>TRUE()</f>
        <v>1</v>
      </c>
      <c r="J45" s="53" t="b">
        <f>TRUE()</f>
        <v>1</v>
      </c>
      <c r="K45" s="44" t="s">
        <v>779</v>
      </c>
      <c r="L45" s="54" t="b">
        <f>FALSE()</f>
        <v>0</v>
      </c>
      <c r="M45" s="55" t="str">
        <f t="shared" si="9"/>
        <v>https://download.lenovo.com/Images/Parts/01YN431/01YN431_A.jpg</v>
      </c>
      <c r="N45" s="55" t="str">
        <f t="shared" si="10"/>
        <v>https://download.lenovo.com/Images/Parts/01YN431/01YN431_B.jpg</v>
      </c>
      <c r="O45" s="56" t="str">
        <f t="shared" si="11"/>
        <v>https://download.lenovo.com/Images/Parts/01YN431/01YN431_details.jpg</v>
      </c>
      <c r="P45" t="str">
        <f t="shared" si="12"/>
        <v/>
      </c>
      <c r="Q45" t="str">
        <f t="shared" si="13"/>
        <v/>
      </c>
      <c r="R45" t="str">
        <f t="shared" si="14"/>
        <v/>
      </c>
      <c r="S45" t="str">
        <f t="shared" si="15"/>
        <v/>
      </c>
      <c r="T45" t="str">
        <f t="shared" si="16"/>
        <v/>
      </c>
      <c r="U45" t="str">
        <f t="shared" si="17"/>
        <v/>
      </c>
      <c r="V45" s="57">
        <f>MATCH(G45,options!$D$1:$D$20,0)</f>
        <v>2</v>
      </c>
    </row>
    <row r="46" spans="1:22" ht="42" x14ac:dyDescent="0.15">
      <c r="C46" s="50" t="b">
        <f>FALSE()</f>
        <v>0</v>
      </c>
      <c r="D46" s="50" t="b">
        <f>TRUE()</f>
        <v>1</v>
      </c>
      <c r="E46" s="44">
        <v>5714401482031</v>
      </c>
      <c r="F46" s="44" t="s">
        <v>718</v>
      </c>
      <c r="G46" s="74" t="s">
        <v>375</v>
      </c>
      <c r="H46" s="44" t="s">
        <v>718</v>
      </c>
      <c r="I46" s="52" t="b">
        <f>TRUE()</f>
        <v>1</v>
      </c>
      <c r="J46" s="53" t="b">
        <f>TRUE()</f>
        <v>1</v>
      </c>
      <c r="K46" s="44" t="s">
        <v>780</v>
      </c>
      <c r="L46" s="54" t="b">
        <f>FALSE()</f>
        <v>0</v>
      </c>
      <c r="M46" s="55" t="str">
        <f t="shared" si="9"/>
        <v>https://download.lenovo.com/Images/Parts/01YN357/01YN357_A.jpg</v>
      </c>
      <c r="N46" s="55" t="str">
        <f t="shared" si="10"/>
        <v>https://download.lenovo.com/Images/Parts/01YN357/01YN357_B.jpg</v>
      </c>
      <c r="O46" s="56" t="str">
        <f t="shared" si="11"/>
        <v>https://download.lenovo.com/Images/Parts/01YN357/01YN357_details.jpg</v>
      </c>
      <c r="P46" t="str">
        <f t="shared" si="12"/>
        <v/>
      </c>
      <c r="Q46" t="str">
        <f t="shared" si="13"/>
        <v/>
      </c>
      <c r="R46" t="str">
        <f t="shared" si="14"/>
        <v/>
      </c>
      <c r="S46" t="str">
        <f t="shared" si="15"/>
        <v/>
      </c>
      <c r="T46" t="str">
        <f t="shared" si="16"/>
        <v/>
      </c>
      <c r="U46" t="str">
        <f t="shared" si="17"/>
        <v/>
      </c>
      <c r="V46" s="57">
        <f>MATCH(G46,options!$D$1:$D$20,0)</f>
        <v>3</v>
      </c>
    </row>
    <row r="47" spans="1:22" ht="42" x14ac:dyDescent="0.15">
      <c r="C47" s="50" t="b">
        <f>FALSE()</f>
        <v>0</v>
      </c>
      <c r="D47" s="50" t="b">
        <f>TRUE()</f>
        <v>1</v>
      </c>
      <c r="E47" s="44">
        <v>5714401482048</v>
      </c>
      <c r="F47" s="44" t="s">
        <v>719</v>
      </c>
      <c r="G47" s="74" t="s">
        <v>377</v>
      </c>
      <c r="H47" s="44" t="s">
        <v>719</v>
      </c>
      <c r="I47" s="52" t="b">
        <f>TRUE()</f>
        <v>1</v>
      </c>
      <c r="J47" s="53" t="b">
        <f>TRUE()</f>
        <v>1</v>
      </c>
      <c r="K47" s="44" t="s">
        <v>781</v>
      </c>
      <c r="L47" s="54" t="b">
        <f>FALSE()</f>
        <v>0</v>
      </c>
      <c r="M47" s="55" t="str">
        <f t="shared" si="9"/>
        <v>https://download.lenovo.com/Images/Parts/01YP490/01YP490_A.jpg</v>
      </c>
      <c r="N47" s="55" t="str">
        <f t="shared" si="10"/>
        <v>https://download.lenovo.com/Images/Parts/01YP490/01YP490_B.jpg</v>
      </c>
      <c r="O47" s="56" t="str">
        <f t="shared" si="11"/>
        <v>https://download.lenovo.com/Images/Parts/01YP490/01YP490_details.jpg</v>
      </c>
      <c r="P47" t="str">
        <f t="shared" si="12"/>
        <v/>
      </c>
      <c r="Q47" t="str">
        <f t="shared" si="13"/>
        <v/>
      </c>
      <c r="R47" t="str">
        <f t="shared" si="14"/>
        <v/>
      </c>
      <c r="S47" t="str">
        <f t="shared" si="15"/>
        <v/>
      </c>
      <c r="T47" t="str">
        <f t="shared" si="16"/>
        <v/>
      </c>
      <c r="U47" t="str">
        <f t="shared" si="17"/>
        <v/>
      </c>
      <c r="V47" s="57">
        <f>MATCH(G47,options!$D$1:$D$20,0)</f>
        <v>4</v>
      </c>
    </row>
    <row r="48" spans="1:22" ht="42" x14ac:dyDescent="0.15">
      <c r="C48" s="50" t="b">
        <f>FALSE()</f>
        <v>0</v>
      </c>
      <c r="D48" s="50" t="b">
        <f>TRUE()</f>
        <v>1</v>
      </c>
      <c r="E48" s="44">
        <v>5714401482055</v>
      </c>
      <c r="F48" s="44" t="s">
        <v>720</v>
      </c>
      <c r="G48" s="74" t="s">
        <v>379</v>
      </c>
      <c r="H48" s="44" t="s">
        <v>720</v>
      </c>
      <c r="I48" s="52" t="b">
        <f>TRUE()</f>
        <v>1</v>
      </c>
      <c r="J48" s="53" t="b">
        <f>TRUE()</f>
        <v>1</v>
      </c>
      <c r="K48" s="44" t="s">
        <v>782</v>
      </c>
      <c r="L48" s="54" t="b">
        <f>FALSE()</f>
        <v>0</v>
      </c>
      <c r="M48" s="55" t="str">
        <f t="shared" si="9"/>
        <v>https://download.lenovo.com/Images/Parts/01YN448/01YN448_A.jpg</v>
      </c>
      <c r="N48" s="55" t="str">
        <f t="shared" si="10"/>
        <v>https://download.lenovo.com/Images/Parts/01YN448/01YN448_B.jpg</v>
      </c>
      <c r="O48" s="56" t="str">
        <f t="shared" si="11"/>
        <v>https://download.lenovo.com/Images/Parts/01YN448/01YN448_details.jpg</v>
      </c>
      <c r="P48" t="str">
        <f t="shared" si="12"/>
        <v/>
      </c>
      <c r="Q48" t="str">
        <f t="shared" si="13"/>
        <v/>
      </c>
      <c r="R48" t="str">
        <f t="shared" si="14"/>
        <v/>
      </c>
      <c r="S48" t="str">
        <f t="shared" si="15"/>
        <v/>
      </c>
      <c r="T48" t="str">
        <f t="shared" si="16"/>
        <v/>
      </c>
      <c r="U48" t="str">
        <f t="shared" si="17"/>
        <v/>
      </c>
      <c r="V48" s="57">
        <f>MATCH(G48,options!$D$1:$D$20,0)</f>
        <v>5</v>
      </c>
    </row>
    <row r="49" spans="3:22" ht="42" x14ac:dyDescent="0.15">
      <c r="C49" s="50" t="b">
        <f>FALSE()</f>
        <v>0</v>
      </c>
      <c r="D49" s="50" t="b">
        <f>FALSE()</f>
        <v>0</v>
      </c>
      <c r="E49" s="44">
        <v>5714401482062</v>
      </c>
      <c r="F49" s="44" t="s">
        <v>721</v>
      </c>
      <c r="G49" s="74" t="s">
        <v>381</v>
      </c>
      <c r="H49" s="44" t="s">
        <v>721</v>
      </c>
      <c r="I49" s="52" t="b">
        <f>TRUE()</f>
        <v>1</v>
      </c>
      <c r="J49" s="53" t="b">
        <f>TRUE()</f>
        <v>1</v>
      </c>
      <c r="K49" s="44" t="s">
        <v>783</v>
      </c>
      <c r="L49" s="54" t="b">
        <f>FALSE()</f>
        <v>0</v>
      </c>
      <c r="M49" s="55" t="str">
        <f t="shared" si="9"/>
        <v>https://download.lenovo.com/Images/Parts/01YN379/01YN379_A.jpg</v>
      </c>
      <c r="N49" s="55" t="str">
        <f t="shared" si="10"/>
        <v>https://download.lenovo.com/Images/Parts/01YN379/01YN379_B.jpg</v>
      </c>
      <c r="O49" s="56" t="str">
        <f t="shared" si="11"/>
        <v>https://download.lenovo.com/Images/Parts/01YN379/01YN379_details.jpg</v>
      </c>
      <c r="P49" t="str">
        <f t="shared" si="12"/>
        <v/>
      </c>
      <c r="Q49" t="str">
        <f t="shared" si="13"/>
        <v/>
      </c>
      <c r="R49" t="str">
        <f t="shared" si="14"/>
        <v/>
      </c>
      <c r="S49" t="str">
        <f t="shared" si="15"/>
        <v/>
      </c>
      <c r="T49" t="str">
        <f t="shared" si="16"/>
        <v/>
      </c>
      <c r="U49" t="str">
        <f t="shared" si="17"/>
        <v/>
      </c>
      <c r="V49" s="57">
        <f>MATCH(G49,options!$D$1:$D$20,0)</f>
        <v>6</v>
      </c>
    </row>
    <row r="50" spans="3:22" ht="42" x14ac:dyDescent="0.15">
      <c r="C50" s="50" t="b">
        <f>FALSE()</f>
        <v>0</v>
      </c>
      <c r="D50" s="50" t="b">
        <f>FALSE()</f>
        <v>0</v>
      </c>
      <c r="E50" s="44">
        <v>5714401482079</v>
      </c>
      <c r="F50" s="44" t="s">
        <v>722</v>
      </c>
      <c r="G50" s="74" t="s">
        <v>383</v>
      </c>
      <c r="H50" s="44" t="s">
        <v>722</v>
      </c>
      <c r="I50" s="52" t="b">
        <f>TRUE()</f>
        <v>1</v>
      </c>
      <c r="J50" s="53" t="b">
        <f>TRUE()</f>
        <v>1</v>
      </c>
      <c r="K50" s="44" t="s">
        <v>784</v>
      </c>
      <c r="L50" s="54" t="b">
        <f>FALSE()</f>
        <v>0</v>
      </c>
      <c r="M50" s="55" t="str">
        <f t="shared" si="9"/>
        <v>https://download.lenovo.com/Images/Parts/01YN346/01YN346_A.jpg</v>
      </c>
      <c r="N50" s="55" t="str">
        <f t="shared" si="10"/>
        <v>https://download.lenovo.com/Images/Parts/01YN346/01YN346_B.jpg</v>
      </c>
      <c r="O50" s="56" t="str">
        <f t="shared" si="11"/>
        <v>https://download.lenovo.com/Images/Parts/01YN346/01YN346_details.jpg</v>
      </c>
      <c r="P50" t="str">
        <f t="shared" si="12"/>
        <v/>
      </c>
      <c r="Q50" t="str">
        <f t="shared" si="13"/>
        <v/>
      </c>
      <c r="R50" t="str">
        <f t="shared" si="14"/>
        <v/>
      </c>
      <c r="S50" t="str">
        <f t="shared" si="15"/>
        <v/>
      </c>
      <c r="T50" t="str">
        <f t="shared" si="16"/>
        <v/>
      </c>
      <c r="U50" t="str">
        <f t="shared" si="17"/>
        <v/>
      </c>
      <c r="V50" s="57">
        <f>MATCH(G50,options!$D$1:$D$20,0)</f>
        <v>7</v>
      </c>
    </row>
    <row r="51" spans="3:22" ht="42" x14ac:dyDescent="0.15">
      <c r="C51" s="50" t="b">
        <f>FALSE()</f>
        <v>0</v>
      </c>
      <c r="D51" s="50" t="b">
        <f>FALSE()</f>
        <v>0</v>
      </c>
      <c r="E51" s="44">
        <v>5714401482086</v>
      </c>
      <c r="F51" s="44" t="s">
        <v>723</v>
      </c>
      <c r="G51" s="74" t="s">
        <v>385</v>
      </c>
      <c r="H51" s="44" t="s">
        <v>723</v>
      </c>
      <c r="I51" s="52" t="b">
        <f>TRUE()</f>
        <v>1</v>
      </c>
      <c r="J51" s="53" t="b">
        <f>TRUE()</f>
        <v>1</v>
      </c>
      <c r="K51" s="44" t="s">
        <v>785</v>
      </c>
      <c r="L51" s="54" t="b">
        <f>FALSE()</f>
        <v>0</v>
      </c>
      <c r="M51" s="55" t="str">
        <f t="shared" si="9"/>
        <v>https://download.lenovo.com/Images/Parts/01YN427/01YN427_A.jpg</v>
      </c>
      <c r="N51" s="55" t="str">
        <f t="shared" si="10"/>
        <v>https://download.lenovo.com/Images/Parts/01YN427/01YN427_B.jpg</v>
      </c>
      <c r="O51" s="56" t="str">
        <f t="shared" si="11"/>
        <v>https://download.lenovo.com/Images/Parts/01YN427/01YN427_details.jpg</v>
      </c>
      <c r="P51" t="str">
        <f t="shared" si="12"/>
        <v/>
      </c>
      <c r="Q51" t="str">
        <f t="shared" si="13"/>
        <v/>
      </c>
      <c r="R51" t="str">
        <f t="shared" si="14"/>
        <v/>
      </c>
      <c r="S51" t="str">
        <f t="shared" si="15"/>
        <v/>
      </c>
      <c r="T51" t="str">
        <f t="shared" si="16"/>
        <v/>
      </c>
      <c r="U51" t="str">
        <f t="shared" si="17"/>
        <v/>
      </c>
      <c r="V51" s="57">
        <f>MATCH(G51,options!$D$1:$D$20,0)</f>
        <v>8</v>
      </c>
    </row>
    <row r="52" spans="3:22" ht="42" x14ac:dyDescent="0.15">
      <c r="C52" s="50" t="b">
        <f>FALSE()</f>
        <v>0</v>
      </c>
      <c r="D52" s="50" t="b">
        <f>FALSE()</f>
        <v>0</v>
      </c>
      <c r="E52" s="44">
        <v>5714401482093</v>
      </c>
      <c r="F52" s="44" t="s">
        <v>724</v>
      </c>
      <c r="G52" s="74" t="s">
        <v>386</v>
      </c>
      <c r="H52" s="44" t="s">
        <v>724</v>
      </c>
      <c r="I52" s="52" t="b">
        <f>TRUE()</f>
        <v>1</v>
      </c>
      <c r="J52" s="53" t="b">
        <f>TRUE()</f>
        <v>1</v>
      </c>
      <c r="K52" s="44" t="s">
        <v>786</v>
      </c>
      <c r="L52" s="54" t="b">
        <f>FALSE()</f>
        <v>0</v>
      </c>
      <c r="M52" s="55" t="str">
        <f t="shared" si="9"/>
        <v>https://download.lenovo.com/Images/Parts/01EN984/01EN984_A.jpg</v>
      </c>
      <c r="N52" s="55" t="str">
        <f t="shared" si="10"/>
        <v>https://download.lenovo.com/Images/Parts/01EN984/01EN984_B.jpg</v>
      </c>
      <c r="O52" s="56" t="str">
        <f t="shared" si="11"/>
        <v>https://download.lenovo.com/Images/Parts/01EN984/01EN984_details.jpg</v>
      </c>
      <c r="P52" t="str">
        <f t="shared" si="12"/>
        <v/>
      </c>
      <c r="Q52" t="str">
        <f t="shared" si="13"/>
        <v/>
      </c>
      <c r="R52" t="str">
        <f t="shared" si="14"/>
        <v/>
      </c>
      <c r="S52" t="str">
        <f t="shared" si="15"/>
        <v/>
      </c>
      <c r="T52" t="str">
        <f t="shared" si="16"/>
        <v/>
      </c>
      <c r="U52" t="str">
        <f t="shared" si="17"/>
        <v/>
      </c>
      <c r="V52" s="57">
        <f>MATCH(G52,options!$D$1:$D$20,0)</f>
        <v>20</v>
      </c>
    </row>
    <row r="53" spans="3:22" ht="42" x14ac:dyDescent="0.15">
      <c r="C53" s="50" t="b">
        <f>FALSE()</f>
        <v>0</v>
      </c>
      <c r="D53" s="50" t="b">
        <f>FALSE()</f>
        <v>0</v>
      </c>
      <c r="E53" s="44">
        <v>5714401482109</v>
      </c>
      <c r="F53" s="44" t="s">
        <v>725</v>
      </c>
      <c r="G53" s="74" t="s">
        <v>388</v>
      </c>
      <c r="H53" s="44" t="s">
        <v>725</v>
      </c>
      <c r="I53" s="52" t="b">
        <f>TRUE()</f>
        <v>1</v>
      </c>
      <c r="J53" s="53" t="b">
        <f>TRUE()</f>
        <v>1</v>
      </c>
      <c r="K53" s="44" t="s">
        <v>787</v>
      </c>
      <c r="L53" s="54" t="b">
        <f>FALSE()</f>
        <v>0</v>
      </c>
      <c r="M53" s="55" t="str">
        <f t="shared" si="9"/>
        <v>https://download.lenovo.com/Images/Parts/01YN389/01YN389_A.jpg</v>
      </c>
      <c r="N53" s="55" t="str">
        <f t="shared" si="10"/>
        <v>https://download.lenovo.com/Images/Parts/01YN389/01YN389_B.jpg</v>
      </c>
      <c r="O53" s="56" t="str">
        <f t="shared" si="11"/>
        <v>https://download.lenovo.com/Images/Parts/01YN389/01YN389_details.jpg</v>
      </c>
      <c r="P53" t="str">
        <f t="shared" si="12"/>
        <v/>
      </c>
      <c r="Q53" t="str">
        <f t="shared" si="13"/>
        <v/>
      </c>
      <c r="R53" t="str">
        <f t="shared" si="14"/>
        <v/>
      </c>
      <c r="S53" t="str">
        <f t="shared" si="15"/>
        <v/>
      </c>
      <c r="T53" t="str">
        <f t="shared" si="16"/>
        <v/>
      </c>
      <c r="U53" t="str">
        <f t="shared" si="17"/>
        <v/>
      </c>
      <c r="V53" s="57">
        <f>MATCH(G53,options!$D$1:$D$20,0)</f>
        <v>9</v>
      </c>
    </row>
    <row r="54" spans="3:22" ht="42" x14ac:dyDescent="0.15">
      <c r="C54" s="50" t="b">
        <f>FALSE()</f>
        <v>0</v>
      </c>
      <c r="D54" s="50" t="b">
        <f>FALSE()</f>
        <v>0</v>
      </c>
      <c r="E54" s="44">
        <v>5714401482116</v>
      </c>
      <c r="F54" s="44" t="s">
        <v>726</v>
      </c>
      <c r="G54" s="74" t="s">
        <v>390</v>
      </c>
      <c r="H54" s="44" t="s">
        <v>726</v>
      </c>
      <c r="I54" s="52" t="b">
        <f>TRUE()</f>
        <v>1</v>
      </c>
      <c r="J54" s="53" t="b">
        <f>TRUE()</f>
        <v>1</v>
      </c>
      <c r="K54" s="44" t="s">
        <v>788</v>
      </c>
      <c r="L54" s="54" t="b">
        <f>FALSE()</f>
        <v>0</v>
      </c>
      <c r="M54" s="55" t="str">
        <f t="shared" si="9"/>
        <v>https://download.lenovo.com/Images/Parts/01YN435/01YN435_A.jpg</v>
      </c>
      <c r="N54" s="55" t="str">
        <f t="shared" si="10"/>
        <v>https://download.lenovo.com/Images/Parts/01YN435/01YN435_B.jpg</v>
      </c>
      <c r="O54" s="56" t="str">
        <f t="shared" si="11"/>
        <v>https://download.lenovo.com/Images/Parts/01YN435/01YN435_details.jpg</v>
      </c>
      <c r="P54" t="str">
        <f t="shared" si="12"/>
        <v/>
      </c>
      <c r="Q54" t="str">
        <f t="shared" si="13"/>
        <v/>
      </c>
      <c r="R54" t="str">
        <f t="shared" si="14"/>
        <v/>
      </c>
      <c r="S54" t="str">
        <f t="shared" si="15"/>
        <v/>
      </c>
      <c r="T54" t="str">
        <f t="shared" si="16"/>
        <v/>
      </c>
      <c r="U54" t="str">
        <f t="shared" si="17"/>
        <v/>
      </c>
      <c r="V54" s="57">
        <f>MATCH(G54,options!$D$1:$D$20,0)</f>
        <v>19</v>
      </c>
    </row>
    <row r="55" spans="3:22" ht="42" x14ac:dyDescent="0.15">
      <c r="C55" s="50" t="b">
        <f>FALSE()</f>
        <v>0</v>
      </c>
      <c r="D55" s="50" t="b">
        <f>FALSE()</f>
        <v>0</v>
      </c>
      <c r="E55" s="44">
        <v>5714401482123</v>
      </c>
      <c r="F55" s="44" t="s">
        <v>727</v>
      </c>
      <c r="G55" s="74" t="s">
        <v>391</v>
      </c>
      <c r="H55" s="44" t="s">
        <v>727</v>
      </c>
      <c r="I55" s="52" t="b">
        <f>TRUE()</f>
        <v>1</v>
      </c>
      <c r="J55" s="53" t="b">
        <f>TRUE()</f>
        <v>1</v>
      </c>
      <c r="K55" s="66"/>
      <c r="L55" s="54" t="b">
        <f>FALSE()</f>
        <v>0</v>
      </c>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f>MATCH(G55,options!$D$1:$D$20,0)</f>
        <v>10</v>
      </c>
    </row>
    <row r="56" spans="3:22" ht="42" x14ac:dyDescent="0.15">
      <c r="C56" s="50" t="b">
        <f>FALSE()</f>
        <v>0</v>
      </c>
      <c r="D56" s="50" t="b">
        <f>FALSE()</f>
        <v>0</v>
      </c>
      <c r="E56" s="44">
        <v>5714401482130</v>
      </c>
      <c r="F56" s="44" t="s">
        <v>728</v>
      </c>
      <c r="G56" s="74" t="s">
        <v>393</v>
      </c>
      <c r="H56" s="44" t="s">
        <v>728</v>
      </c>
      <c r="I56" s="52" t="b">
        <f>TRUE()</f>
        <v>1</v>
      </c>
      <c r="J56" s="53" t="b">
        <f>TRUE()</f>
        <v>1</v>
      </c>
      <c r="K56" s="44" t="s">
        <v>789</v>
      </c>
      <c r="L56" s="54" t="b">
        <f>FALSE()</f>
        <v>0</v>
      </c>
      <c r="M56" s="55" t="str">
        <f t="shared" si="9"/>
        <v>https://download.lenovo.com/Images/Parts/01YN360/01YN360_A.jpg</v>
      </c>
      <c r="N56" s="55" t="str">
        <f t="shared" si="10"/>
        <v>https://download.lenovo.com/Images/Parts/01YN360/01YN360_B.jpg</v>
      </c>
      <c r="O56" s="56" t="str">
        <f t="shared" si="11"/>
        <v>https://download.lenovo.com/Images/Parts/01YN360/01YN360_details.jpg</v>
      </c>
      <c r="P56" t="str">
        <f t="shared" si="12"/>
        <v/>
      </c>
      <c r="Q56" t="str">
        <f t="shared" si="13"/>
        <v/>
      </c>
      <c r="R56" t="str">
        <f t="shared" si="14"/>
        <v/>
      </c>
      <c r="S56" t="str">
        <f t="shared" si="15"/>
        <v/>
      </c>
      <c r="T56" t="str">
        <f t="shared" si="16"/>
        <v/>
      </c>
      <c r="U56" t="str">
        <f t="shared" si="17"/>
        <v/>
      </c>
      <c r="V56" s="57">
        <f>MATCH(G56,options!$D$1:$D$20,0)</f>
        <v>11</v>
      </c>
    </row>
    <row r="57" spans="3:22" ht="42" x14ac:dyDescent="0.15">
      <c r="C57" s="50" t="b">
        <f>FALSE()</f>
        <v>0</v>
      </c>
      <c r="D57" s="50" t="b">
        <f>FALSE()</f>
        <v>0</v>
      </c>
      <c r="E57" s="44">
        <v>5714401482147</v>
      </c>
      <c r="F57" s="44" t="s">
        <v>729</v>
      </c>
      <c r="G57" s="74" t="s">
        <v>394</v>
      </c>
      <c r="H57" s="44" t="s">
        <v>729</v>
      </c>
      <c r="I57" s="52" t="b">
        <f>TRUE()</f>
        <v>1</v>
      </c>
      <c r="J57" s="53" t="b">
        <f>TRUE()</f>
        <v>1</v>
      </c>
      <c r="K57" s="66"/>
      <c r="L57" s="54" t="b">
        <f>FALSE()</f>
        <v>0</v>
      </c>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f>MATCH(G57,options!$D$1:$D$20,0)</f>
        <v>12</v>
      </c>
    </row>
    <row r="58" spans="3:22" ht="42" x14ac:dyDescent="0.15">
      <c r="C58" s="50" t="b">
        <f>FALSE()</f>
        <v>0</v>
      </c>
      <c r="D58" s="50" t="b">
        <f>FALSE()</f>
        <v>0</v>
      </c>
      <c r="E58" s="44">
        <v>5714401482154</v>
      </c>
      <c r="F58" s="44" t="s">
        <v>730</v>
      </c>
      <c r="G58" s="74" t="s">
        <v>396</v>
      </c>
      <c r="H58" s="44" t="s">
        <v>730</v>
      </c>
      <c r="I58" s="52" t="b">
        <f>TRUE()</f>
        <v>1</v>
      </c>
      <c r="J58" s="53" t="b">
        <f>TRUE()</f>
        <v>1</v>
      </c>
      <c r="K58" s="44" t="s">
        <v>790</v>
      </c>
      <c r="L58" s="54" t="b">
        <f>FALSE()</f>
        <v>0</v>
      </c>
      <c r="M58" s="55" t="str">
        <f t="shared" si="9"/>
        <v>https://download.lenovo.com/Images/Parts/01YN441/01YN441_A.jpg</v>
      </c>
      <c r="N58" s="55" t="str">
        <f t="shared" si="10"/>
        <v>https://download.lenovo.com/Images/Parts/01YN441/01YN441_B.jpg</v>
      </c>
      <c r="O58" s="56" t="str">
        <f t="shared" si="11"/>
        <v>https://download.lenovo.com/Images/Parts/01YN441/01YN441_details.jpg</v>
      </c>
      <c r="P58" t="str">
        <f t="shared" si="12"/>
        <v/>
      </c>
      <c r="Q58" t="str">
        <f t="shared" si="13"/>
        <v/>
      </c>
      <c r="R58" t="str">
        <f t="shared" si="14"/>
        <v/>
      </c>
      <c r="S58" t="str">
        <f t="shared" si="15"/>
        <v/>
      </c>
      <c r="T58" t="str">
        <f t="shared" si="16"/>
        <v/>
      </c>
      <c r="U58" t="str">
        <f t="shared" si="17"/>
        <v/>
      </c>
      <c r="V58" s="57">
        <f>MATCH(G58,options!$D$1:$D$20,0)</f>
        <v>13</v>
      </c>
    </row>
    <row r="59" spans="3:22" ht="42" x14ac:dyDescent="0.15">
      <c r="C59" s="50" t="b">
        <f>FALSE()</f>
        <v>0</v>
      </c>
      <c r="D59" s="50" t="b">
        <f>FALSE()</f>
        <v>0</v>
      </c>
      <c r="E59" s="44">
        <v>5714401482161</v>
      </c>
      <c r="F59" s="44" t="s">
        <v>731</v>
      </c>
      <c r="G59" s="74" t="s">
        <v>397</v>
      </c>
      <c r="H59" s="44" t="s">
        <v>731</v>
      </c>
      <c r="I59" s="52" t="b">
        <f>TRUE()</f>
        <v>1</v>
      </c>
      <c r="J59" s="53" t="b">
        <f>TRUE()</f>
        <v>1</v>
      </c>
      <c r="K59" s="44" t="s">
        <v>791</v>
      </c>
      <c r="L59" s="54" t="b">
        <f>FALSE()</f>
        <v>0</v>
      </c>
      <c r="M59" s="55" t="str">
        <f t="shared" si="9"/>
        <v>https://download.lenovo.com/Images/Parts/01YN365/01YN365_A.jpg</v>
      </c>
      <c r="N59" s="55" t="str">
        <f t="shared" si="10"/>
        <v>https://download.lenovo.com/Images/Parts/01YN365/01YN365_B.jpg</v>
      </c>
      <c r="O59" s="56" t="str">
        <f t="shared" si="11"/>
        <v>https://download.lenovo.com/Images/Parts/01YN365/01YN365_details.jpg</v>
      </c>
      <c r="P59" t="str">
        <f t="shared" si="12"/>
        <v/>
      </c>
      <c r="Q59" t="str">
        <f t="shared" si="13"/>
        <v/>
      </c>
      <c r="R59" t="str">
        <f t="shared" si="14"/>
        <v/>
      </c>
      <c r="S59" t="str">
        <f t="shared" si="15"/>
        <v/>
      </c>
      <c r="T59" t="str">
        <f t="shared" si="16"/>
        <v/>
      </c>
      <c r="U59" t="str">
        <f t="shared" si="17"/>
        <v/>
      </c>
      <c r="V59" s="57">
        <f>MATCH(G59,options!$D$1:$D$20,0)</f>
        <v>14</v>
      </c>
    </row>
    <row r="60" spans="3:22" ht="42" x14ac:dyDescent="0.15">
      <c r="C60" s="50" t="b">
        <f>FALSE()</f>
        <v>0</v>
      </c>
      <c r="D60" s="50" t="b">
        <f>FALSE()</f>
        <v>0</v>
      </c>
      <c r="E60" s="44">
        <v>5714401482178</v>
      </c>
      <c r="F60" s="44" t="s">
        <v>732</v>
      </c>
      <c r="G60" s="74" t="s">
        <v>400</v>
      </c>
      <c r="H60" s="44" t="s">
        <v>732</v>
      </c>
      <c r="I60" s="52" t="b">
        <f>TRUE()</f>
        <v>1</v>
      </c>
      <c r="J60" s="53" t="b">
        <f>TRUE()</f>
        <v>1</v>
      </c>
      <c r="K60" s="44" t="s">
        <v>792</v>
      </c>
      <c r="L60" s="54" t="b">
        <f>FALSE()</f>
        <v>0</v>
      </c>
      <c r="M60" s="55" t="str">
        <f t="shared" si="9"/>
        <v>https://download.lenovo.com/Images/Parts/01YN366/01YN366_A.jpg</v>
      </c>
      <c r="N60" s="55" t="str">
        <f t="shared" si="10"/>
        <v>https://download.lenovo.com/Images/Parts/01YN366/01YN366_B.jpg</v>
      </c>
      <c r="O60" s="56" t="str">
        <f t="shared" si="11"/>
        <v>https://download.lenovo.com/Images/Parts/01YN366/01YN366_details.jpg</v>
      </c>
      <c r="P60" t="str">
        <f t="shared" si="12"/>
        <v/>
      </c>
      <c r="Q60" t="str">
        <f t="shared" si="13"/>
        <v/>
      </c>
      <c r="R60" t="str">
        <f t="shared" si="14"/>
        <v/>
      </c>
      <c r="S60" t="str">
        <f t="shared" si="15"/>
        <v/>
      </c>
      <c r="T60" t="str">
        <f t="shared" si="16"/>
        <v/>
      </c>
      <c r="U60" t="str">
        <f t="shared" si="17"/>
        <v/>
      </c>
      <c r="V60" s="57">
        <f>MATCH(G60,options!$D$1:$D$20,0)</f>
        <v>15</v>
      </c>
    </row>
    <row r="61" spans="3:22" ht="42" x14ac:dyDescent="0.15">
      <c r="C61" s="50" t="b">
        <f>FALSE()</f>
        <v>0</v>
      </c>
      <c r="D61" s="50" t="b">
        <f>FALSE()</f>
        <v>0</v>
      </c>
      <c r="E61" s="44">
        <v>5714401482185</v>
      </c>
      <c r="F61" s="44" t="s">
        <v>733</v>
      </c>
      <c r="G61" s="74" t="s">
        <v>401</v>
      </c>
      <c r="H61" s="44" t="s">
        <v>733</v>
      </c>
      <c r="I61" s="52" t="b">
        <f>TRUE()</f>
        <v>1</v>
      </c>
      <c r="J61" s="53" t="b">
        <f>TRUE()</f>
        <v>1</v>
      </c>
      <c r="K61" s="44" t="s">
        <v>793</v>
      </c>
      <c r="L61" s="54" t="b">
        <f>FALSE()</f>
        <v>0</v>
      </c>
      <c r="M61" s="55" t="str">
        <f t="shared" si="9"/>
        <v>https://download.lenovo.com/Images/Parts/01YN449/01YN449_A.jpg</v>
      </c>
      <c r="N61" s="55" t="str">
        <f t="shared" si="10"/>
        <v>https://download.lenovo.com/Images/Parts/01YN449/01YN449_B.jpg</v>
      </c>
      <c r="O61" s="56" t="str">
        <f t="shared" si="11"/>
        <v>https://download.lenovo.com/Images/Parts/01YN449/01YN449_details.jpg</v>
      </c>
      <c r="P61" t="str">
        <f t="shared" si="12"/>
        <v/>
      </c>
      <c r="Q61" t="str">
        <f t="shared" si="13"/>
        <v/>
      </c>
      <c r="R61" t="str">
        <f t="shared" si="14"/>
        <v/>
      </c>
      <c r="S61" t="str">
        <f t="shared" si="15"/>
        <v/>
      </c>
      <c r="T61" t="str">
        <f t="shared" si="16"/>
        <v/>
      </c>
      <c r="U61" t="str">
        <f t="shared" si="17"/>
        <v/>
      </c>
      <c r="V61" s="57">
        <f>MATCH(G61,options!$D$1:$D$20,0)</f>
        <v>16</v>
      </c>
    </row>
    <row r="62" spans="3:22" ht="42" x14ac:dyDescent="0.15">
      <c r="C62" s="50" t="b">
        <f>FALSE()</f>
        <v>0</v>
      </c>
      <c r="D62" s="50" t="b">
        <f>FALSE()</f>
        <v>0</v>
      </c>
      <c r="E62" s="44">
        <v>5714401482192</v>
      </c>
      <c r="F62" s="44" t="s">
        <v>734</v>
      </c>
      <c r="G62" s="74" t="s">
        <v>402</v>
      </c>
      <c r="H62" s="44" t="s">
        <v>734</v>
      </c>
      <c r="I62" s="52" t="b">
        <f>TRUE()</f>
        <v>1</v>
      </c>
      <c r="J62" s="53" t="b">
        <f>TRUE()</f>
        <v>1</v>
      </c>
      <c r="K62" s="44" t="s">
        <v>794</v>
      </c>
      <c r="L62" s="54" t="b">
        <f>FALSE()</f>
        <v>0</v>
      </c>
      <c r="M62" s="55" t="str">
        <f t="shared" si="9"/>
        <v>https://download.lenovo.com/Images/Parts/01YN402/01YN402_A.jpg</v>
      </c>
      <c r="N62" s="55" t="str">
        <f t="shared" si="10"/>
        <v>https://download.lenovo.com/Images/Parts/01YN402/01YN402_B.jpg</v>
      </c>
      <c r="O62" s="56" t="str">
        <f t="shared" si="11"/>
        <v>https://download.lenovo.com/Images/Parts/01YN402/01YN402_details.jpg</v>
      </c>
      <c r="P62" t="str">
        <f t="shared" si="12"/>
        <v/>
      </c>
      <c r="Q62" t="str">
        <f t="shared" si="13"/>
        <v/>
      </c>
      <c r="R62" t="str">
        <f t="shared" si="14"/>
        <v/>
      </c>
      <c r="S62" t="str">
        <f t="shared" si="15"/>
        <v/>
      </c>
      <c r="T62" t="str">
        <f t="shared" si="16"/>
        <v/>
      </c>
      <c r="U62" t="str">
        <f t="shared" si="17"/>
        <v/>
      </c>
      <c r="V62" s="57">
        <f>MATCH(G62,options!$D$1:$D$20,0)</f>
        <v>17</v>
      </c>
    </row>
    <row r="63" spans="3:22" ht="42" x14ac:dyDescent="0.15">
      <c r="C63" s="50" t="b">
        <f>TRUE()</f>
        <v>1</v>
      </c>
      <c r="D63" s="50" t="b">
        <f>FALSE()</f>
        <v>0</v>
      </c>
      <c r="E63" s="44">
        <v>5714401482208</v>
      </c>
      <c r="F63" s="44" t="s">
        <v>735</v>
      </c>
      <c r="G63" s="74" t="s">
        <v>404</v>
      </c>
      <c r="H63" s="44" t="s">
        <v>735</v>
      </c>
      <c r="I63" s="52" t="b">
        <f>TRUE()</f>
        <v>1</v>
      </c>
      <c r="J63" s="53" t="b">
        <f>TRUE()</f>
        <v>1</v>
      </c>
      <c r="K63" s="44" t="s">
        <v>795</v>
      </c>
      <c r="L63" s="54" t="b">
        <f>FALSE()</f>
        <v>0</v>
      </c>
      <c r="M63" s="55" t="str">
        <f t="shared" si="9"/>
        <v>https://download.lenovo.com/Images/Parts/01YN340/01YN340_A.jpg</v>
      </c>
      <c r="N63" s="55" t="str">
        <f t="shared" si="10"/>
        <v>https://download.lenovo.com/Images/Parts/01YN340/01YN340_B.jpg</v>
      </c>
      <c r="O63" s="56" t="str">
        <f t="shared" si="11"/>
        <v>https://download.lenovo.com/Images/Parts/01YN340/01YN340_details.jpg</v>
      </c>
      <c r="P63" t="str">
        <f t="shared" si="12"/>
        <v/>
      </c>
      <c r="Q63" t="str">
        <f t="shared" si="13"/>
        <v/>
      </c>
      <c r="R63" t="str">
        <f t="shared" si="14"/>
        <v/>
      </c>
      <c r="S63" t="str">
        <f t="shared" si="15"/>
        <v/>
      </c>
      <c r="T63" t="str">
        <f t="shared" si="16"/>
        <v/>
      </c>
      <c r="U63" t="str">
        <f t="shared" si="17"/>
        <v/>
      </c>
      <c r="V63" s="57">
        <f>MATCH(G63,options!$D$1:$D$20,0)</f>
        <v>18</v>
      </c>
    </row>
    <row r="64" spans="3:22" ht="56" x14ac:dyDescent="0.15">
      <c r="C64" s="50" t="b">
        <f>FALSE()</f>
        <v>0</v>
      </c>
      <c r="D64" s="50" t="b">
        <f>TRUE()</f>
        <v>1</v>
      </c>
      <c r="E64" s="44">
        <v>5714401483014</v>
      </c>
      <c r="F64" s="44" t="s">
        <v>736</v>
      </c>
      <c r="G64" s="74" t="s">
        <v>370</v>
      </c>
      <c r="H64" s="44" t="s">
        <v>736</v>
      </c>
      <c r="I64" s="52" t="b">
        <f>TRUE()</f>
        <v>1</v>
      </c>
      <c r="J64" s="50" t="b">
        <f>FALSE()</f>
        <v>0</v>
      </c>
      <c r="K64" s="44" t="s">
        <v>778</v>
      </c>
      <c r="L64" s="54" t="b">
        <f>FALSE()</f>
        <v>0</v>
      </c>
      <c r="M64" s="55" t="str">
        <f t="shared" si="9"/>
        <v>https://download.lenovo.com/Images/Parts/01YN352/01YN352_A.jpg</v>
      </c>
      <c r="N64" s="55" t="str">
        <f t="shared" si="10"/>
        <v>https://download.lenovo.com/Images/Parts/01YN352/01YN352_B.jpg</v>
      </c>
      <c r="O64" s="56" t="str">
        <f t="shared" si="11"/>
        <v>https://download.lenovo.com/Images/Parts/01YN352/01YN352_details.jpg</v>
      </c>
      <c r="P64" t="str">
        <f t="shared" si="12"/>
        <v/>
      </c>
      <c r="Q64" t="str">
        <f t="shared" si="13"/>
        <v/>
      </c>
      <c r="R64" t="str">
        <f t="shared" si="14"/>
        <v/>
      </c>
      <c r="S64" t="str">
        <f t="shared" si="15"/>
        <v/>
      </c>
      <c r="T64" t="str">
        <f t="shared" si="16"/>
        <v/>
      </c>
      <c r="U64" t="str">
        <f t="shared" si="17"/>
        <v/>
      </c>
      <c r="V64" s="57">
        <f>MATCH(G64,options!$D$1:$D$20,0)</f>
        <v>1</v>
      </c>
    </row>
    <row r="65" spans="3:22" ht="56" x14ac:dyDescent="0.15">
      <c r="C65" s="50" t="b">
        <f>FALSE()</f>
        <v>0</v>
      </c>
      <c r="D65" s="50" t="b">
        <f>TRUE()</f>
        <v>1</v>
      </c>
      <c r="E65" s="44">
        <v>5714401483021</v>
      </c>
      <c r="F65" s="44" t="s">
        <v>737</v>
      </c>
      <c r="G65" s="74" t="s">
        <v>372</v>
      </c>
      <c r="H65" s="44" t="s">
        <v>737</v>
      </c>
      <c r="I65" s="52" t="b">
        <f>TRUE()</f>
        <v>1</v>
      </c>
      <c r="J65" s="50" t="b">
        <f>FALSE()</f>
        <v>0</v>
      </c>
      <c r="K65" s="44" t="s">
        <v>796</v>
      </c>
      <c r="L65" s="54" t="b">
        <f>FALSE()</f>
        <v>0</v>
      </c>
      <c r="M65" s="55" t="str">
        <f t="shared" si="9"/>
        <v>https://download.lenovo.com/Images/Parts/01YN391/01YN391_A.jpg</v>
      </c>
      <c r="N65" s="55" t="str">
        <f t="shared" si="10"/>
        <v>https://download.lenovo.com/Images/Parts/01YN391/01YN391_B.jpg</v>
      </c>
      <c r="O65" s="56" t="str">
        <f t="shared" si="11"/>
        <v>https://download.lenovo.com/Images/Parts/01YN391/01YN391_details.jpg</v>
      </c>
      <c r="P65" t="str">
        <f t="shared" si="12"/>
        <v/>
      </c>
      <c r="Q65" t="str">
        <f t="shared" si="13"/>
        <v/>
      </c>
      <c r="R65" t="str">
        <f t="shared" si="14"/>
        <v/>
      </c>
      <c r="S65" t="str">
        <f t="shared" si="15"/>
        <v/>
      </c>
      <c r="T65" t="str">
        <f t="shared" si="16"/>
        <v/>
      </c>
      <c r="U65" t="str">
        <f t="shared" si="17"/>
        <v/>
      </c>
      <c r="V65" s="57">
        <f>MATCH(G65,options!$D$1:$D$20,0)</f>
        <v>2</v>
      </c>
    </row>
    <row r="66" spans="3:22" ht="56" x14ac:dyDescent="0.15">
      <c r="C66" s="50" t="b">
        <f>FALSE()</f>
        <v>0</v>
      </c>
      <c r="D66" s="50" t="b">
        <f>TRUE()</f>
        <v>1</v>
      </c>
      <c r="E66" s="44">
        <v>5714401483038</v>
      </c>
      <c r="F66" s="44" t="s">
        <v>738</v>
      </c>
      <c r="G66" s="74" t="s">
        <v>375</v>
      </c>
      <c r="H66" s="44" t="s">
        <v>738</v>
      </c>
      <c r="I66" s="52" t="b">
        <f>TRUE()</f>
        <v>1</v>
      </c>
      <c r="J66" s="50" t="b">
        <f>FALSE()</f>
        <v>0</v>
      </c>
      <c r="K66" s="44" t="s">
        <v>797</v>
      </c>
      <c r="L66" s="54" t="b">
        <f>FALSE()</f>
        <v>0</v>
      </c>
      <c r="M66" s="55" t="str">
        <f t="shared" si="9"/>
        <v>https://download.lenovo.com/Images/Parts/01YN397/01YN397_A.jpg</v>
      </c>
      <c r="N66" s="55" t="str">
        <f t="shared" si="10"/>
        <v>https://download.lenovo.com/Images/Parts/01YN397/01YN397_B.jpg</v>
      </c>
      <c r="O66" s="56" t="str">
        <f t="shared" si="11"/>
        <v>https://download.lenovo.com/Images/Parts/01YN397/01YN397_details.jpg</v>
      </c>
      <c r="P66" t="str">
        <f t="shared" si="12"/>
        <v/>
      </c>
      <c r="Q66" t="str">
        <f t="shared" si="13"/>
        <v/>
      </c>
      <c r="R66" t="str">
        <f t="shared" si="14"/>
        <v/>
      </c>
      <c r="S66" t="str">
        <f t="shared" si="15"/>
        <v/>
      </c>
      <c r="T66" t="str">
        <f t="shared" si="16"/>
        <v/>
      </c>
      <c r="U66" t="str">
        <f t="shared" si="17"/>
        <v/>
      </c>
      <c r="V66" s="57">
        <f>MATCH(G66,options!$D$1:$D$20,0)</f>
        <v>3</v>
      </c>
    </row>
    <row r="67" spans="3:22" ht="56" x14ac:dyDescent="0.15">
      <c r="C67" s="50" t="b">
        <f>FALSE()</f>
        <v>0</v>
      </c>
      <c r="D67" s="50" t="b">
        <f>TRUE()</f>
        <v>1</v>
      </c>
      <c r="E67" s="44">
        <v>5714401483045</v>
      </c>
      <c r="F67" s="44" t="s">
        <v>739</v>
      </c>
      <c r="G67" s="74" t="s">
        <v>377</v>
      </c>
      <c r="H67" s="44" t="s">
        <v>739</v>
      </c>
      <c r="I67" s="52" t="b">
        <f>TRUE()</f>
        <v>1</v>
      </c>
      <c r="J67" s="50" t="b">
        <f>FALSE()</f>
        <v>0</v>
      </c>
      <c r="K67" s="44" t="s">
        <v>798</v>
      </c>
      <c r="L67" s="54" t="b">
        <f>FALSE()</f>
        <v>0</v>
      </c>
      <c r="M67" s="55" t="str">
        <f t="shared" si="9"/>
        <v>https://download.lenovo.com/Images/Parts/01YN390/01YN390_A.jpg</v>
      </c>
      <c r="N67" s="55" t="str">
        <f t="shared" si="10"/>
        <v>https://download.lenovo.com/Images/Parts/01YN390/01YN390_B.jpg</v>
      </c>
      <c r="O67" s="56" t="str">
        <f t="shared" si="11"/>
        <v>https://download.lenovo.com/Images/Parts/01YN390/01YN390_details.jpg</v>
      </c>
      <c r="P67" t="str">
        <f t="shared" si="12"/>
        <v/>
      </c>
      <c r="Q67" t="str">
        <f t="shared" si="13"/>
        <v/>
      </c>
      <c r="R67" t="str">
        <f t="shared" si="14"/>
        <v/>
      </c>
      <c r="S67" t="str">
        <f t="shared" si="15"/>
        <v/>
      </c>
      <c r="T67" t="str">
        <f t="shared" si="16"/>
        <v/>
      </c>
      <c r="U67" t="str">
        <f t="shared" si="17"/>
        <v/>
      </c>
      <c r="V67" s="57">
        <f>MATCH(G67,options!$D$1:$D$20,0)</f>
        <v>4</v>
      </c>
    </row>
    <row r="68" spans="3:22" ht="56" x14ac:dyDescent="0.15">
      <c r="C68" s="50" t="b">
        <f>FALSE()</f>
        <v>0</v>
      </c>
      <c r="D68" s="50" t="b">
        <f>TRUE()</f>
        <v>1</v>
      </c>
      <c r="E68" s="44">
        <v>5714401483052</v>
      </c>
      <c r="F68" s="44" t="s">
        <v>740</v>
      </c>
      <c r="G68" s="74" t="s">
        <v>379</v>
      </c>
      <c r="H68" s="44" t="s">
        <v>740</v>
      </c>
      <c r="I68" s="52" t="b">
        <f>TRUE()</f>
        <v>1</v>
      </c>
      <c r="J68" s="50" t="b">
        <f>FALSE()</f>
        <v>0</v>
      </c>
      <c r="K68" s="44" t="s">
        <v>799</v>
      </c>
      <c r="L68" s="54" t="b">
        <f>FALSE()</f>
        <v>0</v>
      </c>
      <c r="M68" s="55" t="str">
        <f t="shared" ref="M68:M99" si="18">IF(ISBLANK(K68),"",IF(L68, "https://raw.githubusercontent.com/PatrickVibild/TellusAmazonPictures/master/pictures/"&amp;K68&amp;"/1.jpg","https://download.lenovo.com/Images/Parts/"&amp;K68&amp;"/"&amp;K68&amp;"_A.jpg"))</f>
        <v>https://download.lenovo.com/Images/Parts/01YP508/01YP508_A.jpg</v>
      </c>
      <c r="N68" s="55" t="str">
        <f t="shared" ref="N68:N103" si="19">IF(ISBLANK(K68),"",IF(L68, "https://raw.githubusercontent.com/PatrickVibild/TellusAmazonPictures/master/pictures/"&amp;K68&amp;"/2.jpg","https://download.lenovo.com/Images/Parts/"&amp;K68&amp;"/"&amp;K68&amp;"_B.jpg"))</f>
        <v>https://download.lenovo.com/Images/Parts/01YP508/01YP508_B.jpg</v>
      </c>
      <c r="O68" s="56"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f>MATCH(G68,options!$D$1:$D$20,0)</f>
        <v>5</v>
      </c>
    </row>
    <row r="69" spans="3:22" ht="56" x14ac:dyDescent="0.15">
      <c r="C69" s="50" t="b">
        <f>FALSE()</f>
        <v>0</v>
      </c>
      <c r="D69" s="50" t="b">
        <f>FALSE()</f>
        <v>0</v>
      </c>
      <c r="E69" s="44">
        <v>5714401483069</v>
      </c>
      <c r="F69" s="44" t="s">
        <v>741</v>
      </c>
      <c r="G69" s="74" t="s">
        <v>381</v>
      </c>
      <c r="H69" s="44" t="s">
        <v>741</v>
      </c>
      <c r="I69" s="52" t="b">
        <f>TRUE()</f>
        <v>1</v>
      </c>
      <c r="J69" s="50" t="b">
        <f>FALSE()</f>
        <v>0</v>
      </c>
      <c r="K69" s="44" t="s">
        <v>800</v>
      </c>
      <c r="L69" s="54" t="b">
        <f>FALSE()</f>
        <v>0</v>
      </c>
      <c r="M69" s="55" t="str">
        <f t="shared" si="18"/>
        <v>https://download.lenovo.com/Images/Parts/01YN419/01YN419_A.jpg</v>
      </c>
      <c r="N69" s="55" t="str">
        <f t="shared" si="19"/>
        <v>https://download.lenovo.com/Images/Parts/01YN419/01YN419_B.jpg</v>
      </c>
      <c r="O69" s="56" t="str">
        <f t="shared" si="20"/>
        <v>https://download.lenovo.com/Images/Parts/01YN419/01YN419_details.jpg</v>
      </c>
      <c r="P69" t="str">
        <f t="shared" si="21"/>
        <v/>
      </c>
      <c r="Q69" t="str">
        <f t="shared" si="22"/>
        <v/>
      </c>
      <c r="R69" t="str">
        <f t="shared" si="23"/>
        <v/>
      </c>
      <c r="S69" t="str">
        <f t="shared" si="24"/>
        <v/>
      </c>
      <c r="T69" t="str">
        <f t="shared" si="25"/>
        <v/>
      </c>
      <c r="U69" t="str">
        <f t="shared" si="26"/>
        <v/>
      </c>
      <c r="V69" s="57">
        <f>MATCH(G69,options!$D$1:$D$20,0)</f>
        <v>6</v>
      </c>
    </row>
    <row r="70" spans="3:22" ht="56" x14ac:dyDescent="0.15">
      <c r="C70" s="50" t="b">
        <f>FALSE()</f>
        <v>0</v>
      </c>
      <c r="D70" s="50" t="b">
        <f>FALSE()</f>
        <v>0</v>
      </c>
      <c r="E70" s="44">
        <v>5714401483076</v>
      </c>
      <c r="F70" s="44" t="s">
        <v>742</v>
      </c>
      <c r="G70" s="74" t="s">
        <v>383</v>
      </c>
      <c r="H70" s="44" t="s">
        <v>742</v>
      </c>
      <c r="I70" s="52" t="b">
        <f>TRUE()</f>
        <v>1</v>
      </c>
      <c r="J70" s="50" t="b">
        <f>FALSE()</f>
        <v>0</v>
      </c>
      <c r="K70" s="44" t="s">
        <v>801</v>
      </c>
      <c r="L70" s="54" t="b">
        <f>FALSE()</f>
        <v>0</v>
      </c>
      <c r="M70" s="55" t="str">
        <f t="shared" si="18"/>
        <v>https://download.lenovo.com/Images/Parts/01YN386/01YN386_A.jpg</v>
      </c>
      <c r="N70" s="55" t="str">
        <f t="shared" si="19"/>
        <v>https://download.lenovo.com/Images/Parts/01YN386/01YN386_B.jpg</v>
      </c>
      <c r="O70" s="56" t="str">
        <f t="shared" si="20"/>
        <v>https://download.lenovo.com/Images/Parts/01YN386/01YN386_details.jpg</v>
      </c>
      <c r="P70" t="str">
        <f t="shared" si="21"/>
        <v/>
      </c>
      <c r="Q70" t="str">
        <f t="shared" si="22"/>
        <v/>
      </c>
      <c r="R70" t="str">
        <f t="shared" si="23"/>
        <v/>
      </c>
      <c r="S70" t="str">
        <f t="shared" si="24"/>
        <v/>
      </c>
      <c r="T70" t="str">
        <f t="shared" si="25"/>
        <v/>
      </c>
      <c r="U70" t="str">
        <f t="shared" si="26"/>
        <v/>
      </c>
      <c r="V70" s="57">
        <f>MATCH(G70,options!$D$1:$D$20,0)</f>
        <v>7</v>
      </c>
    </row>
    <row r="71" spans="3:22" ht="56" x14ac:dyDescent="0.15">
      <c r="C71" s="50" t="b">
        <f>FALSE()</f>
        <v>0</v>
      </c>
      <c r="D71" s="50" t="b">
        <f>FALSE()</f>
        <v>0</v>
      </c>
      <c r="E71" s="44">
        <v>5714401483083</v>
      </c>
      <c r="F71" s="44" t="s">
        <v>743</v>
      </c>
      <c r="G71" s="74" t="s">
        <v>385</v>
      </c>
      <c r="H71" s="44" t="s">
        <v>743</v>
      </c>
      <c r="I71" s="52" t="b">
        <f>TRUE()</f>
        <v>1</v>
      </c>
      <c r="J71" s="50" t="b">
        <f>FALSE()</f>
        <v>0</v>
      </c>
      <c r="K71" s="44" t="s">
        <v>785</v>
      </c>
      <c r="L71" s="54" t="b">
        <f>FALSE()</f>
        <v>0</v>
      </c>
      <c r="M71" s="55" t="str">
        <f t="shared" si="18"/>
        <v>https://download.lenovo.com/Images/Parts/01YN427/01YN427_A.jpg</v>
      </c>
      <c r="N71" s="55" t="str">
        <f t="shared" si="19"/>
        <v>https://download.lenovo.com/Images/Parts/01YN427/01YN427_B.jpg</v>
      </c>
      <c r="O71" s="56" t="str">
        <f t="shared" si="20"/>
        <v>https://download.lenovo.com/Images/Parts/01YN427/01YN427_details.jpg</v>
      </c>
      <c r="P71" t="str">
        <f t="shared" si="21"/>
        <v/>
      </c>
      <c r="Q71" t="str">
        <f t="shared" si="22"/>
        <v/>
      </c>
      <c r="R71" t="str">
        <f t="shared" si="23"/>
        <v/>
      </c>
      <c r="S71" t="str">
        <f t="shared" si="24"/>
        <v/>
      </c>
      <c r="T71" t="str">
        <f t="shared" si="25"/>
        <v/>
      </c>
      <c r="U71" t="str">
        <f t="shared" si="26"/>
        <v/>
      </c>
      <c r="V71" s="57">
        <f>MATCH(G71,options!$D$1:$D$20,0)</f>
        <v>8</v>
      </c>
    </row>
    <row r="72" spans="3:22" ht="56" x14ac:dyDescent="0.15">
      <c r="C72" s="50" t="b">
        <f>FALSE()</f>
        <v>0</v>
      </c>
      <c r="D72" s="50" t="b">
        <f>FALSE()</f>
        <v>0</v>
      </c>
      <c r="E72" s="44">
        <v>5714401483090</v>
      </c>
      <c r="F72" s="44" t="s">
        <v>744</v>
      </c>
      <c r="G72" s="74" t="s">
        <v>386</v>
      </c>
      <c r="H72" s="44" t="s">
        <v>744</v>
      </c>
      <c r="I72" s="52" t="b">
        <f>TRUE()</f>
        <v>1</v>
      </c>
      <c r="J72" s="50" t="b">
        <f>FALSE()</f>
        <v>0</v>
      </c>
      <c r="K72" s="44" t="s">
        <v>786</v>
      </c>
      <c r="L72" s="54" t="b">
        <f>FALSE()</f>
        <v>0</v>
      </c>
      <c r="M72" s="55" t="str">
        <f t="shared" si="18"/>
        <v>https://download.lenovo.com/Images/Parts/01EN984/01EN984_A.jpg</v>
      </c>
      <c r="N72" s="55" t="str">
        <f t="shared" si="19"/>
        <v>https://download.lenovo.com/Images/Parts/01EN984/01EN984_B.jpg</v>
      </c>
      <c r="O72" s="56" t="str">
        <f t="shared" si="20"/>
        <v>https://download.lenovo.com/Images/Parts/01EN984/01EN984_details.jpg</v>
      </c>
      <c r="P72" t="str">
        <f t="shared" si="21"/>
        <v/>
      </c>
      <c r="Q72" t="str">
        <f t="shared" si="22"/>
        <v/>
      </c>
      <c r="R72" t="str">
        <f t="shared" si="23"/>
        <v/>
      </c>
      <c r="S72" t="str">
        <f t="shared" si="24"/>
        <v/>
      </c>
      <c r="T72" t="str">
        <f t="shared" si="25"/>
        <v/>
      </c>
      <c r="U72" t="str">
        <f t="shared" si="26"/>
        <v/>
      </c>
      <c r="V72" s="57">
        <f>MATCH(G72,options!$D$1:$D$20,0)</f>
        <v>20</v>
      </c>
    </row>
    <row r="73" spans="3:22" ht="56" x14ac:dyDescent="0.15">
      <c r="C73" s="50" t="b">
        <f>FALSE()</f>
        <v>0</v>
      </c>
      <c r="D73" s="50" t="b">
        <f>FALSE()</f>
        <v>0</v>
      </c>
      <c r="E73" s="44">
        <v>5714401483106</v>
      </c>
      <c r="F73" s="44" t="s">
        <v>745</v>
      </c>
      <c r="G73" s="74" t="s">
        <v>388</v>
      </c>
      <c r="H73" s="44" t="s">
        <v>745</v>
      </c>
      <c r="I73" s="52" t="b">
        <f>TRUE()</f>
        <v>1</v>
      </c>
      <c r="J73" s="50" t="b">
        <f>FALSE()</f>
        <v>0</v>
      </c>
      <c r="K73" s="44" t="s">
        <v>787</v>
      </c>
      <c r="L73" s="54" t="b">
        <f>FALSE()</f>
        <v>0</v>
      </c>
      <c r="M73" s="55" t="str">
        <f t="shared" si="18"/>
        <v>https://download.lenovo.com/Images/Parts/01YN389/01YN389_A.jpg</v>
      </c>
      <c r="N73" s="55" t="str">
        <f t="shared" si="19"/>
        <v>https://download.lenovo.com/Images/Parts/01YN389/01YN389_B.jpg</v>
      </c>
      <c r="O73" s="56" t="str">
        <f t="shared" si="20"/>
        <v>https://download.lenovo.com/Images/Parts/01YN389/01YN389_details.jpg</v>
      </c>
      <c r="P73" t="str">
        <f t="shared" si="21"/>
        <v/>
      </c>
      <c r="Q73" t="str">
        <f t="shared" si="22"/>
        <v/>
      </c>
      <c r="R73" t="str">
        <f t="shared" si="23"/>
        <v/>
      </c>
      <c r="S73" t="str">
        <f t="shared" si="24"/>
        <v/>
      </c>
      <c r="T73" t="str">
        <f t="shared" si="25"/>
        <v/>
      </c>
      <c r="U73" t="str">
        <f t="shared" si="26"/>
        <v/>
      </c>
      <c r="V73" s="57">
        <f>MATCH(G73,options!$D$1:$D$20,0)</f>
        <v>9</v>
      </c>
    </row>
    <row r="74" spans="3:22" ht="56" x14ac:dyDescent="0.15">
      <c r="C74" s="50" t="b">
        <f>FALSE()</f>
        <v>0</v>
      </c>
      <c r="D74" s="50" t="b">
        <f>FALSE()</f>
        <v>0</v>
      </c>
      <c r="E74" s="44">
        <v>5714401483113</v>
      </c>
      <c r="F74" s="44" t="s">
        <v>746</v>
      </c>
      <c r="G74" s="74" t="s">
        <v>390</v>
      </c>
      <c r="H74" s="44" t="s">
        <v>746</v>
      </c>
      <c r="I74" s="52" t="b">
        <f>TRUE()</f>
        <v>1</v>
      </c>
      <c r="J74" s="50" t="b">
        <f>FALSE()</f>
        <v>0</v>
      </c>
      <c r="K74" s="44" t="s">
        <v>788</v>
      </c>
      <c r="L74" s="54" t="b">
        <f>FALSE()</f>
        <v>0</v>
      </c>
      <c r="M74" s="55" t="str">
        <f t="shared" si="18"/>
        <v>https://download.lenovo.com/Images/Parts/01YN435/01YN435_A.jpg</v>
      </c>
      <c r="N74" s="55" t="str">
        <f t="shared" si="19"/>
        <v>https://download.lenovo.com/Images/Parts/01YN435/01YN435_B.jpg</v>
      </c>
      <c r="O74" s="56" t="str">
        <f t="shared" si="20"/>
        <v>https://download.lenovo.com/Images/Parts/01YN435/01YN435_details.jpg</v>
      </c>
      <c r="P74" t="str">
        <f t="shared" si="21"/>
        <v/>
      </c>
      <c r="Q74" t="str">
        <f t="shared" si="22"/>
        <v/>
      </c>
      <c r="R74" t="str">
        <f t="shared" si="23"/>
        <v/>
      </c>
      <c r="S74" t="str">
        <f t="shared" si="24"/>
        <v/>
      </c>
      <c r="T74" t="str">
        <f t="shared" si="25"/>
        <v/>
      </c>
      <c r="U74" t="str">
        <f t="shared" si="26"/>
        <v/>
      </c>
      <c r="V74" s="57">
        <f>MATCH(G74,options!$D$1:$D$20,0)</f>
        <v>19</v>
      </c>
    </row>
    <row r="75" spans="3:22" ht="56" x14ac:dyDescent="0.15">
      <c r="C75" s="50" t="b">
        <f>FALSE()</f>
        <v>0</v>
      </c>
      <c r="D75" s="50" t="b">
        <f>FALSE()</f>
        <v>0</v>
      </c>
      <c r="E75" s="44">
        <v>5714401483120</v>
      </c>
      <c r="F75" s="44" t="s">
        <v>747</v>
      </c>
      <c r="G75" s="74" t="s">
        <v>391</v>
      </c>
      <c r="H75" s="44" t="s">
        <v>747</v>
      </c>
      <c r="I75" s="52" t="b">
        <f>TRUE()</f>
        <v>1</v>
      </c>
      <c r="J75" s="50" t="b">
        <f>FALSE()</f>
        <v>0</v>
      </c>
      <c r="K75" s="66"/>
      <c r="L75" s="54" t="b">
        <f>FALSE()</f>
        <v>0</v>
      </c>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f>MATCH(G75,options!$D$1:$D$20,0)</f>
        <v>10</v>
      </c>
    </row>
    <row r="76" spans="3:22" ht="56" x14ac:dyDescent="0.15">
      <c r="C76" s="50" t="b">
        <f>FALSE()</f>
        <v>0</v>
      </c>
      <c r="D76" s="50" t="b">
        <f>FALSE()</f>
        <v>0</v>
      </c>
      <c r="E76" s="44">
        <v>5714401483137</v>
      </c>
      <c r="F76" s="44" t="s">
        <v>748</v>
      </c>
      <c r="G76" s="74" t="s">
        <v>393</v>
      </c>
      <c r="H76" s="44" t="s">
        <v>748</v>
      </c>
      <c r="I76" s="52" t="b">
        <f>TRUE()</f>
        <v>1</v>
      </c>
      <c r="J76" s="50" t="b">
        <f>FALSE()</f>
        <v>0</v>
      </c>
      <c r="K76" s="44" t="s">
        <v>789</v>
      </c>
      <c r="L76" s="54" t="b">
        <f>FALSE()</f>
        <v>0</v>
      </c>
      <c r="M76" s="55" t="str">
        <f t="shared" si="18"/>
        <v>https://download.lenovo.com/Images/Parts/01YN360/01YN360_A.jpg</v>
      </c>
      <c r="N76" s="55" t="str">
        <f t="shared" si="19"/>
        <v>https://download.lenovo.com/Images/Parts/01YN360/01YN360_B.jpg</v>
      </c>
      <c r="O76" s="56" t="str">
        <f t="shared" si="20"/>
        <v>https://download.lenovo.com/Images/Parts/01YN360/01YN360_details.jpg</v>
      </c>
      <c r="P76" t="str">
        <f t="shared" si="21"/>
        <v/>
      </c>
      <c r="Q76" t="str">
        <f t="shared" si="22"/>
        <v/>
      </c>
      <c r="R76" t="str">
        <f t="shared" si="23"/>
        <v/>
      </c>
      <c r="S76" t="str">
        <f t="shared" si="24"/>
        <v/>
      </c>
      <c r="T76" t="str">
        <f t="shared" si="25"/>
        <v/>
      </c>
      <c r="U76" t="str">
        <f t="shared" si="26"/>
        <v/>
      </c>
      <c r="V76" s="57">
        <f>MATCH(G76,options!$D$1:$D$20,0)</f>
        <v>11</v>
      </c>
    </row>
    <row r="77" spans="3:22" ht="56" x14ac:dyDescent="0.15">
      <c r="C77" s="50" t="b">
        <f>FALSE()</f>
        <v>0</v>
      </c>
      <c r="D77" s="50" t="b">
        <f>FALSE()</f>
        <v>0</v>
      </c>
      <c r="E77" s="44">
        <v>5714401483144</v>
      </c>
      <c r="F77" s="44" t="s">
        <v>749</v>
      </c>
      <c r="G77" s="74" t="s">
        <v>394</v>
      </c>
      <c r="H77" s="44" t="s">
        <v>749</v>
      </c>
      <c r="I77" s="52" t="b">
        <f>TRUE()</f>
        <v>1</v>
      </c>
      <c r="J77" s="50" t="b">
        <f>FALSE()</f>
        <v>0</v>
      </c>
      <c r="K77" s="66"/>
      <c r="L77" s="54" t="b">
        <f>FALSE()</f>
        <v>0</v>
      </c>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f>MATCH(G77,options!$D$1:$D$20,0)</f>
        <v>12</v>
      </c>
    </row>
    <row r="78" spans="3:22" ht="56" x14ac:dyDescent="0.15">
      <c r="C78" s="50" t="b">
        <f>FALSE()</f>
        <v>0</v>
      </c>
      <c r="D78" s="50" t="b">
        <f>FALSE()</f>
        <v>0</v>
      </c>
      <c r="E78" s="44">
        <v>5714401483151</v>
      </c>
      <c r="F78" s="44" t="s">
        <v>750</v>
      </c>
      <c r="G78" s="74" t="s">
        <v>396</v>
      </c>
      <c r="H78" s="44" t="s">
        <v>750</v>
      </c>
      <c r="I78" s="52" t="b">
        <f>TRUE()</f>
        <v>1</v>
      </c>
      <c r="J78" s="50" t="b">
        <f>FALSE()</f>
        <v>0</v>
      </c>
      <c r="K78" s="44" t="s">
        <v>802</v>
      </c>
      <c r="L78" s="54" t="b">
        <f>FALSE()</f>
        <v>0</v>
      </c>
      <c r="M78" s="55" t="str">
        <f t="shared" si="18"/>
        <v>https://download.lenovo.com/Images/Parts/01YN401/01YN401_A.jpg</v>
      </c>
      <c r="N78" s="55" t="str">
        <f t="shared" si="19"/>
        <v>https://download.lenovo.com/Images/Parts/01YN401/01YN401_B.jpg</v>
      </c>
      <c r="O78" s="56" t="str">
        <f t="shared" si="20"/>
        <v>https://download.lenovo.com/Images/Parts/01YN401/01YN401_details.jpg</v>
      </c>
      <c r="P78" t="str">
        <f t="shared" si="21"/>
        <v/>
      </c>
      <c r="Q78" t="str">
        <f t="shared" si="22"/>
        <v/>
      </c>
      <c r="R78" t="str">
        <f t="shared" si="23"/>
        <v/>
      </c>
      <c r="S78" t="str">
        <f t="shared" si="24"/>
        <v/>
      </c>
      <c r="T78" t="str">
        <f t="shared" si="25"/>
        <v/>
      </c>
      <c r="U78" t="str">
        <f t="shared" si="26"/>
        <v/>
      </c>
      <c r="V78" s="57">
        <f>MATCH(G78,options!$D$1:$D$20,0)</f>
        <v>13</v>
      </c>
    </row>
    <row r="79" spans="3:22" ht="56" x14ac:dyDescent="0.15">
      <c r="C79" s="50" t="b">
        <f>FALSE()</f>
        <v>0</v>
      </c>
      <c r="D79" s="50" t="b">
        <f>FALSE()</f>
        <v>0</v>
      </c>
      <c r="E79" s="44">
        <v>5714401483168</v>
      </c>
      <c r="F79" s="44" t="s">
        <v>751</v>
      </c>
      <c r="G79" s="74" t="s">
        <v>397</v>
      </c>
      <c r="H79" s="44" t="s">
        <v>751</v>
      </c>
      <c r="I79" s="52" t="b">
        <f>TRUE()</f>
        <v>1</v>
      </c>
      <c r="J79" s="50" t="b">
        <f>FALSE()</f>
        <v>0</v>
      </c>
      <c r="K79" s="44" t="s">
        <v>803</v>
      </c>
      <c r="L79" s="54" t="b">
        <f>FALSE()</f>
        <v>0</v>
      </c>
      <c r="M79" s="55" t="str">
        <f t="shared" si="18"/>
        <v>https://download.lenovo.com/Images/Parts/01YN329/01YN329_A.jpg</v>
      </c>
      <c r="N79" s="55" t="str">
        <f t="shared" si="19"/>
        <v>https://download.lenovo.com/Images/Parts/01YN329/01YN329_B.jpg</v>
      </c>
      <c r="O79" s="56" t="str">
        <f t="shared" si="20"/>
        <v>https://download.lenovo.com/Images/Parts/01YN329/01YN329_details.jpg</v>
      </c>
      <c r="P79" t="str">
        <f t="shared" si="21"/>
        <v/>
      </c>
      <c r="Q79" t="str">
        <f t="shared" si="22"/>
        <v/>
      </c>
      <c r="R79" t="str">
        <f t="shared" si="23"/>
        <v/>
      </c>
      <c r="S79" t="str">
        <f t="shared" si="24"/>
        <v/>
      </c>
      <c r="T79" t="str">
        <f t="shared" si="25"/>
        <v/>
      </c>
      <c r="U79" t="str">
        <f t="shared" si="26"/>
        <v/>
      </c>
      <c r="V79" s="57">
        <f>MATCH(G79,options!$D$1:$D$20,0)</f>
        <v>14</v>
      </c>
    </row>
    <row r="80" spans="3:22" ht="56" x14ac:dyDescent="0.15">
      <c r="C80" s="50" t="b">
        <f>FALSE()</f>
        <v>0</v>
      </c>
      <c r="D80" s="50" t="b">
        <f>FALSE()</f>
        <v>0</v>
      </c>
      <c r="E80" s="44">
        <v>5714401483175</v>
      </c>
      <c r="F80" s="44" t="s">
        <v>752</v>
      </c>
      <c r="G80" s="74" t="s">
        <v>400</v>
      </c>
      <c r="H80" s="44" t="s">
        <v>752</v>
      </c>
      <c r="I80" s="52" t="b">
        <f>TRUE()</f>
        <v>1</v>
      </c>
      <c r="J80" s="50" t="b">
        <f>FALSE()</f>
        <v>0</v>
      </c>
      <c r="K80" s="44" t="s">
        <v>804</v>
      </c>
      <c r="L80" s="54" t="b">
        <f>FALSE()</f>
        <v>0</v>
      </c>
      <c r="M80" s="55" t="str">
        <f t="shared" si="18"/>
        <v>https://download.lenovo.com/Images/Parts/01YN406/01YN406_A.jpg</v>
      </c>
      <c r="N80" s="55" t="str">
        <f t="shared" si="19"/>
        <v>https://download.lenovo.com/Images/Parts/01YN406/01YN406_B.jpg</v>
      </c>
      <c r="O80" s="56" t="str">
        <f t="shared" si="20"/>
        <v>https://download.lenovo.com/Images/Parts/01YN406/01YN406_details.jpg</v>
      </c>
      <c r="P80" t="str">
        <f t="shared" si="21"/>
        <v/>
      </c>
      <c r="Q80" t="str">
        <f t="shared" si="22"/>
        <v/>
      </c>
      <c r="R80" t="str">
        <f t="shared" si="23"/>
        <v/>
      </c>
      <c r="S80" t="str">
        <f t="shared" si="24"/>
        <v/>
      </c>
      <c r="T80" t="str">
        <f t="shared" si="25"/>
        <v/>
      </c>
      <c r="U80" t="str">
        <f t="shared" si="26"/>
        <v/>
      </c>
      <c r="V80" s="57">
        <f>MATCH(G80,options!$D$1:$D$20,0)</f>
        <v>15</v>
      </c>
    </row>
    <row r="81" spans="3:22" ht="70" x14ac:dyDescent="0.15">
      <c r="C81" s="50" t="b">
        <f>FALSE()</f>
        <v>0</v>
      </c>
      <c r="D81" s="50" t="b">
        <f>FALSE()</f>
        <v>0</v>
      </c>
      <c r="E81" s="44">
        <v>5714401483182</v>
      </c>
      <c r="F81" s="44" t="s">
        <v>753</v>
      </c>
      <c r="G81" s="74" t="s">
        <v>401</v>
      </c>
      <c r="H81" s="44" t="s">
        <v>753</v>
      </c>
      <c r="I81" s="52" t="b">
        <f>TRUE()</f>
        <v>1</v>
      </c>
      <c r="J81" s="50" t="b">
        <f>FALSE()</f>
        <v>0</v>
      </c>
      <c r="K81" s="44" t="s">
        <v>805</v>
      </c>
      <c r="L81" s="54" t="b">
        <f>FALSE()</f>
        <v>0</v>
      </c>
      <c r="M81" s="55" t="str">
        <f t="shared" si="18"/>
        <v>https://download.lenovo.com/Images/Parts/01YN409/01YN409_A.jpg</v>
      </c>
      <c r="N81" s="55" t="str">
        <f t="shared" si="19"/>
        <v>https://download.lenovo.com/Images/Parts/01YN409/01YN409_B.jpg</v>
      </c>
      <c r="O81" s="56" t="str">
        <f t="shared" si="20"/>
        <v>https://download.lenovo.com/Images/Parts/01YN409/01YN409_details.jpg</v>
      </c>
      <c r="P81" t="str">
        <f t="shared" si="21"/>
        <v/>
      </c>
      <c r="Q81" t="str">
        <f t="shared" si="22"/>
        <v/>
      </c>
      <c r="R81" t="str">
        <f t="shared" si="23"/>
        <v/>
      </c>
      <c r="S81" t="str">
        <f t="shared" si="24"/>
        <v/>
      </c>
      <c r="T81" t="str">
        <f t="shared" si="25"/>
        <v/>
      </c>
      <c r="U81" t="str">
        <f t="shared" si="26"/>
        <v/>
      </c>
      <c r="V81" s="57">
        <f>MATCH(G81,options!$D$1:$D$20,0)</f>
        <v>16</v>
      </c>
    </row>
    <row r="82" spans="3:22" ht="56" x14ac:dyDescent="0.15">
      <c r="C82" s="50" t="b">
        <f>FALSE()</f>
        <v>0</v>
      </c>
      <c r="D82" s="50" t="b">
        <f>FALSE()</f>
        <v>0</v>
      </c>
      <c r="E82" s="44">
        <v>5714401483199</v>
      </c>
      <c r="F82" s="44" t="s">
        <v>754</v>
      </c>
      <c r="G82" s="74" t="s">
        <v>402</v>
      </c>
      <c r="H82" s="44" t="s">
        <v>754</v>
      </c>
      <c r="I82" s="52" t="b">
        <f>TRUE()</f>
        <v>1</v>
      </c>
      <c r="J82" s="50" t="b">
        <f>FALSE()</f>
        <v>0</v>
      </c>
      <c r="K82" s="44" t="s">
        <v>794</v>
      </c>
      <c r="L82" s="54" t="b">
        <f>FALSE()</f>
        <v>0</v>
      </c>
      <c r="M82" s="55" t="str">
        <f t="shared" si="18"/>
        <v>https://download.lenovo.com/Images/Parts/01YN402/01YN402_A.jpg</v>
      </c>
      <c r="N82" s="55" t="str">
        <f t="shared" si="19"/>
        <v>https://download.lenovo.com/Images/Parts/01YN402/01YN402_B.jpg</v>
      </c>
      <c r="O82" s="56" t="str">
        <f t="shared" si="20"/>
        <v>https://download.lenovo.com/Images/Parts/01YN402/01YN402_details.jpg</v>
      </c>
      <c r="P82" t="str">
        <f t="shared" si="21"/>
        <v/>
      </c>
      <c r="Q82" t="str">
        <f t="shared" si="22"/>
        <v/>
      </c>
      <c r="R82" t="str">
        <f t="shared" si="23"/>
        <v/>
      </c>
      <c r="S82" t="str">
        <f t="shared" si="24"/>
        <v/>
      </c>
      <c r="T82" t="str">
        <f t="shared" si="25"/>
        <v/>
      </c>
      <c r="U82" t="str">
        <f t="shared" si="26"/>
        <v/>
      </c>
      <c r="V82" s="57">
        <f>MATCH(G82,options!$D$1:$D$20,0)</f>
        <v>17</v>
      </c>
    </row>
    <row r="83" spans="3:22" ht="56" x14ac:dyDescent="0.15">
      <c r="C83" s="50" t="b">
        <f>TRUE()</f>
        <v>1</v>
      </c>
      <c r="D83" s="50" t="b">
        <f>FALSE()</f>
        <v>0</v>
      </c>
      <c r="E83" s="44">
        <v>5714401483205</v>
      </c>
      <c r="F83" s="44" t="s">
        <v>755</v>
      </c>
      <c r="G83" s="74" t="s">
        <v>404</v>
      </c>
      <c r="H83" s="44" t="s">
        <v>755</v>
      </c>
      <c r="I83" s="52" t="b">
        <f>TRUE()</f>
        <v>1</v>
      </c>
      <c r="J83" s="50" t="b">
        <f>FALSE()</f>
        <v>0</v>
      </c>
      <c r="K83" s="44" t="s">
        <v>803</v>
      </c>
      <c r="L83" s="54" t="b">
        <f>FALSE()</f>
        <v>0</v>
      </c>
      <c r="M83" s="55" t="str">
        <f t="shared" si="18"/>
        <v>https://download.lenovo.com/Images/Parts/01YN329/01YN329_A.jpg</v>
      </c>
      <c r="N83" s="55" t="str">
        <f t="shared" si="19"/>
        <v>https://download.lenovo.com/Images/Parts/01YN329/01YN329_B.jpg</v>
      </c>
      <c r="O83" s="56" t="str">
        <f t="shared" si="20"/>
        <v>https://download.lenovo.com/Images/Parts/01YN329/01YN329_details.jpg</v>
      </c>
      <c r="P83" t="str">
        <f t="shared" si="21"/>
        <v/>
      </c>
      <c r="Q83" t="str">
        <f t="shared" si="22"/>
        <v/>
      </c>
      <c r="R83" t="str">
        <f t="shared" si="23"/>
        <v/>
      </c>
      <c r="S83" t="str">
        <f t="shared" si="24"/>
        <v/>
      </c>
      <c r="T83" t="str">
        <f t="shared" si="25"/>
        <v/>
      </c>
      <c r="U83" t="str">
        <f t="shared" si="26"/>
        <v/>
      </c>
      <c r="V83" s="57">
        <f>MATCH(G83,options!$D$1:$D$20,0)</f>
        <v>18</v>
      </c>
    </row>
    <row r="84" spans="3: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3: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3: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3: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3: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3: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3: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3: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3: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3: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3: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3: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3: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2022-08-28T06:15:23Z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