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10/"/>
    </mc:Choice>
  </mc:AlternateContent>
  <xr:revisionPtr revIDLastSave="0" documentId="13_ncr:1_{32D8F0B3-5948-7D43-9529-0359F374EAA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J23" i="2"/>
  <c r="I23" i="2"/>
  <c r="L22" i="2"/>
  <c r="J22" i="2"/>
  <c r="FT23" i="1" s="1"/>
  <c r="I22" i="2"/>
  <c r="AI23" i="1" s="1"/>
  <c r="L21" i="2"/>
  <c r="M21" i="2" s="1"/>
  <c r="M22" i="1" s="1"/>
  <c r="J21" i="2"/>
  <c r="FR22" i="1" s="1"/>
  <c r="I21" i="2"/>
  <c r="L20" i="2"/>
  <c r="J20" i="2"/>
  <c r="I20" i="2"/>
  <c r="L19" i="2"/>
  <c r="J19" i="2"/>
  <c r="I19" i="2"/>
  <c r="L18" i="2"/>
  <c r="J18" i="2"/>
  <c r="FV19" i="1" s="1"/>
  <c r="I18" i="2"/>
  <c r="L17" i="2"/>
  <c r="J17" i="2"/>
  <c r="FT18" i="1" s="1"/>
  <c r="I17" i="2"/>
  <c r="L16" i="2"/>
  <c r="J16" i="2"/>
  <c r="I16" i="2"/>
  <c r="L15" i="2"/>
  <c r="J15" i="2"/>
  <c r="FP16" i="1" s="1"/>
  <c r="I15" i="2"/>
  <c r="L14" i="2"/>
  <c r="J14" i="2"/>
  <c r="FO15" i="1" s="1"/>
  <c r="I14" i="2"/>
  <c r="L13" i="2"/>
  <c r="J13" i="2"/>
  <c r="I13" i="2"/>
  <c r="L12" i="2"/>
  <c r="J12" i="2"/>
  <c r="FT13" i="1" s="1"/>
  <c r="I12" i="2"/>
  <c r="L11" i="2"/>
  <c r="J11" i="2"/>
  <c r="FR12" i="1" s="1"/>
  <c r="I11" i="2"/>
  <c r="L10" i="2"/>
  <c r="J10" i="2"/>
  <c r="I10" i="2"/>
  <c r="L9" i="2"/>
  <c r="J9" i="2"/>
  <c r="I9" i="2"/>
  <c r="L8" i="2"/>
  <c r="Q8" i="2" s="1"/>
  <c r="Q9" i="1" s="1"/>
  <c r="J8" i="2"/>
  <c r="FV9" i="1" s="1"/>
  <c r="I8" i="2"/>
  <c r="L7" i="2"/>
  <c r="P7" i="2" s="1"/>
  <c r="P8" i="1" s="1"/>
  <c r="J7" i="2"/>
  <c r="FT8" i="1" s="1"/>
  <c r="I7" i="2"/>
  <c r="L6" i="2"/>
  <c r="J6" i="2"/>
  <c r="I6" i="2"/>
  <c r="L5" i="2"/>
  <c r="J5" i="2"/>
  <c r="FP6" i="1" s="1"/>
  <c r="I5" i="2"/>
  <c r="AI6" i="1" s="1"/>
  <c r="L4" i="2"/>
  <c r="J4" i="2"/>
  <c r="FS5" i="1" s="1"/>
  <c r="I4" i="2"/>
  <c r="D23" i="2"/>
  <c r="D22" i="2"/>
  <c r="C22" i="2"/>
  <c r="D21" i="2"/>
  <c r="C21" i="2"/>
  <c r="D20" i="2"/>
  <c r="C20" i="2"/>
  <c r="D19" i="2"/>
  <c r="C19" i="2"/>
  <c r="CO20" i="1" s="1"/>
  <c r="L20" i="1" s="1"/>
  <c r="D18" i="2"/>
  <c r="CO19" i="1" s="1"/>
  <c r="C18" i="2"/>
  <c r="D17" i="2"/>
  <c r="C17" i="2"/>
  <c r="D16" i="2"/>
  <c r="C16" i="2"/>
  <c r="D15" i="2"/>
  <c r="C15" i="2"/>
  <c r="CO16" i="1" s="1"/>
  <c r="FE16" i="1" s="1"/>
  <c r="D14" i="2"/>
  <c r="C14" i="2"/>
  <c r="CO15" i="1" s="1"/>
  <c r="FE15" i="1" s="1"/>
  <c r="D13" i="2"/>
  <c r="CO14" i="1" s="1"/>
  <c r="L14" i="1" s="1"/>
  <c r="C13" i="2"/>
  <c r="D12" i="2"/>
  <c r="C12" i="2"/>
  <c r="D11" i="2"/>
  <c r="C11" i="2"/>
  <c r="D10" i="2"/>
  <c r="C10" i="2"/>
  <c r="CO11" i="1" s="1"/>
  <c r="L11" i="1" s="1"/>
  <c r="D9" i="2"/>
  <c r="C9" i="2"/>
  <c r="D8" i="2"/>
  <c r="CO9" i="1" s="1"/>
  <c r="L9" i="1" s="1"/>
  <c r="C8" i="2"/>
  <c r="D7" i="2"/>
  <c r="C7" i="2"/>
  <c r="D6" i="2"/>
  <c r="C6" i="2"/>
  <c r="CO7" i="1" s="1"/>
  <c r="D5" i="2"/>
  <c r="C5" i="2"/>
  <c r="D4" i="2"/>
  <c r="C4" i="2"/>
  <c r="G6" i="1"/>
  <c r="G7" i="1"/>
  <c r="G8" i="1"/>
  <c r="G9" i="1"/>
  <c r="G10" i="1"/>
  <c r="G11" i="1"/>
  <c r="G12" i="1"/>
  <c r="G13" i="1"/>
  <c r="G14" i="1"/>
  <c r="G15" i="1"/>
  <c r="G16" i="1"/>
  <c r="G17" i="1"/>
  <c r="G18" i="1"/>
  <c r="G19" i="1"/>
  <c r="G20" i="1"/>
  <c r="G21" i="1"/>
  <c r="G22" i="1"/>
  <c r="G23"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U6" i="1"/>
  <c r="FV6" i="1"/>
  <c r="FO7" i="1"/>
  <c r="FP7" i="1"/>
  <c r="FQ7" i="1"/>
  <c r="FR7" i="1"/>
  <c r="FS7" i="1"/>
  <c r="FT7" i="1"/>
  <c r="FU7" i="1"/>
  <c r="FV7" i="1"/>
  <c r="FS8" i="1"/>
  <c r="FR9" i="1"/>
  <c r="FS9" i="1"/>
  <c r="FT9" i="1"/>
  <c r="FU9" i="1"/>
  <c r="FO10" i="1"/>
  <c r="FP10" i="1"/>
  <c r="FQ10" i="1"/>
  <c r="FR10" i="1"/>
  <c r="FS10" i="1"/>
  <c r="FT10" i="1"/>
  <c r="FU10" i="1"/>
  <c r="FV10" i="1"/>
  <c r="FO11" i="1"/>
  <c r="FP11" i="1"/>
  <c r="FQ11" i="1"/>
  <c r="FR11" i="1"/>
  <c r="FS11" i="1"/>
  <c r="FT11" i="1"/>
  <c r="FU11" i="1"/>
  <c r="FV11" i="1"/>
  <c r="FO12" i="1"/>
  <c r="FP12" i="1"/>
  <c r="FQ12" i="1"/>
  <c r="FO13" i="1"/>
  <c r="FP13" i="1"/>
  <c r="FQ13" i="1"/>
  <c r="FR13" i="1"/>
  <c r="FS13" i="1"/>
  <c r="FO14" i="1"/>
  <c r="FP14" i="1"/>
  <c r="FQ14" i="1"/>
  <c r="FR14" i="1"/>
  <c r="FS14" i="1"/>
  <c r="FT14" i="1"/>
  <c r="FU14" i="1"/>
  <c r="FV14" i="1"/>
  <c r="FV15" i="1"/>
  <c r="FO16" i="1"/>
  <c r="FU16" i="1"/>
  <c r="FV16" i="1"/>
  <c r="FO17" i="1"/>
  <c r="FP17" i="1"/>
  <c r="FQ17" i="1"/>
  <c r="FR17" i="1"/>
  <c r="FS17" i="1"/>
  <c r="FT17" i="1"/>
  <c r="FU17" i="1"/>
  <c r="FV17" i="1"/>
  <c r="FS18" i="1"/>
  <c r="FR19" i="1"/>
  <c r="FS19" i="1"/>
  <c r="FT19" i="1"/>
  <c r="FU19" i="1"/>
  <c r="FO20" i="1"/>
  <c r="FP20" i="1"/>
  <c r="FQ20" i="1"/>
  <c r="FR20" i="1"/>
  <c r="FS20" i="1"/>
  <c r="FT20" i="1"/>
  <c r="FU20" i="1"/>
  <c r="FV20" i="1"/>
  <c r="FO21" i="1"/>
  <c r="FP21" i="1"/>
  <c r="FQ21" i="1"/>
  <c r="FR21" i="1"/>
  <c r="FS21" i="1"/>
  <c r="FT21" i="1"/>
  <c r="FU21" i="1"/>
  <c r="FV21" i="1"/>
  <c r="FO22" i="1"/>
  <c r="FP22" i="1"/>
  <c r="FQ22" i="1"/>
  <c r="FO23" i="1"/>
  <c r="FP23" i="1"/>
  <c r="FQ23" i="1"/>
  <c r="FR23" i="1"/>
  <c r="FS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10" i="1"/>
  <c r="K11" i="1"/>
  <c r="K13" i="1"/>
  <c r="K14" i="1"/>
  <c r="K15" i="1"/>
  <c r="K16" i="1"/>
  <c r="K17" i="1"/>
  <c r="K20"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N22" i="2"/>
  <c r="N23" i="1" s="1"/>
  <c r="M22" i="2"/>
  <c r="M23" i="1" s="1"/>
  <c r="V21" i="2"/>
  <c r="Q21" i="2"/>
  <c r="Q22" i="1" s="1"/>
  <c r="P21" i="2"/>
  <c r="P22" i="1" s="1"/>
  <c r="O21" i="2"/>
  <c r="O22" i="1" s="1"/>
  <c r="N21" i="2"/>
  <c r="N22" i="1" s="1"/>
  <c r="V20" i="2"/>
  <c r="U20" i="2"/>
  <c r="T20" i="2"/>
  <c r="T21" i="1" s="1"/>
  <c r="S20" i="2"/>
  <c r="S21" i="1" s="1"/>
  <c r="R20" i="2"/>
  <c r="R21" i="1" s="1"/>
  <c r="P20" i="2"/>
  <c r="P21" i="1" s="1"/>
  <c r="O20" i="2"/>
  <c r="O21" i="1" s="1"/>
  <c r="N20" i="2"/>
  <c r="N21" i="1" s="1"/>
  <c r="V19" i="2"/>
  <c r="U19" i="2"/>
  <c r="U20" i="1" s="1"/>
  <c r="T19" i="2"/>
  <c r="T20" i="1" s="1"/>
  <c r="V18" i="2"/>
  <c r="R18" i="2"/>
  <c r="Q18" i="2"/>
  <c r="M18" i="2"/>
  <c r="P18" i="2"/>
  <c r="P19" i="1" s="1"/>
  <c r="V17" i="2"/>
  <c r="T17" i="2"/>
  <c r="T18" i="1" s="1"/>
  <c r="S17" i="2"/>
  <c r="S18" i="1" s="1"/>
  <c r="R17" i="2"/>
  <c r="Q17" i="2"/>
  <c r="P17" i="2"/>
  <c r="N17" i="2"/>
  <c r="M17" i="2"/>
  <c r="U17" i="2"/>
  <c r="U18" i="1" s="1"/>
  <c r="V16" i="2"/>
  <c r="U16" i="2"/>
  <c r="T16" i="2"/>
  <c r="T17" i="1" s="1"/>
  <c r="S16" i="2"/>
  <c r="S17" i="1" s="1"/>
  <c r="R16" i="2"/>
  <c r="Q16" i="2"/>
  <c r="P16" i="2"/>
  <c r="O16" i="2"/>
  <c r="N16" i="2"/>
  <c r="N17" i="1" s="1"/>
  <c r="M16" i="2"/>
  <c r="M17" i="1" s="1"/>
  <c r="CO17" i="1"/>
  <c r="V15" i="2"/>
  <c r="U15" i="2"/>
  <c r="U16" i="1" s="1"/>
  <c r="T15" i="2"/>
  <c r="T16" i="1" s="1"/>
  <c r="S15" i="2"/>
  <c r="R15" i="2"/>
  <c r="Q15" i="2"/>
  <c r="P15" i="2"/>
  <c r="O15" i="2"/>
  <c r="N15" i="2"/>
  <c r="N16" i="1" s="1"/>
  <c r="M15" i="2"/>
  <c r="M16" i="1" s="1"/>
  <c r="V14" i="2"/>
  <c r="U14" i="2"/>
  <c r="U15" i="1" s="1"/>
  <c r="T14" i="2"/>
  <c r="T15" i="1" s="1"/>
  <c r="P14" i="2"/>
  <c r="O14" i="2"/>
  <c r="N14" i="2"/>
  <c r="M14" i="2"/>
  <c r="S14" i="2"/>
  <c r="S15" i="1" s="1"/>
  <c r="V13" i="2"/>
  <c r="Q13" i="2"/>
  <c r="Q14" i="1" s="1"/>
  <c r="P13" i="2"/>
  <c r="P14" i="1" s="1"/>
  <c r="O13" i="2"/>
  <c r="O14" i="1" s="1"/>
  <c r="V12" i="2"/>
  <c r="U12" i="2"/>
  <c r="U13" i="1" s="1"/>
  <c r="V11" i="2"/>
  <c r="U11" i="2"/>
  <c r="T11" i="2"/>
  <c r="S11" i="2"/>
  <c r="R11" i="2"/>
  <c r="Q11" i="2"/>
  <c r="P11" i="2"/>
  <c r="O11" i="2"/>
  <c r="O12" i="1" s="1"/>
  <c r="N11" i="2"/>
  <c r="N12" i="1" s="1"/>
  <c r="M11" i="2"/>
  <c r="CO12" i="1"/>
  <c r="V10" i="2"/>
  <c r="T10" i="2"/>
  <c r="S10" i="2"/>
  <c r="S11" i="1" s="1"/>
  <c r="R10" i="2"/>
  <c r="R11" i="1" s="1"/>
  <c r="Q10" i="2"/>
  <c r="Q11" i="1" s="1"/>
  <c r="O10" i="2"/>
  <c r="O11" i="1" s="1"/>
  <c r="N10" i="2"/>
  <c r="N11" i="1" s="1"/>
  <c r="M10" i="2"/>
  <c r="M11" i="1" s="1"/>
  <c r="V9" i="2"/>
  <c r="U9" i="2"/>
  <c r="U10" i="1" s="1"/>
  <c r="T9" i="2"/>
  <c r="T10" i="1" s="1"/>
  <c r="S9" i="2"/>
  <c r="S10" i="1" s="1"/>
  <c r="R9" i="2"/>
  <c r="R10" i="1" s="1"/>
  <c r="Q9" i="2"/>
  <c r="P9" i="2"/>
  <c r="P10" i="1" s="1"/>
  <c r="O9" i="2"/>
  <c r="O10" i="1" s="1"/>
  <c r="N9" i="2"/>
  <c r="M9" i="2"/>
  <c r="M10" i="1" s="1"/>
  <c r="V8" i="2"/>
  <c r="CQ23" i="1"/>
  <c r="V7" i="2"/>
  <c r="R7" i="2"/>
  <c r="R8" i="1" s="1"/>
  <c r="Q7" i="2"/>
  <c r="Q8" i="1" s="1"/>
  <c r="V6" i="2"/>
  <c r="U6" i="2"/>
  <c r="T6" i="2"/>
  <c r="T7" i="1" s="1"/>
  <c r="Q6" i="2"/>
  <c r="Q7" i="1" s="1"/>
  <c r="P6" i="2"/>
  <c r="P7" i="1" s="1"/>
  <c r="O6" i="2"/>
  <c r="O7" i="1" s="1"/>
  <c r="N6" i="2"/>
  <c r="N7" i="1" s="1"/>
  <c r="M6" i="2"/>
  <c r="M7" i="1" s="1"/>
  <c r="S6" i="2"/>
  <c r="S7" i="1" s="1"/>
  <c r="V5" i="2"/>
  <c r="Q5" i="2"/>
  <c r="P5" i="2"/>
  <c r="P6" i="1" s="1"/>
  <c r="M5" i="2"/>
  <c r="M6" i="1" s="1"/>
  <c r="O5" i="2"/>
  <c r="O6" i="1" s="1"/>
  <c r="V4" i="2"/>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M12" i="1"/>
  <c r="J12" i="1"/>
  <c r="I12" i="1"/>
  <c r="H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A11" i="1"/>
  <c r="Z11" i="1"/>
  <c r="Y11" i="1"/>
  <c r="X11" i="1"/>
  <c r="W11" i="1"/>
  <c r="T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B5" i="1"/>
  <c r="AA5" i="1"/>
  <c r="Z5" i="1"/>
  <c r="Y5" i="1"/>
  <c r="X5" i="1"/>
  <c r="W5" i="1"/>
  <c r="J5" i="1"/>
  <c r="I5" i="1"/>
  <c r="H5" i="1"/>
  <c r="E5" i="1"/>
  <c r="D5" i="1"/>
  <c r="C5" i="1"/>
  <c r="B5" i="1"/>
  <c r="A5" i="1"/>
  <c r="AB15" i="1" l="1"/>
  <c r="AJ21" i="1"/>
  <c r="AB12" i="1"/>
  <c r="AB11" i="1"/>
  <c r="FR8" i="1"/>
  <c r="FT15" i="1"/>
  <c r="K22" i="1"/>
  <c r="S21" i="2"/>
  <c r="S22" i="1" s="1"/>
  <c r="FP9" i="1"/>
  <c r="AV9" i="1"/>
  <c r="AV15" i="1"/>
  <c r="AV22" i="1"/>
  <c r="U7" i="2"/>
  <c r="U8" i="1" s="1"/>
  <c r="O8" i="2"/>
  <c r="O9" i="1" s="1"/>
  <c r="T21" i="2"/>
  <c r="T22" i="1" s="1"/>
  <c r="FP5" i="1"/>
  <c r="FU22" i="1"/>
  <c r="FO19" i="1"/>
  <c r="FS16" i="1"/>
  <c r="FQ15" i="1"/>
  <c r="FU12" i="1"/>
  <c r="FO9" i="1"/>
  <c r="FS6" i="1"/>
  <c r="FQ8" i="1"/>
  <c r="AV5" i="1"/>
  <c r="AV8" i="1"/>
  <c r="M7" i="2"/>
  <c r="M8" i="1" s="1"/>
  <c r="P8" i="2"/>
  <c r="P9" i="1" s="1"/>
  <c r="U21" i="2"/>
  <c r="U22" i="1" s="1"/>
  <c r="K19" i="1"/>
  <c r="K9" i="1"/>
  <c r="FQ5" i="1"/>
  <c r="FV23" i="1"/>
  <c r="FT22" i="1"/>
  <c r="FV18" i="1"/>
  <c r="FR16" i="1"/>
  <c r="FP15" i="1"/>
  <c r="FV13" i="1"/>
  <c r="FT12" i="1"/>
  <c r="FV8" i="1"/>
  <c r="FR6" i="1"/>
  <c r="FR18" i="1"/>
  <c r="S7" i="2"/>
  <c r="S8" i="1" s="1"/>
  <c r="FV5" i="1"/>
  <c r="FQ18" i="1"/>
  <c r="FU15" i="1"/>
  <c r="T7" i="2"/>
  <c r="T8" i="1" s="1"/>
  <c r="FP18" i="1"/>
  <c r="FP8" i="1"/>
  <c r="R21" i="2"/>
  <c r="R22" i="1" s="1"/>
  <c r="K5" i="1"/>
  <c r="K12" i="1"/>
  <c r="FQ19" i="1"/>
  <c r="FO18" i="1"/>
  <c r="FS15" i="1"/>
  <c r="FQ9" i="1"/>
  <c r="FP19" i="1"/>
  <c r="FT16" i="1"/>
  <c r="FR15" i="1"/>
  <c r="FV12" i="1"/>
  <c r="FT6" i="1"/>
  <c r="N7" i="2"/>
  <c r="N8" i="1" s="1"/>
  <c r="K18" i="1"/>
  <c r="K8" i="1"/>
  <c r="FR5" i="1"/>
  <c r="FU23" i="1"/>
  <c r="FS22" i="1"/>
  <c r="FU18" i="1"/>
  <c r="FQ16" i="1"/>
  <c r="FU13" i="1"/>
  <c r="FS12" i="1"/>
  <c r="FU8" i="1"/>
  <c r="FQ6" i="1"/>
  <c r="FO8" i="1"/>
  <c r="FV22" i="1"/>
  <c r="AV6" i="1"/>
  <c r="AV2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<sst xmlns="http://schemas.openxmlformats.org/spreadsheetml/2006/main" count="865" uniqueCount="701">
  <si>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</si>
  <si>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</si>
  <si>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</si>
  <si>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</si>
  <si>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</si>
  <si>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</si>
  <si>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</si>
  <si>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</si>
  <si>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</si>
  <si>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</si>
  <si>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</si>
  <si>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</si>
  <si>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</si>
  <si>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</si>
  <si>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</si>
  <si>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</si>
  <si>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</si>
  <si>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</si>
  <si>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</si>
  <si>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</si>
  <si>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</si>
  <si>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</si>
  <si>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</si>
  <si>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</si>
  <si>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</si>
  <si>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</si>
  <si>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</si>
  <si>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</si>
  <si>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</si>
  <si>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</si>
  <si>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</si>
  <si>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</si>
  <si>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</si>
  <si>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</si>
  <si>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</si>
  <si>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</si>
  <si>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</si>
  <si>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</si>
  <si>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</si>
  <si>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</si>
  <si>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</si>
  <si>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</si>
  <si>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</si>
  <si>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</si>
  <si>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</si>
  <si>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</si>
  <si>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</si>
  <si>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</si>
  <si>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</si>
  <si>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</si>
  <si>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</si>
  <si>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</si>
  <si>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</si>
  <si>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</si>
  <si>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</si>
  <si>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</si>
  <si>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</si>
  <si>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</si>
  <si>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</si>
  <si>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</si>
  <si>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</si>
  <si>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</si>
  <si>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</si>
  <si>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</si>
  <si>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</si>
  <si>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</si>
  <si>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</si>
  <si>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</si>
  <si>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</si>
  <si>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</si>
  <si>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</si>
  <si>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</si>
  <si>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</si>
  <si>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</si>
  <si>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</si>
  <si>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</si>
  <si>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</si>
  <si>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</si>
  <si>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</si>
  <si>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</si>
  <si>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</si>
  <si>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</si>
  <si>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</si>
  <si>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</si>
  <si>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</si>
  <si>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</si>
  <si>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</si>
  <si>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</si>
  <si>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</si>
  <si>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</si>
  <si>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</si>
  <si>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</si>
  <si>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</si>
  <si>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</si>
  <si>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</si>
  <si>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</si>
  <si>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</si>
  <si>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</si>
  <si>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</si>
  <si>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</si>
  <si>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</si>
  <si>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</si>
  <si>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</si>
  <si>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</si>
  <si>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</si>
  <si>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</si>
  <si>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</si>
  <si>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</si>
  <si>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</si>
  <si>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</si>
  <si>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</si>
  <si>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</si>
  <si>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</si>
  <si>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</si>
  <si>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</si>
  <si>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</si>
  <si>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</si>
  <si>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</si>
  <si>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</si>
  <si>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</si>
  <si>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</si>
  <si>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</si>
  <si>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</si>
  <si>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</si>
  <si>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</si>
  <si>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</si>
  <si>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</si>
  <si>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</si>
  <si>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</si>
  <si>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</si>
  <si>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</si>
  <si>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</si>
  <si>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</si>
  <si>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</si>
  <si>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</si>
  <si>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</si>
  <si>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</si>
  <si>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</si>
  <si>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</si>
  <si>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</si>
  <si>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</si>
  <si>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</si>
  <si>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</si>
  <si>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</si>
  <si>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</si>
  <si>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</si>
  <si>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</si>
  <si>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</si>
  <si>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</si>
  <si>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</si>
  <si>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</si>
  <si>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</si>
  <si>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</si>
  <si>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</si>
  <si>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</si>
  <si>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</si>
  <si>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</si>
  <si>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</si>
  <si>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</si>
  <si>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</si>
  <si>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</si>
  <si>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</si>
  <si>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</si>
  <si>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</si>
  <si>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</si>
  <si>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</si>
  <si>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</si>
  <si>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</si>
  <si>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</si>
  <si>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</si>
  <si>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</si>
  <si>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</si>
  <si>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</si>
  <si>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</si>
  <si>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</si>
  <si>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</si>
  <si>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</si>
  <si>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</si>
  <si>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</si>
  <si>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</si>
  <si>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</si>
  <si>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</si>
  <si>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</si>
  <si>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</si>
  <si>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</si>
  <si>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</si>
  <si>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</si>
  <si>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</si>
  <si>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</si>
  <si>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</si>
  <si>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</si>
  <si>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</si>
  <si>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</si>
  <si>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</si>
  <si>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</si>
  <si>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</si>
  <si>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</si>
  <si>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</si>
  <si>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</si>
  <si>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</si>
  <si>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</si>
  <si>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</si>
  <si>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</si>
  <si>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</si>
  <si>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</si>
  <si>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</si>
  <si>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</si>
  <si>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</si>
  <si>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</si>
  <si>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</si>
  <si>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</si>
  <si>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</si>
  <si>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</si>
  <si>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</si>
  <si>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</si>
  <si>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</si>
  <si>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</si>
  <si>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</si>
  <si>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</si>
  <si>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</si>
  <si>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</si>
  <si>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</si>
  <si>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</si>
  <si>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</si>
  <si>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</si>
  <si>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</si>
  <si>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</si>
  <si>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</si>
  <si>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</si>
  <si>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</si>
  <si>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</si>
  <si>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</si>
  <si>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</si>
  <si>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</si>
  <si>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</si>
  <si>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</si>
  <si>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</si>
  <si>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</si>
  <si>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</si>
  <si>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</si>
  <si>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</si>
  <si>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</si>
  <si>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</si>
  <si>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</si>
  <si>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</si>
  <si>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</si>
  <si>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</si>
  <si>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</si>
  <si>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</si>
  <si>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</si>
  <si>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</si>
  <si>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</si>
  <si>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</si>
  <si>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</si>
  <si>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</si>
  <si>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</si>
  <si>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</si>
  <si>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</si>
  <si>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</si>
  <si>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</si>
  <si>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</si>
  <si>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</si>
  <si>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</si>
  <si>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</si>
  <si>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</si>
  <si>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</si>
  <si>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</si>
  <si>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</si>
  <si>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</si>
  <si>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</si>
  <si>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</si>
  <si>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</si>
  <si>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</si>
  <si>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</si>
  <si>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</si>
  <si>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</si>
  <si>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</si>
  <si>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</si>
  <si>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</si>
  <si>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</si>
  <si>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</si>
  <si>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</si>
  <si>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</si>
  <si>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</si>
  <si>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</si>
  <si>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</si>
  <si>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</si>
  <si>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</si>
  <si>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</si>
  <si>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</si>
  <si>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</si>
  <si>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</si>
  <si>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</si>
  <si>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</si>
  <si>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</si>
  <si>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</si>
  <si>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</si>
  <si>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</si>
  <si>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</si>
  <si>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</si>
  <si>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</si>
  <si>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</si>
  <si>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</si>
  <si>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</si>
  <si>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</si>
  <si>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</si>
  <si>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</si>
  <si>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</si>
  <si>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</si>
  <si>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</si>
  <si>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</si>
  <si>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</si>
  <si>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</si>
  <si>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</si>
  <si>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</si>
  <si>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</si>
  <si>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</si>
  <si>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</si>
  <si>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</si>
  <si>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</si>
  <si>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</si>
  <si>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</si>
  <si>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</si>
  <si>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</si>
  <si>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</si>
  <si>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</si>
  <si>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</si>
  <si>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</si>
  <si>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</si>
  <si>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</si>
  <si>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</si>
  <si>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</si>
  <si>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</si>
  <si>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</si>
  <si>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</si>
  <si>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</si>
  <si>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</si>
  <si>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</si>
  <si>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</si>
  <si>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</si>
  <si>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</si>
  <si>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</si>
  <si>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</si>
  <si>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</si>
  <si>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</si>
  <si>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</si>
  <si>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</si>
  <si>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</si>
  <si>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</si>
  <si>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</si>
  <si>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</si>
  <si>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</si>
  <si>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</si>
  <si>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</si>
  <si>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</si>
  <si>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</si>
  <si>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</si>
  <si>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</si>
  <si>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</si>
  <si>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</si>
  <si>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</si>
  <si>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</si>
  <si>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</si>
  <si>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</si>
  <si>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</si>
  <si>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</si>
  <si>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</si>
  <si>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</si>
  <si>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</si>
  <si>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</si>
  <si>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</si>
  <si>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</si>
  <si>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</si>
  <si>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</si>
  <si>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</si>
  <si>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</si>
  <si>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</si>
  <si>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</si>
  <si>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</si>
  <si>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</si>
  <si>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</si>
  <si>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</si>
  <si>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</si>
  <si>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</si>
  <si>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</si>
  <si>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</si>
  <si>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</si>
  <si>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</si>
  <si>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</si>
  <si>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</si>
  <si>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</si>
  <si>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</si>
  <si>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</si>
  <si>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</si>
  <si>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</si>
  <si>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</si>
  <si>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</si>
  <si>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</si>
  <si>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</si>
  <si>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</si>
  <si>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</si>
  <si>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</si>
  <si>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</si>
  <si>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</si>
  <si>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</si>
  <si>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</si>
  <si>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</si>
  <si>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</si>
  <si>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</si>
  <si>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</si>
  <si>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</si>
  <si>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</si>
  <si>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</si>
  <si>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</si>
  <si>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</si>
  <si>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</si>
  <si>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</si>
  <si>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</si>
  <si>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</si>
  <si>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</si>
  <si>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</si>
  <si>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</si>
  <si>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</si>
  <si>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</si>
  <si>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</si>
  <si>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</si>
  <si>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</si>
  <si>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</si>
  <si>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</si>
  <si>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</si>
  <si>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</si>
  <si>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</si>
  <si>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</si>
  <si>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</si>
  <si>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</si>
  <si>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</si>
  <si>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</si>
  <si>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</si>
  <si>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</si>
  <si>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</si>
  <si>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</si>
  <si>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</si>
  <si>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</si>
  <si>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</si>
  <si>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</si>
  <si>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</si>
  <si>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</si>
  <si>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</si>
  <si>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</si>
  <si>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</si>
  <si>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</si>
  <si>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</si>
  <si>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</si>
  <si>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</si>
  <si>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</si>
  <si>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</si>
  <si>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</si>
  <si>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</si>
  <si>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</si>
  <si>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</si>
  <si>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</si>
  <si>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</si>
  <si>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</si>
  <si>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</si>
  <si>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</si>
  <si>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</si>
  <si>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</si>
  <si>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</si>
  <si>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</si>
  <si>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</si>
  <si>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</si>
  <si>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</si>
  <si>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</si>
  <si>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</si>
  <si>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</si>
  <si>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</si>
  <si>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</si>
  <si>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</si>
  <si>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</si>
  <si>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</si>
  <si>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</si>
  <si>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</si>
  <si>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</si>
  <si>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</si>
  <si>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</si>
  <si>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</si>
  <si>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</si>
  <si>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</si>
  <si>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</si>
  <si>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</si>
  <si>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</si>
  <si>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</si>
  <si>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</si>
  <si>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</si>
  <si>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</si>
  <si>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</si>
  <si>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</si>
  <si>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</si>
  <si>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</si>
  <si>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</si>
  <si>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</si>
  <si>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</si>
  <si>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</si>
  <si>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</si>
  <si>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</si>
  <si>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</si>
  <si>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</si>
  <si>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</si>
  <si>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</si>
  <si>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</si>
  <si>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</si>
  <si>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</si>
  <si>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</si>
  <si>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</si>
  <si>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</si>
  <si>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</si>
  <si>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</si>
  <si>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</si>
  <si>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</si>
  <si>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</si>
  <si>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</si>
  <si>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</si>
  <si>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</si>
  <si>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</si>
  <si>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</si>
  <si>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</si>
  <si>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</si>
  <si>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</si>
  <si>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</si>
  <si>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</si>
  <si>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</si>
  <si>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</si>
  <si>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</si>
  <si>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</si>
  <si>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</si>
  <si>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</si>
  <si>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</si>
  <si>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</si>
  <si>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</si>
  <si>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</si>
  <si>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</si>
  <si>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</si>
  <si>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</si>
  <si>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</si>
  <si>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</si>
  <si>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</si>
  <si>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</si>
  <si>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</si>
  <si>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</si>
  <si>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</si>
  <si>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</si>
  <si>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</si>
  <si>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</si>
  <si>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</si>
  <si>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</si>
  <si>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</si>
  <si>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</si>
  <si>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</si>
  <si>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</si>
  <si>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</si>
  <si>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</si>
  <si>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</si>
  <si>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</si>
  <si>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</si>
  <si>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</si>
  <si>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</si>
  <si>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</si>
  <si>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</si>
  <si>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</si>
  <si>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</si>
  <si>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</si>
  <si>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</si>
  <si>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</si>
  <si>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</si>
  <si>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</si>
  <si>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</si>
  <si>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</si>
  <si>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</si>
  <si>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</si>
  <si>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</si>
  <si>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</si>
  <si>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</si>
  <si>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</si>
  <si>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</si>
  <si>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</si>
  <si>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</si>
  <si>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</si>
  <si>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</si>
  <si>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</si>
  <si>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</si>
  <si>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</si>
  <si>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</si>
  <si>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</si>
  <si>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</si>
  <si>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</si>
  <si>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</si>
  <si>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</si>
  <si>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</si>
  <si>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</si>
  <si>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</si>
  <si>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</si>
  <si>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</si>
  <si>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</si>
  <si>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</si>
  <si>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</si>
  <si>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</si>
  <si>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</si>
  <si>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</si>
  <si>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</si>
  <si>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</si>
  <si>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</si>
  <si>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</si>
  <si>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</si>
  <si>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</si>
  <si>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</si>
  <si>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</si>
  <si>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</si>
  <si>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</si>
  <si>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</si>
  <si>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</si>
  <si>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</si>
  <si>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</si>
  <si>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</si>
  <si>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</si>
  <si>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</si>
  <si>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</si>
  <si>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</si>
  <si>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</si>
  <si>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</si>
  <si>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</si>
  <si>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</si>
  <si>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</si>
  <si>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</si>
  <si>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</si>
  <si>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</si>
  <si>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</si>
  <si>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</si>
  <si>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</si>
  <si>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</si>
  <si>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</si>
  <si>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</si>
  <si>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</si>
  <si>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</si>
  <si>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</si>
  <si>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</si>
  <si>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</si>
  <si>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</si>
  <si>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</si>
  <si>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</si>
  <si>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</si>
  <si>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</si>
  <si>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</si>
  <si>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</si>
  <si>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</si>
  <si>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</si>
  <si>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</si>
  <si>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</si>
  <si>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</si>
  <si>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</si>
  <si>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</si>
  <si>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</si>
  <si>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</si>
  <si>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</si>
  <si>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</si>
  <si>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</si>
  <si>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</si>
  <si>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</si>
  <si>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</si>
  <si>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</si>
  <si>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</si>
  <si>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T510 - DE</t>
  </si>
  <si>
    <t>Lenovo T510 - FR FBA</t>
  </si>
  <si>
    <t>Lenovo T510 - IT</t>
  </si>
  <si>
    <t>Lenovo T510 - ES</t>
  </si>
  <si>
    <t>Lenovo T510 - UK FBA</t>
  </si>
  <si>
    <t>Lenovo T510 - NOR</t>
  </si>
  <si>
    <t>Lenovo T510 - BE</t>
  </si>
  <si>
    <t>Lenovo T510 - BG</t>
  </si>
  <si>
    <t>Lenovo T510 - CZ</t>
  </si>
  <si>
    <t>Lenovo T510 - DK</t>
  </si>
  <si>
    <t>Lenovo T510 - HU</t>
  </si>
  <si>
    <t>Lenovo T510 - NL</t>
  </si>
  <si>
    <t>Lenovo T510 - NO</t>
  </si>
  <si>
    <t>Lenovo T510 - PL</t>
  </si>
  <si>
    <t>Lenovo T510 - PT</t>
  </si>
  <si>
    <t>Lenovo T510 - SE/FI</t>
  </si>
  <si>
    <t>Lenovo T510 - CH</t>
  </si>
  <si>
    <t>Lenovo - US int</t>
  </si>
  <si>
    <t>Lenovo T510 - RUS</t>
  </si>
  <si>
    <t>Lenovo T510 - US FBA</t>
  </si>
  <si>
    <t>T520 T520i T420S T420 T420i T400S T410S T410 T410I T510 T510i W510 W520 X220T X220s X220i X220</t>
  </si>
  <si>
    <t>Lenovo T510 parent</t>
  </si>
  <si>
    <t>Lenovo/T510%20/RG/DE</t>
  </si>
  <si>
    <t>Lenovo/T510%20/RG/FR</t>
  </si>
  <si>
    <t>Lenovo/T510%20/RG/IT</t>
  </si>
  <si>
    <t>Lenovo/T510%20/RG/ES</t>
  </si>
  <si>
    <t>Lenovo/T510%20/RG/UK</t>
  </si>
  <si>
    <t>Lenovo/T510%20/RG/NOR</t>
  </si>
  <si>
    <t>Lenovo/T510%20/RG/USI</t>
  </si>
  <si>
    <t>Lenovo/T510%20/RG/US</t>
  </si>
  <si>
    <t>Tellus Remarketing 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</si>
</sst>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164" fontId="0" fillId="14" borderId="3" xfId="0" applyNumberFormat="1" applyFill="1" applyBorder="1" applyAlignment="1">
      <alignment horizontal="left"/>
    </xf>
    <xf numFmtId="0" fontId="5" fillId="0" borderId="0" xfId="0" applyFont="1" applyBorder="1" applyAlignment="1">
      <alignment horizontal="center"/>
    </xf>
    <xf numFmtId="0" fontId="7"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E17" zoomScale="130" zoomScaleNormal="130" workbookViewId="0">
      <selection activeCell="C24" sqref="C24"/>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6" x14ac:dyDescent="0.2">
      <c r="A4" s="27"/>
      <c r="B4" s="28"/>
      <c r="C4" s="29"/>
      <c r="D4" s="30"/>
      <c r="E4" s="31"/>
      <c r="F4" s="28"/>
      <c r="G4" s="29"/>
      <c r="H4" s="27"/>
      <c r="I4" s="27"/>
      <c r="J4" s="32"/>
      <c r="K4" s="33"/>
      <c r="L4" s="34"/>
      <c r="M4" s="34"/>
      <c r="W4" s="29"/>
      <c r="X4" s="34"/>
      <c r="Y4" s="35"/>
      <c r="Z4" s="34"/>
      <c r="AA4" s="36"/>
      <c r="DY4" s="37"/>
      <c r="DZ4" s="37"/>
      <c r="EA4" s="37"/>
      <c r="EB4" s="37"/>
      <c r="EC4" s="37"/>
      <c r="EV4" s="31"/>
    </row>
    <row r="5" spans="1:192" ht="48" x14ac:dyDescent="0.2">
      <c r="A5" s="27" t="str">
        <f>IF(ISBLANK(Values!E4),"",IF(Values!$B$37="EU","computercomponent","computer"))</f>
        <v>computer</v>
      </c>
      <c r="B5" s="38" t="str">
        <f>IF(ISBLANK(Values!E4),"",Values!F4)</f>
        <v>Lenovo T510 - DE</v>
      </c>
      <c r="C5" s="32" t="str">
        <f>IF(ISBLANK(Values!E4),"","TellusRem")</f>
        <v>TellusRem</v>
      </c>
      <c r="D5" s="30">
        <f>IF(ISBLANK(Values!E4),"",Values!E4)</f>
        <v>5714401510017</v>
      </c>
      <c r="E5" s="31" t="str">
        <f>IF(ISBLANK(Values!E4),"","EAN")</f>
        <v>EAN</v>
      </c>
      <c r="F5" s="28" t="str">
        <f>IF(ISBLANK(Values!E4),"",IF(Values!J4, SUBSTITUTE(Values!$B$1, "{language}", Values!H4) &amp; " " &amp;Values!$B$3, SUBSTITUTE(Values!$B$2, "{language}", Values!$H4) &amp; " " &amp;Values!$B$3))</f>
        <v>replacement German non-backlit keyboard for Lenovo Thinkpad  T520 T520i T420S T420 T420i T400S T410S T410 T410I T510 T510i W510 W520 X220T X220s X220i X220</v>
      </c>
      <c r="G5" s="32" t="str">
        <f>IF(ISBLANK(Values!E4),"",IF(Values!$B$20="PartialUpdate","","TellusRem"))</f>
        <v/>
      </c>
      <c r="H5" s="27" t="str">
        <f>IF(ISBLANK(Values!E4),"",Values!$B$16)</f>
        <v>computer-keyboards</v>
      </c>
      <c r="I5" s="27" t="str">
        <f>IF(ISBLANK(Values!E4),"","4730574031")</f>
        <v>4730574031</v>
      </c>
      <c r="J5" s="39" t="str">
        <f>IF(ISBLANK(Values!E4),"",Values!F4 )</f>
        <v>Lenovo T510 - DE</v>
      </c>
      <c r="K5" s="28" t="str">
        <f>IF(IF(ISBLANK(Values!E4),"",IF(Values!J4, Values!$B$4, Values!$B$5))=0,"",IF(ISBLANK(Values!E4),"",IF(Values!J4, Values!$B$4, Values!$B$5)))</f>
        <v/>
      </c>
      <c r="L5" s="40">
        <f>IF(ISBLANK(Values!E4),"",IF($CO5="DEFAULT", Values!$B$18, ""))</f>
        <v>5</v>
      </c>
      <c r="M5" s="28" t="str">
        <f>IF(ISBLANK(Values!E4),"",Values!$M4)</f>
        <v>https://raw.githubusercontent.com/PatrickVibild/TellusAmazonPictures/master/pictures/Lenovo/T510%20/RG/DE/1.jpg</v>
      </c>
      <c r="N5" s="28" t="str">
        <f>IF(ISBLANK(Values!$F4),"",Values!N4)</f>
        <v>https://raw.githubusercontent.com/PatrickVibild/TellusAmazonPictures/master/pictures/Lenovo/T510%20/RG/DE/2.jpg</v>
      </c>
      <c r="O5" s="28" t="str">
        <f>IF(ISBLANK(Values!$F4),"",Values!O4)</f>
        <v>https://raw.githubusercontent.com/PatrickVibild/TellusAmazonPictures/master/pictures/Lenovo/T510%20/RG/DE/3.jpg</v>
      </c>
      <c r="P5" s="28" t="str">
        <f>IF(ISBLANK(Values!$F4),"",Values!P4)</f>
        <v>https://raw.githubusercontent.com/PatrickVibild/TellusAmazonPictures/master/pictures/Lenovo/T510%20/RG/DE/4.jpg</v>
      </c>
      <c r="Q5" s="28" t="str">
        <f>IF(ISBLANK(Values!$F4),"",Values!Q4)</f>
        <v>https://raw.githubusercontent.com/PatrickVibild/TellusAmazonPictures/master/pictures/Lenovo/T510%20/RG/DE/5.jpg</v>
      </c>
      <c r="R5" s="28" t="str">
        <f>IF(ISBLANK(Values!$F4),"",Values!R4)</f>
        <v>https://raw.githubusercontent.com/PatrickVibild/TellusAmazonPictures/master/pictures/Lenovo/T510%20/RG/DE/6.jpg</v>
      </c>
      <c r="S5" s="28" t="str">
        <f>IF(ISBLANK(Values!$F4),"",Values!S4)</f>
        <v>https://raw.githubusercontent.com/PatrickVibild/TellusAmazonPictures/master/pictures/Lenovo/T510%20/RG/DE/7.jpg</v>
      </c>
      <c r="T5" s="28" t="str">
        <f>IF(ISBLANK(Values!$F4),"",Values!T4)</f>
        <v>https://raw.githubusercontent.com/PatrickVibild/TellusAmazonPictures/master/pictures/Lenovo/T510%20/RG/DE/8.jpg</v>
      </c>
      <c r="U5" s="28" t="str">
        <f>IF(ISBLANK(Values!$F4),"",Values!U4)</f>
        <v>https://raw.githubusercontent.com/PatrickVibild/TellusAmazonPictures/master/pictures/Lenovo/T510%20/RG/DE/9.jpg</v>
      </c>
      <c r="W5" s="32" t="str">
        <f>IF(ISBLANK(Values!E4),"","Child")</f>
        <v>Child</v>
      </c>
      <c r="X5" s="32" t="str">
        <f>IF(ISBLANK(Values!E4),"",Values!$B$13)</f>
        <v>Lenovo T510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v>
      </c>
      <c r="B6" s="38" t="str">
        <f>IF(ISBLANK(Values!E5),"",Values!F5)</f>
        <v>Lenovo T510 - FR FBA</v>
      </c>
      <c r="C6" s="32" t="str">
        <f>IF(ISBLANK(Values!E5),"","TellusRem")</f>
        <v>TellusRem</v>
      </c>
      <c r="D6" s="30">
        <f>IF(ISBLANK(Values!E5),"",Values!E5)</f>
        <v>5714401510024</v>
      </c>
      <c r="E6" s="31" t="str">
        <f>IF(ISBLANK(Values!E5),"","EAN")</f>
        <v>EAN</v>
      </c>
      <c r="F6" s="28" t="str">
        <f>IF(ISBLANK(Values!E5),"",IF(Values!J5, SUBSTITUTE(Values!$B$1, "{language}", Values!H5) &amp; " " &amp;Values!$B$3, SUBSTITUTE(Values!$B$2, "{language}", Values!$H5) &amp; " " &amp;Values!$B$3))</f>
        <v>replacement French non-backlit keyboard for Lenovo Thinkpad  T520 T520i T420S T420 T420i T400S T410S T410 T410I T510 T510i W510 W520 X220T X220s X220i X220</v>
      </c>
      <c r="G6" s="32" t="str">
        <f>IF(ISBLANK(Values!E5),"",IF(Values!$B$20="PartialUpdate","","TellusRem"))</f>
        <v/>
      </c>
      <c r="H6" s="27" t="str">
        <f>IF(ISBLANK(Values!E5),"",Values!$B$16)</f>
        <v>computer-keyboards</v>
      </c>
      <c r="I6" s="27" t="str">
        <f>IF(ISBLANK(Values!E5),"","4730574031")</f>
        <v>4730574031</v>
      </c>
      <c r="J6" s="39" t="str">
        <f>IF(ISBLANK(Values!E5),"",Values!F5 )</f>
        <v>Lenovo T510 - FR FBA</v>
      </c>
      <c r="K6" s="29" t="str">
        <f>IF(IF(ISBLANK(Values!E5),"",IF(Values!J5, Values!$B$4, Values!$B$5))=0,"",IF(ISBLANK(Values!E5),"",IF(Values!J5, Values!$B$4, Values!$B$5)))</f>
        <v/>
      </c>
      <c r="L6" s="40">
        <f>IF(ISBLANK(Values!E5),"",IF($CO6="DEFAULT", Values!$B$18, ""))</f>
        <v>5</v>
      </c>
      <c r="M6" s="28" t="str">
        <f>IF(ISBLANK(Values!E5),"",Values!$M5)</f>
        <v>https://raw.githubusercontent.com/PatrickVibild/TellusAmazonPictures/master/pictures/Lenovo/T510%20/RG/FR/1.jpg</v>
      </c>
      <c r="N6" s="28" t="str">
        <f>IF(ISBLANK(Values!$F5),"",Values!N5)</f>
        <v>https://raw.githubusercontent.com/PatrickVibild/TellusAmazonPictures/master/pictures/Lenovo/T510%20/RG/FR/2.jpg</v>
      </c>
      <c r="O6" s="28" t="str">
        <f>IF(ISBLANK(Values!$F5),"",Values!O5)</f>
        <v>https://raw.githubusercontent.com/PatrickVibild/TellusAmazonPictures/master/pictures/Lenovo/T510%20/RG/FR/3.jpg</v>
      </c>
      <c r="P6" s="28" t="str">
        <f>IF(ISBLANK(Values!$F5),"",Values!P5)</f>
        <v>https://raw.githubusercontent.com/PatrickVibild/TellusAmazonPictures/master/pictures/Lenovo/T510%20/RG/FR/4.jpg</v>
      </c>
      <c r="Q6" s="28" t="str">
        <f>IF(ISBLANK(Values!$F5),"",Values!Q5)</f>
        <v>https://raw.githubusercontent.com/PatrickVibild/TellusAmazonPictures/master/pictures/Lenovo/T510%20/RG/FR/5.jpg</v>
      </c>
      <c r="R6" s="28" t="str">
        <f>IF(ISBLANK(Values!$F5),"",Values!R5)</f>
        <v>https://raw.githubusercontent.com/PatrickVibild/TellusAmazonPictures/master/pictures/Lenovo/T510%20/RG/FR/6.jpg</v>
      </c>
      <c r="S6" s="28" t="str">
        <f>IF(ISBLANK(Values!$F5),"",Values!S5)</f>
        <v>https://raw.githubusercontent.com/PatrickVibild/TellusAmazonPictures/master/pictures/Lenovo/T510%20/RG/FR/7.jpg</v>
      </c>
      <c r="T6" s="28" t="str">
        <f>IF(ISBLANK(Values!$F5),"",Values!T5)</f>
        <v>https://raw.githubusercontent.com/PatrickVibild/TellusAmazonPictures/master/pictures/Lenovo/T510%20/RG/FR/8.jpg</v>
      </c>
      <c r="U6" s="28" t="str">
        <f>IF(ISBLANK(Values!$F5),"",Values!U5)</f>
        <v>https://raw.githubusercontent.com/PatrickVibild/TellusAmazonPictures/master/pictures/Lenovo/T510%20/RG/FR/9.jpg</v>
      </c>
      <c r="W6" s="32" t="str">
        <f>IF(ISBLANK(Values!E5),"","Child")</f>
        <v>Child</v>
      </c>
      <c r="X6" s="32" t="str">
        <f>IF(ISBLANK(Values!E5),"",Values!$B$13)</f>
        <v>Lenovo T510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v>
      </c>
      <c r="B7" s="38" t="str">
        <f>IF(ISBLANK(Values!E6),"",Values!F6)</f>
        <v>Lenovo T510 - IT</v>
      </c>
      <c r="C7" s="32" t="str">
        <f>IF(ISBLANK(Values!E6),"","TellusRem")</f>
        <v>TellusRem</v>
      </c>
      <c r="D7" s="30">
        <f>IF(ISBLANK(Values!E6),"",Values!E6)</f>
        <v>5714401510031</v>
      </c>
      <c r="E7" s="31" t="str">
        <f>IF(ISBLANK(Values!E6),"","EAN")</f>
        <v>EAN</v>
      </c>
      <c r="F7" s="28" t="str">
        <f>IF(ISBLANK(Values!E6),"",IF(Values!J6, SUBSTITUTE(Values!$B$1, "{language}", Values!H6) &amp; " " &amp;Values!$B$3, SUBSTITUTE(Values!$B$2, "{language}", Values!$H6) &amp; " " &amp;Values!$B$3))</f>
        <v>replacement Italian non-backlit keyboard for Lenovo Thinkpad  T520 T520i T420S T420 T420i T400S T410S T410 T410I T510 T510i W510 W520 X220T X220s X220i X220</v>
      </c>
      <c r="G7" s="32" t="str">
        <f>IF(ISBLANK(Values!E6),"",IF(Values!$B$20="PartialUpdate","","TellusRem"))</f>
        <v/>
      </c>
      <c r="H7" s="27" t="str">
        <f>IF(ISBLANK(Values!E6),"",Values!$B$16)</f>
        <v>computer-keyboards</v>
      </c>
      <c r="I7" s="27" t="str">
        <f>IF(ISBLANK(Values!E6),"","4730574031")</f>
        <v>4730574031</v>
      </c>
      <c r="J7" s="39" t="str">
        <f>IF(ISBLANK(Values!E6),"",Values!F6 )</f>
        <v>Lenovo T510 - IT</v>
      </c>
      <c r="K7" s="29" t="str">
        <f>IF(IF(ISBLANK(Values!E6),"",IF(Values!J6, Values!$B$4, Values!$B$5))=0,"",IF(ISBLANK(Values!E6),"",IF(Values!J6, Values!$B$4, Values!$B$5)))</f>
        <v/>
      </c>
      <c r="L7" s="40">
        <f>IF(ISBLANK(Values!E6),"",IF($CO7="DEFAULT", Values!$B$18, ""))</f>
        <v>5</v>
      </c>
      <c r="M7" s="28" t="str">
        <f>IF(ISBLANK(Values!E6),"",Values!$M6)</f>
        <v>https://raw.githubusercontent.com/PatrickVibild/TellusAmazonPictures/master/pictures/Lenovo/T510%20/RG/IT/1.jpg</v>
      </c>
      <c r="N7" s="28" t="str">
        <f>IF(ISBLANK(Values!$F6),"",Values!N6)</f>
        <v>https://raw.githubusercontent.com/PatrickVibild/TellusAmazonPictures/master/pictures/Lenovo/T510%20/RG/IT/2.jpg</v>
      </c>
      <c r="O7" s="28" t="str">
        <f>IF(ISBLANK(Values!$F6),"",Values!O6)</f>
        <v>https://raw.githubusercontent.com/PatrickVibild/TellusAmazonPictures/master/pictures/Lenovo/T510%20/RG/IT/3.jpg</v>
      </c>
      <c r="P7" s="28" t="str">
        <f>IF(ISBLANK(Values!$F6),"",Values!P6)</f>
        <v>https://raw.githubusercontent.com/PatrickVibild/TellusAmazonPictures/master/pictures/Lenovo/T510%20/RG/IT/4.jpg</v>
      </c>
      <c r="Q7" s="28" t="str">
        <f>IF(ISBLANK(Values!$F6),"",Values!Q6)</f>
        <v>https://raw.githubusercontent.com/PatrickVibild/TellusAmazonPictures/master/pictures/Lenovo/T510%20/RG/IT/5.jpg</v>
      </c>
      <c r="R7" s="28" t="str">
        <f>IF(ISBLANK(Values!$F6),"",Values!R6)</f>
        <v>https://raw.githubusercontent.com/PatrickVibild/TellusAmazonPictures/master/pictures/Lenovo/T510%20/RG/IT/6.jpg</v>
      </c>
      <c r="S7" s="28" t="str">
        <f>IF(ISBLANK(Values!$F6),"",Values!S6)</f>
        <v>https://raw.githubusercontent.com/PatrickVibild/TellusAmazonPictures/master/pictures/Lenovo/T510%20/RG/IT/7.jpg</v>
      </c>
      <c r="T7" s="28" t="str">
        <f>IF(ISBLANK(Values!$F6),"",Values!T6)</f>
        <v>https://raw.githubusercontent.com/PatrickVibild/TellusAmazonPictures/master/pictures/Lenovo/T510%20/RG/IT/8.jpg</v>
      </c>
      <c r="U7" s="28" t="str">
        <f>IF(ISBLANK(Values!$F6),"",Values!U6)</f>
        <v>https://raw.githubusercontent.com/PatrickVibild/TellusAmazonPictures/master/pictures/Lenovo/T510%20/RG/IT/9.jpg</v>
      </c>
      <c r="W7" s="32" t="str">
        <f>IF(ISBLANK(Values!E6),"","Child")</f>
        <v>Child</v>
      </c>
      <c r="X7" s="32" t="str">
        <f>IF(ISBLANK(Values!E6),"",Values!$B$13)</f>
        <v>Lenovo T510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v>
      </c>
      <c r="B8" s="38" t="str">
        <f>IF(ISBLANK(Values!E7),"",Values!F7)</f>
        <v>Lenovo T510 - ES</v>
      </c>
      <c r="C8" s="32" t="str">
        <f>IF(ISBLANK(Values!E7),"","TellusRem")</f>
        <v>TellusRem</v>
      </c>
      <c r="D8" s="30">
        <f>IF(ISBLANK(Values!E7),"",Values!E7)</f>
        <v>5714401510048</v>
      </c>
      <c r="E8" s="31" t="str">
        <f>IF(ISBLANK(Values!E7),"","EAN")</f>
        <v>EAN</v>
      </c>
      <c r="F8" s="28" t="str">
        <f>IF(ISBLANK(Values!E7),"",IF(Values!J7, SUBSTITUTE(Values!$B$1, "{language}", Values!H7) &amp; " " &amp;Values!$B$3, SUBSTITUTE(Values!$B$2, "{language}", Values!$H7) &amp; " " &amp;Values!$B$3))</f>
        <v>replacement Spanish non-backlit keyboard for Lenovo Thinkpad  T520 T520i T420S T420 T420i T400S T410S T410 T410I T510 T510i W510 W520 X220T X220s X220i X220</v>
      </c>
      <c r="G8" s="32" t="str">
        <f>IF(ISBLANK(Values!E7),"",IF(Values!$B$20="PartialUpdate","","TellusRem"))</f>
        <v/>
      </c>
      <c r="H8" s="27" t="str">
        <f>IF(ISBLANK(Values!E7),"",Values!$B$16)</f>
        <v>computer-keyboards</v>
      </c>
      <c r="I8" s="27" t="str">
        <f>IF(ISBLANK(Values!E7),"","4730574031")</f>
        <v>4730574031</v>
      </c>
      <c r="J8" s="39" t="str">
        <f>IF(ISBLANK(Values!E7),"",Values!F7 )</f>
        <v>Lenovo T510 - ES</v>
      </c>
      <c r="K8" s="29" t="str">
        <f>IF(IF(ISBLANK(Values!E7),"",IF(Values!J7, Values!$B$4, Values!$B$5))=0,"",IF(ISBLANK(Values!E7),"",IF(Values!J7, Values!$B$4, Values!$B$5)))</f>
        <v/>
      </c>
      <c r="L8" s="40">
        <f>IF(ISBLANK(Values!E7),"",IF($CO8="DEFAULT", Values!$B$18, ""))</f>
        <v>5</v>
      </c>
      <c r="M8" s="28" t="str">
        <f>IF(ISBLANK(Values!E7),"",Values!$M7)</f>
        <v>https://raw.githubusercontent.com/PatrickVibild/TellusAmazonPictures/master/pictures/Lenovo/T510%20/RG/ES/1.jpg</v>
      </c>
      <c r="N8" s="28" t="str">
        <f>IF(ISBLANK(Values!$F7),"",Values!N7)</f>
        <v>https://raw.githubusercontent.com/PatrickVibild/TellusAmazonPictures/master/pictures/Lenovo/T510%20/RG/ES/2.jpg</v>
      </c>
      <c r="O8" s="28" t="str">
        <f>IF(ISBLANK(Values!$F7),"",Values!O7)</f>
        <v>https://raw.githubusercontent.com/PatrickVibild/TellusAmazonPictures/master/pictures/Lenovo/T510%20/RG/ES/3.jpg</v>
      </c>
      <c r="P8" s="28" t="str">
        <f>IF(ISBLANK(Values!$F7),"",Values!P7)</f>
        <v>https://raw.githubusercontent.com/PatrickVibild/TellusAmazonPictures/master/pictures/Lenovo/T510%20/RG/ES/4.jpg</v>
      </c>
      <c r="Q8" s="28" t="str">
        <f>IF(ISBLANK(Values!$F7),"",Values!Q7)</f>
        <v>https://raw.githubusercontent.com/PatrickVibild/TellusAmazonPictures/master/pictures/Lenovo/T510%20/RG/ES/5.jpg</v>
      </c>
      <c r="R8" s="28" t="str">
        <f>IF(ISBLANK(Values!$F7),"",Values!R7)</f>
        <v>https://raw.githubusercontent.com/PatrickVibild/TellusAmazonPictures/master/pictures/Lenovo/T510%20/RG/ES/6.jpg</v>
      </c>
      <c r="S8" s="28" t="str">
        <f>IF(ISBLANK(Values!$F7),"",Values!S7)</f>
        <v>https://raw.githubusercontent.com/PatrickVibild/TellusAmazonPictures/master/pictures/Lenovo/T510%20/RG/ES/7.jpg</v>
      </c>
      <c r="T8" s="28" t="str">
        <f>IF(ISBLANK(Values!$F7),"",Values!T7)</f>
        <v>https://raw.githubusercontent.com/PatrickVibild/TellusAmazonPictures/master/pictures/Lenovo/T510%20/RG/ES/8.jpg</v>
      </c>
      <c r="U8" s="28" t="str">
        <f>IF(ISBLANK(Values!$F7),"",Values!U7)</f>
        <v>https://raw.githubusercontent.com/PatrickVibild/TellusAmazonPictures/master/pictures/Lenovo/T510%20/RG/ES/9.jpg</v>
      </c>
      <c r="W8" s="32" t="str">
        <f>IF(ISBLANK(Values!E7),"","Child")</f>
        <v>Child</v>
      </c>
      <c r="X8" s="32" t="str">
        <f>IF(ISBLANK(Values!E7),"",Values!$B$13)</f>
        <v>Lenovo T510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v>
      </c>
      <c r="B9" s="38" t="str">
        <f>IF(ISBLANK(Values!E8),"",Values!F8)</f>
        <v>Lenovo T510 - UK FBA</v>
      </c>
      <c r="C9" s="32" t="str">
        <f>IF(ISBLANK(Values!E8),"","TellusRem")</f>
        <v>TellusRem</v>
      </c>
      <c r="D9" s="30">
        <f>IF(ISBLANK(Values!E8),"",Values!E8)</f>
        <v>5714401510055</v>
      </c>
      <c r="E9" s="31" t="str">
        <f>IF(ISBLANK(Values!E8),"","EAN")</f>
        <v>EAN</v>
      </c>
      <c r="F9" s="28" t="str">
        <f>IF(ISBLANK(Values!E8),"",IF(Values!J8, SUBSTITUTE(Values!$B$1, "{language}", Values!H8) &amp; " " &amp;Values!$B$3, SUBSTITUTE(Values!$B$2, "{language}", Values!$H8) &amp; " " &amp;Values!$B$3))</f>
        <v>replacement UK non-backlit keyboard for Lenovo Thinkpad  T520 T520i T420S T420 T420i T400S T410S T410 T410I T510 T510i W510 W520 X220T X220s X220i X220</v>
      </c>
      <c r="G9" s="32" t="str">
        <f>IF(ISBLANK(Values!E8),"",IF(Values!$B$20="PartialUpdate","","TellusRem"))</f>
        <v/>
      </c>
      <c r="H9" s="27" t="str">
        <f>IF(ISBLANK(Values!E8),"",Values!$B$16)</f>
        <v>computer-keyboards</v>
      </c>
      <c r="I9" s="27" t="str">
        <f>IF(ISBLANK(Values!E8),"","4730574031")</f>
        <v>4730574031</v>
      </c>
      <c r="J9" s="39" t="str">
        <f>IF(ISBLANK(Values!E8),"",Values!F8 )</f>
        <v>Lenovo T510 - UK FBA</v>
      </c>
      <c r="K9" s="29" t="str">
        <f>IF(IF(ISBLANK(Values!E8),"",IF(Values!J8, Values!$B$4, Values!$B$5))=0,"",IF(ISBLANK(Values!E8),"",IF(Values!J8, Values!$B$4, Values!$B$5)))</f>
        <v/>
      </c>
      <c r="L9" s="40">
        <f>IF(ISBLANK(Values!E8),"",IF($CO9="DEFAULT", Values!$B$18, ""))</f>
        <v>5</v>
      </c>
      <c r="M9" s="28" t="str">
        <f>IF(ISBLANK(Values!E8),"",Values!$M8)</f>
        <v>https://raw.githubusercontent.com/PatrickVibild/TellusAmazonPictures/master/pictures/Lenovo/T510%20/RG/UK/1.jpg</v>
      </c>
      <c r="N9" s="28" t="str">
        <f>IF(ISBLANK(Values!$F8),"",Values!N8)</f>
        <v>https://raw.githubusercontent.com/PatrickVibild/TellusAmazonPictures/master/pictures/Lenovo/T510%20/RG/UK/2.jpg</v>
      </c>
      <c r="O9" s="28" t="str">
        <f>IF(ISBLANK(Values!$F8),"",Values!O8)</f>
        <v>https://raw.githubusercontent.com/PatrickVibild/TellusAmazonPictures/master/pictures/Lenovo/T510%20/RG/UK/3.jpg</v>
      </c>
      <c r="P9" s="28" t="str">
        <f>IF(ISBLANK(Values!$F8),"",Values!P8)</f>
        <v>https://raw.githubusercontent.com/PatrickVibild/TellusAmazonPictures/master/pictures/Lenovo/T510%20/RG/UK/4.jpg</v>
      </c>
      <c r="Q9" s="28" t="str">
        <f>IF(ISBLANK(Values!$F8),"",Values!Q8)</f>
        <v>https://raw.githubusercontent.com/PatrickVibild/TellusAmazonPictures/master/pictures/Lenovo/T510%20/RG/UK/5.jpg</v>
      </c>
      <c r="R9" s="28" t="str">
        <f>IF(ISBLANK(Values!$F8),"",Values!R8)</f>
        <v>https://raw.githubusercontent.com/PatrickVibild/TellusAmazonPictures/master/pictures/Lenovo/T510%20/RG/UK/6.jpg</v>
      </c>
      <c r="S9" s="28" t="str">
        <f>IF(ISBLANK(Values!$F8),"",Values!S8)</f>
        <v>https://raw.githubusercontent.com/PatrickVibild/TellusAmazonPictures/master/pictures/Lenovo/T510%20/RG/UK/7.jpg</v>
      </c>
      <c r="T9" s="28" t="str">
        <f>IF(ISBLANK(Values!$F8),"",Values!T8)</f>
        <v>https://raw.githubusercontent.com/PatrickVibild/TellusAmazonPictures/master/pictures/Lenovo/T510%20/RG/UK/8.jpg</v>
      </c>
      <c r="U9" s="28" t="str">
        <f>IF(ISBLANK(Values!$F8),"",Values!U8)</f>
        <v>https://raw.githubusercontent.com/PatrickVibild/TellusAmazonPictures/master/pictures/Lenovo/T510%20/RG/UK/9.jpg</v>
      </c>
      <c r="W9" s="32" t="str">
        <f>IF(ISBLANK(Values!E8),"","Child")</f>
        <v>Child</v>
      </c>
      <c r="X9" s="32" t="str">
        <f>IF(ISBLANK(Values!E8),"",Values!$B$13)</f>
        <v>Lenovo T510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v>
      </c>
      <c r="B10" s="38" t="str">
        <f>IF(ISBLANK(Values!E9),"",Values!F9)</f>
        <v>Lenovo T510 - NOR</v>
      </c>
      <c r="C10" s="32" t="str">
        <f>IF(ISBLANK(Values!E9),"","TellusRem")</f>
        <v>TellusRem</v>
      </c>
      <c r="D10" s="30">
        <f>IF(ISBLANK(Values!E9),"",Values!E9)</f>
        <v>5714401510062</v>
      </c>
      <c r="E10" s="31" t="str">
        <f>IF(ISBLANK(Values!E9),"","EAN")</f>
        <v>EAN</v>
      </c>
      <c r="F10" s="28" t="str">
        <f>IF(ISBLANK(Values!E9),"",IF(Values!J9, SUBSTITUTE(Values!$B$1, "{language}", Values!H9) &amp; " " &amp;Values!$B$3, SUBSTITUTE(Values!$B$2, "{language}", Values!$H9) &amp; " " &amp;Values!$B$3))</f>
        <v>replacement Scandinavian – Nordic non-backlit keyboard for Lenovo Thinkpad  T520 T520i T420S T420 T420i T400S T410S T410 T410I T510 T510i W510 W520 X220T X220s X220i X220</v>
      </c>
      <c r="G10" s="32" t="str">
        <f>IF(ISBLANK(Values!E9),"",IF(Values!$B$20="PartialUpdate","","TellusRem"))</f>
        <v/>
      </c>
      <c r="H10" s="27" t="str">
        <f>IF(ISBLANK(Values!E9),"",Values!$B$16)</f>
        <v>computer-keyboards</v>
      </c>
      <c r="I10" s="27" t="str">
        <f>IF(ISBLANK(Values!E9),"","4730574031")</f>
        <v>4730574031</v>
      </c>
      <c r="J10" s="39" t="str">
        <f>IF(ISBLANK(Values!E9),"",Values!F9 )</f>
        <v>Lenovo T510 -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https://raw.githubusercontent.com/PatrickVibild/TellusAmazonPictures/master/pictures/Lenovo/T510%20/RG/NOR/1.jpg</v>
      </c>
      <c r="N10" s="28" t="str">
        <f>IF(ISBLANK(Values!$F9),"",Values!N9)</f>
        <v>https://raw.githubusercontent.com/PatrickVibild/TellusAmazonPictures/master/pictures/Lenovo/T510%20/RG/NOR/2.jpg</v>
      </c>
      <c r="O10" s="28" t="str">
        <f>IF(ISBLANK(Values!$F9),"",Values!O9)</f>
        <v>https://raw.githubusercontent.com/PatrickVibild/TellusAmazonPictures/master/pictures/Lenovo/T510%20/RG/NOR/3.jpg</v>
      </c>
      <c r="P10" s="28" t="str">
        <f>IF(ISBLANK(Values!$F9),"",Values!P9)</f>
        <v>https://raw.githubusercontent.com/PatrickVibild/TellusAmazonPictures/master/pictures/Lenovo/T510%20/RG/NOR/4.jpg</v>
      </c>
      <c r="Q10" s="28" t="str">
        <f>IF(ISBLANK(Values!$F9),"",Values!Q9)</f>
        <v>https://raw.githubusercontent.com/PatrickVibild/TellusAmazonPictures/master/pictures/Lenovo/T510%20/RG/NOR/5.jpg</v>
      </c>
      <c r="R10" s="28" t="str">
        <f>IF(ISBLANK(Values!$F9),"",Values!R9)</f>
        <v>https://raw.githubusercontent.com/PatrickVibild/TellusAmazonPictures/master/pictures/Lenovo/T510%20/RG/NOR/6.jpg</v>
      </c>
      <c r="S10" s="28" t="str">
        <f>IF(ISBLANK(Values!$F9),"",Values!S9)</f>
        <v>https://raw.githubusercontent.com/PatrickVibild/TellusAmazonPictures/master/pictures/Lenovo/T510%20/RG/NOR/7.jpg</v>
      </c>
      <c r="T10" s="28" t="str">
        <f>IF(ISBLANK(Values!$F9),"",Values!T9)</f>
        <v>https://raw.githubusercontent.com/PatrickVibild/TellusAmazonPictures/master/pictures/Lenovo/T510%20/RG/NOR/8.jpg</v>
      </c>
      <c r="U10" s="28" t="str">
        <f>IF(ISBLANK(Values!$F9),"",Values!U9)</f>
        <v>https://raw.githubusercontent.com/PatrickVibild/TellusAmazonPictures/master/pictures/Lenovo/T510%20/RG/NOR/9.jpg</v>
      </c>
      <c r="W10" s="32" t="str">
        <f>IF(ISBLANK(Values!E9),"","Child")</f>
        <v>Child</v>
      </c>
      <c r="X10" s="32" t="str">
        <f>IF(ISBLANK(Values!E9),"",Values!$B$13)</f>
        <v>Lenovo T510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v>
      </c>
      <c r="B11" s="38" t="str">
        <f>IF(ISBLANK(Values!E10),"",Values!F10)</f>
        <v>Lenovo T510 - BE</v>
      </c>
      <c r="C11" s="32" t="str">
        <f>IF(ISBLANK(Values!E10),"","TellusRem")</f>
        <v>TellusRem</v>
      </c>
      <c r="D11" s="30">
        <f>IF(ISBLANK(Values!E10),"",Values!E10)</f>
        <v>5714401510079</v>
      </c>
      <c r="E11" s="31" t="str">
        <f>IF(ISBLANK(Values!E10),"","EAN")</f>
        <v>EAN</v>
      </c>
      <c r="F11" s="28" t="str">
        <f>IF(ISBLANK(Values!E10),"",IF(Values!J10, SUBSTITUTE(Values!$B$1, "{language}", Values!H10) &amp; " " &amp;Values!$B$3, SUBSTITUTE(Values!$B$2, "{language}", Values!$H10) &amp; " " &amp;Values!$B$3))</f>
        <v>replacement Belgian non-backlit keyboard for Lenovo Thinkpad  T520 T520i T420S T420 T420i T400S T410S T410 T410I T510 T510i W510 W520 X220T X220s X220i X220</v>
      </c>
      <c r="G11" s="32" t="str">
        <f>IF(ISBLANK(Values!E10),"",IF(Values!$B$20="PartialUpdate","","TellusRem"))</f>
        <v/>
      </c>
      <c r="H11" s="27" t="str">
        <f>IF(ISBLANK(Values!E10),"",Values!$B$16)</f>
        <v>computer-keyboards</v>
      </c>
      <c r="I11" s="27" t="str">
        <f>IF(ISBLANK(Values!E10),"","4730574031")</f>
        <v>4730574031</v>
      </c>
      <c r="J11" s="39" t="str">
        <f>IF(ISBLANK(Values!E10),"",Values!F10 )</f>
        <v>Lenovo T510 - BE</v>
      </c>
      <c r="K11" s="29" t="str">
        <f>IF(IF(ISBLANK(Values!E10),"",IF(Values!J10, Values!$B$4, Values!$B$5))=0,"",IF(ISBLANK(Values!E10),"",IF(Values!J10, Values!$B$4, Values!$B$5)))</f>
        <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T510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v>
      </c>
      <c r="B12" s="38" t="str">
        <f>IF(ISBLANK(Values!E11),"",Values!F11)</f>
        <v>Lenovo T510 - BG</v>
      </c>
      <c r="C12" s="32" t="str">
        <f>IF(ISBLANK(Values!E11),"","TellusRem")</f>
        <v>TellusRem</v>
      </c>
      <c r="D12" s="30">
        <f>IF(ISBLANK(Values!E11),"",Values!E11)</f>
        <v>5714401510086</v>
      </c>
      <c r="E12" s="31" t="str">
        <f>IF(ISBLANK(Values!E11),"","EAN")</f>
        <v>EAN</v>
      </c>
      <c r="F12" s="28" t="str">
        <f>IF(ISBLANK(Values!E11),"",IF(Values!J11, SUBSTITUTE(Values!$B$1, "{language}", Values!H11) &amp; " " &amp;Values!$B$3, SUBSTITUTE(Values!$B$2, "{language}", Values!$H11) &amp; " " &amp;Values!$B$3))</f>
        <v>replacement Bulgarian non-backlit keyboard for Lenovo Thinkpad  T520 T520i T420S T420 T420i T400S T410S T410 T410I T510 T510i W510 W520 X220T X220s X220i X220</v>
      </c>
      <c r="G12" s="32" t="str">
        <f>IF(ISBLANK(Values!E11),"",IF(Values!$B$20="PartialUpdate","","TellusRem"))</f>
        <v/>
      </c>
      <c r="H12" s="27" t="str">
        <f>IF(ISBLANK(Values!E11),"",Values!$B$16)</f>
        <v>computer-keyboards</v>
      </c>
      <c r="I12" s="27" t="str">
        <f>IF(ISBLANK(Values!E11),"","4730574031")</f>
        <v>4730574031</v>
      </c>
      <c r="J12" s="39" t="str">
        <f>IF(ISBLANK(Values!E11),"",Values!F11 )</f>
        <v>Lenovo T510 -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T510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v>
      </c>
      <c r="B13" s="38" t="str">
        <f>IF(ISBLANK(Values!E12),"",Values!F12)</f>
        <v>Lenovo T510 - CZ</v>
      </c>
      <c r="C13" s="32" t="str">
        <f>IF(ISBLANK(Values!E12),"","TellusRem")</f>
        <v>TellusRem</v>
      </c>
      <c r="D13" s="30">
        <f>IF(ISBLANK(Values!E12),"",Values!E12)</f>
        <v>5714401510093</v>
      </c>
      <c r="E13" s="31" t="str">
        <f>IF(ISBLANK(Values!E12),"","EAN")</f>
        <v>EAN</v>
      </c>
      <c r="F13" s="28" t="str">
        <f>IF(ISBLANK(Values!E12),"",IF(Values!J12, SUBSTITUTE(Values!$B$1, "{language}", Values!H12) &amp; " " &amp;Values!$B$3, SUBSTITUTE(Values!$B$2, "{language}", Values!$H12) &amp; " " &amp;Values!$B$3))</f>
        <v>replacement Czech non-backlit keyboard for Lenovo Thinkpad  T520 T520i T420S T420 T420i T400S T410S T410 T410I T510 T510i W510 W520 X220T X220s X220i X220</v>
      </c>
      <c r="G13" s="32" t="str">
        <f>IF(ISBLANK(Values!E12),"",IF(Values!$B$20="PartialUpdate","","TellusRem"))</f>
        <v/>
      </c>
      <c r="H13" s="27" t="str">
        <f>IF(ISBLANK(Values!E12),"",Values!$B$16)</f>
        <v>computer-keyboards</v>
      </c>
      <c r="I13" s="27" t="str">
        <f>IF(ISBLANK(Values!E12),"","4730574031")</f>
        <v>4730574031</v>
      </c>
      <c r="J13" s="39" t="str">
        <f>IF(ISBLANK(Values!E12),"",Values!F12 )</f>
        <v>Lenovo T510 - CZ</v>
      </c>
      <c r="K13" s="29" t="str">
        <f>IF(IF(ISBLANK(Values!E12),"",IF(Values!J12, Values!$B$4, Values!$B$5))=0,"",IF(ISBLANK(Values!E12),"",IF(Values!J12, Values!$B$4, Values!$B$5)))</f>
        <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T510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v>
      </c>
      <c r="B14" s="38" t="str">
        <f>IF(ISBLANK(Values!E13),"",Values!F13)</f>
        <v>Lenovo T510 - DK</v>
      </c>
      <c r="C14" s="32" t="str">
        <f>IF(ISBLANK(Values!E13),"","TellusRem")</f>
        <v>TellusRem</v>
      </c>
      <c r="D14" s="30">
        <f>IF(ISBLANK(Values!E13),"",Values!E13)</f>
        <v>5714401510109</v>
      </c>
      <c r="E14" s="31" t="str">
        <f>IF(ISBLANK(Values!E13),"","EAN")</f>
        <v>EAN</v>
      </c>
      <c r="F14" s="28" t="str">
        <f>IF(ISBLANK(Values!E13),"",IF(Values!J13, SUBSTITUTE(Values!$B$1, "{language}", Values!H13) &amp; " " &amp;Values!$B$3, SUBSTITUTE(Values!$B$2, "{language}", Values!$H13) &amp; " " &amp;Values!$B$3))</f>
        <v>replacement Danish non-backlit keyboard for Lenovo Thinkpad  T520 T520i T420S T420 T420i T400S T410S T410 T410I T510 T510i W510 W520 X220T X220s X220i X220</v>
      </c>
      <c r="G14" s="32" t="str">
        <f>IF(ISBLANK(Values!E13),"",IF(Values!$B$20="PartialUpdate","","TellusRem"))</f>
        <v/>
      </c>
      <c r="H14" s="27" t="str">
        <f>IF(ISBLANK(Values!E13),"",Values!$B$16)</f>
        <v>computer-keyboards</v>
      </c>
      <c r="I14" s="27" t="str">
        <f>IF(ISBLANK(Values!E13),"","4730574031")</f>
        <v>4730574031</v>
      </c>
      <c r="J14" s="39" t="str">
        <f>IF(ISBLANK(Values!E13),"",Values!F13 )</f>
        <v>Lenovo T510 - DK</v>
      </c>
      <c r="K14" s="29" t="str">
        <f>IF(IF(ISBLANK(Values!E13),"",IF(Values!J13, Values!$B$4, Values!$B$5))=0,"",IF(ISBLANK(Values!E13),"",IF(Values!J13, Values!$B$4, Values!$B$5)))</f>
        <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T510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v>
      </c>
      <c r="B15" s="38" t="str">
        <f>IF(ISBLANK(Values!E14),"",Values!F14)</f>
        <v>Lenovo T510 - HU</v>
      </c>
      <c r="C15" s="32" t="str">
        <f>IF(ISBLANK(Values!E14),"","TellusRem")</f>
        <v>TellusRem</v>
      </c>
      <c r="D15" s="30">
        <f>IF(ISBLANK(Values!E14),"",Values!E14)</f>
        <v>5714401510116</v>
      </c>
      <c r="E15" s="31" t="str">
        <f>IF(ISBLANK(Values!E14),"","EAN")</f>
        <v>EAN</v>
      </c>
      <c r="F15" s="28" t="str">
        <f>IF(ISBLANK(Values!E14),"",IF(Values!J14, SUBSTITUTE(Values!$B$1, "{language}", Values!H14) &amp; " " &amp;Values!$B$3, SUBSTITUTE(Values!$B$2, "{language}", Values!$H14) &amp; " " &amp;Values!$B$3))</f>
        <v>replacement Hungarian non-backlit keyboard for Lenovo Thinkpad  T520 T520i T420S T420 T420i T400S T410S T410 T410I T510 T510i W510 W520 X220T X220s X220i X220</v>
      </c>
      <c r="G15" s="32" t="str">
        <f>IF(ISBLANK(Values!E14),"",IF(Values!$B$20="PartialUpdate","","TellusRem"))</f>
        <v/>
      </c>
      <c r="H15" s="27" t="str">
        <f>IF(ISBLANK(Values!E14),"",Values!$B$16)</f>
        <v>computer-keyboards</v>
      </c>
      <c r="I15" s="27" t="str">
        <f>IF(ISBLANK(Values!E14),"","4730574031")</f>
        <v>4730574031</v>
      </c>
      <c r="J15" s="39" t="str">
        <f>IF(ISBLANK(Values!E14),"",Values!F14 )</f>
        <v>Lenovo T510 - HU</v>
      </c>
      <c r="K15" s="29" t="str">
        <f>IF(IF(ISBLANK(Values!E14),"",IF(Values!J14, Values!$B$4, Values!$B$5))=0,"",IF(ISBLANK(Values!E14),"",IF(Values!J14, Values!$B$4, Values!$B$5)))</f>
        <v/>
      </c>
      <c r="L15" s="40">
        <f>IF(ISBLANK(Values!E14),"",IF($CO15="DEFAULT", Values!$B$18, ""))</f>
        <v>5</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T510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v>
      </c>
      <c r="B16" s="38" t="str">
        <f>IF(ISBLANK(Values!E15),"",Values!F15)</f>
        <v>Lenovo T510 - NL</v>
      </c>
      <c r="C16" s="32" t="str">
        <f>IF(ISBLANK(Values!E15),"","TellusRem")</f>
        <v>TellusRem</v>
      </c>
      <c r="D16" s="30">
        <f>IF(ISBLANK(Values!E15),"",Values!E15)</f>
        <v>5714401510123</v>
      </c>
      <c r="E16" s="31" t="str">
        <f>IF(ISBLANK(Values!E15),"","EAN")</f>
        <v>EAN</v>
      </c>
      <c r="F16" s="28" t="str">
        <f>IF(ISBLANK(Values!E15),"",IF(Values!J15, SUBSTITUTE(Values!$B$1, "{language}", Values!H15) &amp; " " &amp;Values!$B$3, SUBSTITUTE(Values!$B$2, "{language}", Values!$H15) &amp; " " &amp;Values!$B$3))</f>
        <v>replacement Dutch non-backlit keyboard for Lenovo Thinkpad  T520 T520i T420S T420 T420i T400S T410S T410 T410I T510 T510i W510 W520 X220T X220s X220i X220</v>
      </c>
      <c r="G16" s="32" t="str">
        <f>IF(ISBLANK(Values!E15),"",IF(Values!$B$20="PartialUpdate","","TellusRem"))</f>
        <v/>
      </c>
      <c r="H16" s="27" t="str">
        <f>IF(ISBLANK(Values!E15),"",Values!$B$16)</f>
        <v>computer-keyboards</v>
      </c>
      <c r="I16" s="27" t="str">
        <f>IF(ISBLANK(Values!E15),"","4730574031")</f>
        <v>4730574031</v>
      </c>
      <c r="J16" s="39" t="str">
        <f>IF(ISBLANK(Values!E15),"",Values!F15 )</f>
        <v>Lenovo T510 - NL</v>
      </c>
      <c r="K16" s="29" t="str">
        <f>IF(IF(ISBLANK(Values!E15),"",IF(Values!J15, Values!$B$4, Values!$B$5))=0,"",IF(ISBLANK(Values!E15),"",IF(Values!J15, Values!$B$4, Values!$B$5)))</f>
        <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T510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v>
      </c>
      <c r="B17" s="38" t="str">
        <f>IF(ISBLANK(Values!E16),"",Values!F16)</f>
        <v>Lenovo T510 - NO</v>
      </c>
      <c r="C17" s="32" t="str">
        <f>IF(ISBLANK(Values!E16),"","TellusRem")</f>
        <v>TellusRem</v>
      </c>
      <c r="D17" s="30">
        <f>IF(ISBLANK(Values!E16),"",Values!E16)</f>
        <v>5714401510130</v>
      </c>
      <c r="E17" s="31" t="str">
        <f>IF(ISBLANK(Values!E16),"","EAN")</f>
        <v>EAN</v>
      </c>
      <c r="F17" s="28" t="str">
        <f>IF(ISBLANK(Values!E16),"",IF(Values!J16, SUBSTITUTE(Values!$B$1, "{language}", Values!H16) &amp; " " &amp;Values!$B$3, SUBSTITUTE(Values!$B$2, "{language}", Values!$H16) &amp; " " &amp;Values!$B$3))</f>
        <v>replacement Norwegian non-backlit keyboard for Lenovo Thinkpad  T520 T520i T420S T420 T420i T400S T410S T410 T410I T510 T510i W510 W520 X220T X220s X220i X220</v>
      </c>
      <c r="G17" s="32" t="str">
        <f>IF(ISBLANK(Values!E16),"",IF(Values!$B$20="PartialUpdate","","TellusRem"))</f>
        <v/>
      </c>
      <c r="H17" s="27" t="str">
        <f>IF(ISBLANK(Values!E16),"",Values!$B$16)</f>
        <v>computer-keyboards</v>
      </c>
      <c r="I17" s="27" t="str">
        <f>IF(ISBLANK(Values!E16),"","4730574031")</f>
        <v>4730574031</v>
      </c>
      <c r="J17" s="39" t="str">
        <f>IF(ISBLANK(Values!E16),"",Values!F16 )</f>
        <v>Lenovo T510 - NO</v>
      </c>
      <c r="K17" s="29" t="str">
        <f>IF(IF(ISBLANK(Values!E16),"",IF(Values!J16, Values!$B$4, Values!$B$5))=0,"",IF(ISBLANK(Values!E16),"",IF(Values!J16, Values!$B$4, Values!$B$5)))</f>
        <v/>
      </c>
      <c r="L17" s="40">
        <f>IF(ISBLANK(Values!E16),"",IF($CO17="DEFAULT", Values!$B$18, ""))</f>
        <v>5</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T510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v>
      </c>
      <c r="B18" s="38" t="str">
        <f>IF(ISBLANK(Values!E17),"",Values!F17)</f>
        <v>Lenovo T510 - PL</v>
      </c>
      <c r="C18" s="32" t="str">
        <f>IF(ISBLANK(Values!E17),"","TellusRem")</f>
        <v>TellusRem</v>
      </c>
      <c r="D18" s="30">
        <f>IF(ISBLANK(Values!E17),"",Values!E17)</f>
        <v>5714401510147</v>
      </c>
      <c r="E18" s="31" t="str">
        <f>IF(ISBLANK(Values!E17),"","EAN")</f>
        <v>EAN</v>
      </c>
      <c r="F18" s="28" t="str">
        <f>IF(ISBLANK(Values!E17),"",IF(Values!J17, SUBSTITUTE(Values!$B$1, "{language}", Values!H17) &amp; " " &amp;Values!$B$3, SUBSTITUTE(Values!$B$2, "{language}", Values!$H17) &amp; " " &amp;Values!$B$3))</f>
        <v>replacement Polish non-backlit keyboard for Lenovo Thinkpad  T520 T520i T420S T420 T420i T400S T410S T410 T410I T510 T510i W510 W520 X220T X220s X220i X220</v>
      </c>
      <c r="G18" s="32" t="str">
        <f>IF(ISBLANK(Values!E17),"",IF(Values!$B$20="PartialUpdate","","TellusRem"))</f>
        <v/>
      </c>
      <c r="H18" s="27" t="str">
        <f>IF(ISBLANK(Values!E17),"",Values!$B$16)</f>
        <v>computer-keyboards</v>
      </c>
      <c r="I18" s="27" t="str">
        <f>IF(ISBLANK(Values!E17),"","4730574031")</f>
        <v>4730574031</v>
      </c>
      <c r="J18" s="39" t="str">
        <f>IF(ISBLANK(Values!E17),"",Values!F17 )</f>
        <v>Lenovo T510 -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T510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v>
      </c>
      <c r="B19" s="38" t="str">
        <f>IF(ISBLANK(Values!E18),"",Values!F18)</f>
        <v>Lenovo T510 - PT</v>
      </c>
      <c r="C19" s="32" t="str">
        <f>IF(ISBLANK(Values!E18),"","TellusRem")</f>
        <v>TellusRem</v>
      </c>
      <c r="D19" s="30">
        <f>IF(ISBLANK(Values!E18),"",Values!E18)</f>
        <v>5714401510154</v>
      </c>
      <c r="E19" s="31" t="str">
        <f>IF(ISBLANK(Values!E18),"","EAN")</f>
        <v>EAN</v>
      </c>
      <c r="F19" s="28" t="str">
        <f>IF(ISBLANK(Values!E18),"",IF(Values!J18, SUBSTITUTE(Values!$B$1, "{language}", Values!H18) &amp; " " &amp;Values!$B$3, SUBSTITUTE(Values!$B$2, "{language}", Values!$H18) &amp; " " &amp;Values!$B$3))</f>
        <v>replacement Portuguese non-backlit keyboard for Lenovo Thinkpad  T520 T520i T420S T420 T420i T400S T410S T410 T410I T510 T510i W510 W520 X220T X220s X220i X220</v>
      </c>
      <c r="G19" s="32" t="str">
        <f>IF(ISBLANK(Values!E18),"",IF(Values!$B$20="PartialUpdate","","TellusRem"))</f>
        <v/>
      </c>
      <c r="H19" s="27" t="str">
        <f>IF(ISBLANK(Values!E18),"",Values!$B$16)</f>
        <v>computer-keyboards</v>
      </c>
      <c r="I19" s="27" t="str">
        <f>IF(ISBLANK(Values!E18),"","4730574031")</f>
        <v>4730574031</v>
      </c>
      <c r="J19" s="39" t="str">
        <f>IF(ISBLANK(Values!E18),"",Values!F18 )</f>
        <v>Lenovo T510 - PT</v>
      </c>
      <c r="K19" s="29" t="str">
        <f>IF(IF(ISBLANK(Values!E18),"",IF(Values!J18, Values!$B$4, Values!$B$5))=0,"",IF(ISBLANK(Values!E18),"",IF(Values!J18, Values!$B$4, Values!$B$5)))</f>
        <v/>
      </c>
      <c r="L19" s="40">
        <f>IF(ISBLANK(Values!E18),"",IF($CO19="DEFAULT", Values!$B$18, ""))</f>
        <v>5</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T510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v>
      </c>
      <c r="B20" s="38" t="str">
        <f>IF(ISBLANK(Values!E19),"",Values!F19)</f>
        <v>Lenovo T510 - SE/FI</v>
      </c>
      <c r="C20" s="32" t="str">
        <f>IF(ISBLANK(Values!E19),"","TellusRem")</f>
        <v>TellusRem</v>
      </c>
      <c r="D20" s="30">
        <f>IF(ISBLANK(Values!E19),"",Values!E19)</f>
        <v>5714401510161</v>
      </c>
      <c r="E20" s="31" t="str">
        <f>IF(ISBLANK(Values!E19),"","EAN")</f>
        <v>EAN</v>
      </c>
      <c r="F20" s="28" t="str">
        <f>IF(ISBLANK(Values!E19),"",IF(Values!J19, SUBSTITUTE(Values!$B$1, "{language}", Values!H19) &amp; " " &amp;Values!$B$3, SUBSTITUTE(Values!$B$2, "{language}", Values!$H19) &amp; " " &amp;Values!$B$3))</f>
        <v>replacement Swedish – Finnish non-backlit keyboard for Lenovo Thinkpad  T520 T520i T420S T420 T420i T400S T410S T410 T410I T510 T510i W510 W520 X220T X220s X220i X220</v>
      </c>
      <c r="G20" s="32" t="str">
        <f>IF(ISBLANK(Values!E19),"",IF(Values!$B$20="PartialUpdate","","TellusRem"))</f>
        <v/>
      </c>
      <c r="H20" s="27" t="str">
        <f>IF(ISBLANK(Values!E19),"",Values!$B$16)</f>
        <v>computer-keyboards</v>
      </c>
      <c r="I20" s="27" t="str">
        <f>IF(ISBLANK(Values!E19),"","4730574031")</f>
        <v>4730574031</v>
      </c>
      <c r="J20" s="39" t="str">
        <f>IF(ISBLANK(Values!E19),"",Values!F19 )</f>
        <v>Lenovo T510 - SE/FI</v>
      </c>
      <c r="K20" s="29" t="str">
        <f>IF(IF(ISBLANK(Values!E19),"",IF(Values!J19, Values!$B$4, Values!$B$5))=0,"",IF(ISBLANK(Values!E19),"",IF(Values!J19, Values!$B$4, Values!$B$5)))</f>
        <v/>
      </c>
      <c r="L20" s="40">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T510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v>
      </c>
      <c r="B21" s="38" t="str">
        <f>IF(ISBLANK(Values!E20),"",Values!F20)</f>
        <v>Lenovo T510 - CH</v>
      </c>
      <c r="C21" s="32" t="str">
        <f>IF(ISBLANK(Values!E20),"","TellusRem")</f>
        <v>TellusRem</v>
      </c>
      <c r="D21" s="30">
        <f>IF(ISBLANK(Values!E20),"",Values!E20)</f>
        <v>5714401510178</v>
      </c>
      <c r="E21" s="31" t="str">
        <f>IF(ISBLANK(Values!E20),"","EAN")</f>
        <v>EAN</v>
      </c>
      <c r="F21" s="28" t="str">
        <f>IF(ISBLANK(Values!E20),"",IF(Values!J20, SUBSTITUTE(Values!$B$1, "{language}", Values!H20) &amp; " " &amp;Values!$B$3, SUBSTITUTE(Values!$B$2, "{language}", Values!$H20) &amp; " " &amp;Values!$B$3))</f>
        <v>replacement Swiss non-backlit keyboard for Lenovo Thinkpad  T520 T520i T420S T420 T420i T400S T410S T410 T410I T510 T510i W510 W520 X220T X220s X220i X220</v>
      </c>
      <c r="G21" s="32" t="str">
        <f>IF(ISBLANK(Values!E20),"",IF(Values!$B$20="PartialUpdate","","TellusRem"))</f>
        <v/>
      </c>
      <c r="H21" s="27" t="str">
        <f>IF(ISBLANK(Values!E20),"",Values!$B$16)</f>
        <v>computer-keyboards</v>
      </c>
      <c r="I21" s="27" t="str">
        <f>IF(ISBLANK(Values!E20),"","4730574031")</f>
        <v>4730574031</v>
      </c>
      <c r="J21" s="39" t="str">
        <f>IF(ISBLANK(Values!E20),"",Values!F20 )</f>
        <v>Lenovo T510 - CH</v>
      </c>
      <c r="K21" s="29" t="str">
        <f>IF(IF(ISBLANK(Values!E20),"",IF(Values!J20, Values!$B$4, Values!$B$5))=0,"",IF(ISBLANK(Values!E20),"",IF(Values!J20, Values!$B$4, Values!$B$5)))</f>
        <v/>
      </c>
      <c r="L21" s="40">
        <f>IF(ISBLANK(Values!E20),"",IF($CO21="DEFAULT", Values!$B$18, ""))</f>
        <v>5</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T510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v>
      </c>
      <c r="B22" s="38" t="str">
        <f>IF(ISBLANK(Values!E21),"",Values!F21)</f>
        <v>Lenovo - US int</v>
      </c>
      <c r="C22" s="32" t="str">
        <f>IF(ISBLANK(Values!E21),"","TellusRem")</f>
        <v>TellusRem</v>
      </c>
      <c r="D22" s="30">
        <f>IF(ISBLANK(Values!E21),"",Values!E21)</f>
        <v>5714401510185</v>
      </c>
      <c r="E22" s="31" t="str">
        <f>IF(ISBLANK(Values!E21),"","EAN")</f>
        <v>EAN</v>
      </c>
      <c r="F22" s="28" t="str">
        <f>IF(ISBLANK(Values!E21),"",IF(Values!J21, SUBSTITUTE(Values!$B$1, "{language}", Values!H21) &amp; " " &amp;Values!$B$3, SUBSTITUTE(Values!$B$2, "{language}", Values!$H21) &amp; " " &amp;Values!$B$3))</f>
        <v>replacement US International non-backlit keyboard for Lenovo Thinkpad  T520 T520i T420S T420 T420i T400S T410S T410 T410I T510 T510i W510 W520 X220T X220s X220i X220</v>
      </c>
      <c r="G22" s="32" t="str">
        <f>IF(ISBLANK(Values!E21),"",IF(Values!$B$20="PartialUpdate","","TellusRem"))</f>
        <v/>
      </c>
      <c r="H22" s="27" t="str">
        <f>IF(ISBLANK(Values!E21),"",Values!$B$16)</f>
        <v>computer-keyboards</v>
      </c>
      <c r="I22" s="27" t="str">
        <f>IF(ISBLANK(Values!E21),"","4730574031")</f>
        <v>4730574031</v>
      </c>
      <c r="J22" s="39" t="str">
        <f>IF(ISBLANK(Values!E21),"",Values!F21 )</f>
        <v>Lenovo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https://raw.githubusercontent.com/PatrickVibild/TellusAmazonPictures/master/pictures/Lenovo/T510%20/RG/USI/1.jpg</v>
      </c>
      <c r="N22" s="28" t="str">
        <f>IF(ISBLANK(Values!$F21),"",Values!N21)</f>
        <v>https://raw.githubusercontent.com/PatrickVibild/TellusAmazonPictures/master/pictures/Lenovo/T510%20/RG/USI/2.jpg</v>
      </c>
      <c r="O22" s="28" t="str">
        <f>IF(ISBLANK(Values!$F21),"",Values!O21)</f>
        <v>https://raw.githubusercontent.com/PatrickVibild/TellusAmazonPictures/master/pictures/Lenovo/T510%20/RG/USI/3.jpg</v>
      </c>
      <c r="P22" s="28" t="str">
        <f>IF(ISBLANK(Values!$F21),"",Values!P21)</f>
        <v>https://raw.githubusercontent.com/PatrickVibild/TellusAmazonPictures/master/pictures/Lenovo/T510%20/RG/USI/4.jpg</v>
      </c>
      <c r="Q22" s="28" t="str">
        <f>IF(ISBLANK(Values!$F21),"",Values!Q21)</f>
        <v>https://raw.githubusercontent.com/PatrickVibild/TellusAmazonPictures/master/pictures/Lenovo/T510%20/RG/USI/5.jpg</v>
      </c>
      <c r="R22" s="28" t="str">
        <f>IF(ISBLANK(Values!$F21),"",Values!R21)</f>
        <v>https://raw.githubusercontent.com/PatrickVibild/TellusAmazonPictures/master/pictures/Lenovo/T510%20/RG/USI/6.jpg</v>
      </c>
      <c r="S22" s="28" t="str">
        <f>IF(ISBLANK(Values!$F21),"",Values!S21)</f>
        <v>https://raw.githubusercontent.com/PatrickVibild/TellusAmazonPictures/master/pictures/Lenovo/T510%20/RG/USI/7.jpg</v>
      </c>
      <c r="T22" s="28" t="str">
        <f>IF(ISBLANK(Values!$F21),"",Values!T21)</f>
        <v>https://raw.githubusercontent.com/PatrickVibild/TellusAmazonPictures/master/pictures/Lenovo/T510%20/RG/USI/8.jpg</v>
      </c>
      <c r="U22" s="28" t="str">
        <f>IF(ISBLANK(Values!$F21),"",Values!U21)</f>
        <v>https://raw.githubusercontent.com/PatrickVibild/TellusAmazonPictures/master/pictures/Lenovo/T510%20/RG/USI/9.jpg</v>
      </c>
      <c r="W22" s="32" t="str">
        <f>IF(ISBLANK(Values!E21),"","Child")</f>
        <v>Child</v>
      </c>
      <c r="X22" s="32" t="str">
        <f>IF(ISBLANK(Values!E21),"",Values!$B$13)</f>
        <v>Lenovo T510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v>
      </c>
      <c r="B23" s="38" t="str">
        <f>IF(ISBLANK(Values!E22),"",Values!F22)</f>
        <v>Lenovo T510 - RUS</v>
      </c>
      <c r="C23" s="32" t="str">
        <f>IF(ISBLANK(Values!E22),"","TellusRem")</f>
        <v>TellusRem</v>
      </c>
      <c r="D23" s="30">
        <f>IF(ISBLANK(Values!E22),"",Values!E22)</f>
        <v>5714401510192</v>
      </c>
      <c r="E23" s="31" t="str">
        <f>IF(ISBLANK(Values!E22),"","EAN")</f>
        <v>EAN</v>
      </c>
      <c r="F23" s="28" t="str">
        <f>IF(ISBLANK(Values!E22),"",IF(Values!J22, SUBSTITUTE(Values!$B$1, "{language}", Values!H22) &amp; " " &amp;Values!$B$3, SUBSTITUTE(Values!$B$2, "{language}", Values!$H22) &amp; " " &amp;Values!$B$3))</f>
        <v>replacement Russian non-backlit keyboard for Lenovo Thinkpad  T520 T520i T420S T420 T420i T400S T410S T410 T410I T510 T510i W510 W520 X220T X220s X220i X220</v>
      </c>
      <c r="G23" s="32" t="str">
        <f>IF(ISBLANK(Values!E22),"",IF(Values!$B$20="PartialUpdate","","TellusRem"))</f>
        <v/>
      </c>
      <c r="H23" s="27" t="str">
        <f>IF(ISBLANK(Values!E22),"",Values!$B$16)</f>
        <v>computer-keyboards</v>
      </c>
      <c r="I23" s="27" t="str">
        <f>IF(ISBLANK(Values!E22),"","4730574031")</f>
        <v>4730574031</v>
      </c>
      <c r="J23" s="39" t="str">
        <f>IF(ISBLANK(Values!E22),"",Values!F22 )</f>
        <v>Lenovo T510 - RUS</v>
      </c>
      <c r="K23" s="29" t="str">
        <f>IF(IF(ISBLANK(Values!E22),"",IF(Values!J22, Values!$B$4, Values!$B$5))=0,"",IF(ISBLANK(Values!E22),"",IF(Values!J22, Values!$B$4, Values!$B$5)))</f>
        <v/>
      </c>
      <c r="L23" s="40">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T510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Russian</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v>
      </c>
      <c r="B24" s="38" t="str">
        <f>IF(ISBLANK(Values!E23),"",Values!F23)</f>
        <v>Lenovo T510 - US FBA</v>
      </c>
      <c r="C24" s="74"/>
      <c r="D24" s="30">
        <f>IF(ISBLANK(Values!E23),"",Values!E23)</f>
        <v>5714401510208</v>
      </c>
      <c r="E24" s="31" t="str">
        <f>IF(ISBLANK(Values!E23),"","EAN")</f>
        <v>EAN</v>
      </c>
      <c r="F24" s="28" t="str">
        <f>IF(ISBLANK(Values!E23),"",IF(Values!J23, SUBSTITUTE(Values!$B$1, "{language}", Values!H23) &amp; " " &amp;Values!$B$3, SUBSTITUTE(Values!$B$2, "{language}", Values!$H23) &amp; " " &amp;Values!$B$3))</f>
        <v>replacement US non-backlit keyboard for Lenovo Thinkpad  T520 T520i T420S T420 T420i T400S T410S T410 T410I T510 T510i W510 W520 X220T X220s X220i X220</v>
      </c>
      <c r="G24" s="74" t="s">
        <v>700</v>
      </c>
      <c r="H24" s="27" t="str">
        <f>IF(ISBLANK(Values!E23),"",Values!$B$16)</f>
        <v>computer-keyboards</v>
      </c>
      <c r="I24" s="27" t="str">
        <f>IF(ISBLANK(Values!E23),"","4730574031")</f>
        <v>4730574031</v>
      </c>
      <c r="J24" s="39" t="str">
        <f>IF(ISBLANK(Values!E23),"",Values!F23 )</f>
        <v>Lenovo T510 - US FBA</v>
      </c>
      <c r="K24" s="29" t="str">
        <f>IF(IF(ISBLANK(Values!E23),"",IF(Values!J23, Values!$B$4, Values!$B$5))=0,"",IF(ISBLANK(Values!E23),"",IF(Values!J23, Values!$B$4, Values!$B$5)))</f>
        <v/>
      </c>
      <c r="L24" s="40" t="str">
        <f>IF(ISBLANK(Values!E23),"",IF($CO24="DEFAULT", Values!$B$18, ""))</f>
        <v/>
      </c>
      <c r="M24" s="28" t="str">
        <f>IF(ISBLANK(Values!E23),"",Values!$M23)</f>
        <v>https://raw.githubusercontent.com/PatrickVibild/TellusAmazonPictures/master/pictures/Lenovo/T510%20/RG/US/1.jpg</v>
      </c>
      <c r="N24" s="28" t="str">
        <f>IF(ISBLANK(Values!$F23),"",Values!N23)</f>
        <v>https://raw.githubusercontent.com/PatrickVibild/TellusAmazonPictures/master/pictures/Lenovo/T510%20/RG/US/2.jpg</v>
      </c>
      <c r="O24" s="28" t="str">
        <f>IF(ISBLANK(Values!$F23),"",Values!O23)</f>
        <v>https://raw.githubusercontent.com/PatrickVibild/TellusAmazonPictures/master/pictures/Lenovo/T510%20/RG/US/3.jpg</v>
      </c>
      <c r="P24" s="28" t="str">
        <f>IF(ISBLANK(Values!$F23),"",Values!P23)</f>
        <v>https://raw.githubusercontent.com/PatrickVibild/TellusAmazonPictures/master/pictures/Lenovo/T510%20/RG/US/4.jpg</v>
      </c>
      <c r="Q24" s="28" t="str">
        <f>IF(ISBLANK(Values!$F23),"",Values!Q23)</f>
        <v>https://raw.githubusercontent.com/PatrickVibild/TellusAmazonPictures/master/pictures/Lenovo/T510%20/RG/US/5.jpg</v>
      </c>
      <c r="R24" s="28" t="str">
        <f>IF(ISBLANK(Values!$F23),"",Values!R23)</f>
        <v>https://raw.githubusercontent.com/PatrickVibild/TellusAmazonPictures/master/pictures/Lenovo/T510%20/RG/US/6.jpg</v>
      </c>
      <c r="S24" s="28" t="str">
        <f>IF(ISBLANK(Values!$F23),"",Values!S23)</f>
        <v>https://raw.githubusercontent.com/PatrickVibild/TellusAmazonPictures/master/pictures/Lenovo/T510%20/RG/US/7.jpg</v>
      </c>
      <c r="T24" s="28" t="str">
        <f>IF(ISBLANK(Values!$F23),"",Values!T23)</f>
        <v>https://raw.githubusercontent.com/PatrickVibild/TellusAmazonPictures/master/pictures/Lenovo/T510%20/RG/US/8.jpg</v>
      </c>
      <c r="U24" s="28" t="str">
        <f>IF(ISBLANK(Values!$F23),"",Values!U23)</f>
        <v>https://raw.githubusercontent.com/PatrickVibild/TellusAmazonPictures/master/pictures/Lenovo/T510%20/RG/US/9.jpg</v>
      </c>
      <c r="V24" s="1"/>
      <c r="W24" s="32" t="str">
        <f>IF(ISBLANK(Values!E23),"","Child")</f>
        <v>Child</v>
      </c>
      <c r="X24" s="32" t="str">
        <f>IF(ISBLANK(Values!E23),"",Values!$B$13)</f>
        <v>Lenovo T510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T520 T520i T420S T420 T420i T400S T410S T410 T410I T510 T510i W510 W520 X220T X220s X220i X220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T520 T520i T420S T420 T420i T400S T410S T410 T410I T510 T510i W510 W520 X220T X220s X220i X220.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IF(ISBLANK(Values!E24),"",IF(Values!$B$20="PartialUpdate","","TellusRem"))</f>
        <v/>
      </c>
      <c r="H25" s="27" t="str">
        <f>IF(ISBLANK(Values!E24),"",Values!$B$16)</f>
        <v/>
      </c>
      <c r="I25" s="27" t="str">
        <f>IF(ISBLANK(Values!E24),"","4730574031")</f>
        <v/>
      </c>
      <c r="J25" s="39" t="str">
        <f>IF(ISBLANK(Values!E24),"",Values!F24 )</f>
        <v/>
      </c>
      <c r="K25" s="29" t="str">
        <f>IF(IF(ISBLANK(Values!E24),"",IF(Values!J24, Values!$B$4, Values!$B$5))=0,"",IF(ISBLANK(Values!E24),"",IF(Values!J24,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IF(ISBLANK(Values!E25),"",IF(Values!$B$20="PartialUpdate","","TellusRem"))</f>
        <v/>
      </c>
      <c r="H26" s="27" t="str">
        <f>IF(ISBLANK(Values!E25),"",Values!$B$16)</f>
        <v/>
      </c>
      <c r="I26" s="27" t="str">
        <f>IF(ISBLANK(Values!E25),"","4730574031")</f>
        <v/>
      </c>
      <c r="J26" s="39" t="str">
        <f>IF(ISBLANK(Values!E25),"",Values!F25 )</f>
        <v/>
      </c>
      <c r="K26" s="29" t="str">
        <f>IF(IF(ISBLANK(Values!E25),"",IF(Values!J25, Values!$B$4, Values!$B$5))=0,"",IF(ISBLANK(Values!E25),"",IF(Values!J25,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IF(ISBLANK(Values!E26),"",IF(Values!$B$20="PartialUpdate","","TellusRem"))</f>
        <v/>
      </c>
      <c r="H27" s="27" t="str">
        <f>IF(ISBLANK(Values!E26),"",Values!$B$16)</f>
        <v/>
      </c>
      <c r="I27" s="27" t="str">
        <f>IF(ISBLANK(Values!E26),"","4730574031")</f>
        <v/>
      </c>
      <c r="J27" s="39" t="str">
        <f>IF(ISBLANK(Values!E26),"",Values!F26 )</f>
        <v/>
      </c>
      <c r="K27" s="29" t="str">
        <f>IF(IF(ISBLANK(Values!E26),"",IF(Values!J26, Values!$B$4, Values!$B$5))=0,"",IF(ISBLANK(Values!E26),"",IF(Values!J26,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IF(ISBLANK(Values!E27),"",IF(Values!$B$20="PartialUpdate","","TellusRem"))</f>
        <v/>
      </c>
      <c r="H28" s="27" t="str">
        <f>IF(ISBLANK(Values!E27),"",Values!$B$16)</f>
        <v/>
      </c>
      <c r="I28" s="27" t="str">
        <f>IF(ISBLANK(Values!E27),"","4730574031")</f>
        <v/>
      </c>
      <c r="J28" s="39" t="str">
        <f>IF(ISBLANK(Values!E27),"",Values!F27 )</f>
        <v/>
      </c>
      <c r="K28" s="29" t="str">
        <f>IF(IF(ISBLANK(Values!E27),"",IF(Values!J27, Values!$B$4, Values!$B$5))=0,"",IF(ISBLANK(Values!E27),"",IF(Values!J27,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IF(ISBLANK(Values!E28),"",IF(Values!$B$20="PartialUpdate","","TellusRem"))</f>
        <v/>
      </c>
      <c r="H29" s="27" t="str">
        <f>IF(ISBLANK(Values!E28),"",Values!$B$16)</f>
        <v/>
      </c>
      <c r="I29" s="27" t="str">
        <f>IF(ISBLANK(Values!E28),"","4730574031")</f>
        <v/>
      </c>
      <c r="J29" s="39" t="str">
        <f>IF(ISBLANK(Values!E28),"",Values!F28 )</f>
        <v/>
      </c>
      <c r="K29" s="29" t="str">
        <f>IF(IF(ISBLANK(Values!E28),"",IF(Values!J28, Values!$B$4, Values!$B$5))=0,"",IF(ISBLANK(Values!E28),"",IF(Values!J28,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IF(ISBLANK(Values!E29),"",IF(Values!$B$20="PartialUpdate","","TellusRem"))</f>
        <v/>
      </c>
      <c r="H30" s="27" t="str">
        <f>IF(ISBLANK(Values!E29),"",Values!$B$16)</f>
        <v/>
      </c>
      <c r="I30" s="27" t="str">
        <f>IF(ISBLANK(Values!E29),"","4730574031")</f>
        <v/>
      </c>
      <c r="J30" s="39" t="str">
        <f>IF(ISBLANK(Values!E29),"",Values!F29 )</f>
        <v/>
      </c>
      <c r="K30" s="29" t="str">
        <f>IF(IF(ISBLANK(Values!E29),"",IF(Values!J29, Values!$B$4, Values!$B$5))=0,"",IF(ISBLANK(Values!E29),"",IF(Values!J29,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IF(ISBLANK(Values!E30),"",IF(Values!$B$20="PartialUpdate","","TellusRem"))</f>
        <v/>
      </c>
      <c r="H31" s="27" t="str">
        <f>IF(ISBLANK(Values!E30),"",Values!$B$16)</f>
        <v/>
      </c>
      <c r="I31" s="27" t="str">
        <f>IF(ISBLANK(Values!E30),"","4730574031")</f>
        <v/>
      </c>
      <c r="J31" s="39" t="str">
        <f>IF(ISBLANK(Values!E30),"",Values!F30 )</f>
        <v/>
      </c>
      <c r="K31" s="29" t="str">
        <f>IF(IF(ISBLANK(Values!E30),"",IF(Values!J30, Values!$B$4, Values!$B$5))=0,"",IF(ISBLANK(Values!E30),"",IF(Values!J30,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IF(ISBLANK(Values!E31),"",IF(Values!$B$20="PartialUpdate","","TellusRem"))</f>
        <v/>
      </c>
      <c r="H32" s="27" t="str">
        <f>IF(ISBLANK(Values!E31),"",Values!$B$16)</f>
        <v/>
      </c>
      <c r="I32" s="27" t="str">
        <f>IF(ISBLANK(Values!E31),"","4730574031")</f>
        <v/>
      </c>
      <c r="J32" s="39" t="str">
        <f>IF(ISBLANK(Values!E31),"",Values!F31 )</f>
        <v/>
      </c>
      <c r="K32" s="29" t="str">
        <f>IF(IF(ISBLANK(Values!E31),"",IF(Values!J31, Values!$B$4, Values!$B$5))=0,"",IF(ISBLANK(Values!E31),"",IF(Values!J31,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IF(ISBLANK(Values!E32),"",IF(Values!$B$20="PartialUpdate","","TellusRem"))</f>
        <v/>
      </c>
      <c r="H33" s="27" t="str">
        <f>IF(ISBLANK(Values!E32),"",Values!$B$16)</f>
        <v/>
      </c>
      <c r="I33" s="27" t="str">
        <f>IF(ISBLANK(Values!E32),"","4730574031")</f>
        <v/>
      </c>
      <c r="J33" s="39" t="str">
        <f>IF(ISBLANK(Values!E32),"",Values!F32 )</f>
        <v/>
      </c>
      <c r="K33" s="29" t="str">
        <f>IF(IF(ISBLANK(Values!E32),"",IF(Values!J32, Values!$B$4, Values!$B$5))=0,"",IF(ISBLANK(Values!E32),"",IF(Values!J32,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IF(ISBLANK(Values!E33),"",IF(Values!$B$20="PartialUpdate","","TellusRem"))</f>
        <v/>
      </c>
      <c r="H34" s="27" t="str">
        <f>IF(ISBLANK(Values!E33),"",Values!$B$16)</f>
        <v/>
      </c>
      <c r="I34" s="27" t="str">
        <f>IF(ISBLANK(Values!E33),"","4730574031")</f>
        <v/>
      </c>
      <c r="J34" s="39" t="str">
        <f>IF(ISBLANK(Values!E33),"",Values!F33 )</f>
        <v/>
      </c>
      <c r="K34" s="29" t="str">
        <f>IF(IF(ISBLANK(Values!E33),"",IF(Values!J33, Values!$B$4, Values!$B$5))=0,"",IF(ISBLANK(Values!E33),"",IF(Values!J33,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IF(ISBLANK(Values!E34),"",IF(Values!$B$20="PartialUpdate","","TellusRem"))</f>
        <v/>
      </c>
      <c r="H35" s="27" t="str">
        <f>IF(ISBLANK(Values!E34),"",Values!$B$16)</f>
        <v/>
      </c>
      <c r="I35" s="27" t="str">
        <f>IF(ISBLANK(Values!E34),"","4730574031")</f>
        <v/>
      </c>
      <c r="J35" s="39" t="str">
        <f>IF(ISBLANK(Values!E34),"",Values!F34 )</f>
        <v/>
      </c>
      <c r="K35" s="29" t="str">
        <f>IF(IF(ISBLANK(Values!E34),"",IF(Values!J34, Values!$B$4, Values!$B$5))=0,"",IF(ISBLANK(Values!E34),"",IF(Values!J34,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IF(ISBLANK(Values!E35),"",IF(Values!$B$20="PartialUpdate","","TellusRem"))</f>
        <v/>
      </c>
      <c r="H36" s="27" t="str">
        <f>IF(ISBLANK(Values!E35),"",Values!$B$16)</f>
        <v/>
      </c>
      <c r="I36" s="27" t="str">
        <f>IF(ISBLANK(Values!E35),"","4730574031")</f>
        <v/>
      </c>
      <c r="J36" s="39" t="str">
        <f>IF(ISBLANK(Values!E35),"",Values!F35 )</f>
        <v/>
      </c>
      <c r="K36" s="29" t="str">
        <f>IF(IF(ISBLANK(Values!E35),"",IF(Values!J35, Values!$B$4, Values!$B$5))=0,"",IF(ISBLANK(Values!E35),"",IF(Values!J35,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IF(ISBLANK(Values!E36),"",IF(Values!$B$20="PartialUpdate","","TellusRem"))</f>
        <v/>
      </c>
      <c r="H37" s="27" t="str">
        <f>IF(ISBLANK(Values!E36),"",Values!$B$16)</f>
        <v/>
      </c>
      <c r="I37" s="27" t="str">
        <f>IF(ISBLANK(Values!E36),"","4730574031")</f>
        <v/>
      </c>
      <c r="J37" s="39" t="str">
        <f>IF(ISBLANK(Values!E36),"",Values!F36 )</f>
        <v/>
      </c>
      <c r="K37" s="29" t="str">
        <f>IF(IF(ISBLANK(Values!E36),"",IF(Values!J36, Values!$B$4, Values!$B$5))=0,"",IF(ISBLANK(Values!E36),"",IF(Values!J36,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IF(ISBLANK(Values!E37),"",IF(Values!$B$20="PartialUpdate","","TellusRem"))</f>
        <v/>
      </c>
      <c r="H38" s="27" t="str">
        <f>IF(ISBLANK(Values!E37),"",Values!$B$16)</f>
        <v/>
      </c>
      <c r="I38" s="27" t="str">
        <f>IF(ISBLANK(Values!E37),"","4730574031")</f>
        <v/>
      </c>
      <c r="J38" s="39" t="str">
        <f>IF(ISBLANK(Values!E37),"",Values!F37 )</f>
        <v/>
      </c>
      <c r="K38" s="29" t="str">
        <f>IF(IF(ISBLANK(Values!E37),"",IF(Values!J37, Values!$B$4, Values!$B$5))=0,"",IF(ISBLANK(Values!E37),"",IF(Values!J37,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IF(ISBLANK(Values!E38),"",IF(Values!$B$20="PartialUpdate","","TellusRem"))</f>
        <v/>
      </c>
      <c r="H39" s="27" t="str">
        <f>IF(ISBLANK(Values!E38),"",Values!$B$16)</f>
        <v/>
      </c>
      <c r="I39" s="27" t="str">
        <f>IF(ISBLANK(Values!E38),"","4730574031")</f>
        <v/>
      </c>
      <c r="J39" s="39" t="str">
        <f>IF(ISBLANK(Values!E38),"",Values!F38 )</f>
        <v/>
      </c>
      <c r="K39" s="29" t="str">
        <f>IF(IF(ISBLANK(Values!E38),"",IF(Values!J38, Values!$B$4, Values!$B$5))=0,"",IF(ISBLANK(Values!E38),"",IF(Values!J38,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IF(ISBLANK(Values!E39),"",IF(Values!$B$20="PartialUpdate","","TellusRem"))</f>
        <v/>
      </c>
      <c r="H40" s="27" t="str">
        <f>IF(ISBLANK(Values!E39),"",Values!$B$16)</f>
        <v/>
      </c>
      <c r="I40" s="27" t="str">
        <f>IF(ISBLANK(Values!E39),"","4730574031")</f>
        <v/>
      </c>
      <c r="J40" s="39" t="str">
        <f>IF(ISBLANK(Values!E39),"",Values!F39 )</f>
        <v/>
      </c>
      <c r="K40" s="29" t="str">
        <f>IF(IF(ISBLANK(Values!E39),"",IF(Values!J39, Values!$B$4, Values!$B$5))=0,"",IF(ISBLANK(Values!E39),"",IF(Values!J39,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IF(ISBLANK(Values!E40),"",IF(Values!$B$20="PartialUpdate","","TellusRem"))</f>
        <v/>
      </c>
      <c r="H41" s="27" t="str">
        <f>IF(ISBLANK(Values!E40),"",Values!$B$16)</f>
        <v/>
      </c>
      <c r="I41" s="27" t="str">
        <f>IF(ISBLANK(Values!E40),"","4730574031")</f>
        <v/>
      </c>
      <c r="J41" s="39" t="str">
        <f>IF(ISBLANK(Values!E40),"",Values!F40 )</f>
        <v/>
      </c>
      <c r="K41" s="29" t="str">
        <f>IF(IF(ISBLANK(Values!E40),"",IF(Values!J40, Values!$B$4, Values!$B$5))=0,"",IF(ISBLANK(Values!E40),"",IF(Values!J40,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IF(ISBLANK(Values!E41),"",IF(Values!$B$20="PartialUpdate","","TellusRem"))</f>
        <v/>
      </c>
      <c r="H42" s="27" t="str">
        <f>IF(ISBLANK(Values!E41),"",Values!$B$16)</f>
        <v/>
      </c>
      <c r="I42" s="27" t="str">
        <f>IF(ISBLANK(Values!E41),"","4730574031")</f>
        <v/>
      </c>
      <c r="J42" s="39" t="str">
        <f>IF(ISBLANK(Values!E41),"",Values!F41 )</f>
        <v/>
      </c>
      <c r="K42" s="29" t="str">
        <f>IF(IF(ISBLANK(Values!E41),"",IF(Values!J41, Values!$B$4, Values!$B$5))=0,"",IF(ISBLANK(Values!E41),"",IF(Values!J41,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23 C2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23 G2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3 C2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3 G2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G25:G1041 AB5:AB1041 AI5:AI1041 AK5:AS221 DP5:DP1041 K5:V1041 AT167:AT1041 B205:B1041 D205:D1041 AC205:AC1041 AV205:AV1041 FK205:FO1041 AJ222:AS1041 FE1042:FE1043 J205:J1041 FJ5:FO204 F4:F1041 G4:G23 C5:C23 C25:C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388</v>
      </c>
    </row>
    <row r="3" spans="1:2" x14ac:dyDescent="0.15">
      <c r="B3" s="48" t="s">
        <v>586</v>
      </c>
    </row>
    <row r="4" spans="1:2" x14ac:dyDescent="0.15">
      <c r="B4" s="48" t="s">
        <v>587</v>
      </c>
    </row>
    <row r="5" spans="1:2" x14ac:dyDescent="0.15">
      <c r="B5" s="48" t="s">
        <v>588</v>
      </c>
    </row>
    <row r="6" spans="1:2" x14ac:dyDescent="0.15">
      <c r="A6" t="s">
        <v>435</v>
      </c>
      <c r="B6" s="48" t="s">
        <v>589</v>
      </c>
    </row>
    <row r="7" spans="1:2" x14ac:dyDescent="0.15">
      <c r="B7" s="48" t="s">
        <v>590</v>
      </c>
    </row>
    <row r="8" spans="1:2" x14ac:dyDescent="0.15">
      <c r="A8" t="s">
        <v>40</v>
      </c>
      <c r="B8" s="48" t="s">
        <v>591</v>
      </c>
    </row>
    <row r="9" spans="1:2" x14ac:dyDescent="0.15">
      <c r="A9" t="s">
        <v>439</v>
      </c>
      <c r="B9" s="48" t="s">
        <v>592</v>
      </c>
    </row>
    <row r="10" spans="1:2" x14ac:dyDescent="0.15">
      <c r="B10" t="s">
        <v>593</v>
      </c>
    </row>
    <row r="11" spans="1:2" x14ac:dyDescent="0.15">
      <c r="B11" t="s">
        <v>594</v>
      </c>
    </row>
    <row r="14" spans="1:2" x14ac:dyDescent="0.15">
      <c r="B14" s="48" t="s">
        <v>595</v>
      </c>
    </row>
    <row r="20" spans="2:2" x14ac:dyDescent="0.15">
      <c r="B20" s="57" t="s">
        <v>596</v>
      </c>
    </row>
    <row r="21" spans="2:2" x14ac:dyDescent="0.15">
      <c r="B21" s="57" t="s">
        <v>597</v>
      </c>
    </row>
    <row r="22" spans="2:2" x14ac:dyDescent="0.15">
      <c r="B22" s="57" t="s">
        <v>598</v>
      </c>
    </row>
    <row r="23" spans="2:2" x14ac:dyDescent="0.15">
      <c r="B23" s="57" t="s">
        <v>603</v>
      </c>
    </row>
    <row r="24" spans="2:2" x14ac:dyDescent="0.15">
      <c r="B24" s="57" t="s">
        <v>599</v>
      </c>
    </row>
    <row r="25" spans="2:2" x14ac:dyDescent="0.15">
      <c r="B25" s="57" t="s">
        <v>604</v>
      </c>
    </row>
    <row r="26" spans="2:2" x14ac:dyDescent="0.15">
      <c r="B26" s="57" t="s">
        <v>605</v>
      </c>
    </row>
    <row r="27" spans="2:2" x14ac:dyDescent="0.15">
      <c r="B27" s="57" t="s">
        <v>606</v>
      </c>
    </row>
    <row r="28" spans="2:2" x14ac:dyDescent="0.15">
      <c r="B28" s="57" t="s">
        <v>607</v>
      </c>
    </row>
    <row r="29" spans="2:2" x14ac:dyDescent="0.15">
      <c r="B29" s="57" t="s">
        <v>600</v>
      </c>
    </row>
    <row r="30" spans="2:2" x14ac:dyDescent="0.15">
      <c r="B30" s="57" t="s">
        <v>608</v>
      </c>
    </row>
    <row r="31" spans="2:2" x14ac:dyDescent="0.15">
      <c r="B31" s="57" t="s">
        <v>601</v>
      </c>
    </row>
    <row r="32" spans="2:2" x14ac:dyDescent="0.15">
      <c r="B32" s="57" t="s">
        <v>609</v>
      </c>
    </row>
    <row r="33" spans="2:4" x14ac:dyDescent="0.15">
      <c r="B33" s="57" t="s">
        <v>610</v>
      </c>
    </row>
    <row r="34" spans="2:4" x14ac:dyDescent="0.15">
      <c r="B34" s="57" t="s">
        <v>611</v>
      </c>
      <c r="D34" s="48"/>
    </row>
    <row r="35" spans="2:4" x14ac:dyDescent="0.15">
      <c r="B35" s="57" t="s">
        <v>527</v>
      </c>
      <c r="D35" s="48"/>
    </row>
    <row r="36" spans="2:4" x14ac:dyDescent="0.15">
      <c r="B36" s="57" t="s">
        <v>602</v>
      </c>
      <c r="D36" s="48"/>
    </row>
    <row r="37" spans="2:4" x14ac:dyDescent="0.15">
      <c r="B37" s="57" t="s">
        <v>398</v>
      </c>
      <c r="D37" s="48"/>
    </row>
    <row r="38" spans="2:4" x14ac:dyDescent="0.15">
      <c r="B38" s="57" t="s">
        <v>612</v>
      </c>
      <c r="D38" s="48"/>
    </row>
    <row r="39" spans="2:4" x14ac:dyDescent="0.15">
      <c r="B39" s="57" t="s">
        <v>380</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584</v>
      </c>
    </row>
    <row r="3" spans="1:2" x14ac:dyDescent="0.15">
      <c r="B3" s="48" t="s">
        <v>632</v>
      </c>
    </row>
    <row r="4" spans="1:2" x14ac:dyDescent="0.15">
      <c r="B4" s="48" t="s">
        <v>633</v>
      </c>
    </row>
    <row r="5" spans="1:2" x14ac:dyDescent="0.15">
      <c r="B5" s="48" t="s">
        <v>634</v>
      </c>
    </row>
    <row r="6" spans="1:2" x14ac:dyDescent="0.15">
      <c r="A6" t="s">
        <v>435</v>
      </c>
      <c r="B6" s="48" t="s">
        <v>635</v>
      </c>
    </row>
    <row r="7" spans="1:2" x14ac:dyDescent="0.15">
      <c r="B7" s="48" t="s">
        <v>636</v>
      </c>
    </row>
    <row r="8" spans="1:2" x14ac:dyDescent="0.15">
      <c r="A8" t="s">
        <v>40</v>
      </c>
      <c r="B8" s="48" t="s">
        <v>637</v>
      </c>
    </row>
    <row r="9" spans="1:2" x14ac:dyDescent="0.15">
      <c r="A9" t="s">
        <v>439</v>
      </c>
      <c r="B9" s="48" t="s">
        <v>638</v>
      </c>
    </row>
    <row r="10" spans="1:2" x14ac:dyDescent="0.15">
      <c r="B10" t="s">
        <v>639</v>
      </c>
    </row>
    <row r="11" spans="1:2" x14ac:dyDescent="0.15">
      <c r="B11" t="s">
        <v>640</v>
      </c>
    </row>
    <row r="14" spans="1:2" x14ac:dyDescent="0.15">
      <c r="B14" s="48" t="s">
        <v>641</v>
      </c>
    </row>
    <row r="20" spans="2:2" x14ac:dyDescent="0.15">
      <c r="B20" s="71" t="s">
        <v>617</v>
      </c>
    </row>
    <row r="21" spans="2:2" x14ac:dyDescent="0.15">
      <c r="B21" s="71" t="s">
        <v>618</v>
      </c>
    </row>
    <row r="22" spans="2:2" x14ac:dyDescent="0.15">
      <c r="B22" s="71" t="s">
        <v>619</v>
      </c>
    </row>
    <row r="23" spans="2:2" x14ac:dyDescent="0.15">
      <c r="B23" s="71" t="s">
        <v>620</v>
      </c>
    </row>
    <row r="24" spans="2:2" x14ac:dyDescent="0.15">
      <c r="B24" s="71" t="s">
        <v>613</v>
      </c>
    </row>
    <row r="25" spans="2:2" x14ac:dyDescent="0.15">
      <c r="B25" s="71" t="s">
        <v>614</v>
      </c>
    </row>
    <row r="26" spans="2:2" x14ac:dyDescent="0.15">
      <c r="B26" s="71" t="s">
        <v>621</v>
      </c>
    </row>
    <row r="27" spans="2:2" x14ac:dyDescent="0.15">
      <c r="B27" s="71" t="s">
        <v>622</v>
      </c>
    </row>
    <row r="28" spans="2:2" x14ac:dyDescent="0.15">
      <c r="B28" s="71" t="s">
        <v>623</v>
      </c>
    </row>
    <row r="29" spans="2:2" x14ac:dyDescent="0.15">
      <c r="B29" s="71" t="s">
        <v>624</v>
      </c>
    </row>
    <row r="30" spans="2:2" x14ac:dyDescent="0.15">
      <c r="B30" s="71" t="s">
        <v>625</v>
      </c>
    </row>
    <row r="31" spans="2:2" x14ac:dyDescent="0.15">
      <c r="B31" s="71" t="s">
        <v>626</v>
      </c>
    </row>
    <row r="32" spans="2:2" x14ac:dyDescent="0.15">
      <c r="B32" s="71" t="s">
        <v>627</v>
      </c>
    </row>
    <row r="33" spans="2:4" x14ac:dyDescent="0.15">
      <c r="B33" s="71" t="s">
        <v>615</v>
      </c>
    </row>
    <row r="34" spans="2:4" x14ac:dyDescent="0.15">
      <c r="B34" s="71" t="s">
        <v>628</v>
      </c>
      <c r="D34" s="48"/>
    </row>
    <row r="35" spans="2:4" x14ac:dyDescent="0.15">
      <c r="B35" s="71" t="s">
        <v>395</v>
      </c>
      <c r="D35" s="48"/>
    </row>
    <row r="36" spans="2:4" x14ac:dyDescent="0.15">
      <c r="B36" s="71" t="s">
        <v>629</v>
      </c>
      <c r="D36" s="48"/>
    </row>
    <row r="37" spans="2:4" x14ac:dyDescent="0.15">
      <c r="B37" s="71" t="s">
        <v>616</v>
      </c>
      <c r="D37" s="48"/>
    </row>
    <row r="38" spans="2:4" x14ac:dyDescent="0.15">
      <c r="B38" s="71" t="s">
        <v>630</v>
      </c>
      <c r="D38" s="48"/>
    </row>
    <row r="39" spans="2:4" x14ac:dyDescent="0.15">
      <c r="B39" s="71" t="s">
        <v>631</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585</v>
      </c>
    </row>
    <row r="3" spans="1:2" x14ac:dyDescent="0.15">
      <c r="B3" s="48" t="s">
        <v>660</v>
      </c>
    </row>
    <row r="4" spans="1:2" x14ac:dyDescent="0.15">
      <c r="B4" s="48" t="s">
        <v>661</v>
      </c>
    </row>
    <row r="5" spans="1:2" x14ac:dyDescent="0.15">
      <c r="B5" s="48" t="s">
        <v>662</v>
      </c>
    </row>
    <row r="6" spans="1:2" x14ac:dyDescent="0.15">
      <c r="A6" t="s">
        <v>435</v>
      </c>
      <c r="B6" s="48" t="s">
        <v>663</v>
      </c>
    </row>
    <row r="7" spans="1:2" x14ac:dyDescent="0.15">
      <c r="B7" s="48" t="s">
        <v>664</v>
      </c>
    </row>
    <row r="8" spans="1:2" x14ac:dyDescent="0.15">
      <c r="A8" t="s">
        <v>40</v>
      </c>
      <c r="B8" s="48" t="s">
        <v>665</v>
      </c>
    </row>
    <row r="9" spans="1:2" x14ac:dyDescent="0.15">
      <c r="A9" t="s">
        <v>439</v>
      </c>
      <c r="B9" s="48" t="s">
        <v>666</v>
      </c>
    </row>
    <row r="10" spans="1:2" x14ac:dyDescent="0.15">
      <c r="B10" t="s">
        <v>667</v>
      </c>
    </row>
    <row r="11" spans="1:2" x14ac:dyDescent="0.15">
      <c r="B11" t="s">
        <v>668</v>
      </c>
    </row>
    <row r="14" spans="1:2" x14ac:dyDescent="0.15">
      <c r="B14" s="48" t="s">
        <v>669</v>
      </c>
    </row>
    <row r="20" spans="2:2" x14ac:dyDescent="0.15">
      <c r="B20" s="57" t="s">
        <v>642</v>
      </c>
    </row>
    <row r="21" spans="2:2" x14ac:dyDescent="0.15">
      <c r="B21" s="57" t="s">
        <v>643</v>
      </c>
    </row>
    <row r="22" spans="2:2" x14ac:dyDescent="0.15">
      <c r="B22" s="57" t="s">
        <v>644</v>
      </c>
    </row>
    <row r="23" spans="2:2" x14ac:dyDescent="0.15">
      <c r="B23" s="57" t="s">
        <v>645</v>
      </c>
    </row>
    <row r="24" spans="2:2" x14ac:dyDescent="0.15">
      <c r="B24" s="57" t="s">
        <v>646</v>
      </c>
    </row>
    <row r="25" spans="2:2" x14ac:dyDescent="0.15">
      <c r="B25" s="57" t="s">
        <v>647</v>
      </c>
    </row>
    <row r="26" spans="2:2" x14ac:dyDescent="0.15">
      <c r="B26" s="57" t="s">
        <v>648</v>
      </c>
    </row>
    <row r="27" spans="2:2" x14ac:dyDescent="0.15">
      <c r="B27" s="57" t="s">
        <v>649</v>
      </c>
    </row>
    <row r="28" spans="2:2" x14ac:dyDescent="0.15">
      <c r="B28" s="57" t="s">
        <v>650</v>
      </c>
    </row>
    <row r="29" spans="2:2" x14ac:dyDescent="0.15">
      <c r="B29" s="57" t="s">
        <v>651</v>
      </c>
    </row>
    <row r="30" spans="2:2" x14ac:dyDescent="0.15">
      <c r="B30" s="57" t="s">
        <v>652</v>
      </c>
    </row>
    <row r="31" spans="2:2" x14ac:dyDescent="0.15">
      <c r="B31" s="57" t="s">
        <v>653</v>
      </c>
    </row>
    <row r="32" spans="2:2" x14ac:dyDescent="0.15">
      <c r="B32" s="57" t="s">
        <v>654</v>
      </c>
    </row>
    <row r="33" spans="2:4" x14ac:dyDescent="0.15">
      <c r="B33" s="57" t="s">
        <v>655</v>
      </c>
    </row>
    <row r="34" spans="2:4" x14ac:dyDescent="0.15">
      <c r="B34" s="57" t="s">
        <v>656</v>
      </c>
      <c r="D34" s="48"/>
    </row>
    <row r="35" spans="2:4" x14ac:dyDescent="0.15">
      <c r="B35" s="57" t="s">
        <v>527</v>
      </c>
      <c r="D35" s="48"/>
    </row>
    <row r="36" spans="2:4" x14ac:dyDescent="0.15">
      <c r="B36" s="57" t="s">
        <v>657</v>
      </c>
      <c r="D36" s="48"/>
    </row>
    <row r="37" spans="2:4" x14ac:dyDescent="0.15">
      <c r="B37" s="57" t="s">
        <v>398</v>
      </c>
      <c r="D37" s="48"/>
    </row>
    <row r="38" spans="2:4" x14ac:dyDescent="0.15">
      <c r="B38" s="57" t="s">
        <v>658</v>
      </c>
      <c r="D38" s="48"/>
    </row>
    <row r="39" spans="2:4" x14ac:dyDescent="0.15">
      <c r="B39" s="57" t="s">
        <v>659</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20" sqref="B20"/>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345</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3" t="s">
        <v>346</v>
      </c>
      <c r="F1" s="73"/>
      <c r="G1" s="73"/>
      <c r="H1" s="47"/>
      <c r="I1" s="47"/>
    </row>
    <row r="2" spans="1:22" ht="14" x14ac:dyDescent="0.15">
      <c r="A2" s="45" t="s">
        <v>347</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ht="28" x14ac:dyDescent="0.15">
      <c r="A3" s="45" t="s">
        <v>348</v>
      </c>
      <c r="B3" s="70" t="s">
        <v>690</v>
      </c>
      <c r="C3" s="45" t="s">
        <v>349</v>
      </c>
      <c r="D3" s="45" t="s">
        <v>350</v>
      </c>
      <c r="E3" s="45" t="s">
        <v>351</v>
      </c>
      <c r="F3" s="45" t="s">
        <v>352</v>
      </c>
      <c r="G3" s="45" t="s">
        <v>353</v>
      </c>
      <c r="H3" s="45" t="s">
        <v>354</v>
      </c>
      <c r="I3" s="45" t="s">
        <v>355</v>
      </c>
      <c r="J3" s="45" t="s">
        <v>356</v>
      </c>
      <c r="K3" s="45" t="s">
        <v>357</v>
      </c>
      <c r="L3" s="45" t="s">
        <v>358</v>
      </c>
      <c r="M3" s="45" t="s">
        <v>359</v>
      </c>
      <c r="N3" s="45" t="s">
        <v>360</v>
      </c>
      <c r="O3" s="45" t="s">
        <v>361</v>
      </c>
      <c r="V3" t="s">
        <v>362</v>
      </c>
    </row>
    <row r="4" spans="1:22" ht="28" x14ac:dyDescent="0.15">
      <c r="A4" s="45" t="s">
        <v>363</v>
      </c>
      <c r="B4" s="49"/>
      <c r="C4" s="50" t="b">
        <f>FALSE()</f>
        <v>0</v>
      </c>
      <c r="D4" t="b">
        <f>TRUE()</f>
        <v>1</v>
      </c>
      <c r="E4" s="44">
        <v>5714401510017</v>
      </c>
      <c r="F4" s="44" t="s">
        <v>670</v>
      </c>
      <c r="G4" s="51" t="s">
        <v>364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72" t="b">
        <f>TRUE()</f>
        <v>1</v>
      </c>
      <c r="J4" s="53" t="b">
        <f>FALSE()</f>
        <v>0</v>
      </c>
      <c r="K4" s="44" t="s">
        <v>692</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57">
        <f>MATCH(G4,options!$D$1:$D$20,0)</f>
        <v>1</v>
      </c>
    </row>
    <row r="5" spans="1:22" ht="28" x14ac:dyDescent="0.15">
      <c r="A5" s="45" t="s">
        <v>365</v>
      </c>
      <c r="B5" s="49"/>
      <c r="C5" s="50" t="b">
        <f>FALSE()</f>
        <v>0</v>
      </c>
      <c r="D5" s="50" t="b">
        <f>TRUE()</f>
        <v>1</v>
      </c>
      <c r="E5" s="44">
        <v>5714401510024</v>
      </c>
      <c r="F5" s="44" t="s">
        <v>671</v>
      </c>
      <c r="G5" s="51" t="s">
        <v>366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72" t="b">
        <f>TRUE()</f>
        <v>1</v>
      </c>
      <c r="J5" s="53" t="b">
        <f>FALSE()</f>
        <v>0</v>
      </c>
      <c r="K5" s="44" t="s">
        <v>693</v>
      </c>
      <c r="L5" s="54" t="b">
        <f>TRUE()</f>
        <v>1</v>
      </c>
      <c r="M5" s="55" t="str">
        <f t="shared" si="0"/>
        <v>https://raw.githubusercontent.com/PatrickVibild/TellusAmazonPictures/master/pictures/Lenovo/T510%20/RG/FR/1.jpg</v>
      </c>
      <c r="N5" s="55" t="str">
        <f t="shared" si="1"/>
        <v>https://raw.githubusercontent.com/PatrickVibild/TellusAmazonPictures/master/pictures/Lenovo/T510%20/RG/FR/2.jpg</v>
      </c>
      <c r="O5" s="56"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57">
        <f>MATCH(G5,options!$D$1:$D$20,0)</f>
        <v>2</v>
      </c>
    </row>
    <row r="6" spans="1:22" ht="28" x14ac:dyDescent="0.15">
      <c r="A6" s="45" t="s">
        <v>367</v>
      </c>
      <c r="B6" s="58" t="s">
        <v>408</v>
      </c>
      <c r="C6" s="50" t="b">
        <f>FALSE()</f>
        <v>0</v>
      </c>
      <c r="D6" s="50" t="b">
        <f>TRUE()</f>
        <v>1</v>
      </c>
      <c r="E6" s="44">
        <v>5714401510031</v>
      </c>
      <c r="F6" s="44" t="s">
        <v>672</v>
      </c>
      <c r="G6" s="51" t="s">
        <v>369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72" t="b">
        <f>TRUE()</f>
        <v>1</v>
      </c>
      <c r="J6" s="53" t="b">
        <f>FALSE()</f>
        <v>0</v>
      </c>
      <c r="K6" s="44" t="s">
        <v>694</v>
      </c>
      <c r="L6" s="54" t="b">
        <f>TRUE()</f>
        <v>1</v>
      </c>
      <c r="M6" s="55" t="str">
        <f t="shared" si="0"/>
        <v>https://raw.githubusercontent.com/PatrickVibild/TellusAmazonPictures/master/pictures/Lenovo/T510%20/RG/IT/1.jpg</v>
      </c>
      <c r="N6" s="55" t="str">
        <f t="shared" si="1"/>
        <v>https://raw.githubusercontent.com/PatrickVibild/TellusAmazonPictures/master/pictures/Lenovo/T510%20/RG/IT/2.jpg</v>
      </c>
      <c r="O6" s="56"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57">
        <f>MATCH(G6,options!$D$1:$D$20,0)</f>
        <v>3</v>
      </c>
    </row>
    <row r="7" spans="1:22" ht="28" x14ac:dyDescent="0.15">
      <c r="A7" s="45" t="s">
        <v>370</v>
      </c>
      <c r="B7" s="59" t="str">
        <f>IF(B6=options!C1,"32","41")</f>
        <v>32</v>
      </c>
      <c r="C7" s="50" t="b">
        <f>FALSE()</f>
        <v>0</v>
      </c>
      <c r="D7" s="50" t="b">
        <f>TRUE()</f>
        <v>1</v>
      </c>
      <c r="E7" s="44">
        <v>5714401510048</v>
      </c>
      <c r="F7" s="44" t="s">
        <v>673</v>
      </c>
      <c r="G7" s="51" t="s">
        <v>371</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72" t="b">
        <f>TRUE()</f>
        <v>1</v>
      </c>
      <c r="J7" s="53" t="b">
        <f>FALSE()</f>
        <v>0</v>
      </c>
      <c r="K7" s="44" t="s">
        <v>695</v>
      </c>
      <c r="L7" s="54" t="b">
        <f>TRUE()</f>
        <v>1</v>
      </c>
      <c r="M7" s="55" t="str">
        <f t="shared" si="0"/>
        <v>https://raw.githubusercontent.com/PatrickVibild/TellusAmazonPictures/master/pictures/Lenovo/T510%20/RG/ES/1.jpg</v>
      </c>
      <c r="N7" s="55" t="str">
        <f t="shared" si="1"/>
        <v>https://raw.githubusercontent.com/PatrickVibild/TellusAmazonPictures/master/pictures/Lenovo/T510%20/RG/ES/2.jpg</v>
      </c>
      <c r="O7" s="56"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57">
        <f>MATCH(G7,options!$D$1:$D$20,0)</f>
        <v>4</v>
      </c>
    </row>
    <row r="8" spans="1:22" ht="28" x14ac:dyDescent="0.15">
      <c r="A8" s="45" t="s">
        <v>372</v>
      </c>
      <c r="B8" s="59" t="str">
        <f>IF(B6=options!C1,"18","17")</f>
        <v>18</v>
      </c>
      <c r="C8" s="50" t="b">
        <f>FALSE()</f>
        <v>0</v>
      </c>
      <c r="D8" s="50" t="b">
        <f>TRUE()</f>
        <v>1</v>
      </c>
      <c r="E8" s="44">
        <v>5714401510055</v>
      </c>
      <c r="F8" s="44" t="s">
        <v>674</v>
      </c>
      <c r="G8" s="51" t="s">
        <v>373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72" t="b">
        <f>TRUE()</f>
        <v>1</v>
      </c>
      <c r="J8" s="53" t="b">
        <f>FALSE()</f>
        <v>0</v>
      </c>
      <c r="K8" s="44" t="s">
        <v>696</v>
      </c>
      <c r="L8" s="54" t="b">
        <f>TRUE()</f>
        <v>1</v>
      </c>
      <c r="M8" s="55" t="str">
        <f t="shared" si="0"/>
        <v>https://raw.githubusercontent.com/PatrickVibild/TellusAmazonPictures/master/pictures/Lenovo/T510%20/RG/UK/1.jpg</v>
      </c>
      <c r="N8" s="55" t="str">
        <f t="shared" si="1"/>
        <v>https://raw.githubusercontent.com/PatrickVibild/TellusAmazonPictures/master/pictures/Lenovo/T510%20/RG/UK/2.jpg</v>
      </c>
      <c r="O8" s="56"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57">
        <f>MATCH(G8,options!$D$1:$D$20,0)</f>
        <v>5</v>
      </c>
    </row>
    <row r="9" spans="1:22" ht="28" x14ac:dyDescent="0.15">
      <c r="A9" s="45" t="s">
        <v>374</v>
      </c>
      <c r="B9" s="59" t="str">
        <f>IF(B6=options!C1,"2","5")</f>
        <v>2</v>
      </c>
      <c r="C9" t="b">
        <f>FALSE()</f>
        <v>0</v>
      </c>
      <c r="D9" t="b">
        <f>FALSE()</f>
        <v>0</v>
      </c>
      <c r="E9" s="44">
        <v>5714401510062</v>
      </c>
      <c r="F9" s="44" t="s">
        <v>675</v>
      </c>
      <c r="G9" s="51" t="s">
        <v>375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72" t="b">
        <f>TRUE()</f>
        <v>1</v>
      </c>
      <c r="J9" s="53" t="b">
        <f>FALSE()</f>
        <v>0</v>
      </c>
      <c r="K9" s="44" t="s">
        <v>697</v>
      </c>
      <c r="L9" s="54" t="b">
        <f>TRUE()</f>
        <v>1</v>
      </c>
      <c r="M9" s="55" t="str">
        <f t="shared" si="0"/>
        <v>https://raw.githubusercontent.com/PatrickVibild/TellusAmazonPictures/master/pictures/Lenovo/T510%20/RG/NOR/1.jpg</v>
      </c>
      <c r="N9" s="55" t="str">
        <f t="shared" si="1"/>
        <v>https://raw.githubusercontent.com/PatrickVibild/TellusAmazonPictures/master/pictures/Lenovo/T510%20/RG/NOR/2.jpg</v>
      </c>
      <c r="O9" s="56"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57">
        <f>MATCH(G9,options!$D$1:$D$20,0)</f>
        <v>6</v>
      </c>
    </row>
    <row r="10" spans="1:22" ht="14" x14ac:dyDescent="0.15">
      <c r="A10" t="s">
        <v>376</v>
      </c>
      <c r="B10" s="60"/>
      <c r="C10" s="50" t="b">
        <f>FALSE()</f>
        <v>0</v>
      </c>
      <c r="D10" s="50" t="b">
        <f>FALSE()</f>
        <v>0</v>
      </c>
      <c r="E10" s="44">
        <v>5714401510079</v>
      </c>
      <c r="F10" s="44" t="s">
        <v>676</v>
      </c>
      <c r="G10" s="51" t="s">
        <v>377</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72" t="b">
        <f>TRUE()</f>
        <v>1</v>
      </c>
      <c r="J10" s="53" t="b">
        <f>FALSE()</f>
        <v>0</v>
      </c>
      <c r="K10" s="44"/>
      <c r="L10" s="54" t="b">
        <f>TRUE()</f>
        <v>1</v>
      </c>
      <c r="M10" s="55" t="str">
        <f t="shared" si="0"/>
        <v/>
      </c>
      <c r="N10" s="55" t="str">
        <f t="shared" si="1"/>
        <v/>
      </c>
      <c r="O10" s="56" t="str">
        <f t="shared" si="2"/>
        <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378</v>
      </c>
      <c r="B11" s="61">
        <v>150</v>
      </c>
      <c r="C11" s="50" t="b">
        <f>FALSE()</f>
        <v>0</v>
      </c>
      <c r="D11" s="50" t="b">
        <f>FALSE()</f>
        <v>0</v>
      </c>
      <c r="E11" s="44">
        <v>5714401510086</v>
      </c>
      <c r="F11" s="44" t="s">
        <v>677</v>
      </c>
      <c r="G11" s="51" t="s">
        <v>379</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72" t="b">
        <f>TRUE()</f>
        <v>1</v>
      </c>
      <c r="J11" s="53" t="b">
        <f>FALSE()</f>
        <v>0</v>
      </c>
      <c r="K11" s="44"/>
      <c r="L11" s="54" t="b">
        <f>TRUE()</f>
        <v>1</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5714401510093</v>
      </c>
      <c r="F12" s="44" t="s">
        <v>678</v>
      </c>
      <c r="G12" s="51" t="s">
        <v>380</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72" t="b">
        <f>TRUE()</f>
        <v>1</v>
      </c>
      <c r="J12" s="53" t="b">
        <f>FALSE()</f>
        <v>0</v>
      </c>
      <c r="K12" s="44"/>
      <c r="L12" s="54" t="b">
        <f>TRUE()</f>
        <v>1</v>
      </c>
      <c r="M12" s="55" t="str">
        <f t="shared" si="0"/>
        <v/>
      </c>
      <c r="N12" s="55" t="str">
        <f t="shared" si="1"/>
        <v/>
      </c>
      <c r="O12" s="56" t="str">
        <f t="shared" si="2"/>
        <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381</v>
      </c>
      <c r="B13" s="44" t="s">
        <v>691</v>
      </c>
      <c r="C13" s="50" t="b">
        <f>FALSE()</f>
        <v>0</v>
      </c>
      <c r="D13" s="50" t="b">
        <f>FALSE()</f>
        <v>0</v>
      </c>
      <c r="E13" s="44">
        <v>5714401510109</v>
      </c>
      <c r="F13" s="44" t="s">
        <v>679</v>
      </c>
      <c r="G13" s="51" t="s">
        <v>382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72" t="b">
        <f>TRUE()</f>
        <v>1</v>
      </c>
      <c r="J13" s="53" t="b">
        <f>FALSE()</f>
        <v>0</v>
      </c>
      <c r="K13" s="44"/>
      <c r="L13" s="54" t="b">
        <f>TRUE()</f>
        <v>1</v>
      </c>
      <c r="M13" s="55" t="str">
        <f t="shared" si="0"/>
        <v/>
      </c>
      <c r="N13" s="55" t="str">
        <f t="shared" si="1"/>
        <v/>
      </c>
      <c r="O13" s="56" t="str">
        <f t="shared" si="2"/>
        <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383</v>
      </c>
      <c r="B14" s="44">
        <v>5714401510222</v>
      </c>
      <c r="C14" s="50" t="b">
        <f>FALSE()</f>
        <v>0</v>
      </c>
      <c r="D14" s="50" t="b">
        <f>FALSE()</f>
        <v>0</v>
      </c>
      <c r="E14" s="44">
        <v>5714401510116</v>
      </c>
      <c r="F14" s="44" t="s">
        <v>680</v>
      </c>
      <c r="G14" s="51" t="s">
        <v>384</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72" t="b">
        <f>TRUE()</f>
        <v>1</v>
      </c>
      <c r="J14" s="53" t="b">
        <f>FALSE()</f>
        <v>0</v>
      </c>
      <c r="K14" s="44"/>
      <c r="L14" s="54" t="b">
        <f>TRUE()</f>
        <v>1</v>
      </c>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5714401510123</v>
      </c>
      <c r="F15" s="44" t="s">
        <v>681</v>
      </c>
      <c r="G15" s="51" t="s">
        <v>385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72" t="b">
        <f>TRUE()</f>
        <v>1</v>
      </c>
      <c r="J15" s="53" t="b">
        <f>FALSE()</f>
        <v>0</v>
      </c>
      <c r="K15" s="44"/>
      <c r="L15" s="54" t="b">
        <f>TRUE()</f>
        <v>1</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386</v>
      </c>
      <c r="B16" s="70" t="s">
        <v>583</v>
      </c>
      <c r="C16" s="50" t="b">
        <f>FALSE()</f>
        <v>0</v>
      </c>
      <c r="D16" s="50" t="b">
        <f>FALSE()</f>
        <v>0</v>
      </c>
      <c r="E16" s="44">
        <v>5714401510130</v>
      </c>
      <c r="F16" s="44" t="s">
        <v>682</v>
      </c>
      <c r="G16" s="51" t="s">
        <v>387</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72" t="b">
        <f>TRUE()</f>
        <v>1</v>
      </c>
      <c r="J16" s="53" t="b">
        <f>FALSE()</f>
        <v>0</v>
      </c>
      <c r="K16" s="44"/>
      <c r="L16" s="54" t="b">
        <f>TRUE()</f>
        <v>1</v>
      </c>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5714401510147</v>
      </c>
      <c r="F17" s="44" t="s">
        <v>683</v>
      </c>
      <c r="G17" s="51" t="s">
        <v>388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72" t="b">
        <f>TRUE()</f>
        <v>1</v>
      </c>
      <c r="J17" s="53" t="b">
        <f>FALSE()</f>
        <v>0</v>
      </c>
      <c r="K17" s="44"/>
      <c r="L17" s="54" t="b">
        <f>TRUE()</f>
        <v>1</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389</v>
      </c>
      <c r="B18" s="61">
        <v>5</v>
      </c>
      <c r="C18" s="50" t="b">
        <f>FALSE()</f>
        <v>0</v>
      </c>
      <c r="D18" s="50" t="b">
        <f>FALSE()</f>
        <v>0</v>
      </c>
      <c r="E18" s="44">
        <v>5714401510154</v>
      </c>
      <c r="F18" s="44" t="s">
        <v>684</v>
      </c>
      <c r="G18" s="51"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72" t="b">
        <f>TRUE()</f>
        <v>1</v>
      </c>
      <c r="J18" s="53" t="b">
        <f>FALSE()</f>
        <v>0</v>
      </c>
      <c r="K18" s="44"/>
      <c r="L18" s="54" t="b">
        <f>TRUE()</f>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5714401510161</v>
      </c>
      <c r="F19" s="44" t="s">
        <v>685</v>
      </c>
      <c r="G19" s="51" t="s">
        <v>391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72" t="b">
        <f>TRUE()</f>
        <v>1</v>
      </c>
      <c r="J19" s="53" t="b">
        <f>FALSE()</f>
        <v>0</v>
      </c>
      <c r="K19" s="44"/>
      <c r="L19" s="54" t="b">
        <f>TRUE()</f>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392</v>
      </c>
      <c r="B20" s="62" t="s">
        <v>411</v>
      </c>
      <c r="C20" s="50" t="b">
        <f>FALSE()</f>
        <v>0</v>
      </c>
      <c r="D20" s="50" t="b">
        <f>FALSE()</f>
        <v>0</v>
      </c>
      <c r="E20" s="44">
        <v>5714401510178</v>
      </c>
      <c r="F20" s="44" t="s">
        <v>686</v>
      </c>
      <c r="G20" s="51" t="s">
        <v>394</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72" t="b">
        <f>TRUE()</f>
        <v>1</v>
      </c>
      <c r="J20" s="53" t="b">
        <f>FALSE()</f>
        <v>0</v>
      </c>
      <c r="K20" s="44"/>
      <c r="L20" s="54" t="b">
        <f>TRUE()</f>
        <v>1</v>
      </c>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5714401510185</v>
      </c>
      <c r="F21" s="44" t="s">
        <v>687</v>
      </c>
      <c r="G21" s="51" t="s">
        <v>395</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72" t="b">
        <f>TRUE()</f>
        <v>1</v>
      </c>
      <c r="J21" s="53" t="b">
        <f>FALSE()</f>
        <v>0</v>
      </c>
      <c r="K21" s="44" t="s">
        <v>698</v>
      </c>
      <c r="L21" s="54" t="b">
        <f>TRUE()</f>
        <v>1</v>
      </c>
      <c r="M21" s="55" t="str">
        <f t="shared" si="0"/>
        <v>https://raw.githubusercontent.com/PatrickVibild/TellusAmazonPictures/master/pictures/Lenovo/T510%20/RG/USI/1.jpg</v>
      </c>
      <c r="N21" s="55" t="str">
        <f t="shared" si="1"/>
        <v>https://raw.githubusercontent.com/PatrickVibild/TellusAmazonPictures/master/pictures/Lenovo/T510%20/RG/USI/2.jpg</v>
      </c>
      <c r="O21" s="56"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57">
        <f>MATCH(G21,options!$D$1:$D$20,0)</f>
        <v>16</v>
      </c>
    </row>
    <row r="22" spans="1:22" ht="14" x14ac:dyDescent="0.15">
      <c r="B22" s="60"/>
      <c r="C22" s="50" t="b">
        <f>FALSE()</f>
        <v>0</v>
      </c>
      <c r="D22" s="50" t="b">
        <f>FALSE()</f>
        <v>0</v>
      </c>
      <c r="E22" s="44">
        <v>5714401510192</v>
      </c>
      <c r="F22" s="44" t="s">
        <v>688</v>
      </c>
      <c r="G22" s="51" t="s">
        <v>396</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72" t="b">
        <f>TRUE()</f>
        <v>1</v>
      </c>
      <c r="J22" s="53" t="b">
        <f>FALSE()</f>
        <v>0</v>
      </c>
      <c r="K22" s="44"/>
      <c r="L22" s="54" t="b">
        <f>TRUE()</f>
        <v>1</v>
      </c>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397</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v>1</v>
      </c>
      <c r="D23" s="50" t="b">
        <f>FALSE()</f>
        <v>0</v>
      </c>
      <c r="E23" s="44">
        <v>5714401510208</v>
      </c>
      <c r="F23" s="44" t="s">
        <v>689</v>
      </c>
      <c r="G23" s="51" t="s">
        <v>398</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72" t="b">
        <f>TRUE()</f>
        <v>1</v>
      </c>
      <c r="J23" s="53" t="b">
        <f>FALSE()</f>
        <v>0</v>
      </c>
      <c r="K23" s="44" t="s">
        <v>699</v>
      </c>
      <c r="L23" s="54" t="b">
        <f>TRUE()</f>
        <v>1</v>
      </c>
      <c r="M23" s="55" t="str">
        <f t="shared" si="0"/>
        <v>https://raw.githubusercontent.com/PatrickVibild/TellusAmazonPictures/master/pictures/Lenovo/T510%20/RG/US/1.jpg</v>
      </c>
      <c r="N23" s="55" t="str">
        <f t="shared" si="1"/>
        <v>https://raw.githubusercontent.com/PatrickVibild/TellusAmazonPictures/master/pictures/Lenovo/T510%20/RG/US/2.jpg</v>
      </c>
      <c r="O23" s="56"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57">
        <f>MATCH(G23,options!$D$1:$D$20,0)</f>
        <v>18</v>
      </c>
    </row>
    <row r="24" spans="1:22" ht="42" x14ac:dyDescent="0.15">
      <c r="A24" s="45" t="s">
        <v>399</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c r="F24" s="44"/>
      <c r="G24" s="51" t="s">
        <v>364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t="b">
        <f>TRUE()</f>
        <v>1</v>
      </c>
      <c r="K24" s="44"/>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400</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c r="F25" s="44"/>
      <c r="G25" s="51" t="s">
        <v>366</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t="b">
        <f>TRUE()</f>
        <v>1</v>
      </c>
      <c r="K25" s="44"/>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401</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c r="F26" s="44"/>
      <c r="G26" s="51" t="s">
        <v>369</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t="b">
        <f>TRUE()</f>
        <v>1</v>
      </c>
      <c r="K26" s="44"/>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400</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c r="F27" s="44"/>
      <c r="G27" s="51" t="s">
        <v>371</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t="b">
        <f>TRUE()</f>
        <v>1</v>
      </c>
      <c r="K27" s="44"/>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50" t="b">
        <f>FALSE()</f>
        <v>0</v>
      </c>
      <c r="D28" s="50" t="b">
        <f>TRUE()</f>
        <v>1</v>
      </c>
      <c r="E28" s="44"/>
      <c r="F28" s="44"/>
      <c r="G28" s="51" t="s">
        <v>373</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402</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FALSE()</f>
        <v>0</v>
      </c>
      <c r="E29" s="44"/>
      <c r="F29" s="44"/>
      <c r="G29" s="51" t="s">
        <v>375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t="b">
        <f>TRUE()</f>
        <v>1</v>
      </c>
      <c r="K29" s="44"/>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50" t="b">
        <f>FALSE()</f>
        <v>0</v>
      </c>
      <c r="D30" s="50" t="b">
        <f>FALSE()</f>
        <v>0</v>
      </c>
      <c r="E30" s="44"/>
      <c r="F30" s="44"/>
      <c r="G30" s="51" t="s">
        <v>377</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t="b">
        <f>TRUE()</f>
        <v>1</v>
      </c>
      <c r="K30" s="44"/>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403</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c r="F31" s="44"/>
      <c r="G31" s="51" t="s">
        <v>379</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t="b">
        <f>TRUE()</f>
        <v>1</v>
      </c>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50" t="b">
        <f>FALSE()</f>
        <v>0</v>
      </c>
      <c r="D32" s="50" t="b">
        <f>FALSE()</f>
        <v>0</v>
      </c>
      <c r="E32" s="44"/>
      <c r="F32" s="44"/>
      <c r="G32" s="51" t="s">
        <v>380</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t="b">
        <f>TRUE()</f>
        <v>1</v>
      </c>
      <c r="K32" s="44"/>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404</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c r="F33" s="44"/>
      <c r="G33" s="51" t="s">
        <v>382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t="b">
        <f>TRUE()</f>
        <v>1</v>
      </c>
      <c r="K33" s="44"/>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50" t="b">
        <f>FALSE()</f>
        <v>0</v>
      </c>
      <c r="D34" s="50" t="b">
        <f>FALSE()</f>
        <v>0</v>
      </c>
      <c r="E34" s="44"/>
      <c r="F34" s="44"/>
      <c r="G34" s="51" t="s">
        <v>384</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t="b">
        <f>TRUE()</f>
        <v>1</v>
      </c>
      <c r="K34" s="44"/>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50" t="b">
        <f>FALSE()</f>
        <v>0</v>
      </c>
      <c r="D35" s="50" t="b">
        <f>FALSE()</f>
        <v>0</v>
      </c>
      <c r="E35" s="44"/>
      <c r="F35" s="44"/>
      <c r="G35" s="51" t="s">
        <v>385</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t="b">
        <f>TRUE()</f>
        <v>1</v>
      </c>
      <c r="K35" s="44"/>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405</v>
      </c>
      <c r="B36" s="62" t="s">
        <v>406</v>
      </c>
      <c r="C36" s="50" t="b">
        <f>FALSE()</f>
        <v>0</v>
      </c>
      <c r="D36" s="50" t="b">
        <f>FALSE()</f>
        <v>0</v>
      </c>
      <c r="E36" s="44"/>
      <c r="F36" s="44"/>
      <c r="G36" s="51" t="s">
        <v>387</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t="b">
        <f>TRUE()</f>
        <v>1</v>
      </c>
      <c r="K36" s="44"/>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407</v>
      </c>
      <c r="B37" s="62" t="s">
        <v>398</v>
      </c>
      <c r="C37" s="50" t="b">
        <f>FALSE()</f>
        <v>0</v>
      </c>
      <c r="D37" s="50" t="b">
        <f>FALSE()</f>
        <v>0</v>
      </c>
      <c r="E37" s="44"/>
      <c r="F37" s="44"/>
      <c r="G37" s="51" t="s">
        <v>388</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t="b">
        <f>TRUE()</f>
        <v>1</v>
      </c>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50" t="b">
        <f>FALSE()</f>
        <v>0</v>
      </c>
      <c r="D38" s="50" t="b">
        <f>FALSE()</f>
        <v>0</v>
      </c>
      <c r="E38" s="44"/>
      <c r="F38" s="44"/>
      <c r="G38" s="51" t="s">
        <v>390</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t="b">
        <f>TRUE()</f>
        <v>1</v>
      </c>
      <c r="K38" s="44"/>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50" t="b">
        <f>FALSE()</f>
        <v>0</v>
      </c>
      <c r="D39" s="50" t="b">
        <f>FALSE()</f>
        <v>0</v>
      </c>
      <c r="E39" s="44"/>
      <c r="F39" s="44"/>
      <c r="G39" s="51" t="s">
        <v>391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t="b">
        <f>TRUE()</f>
        <v>1</v>
      </c>
      <c r="K39" s="44"/>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50" t="b">
        <f>FALSE()</f>
        <v>0</v>
      </c>
      <c r="D40" s="50" t="b">
        <f>FALSE()</f>
        <v>0</v>
      </c>
      <c r="E40" s="44"/>
      <c r="F40" s="44"/>
      <c r="G40" s="51" t="s">
        <v>394</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t="b">
        <f>TRUE()</f>
        <v>1</v>
      </c>
      <c r="K40" s="44"/>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50" t="b">
        <f>FALSE()</f>
        <v>0</v>
      </c>
      <c r="D41" s="50" t="b">
        <f>FALSE()</f>
        <v>0</v>
      </c>
      <c r="E41" s="44"/>
      <c r="F41" s="44"/>
      <c r="G41" s="51" t="s">
        <v>395</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50" t="b">
        <f>FALSE()</f>
        <v>0</v>
      </c>
      <c r="D42" s="50" t="b">
        <f>FALSE()</f>
        <v>0</v>
      </c>
      <c r="E42" s="44"/>
      <c r="F42" s="44"/>
      <c r="G42" s="51" t="s">
        <v>396</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t="b">
        <f>TRUE()</f>
        <v>1</v>
      </c>
      <c r="K42" s="44"/>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50" t="b">
        <f>TRUE()</f>
        <v>1</v>
      </c>
      <c r="D43" s="50" t="b">
        <f>FALSE()</f>
        <v>0</v>
      </c>
      <c r="E43" s="44"/>
      <c r="F43" s="44"/>
      <c r="G43" s="51" t="s">
        <v>398</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f>TRUE()</f>
        <v>1</v>
      </c>
      <c r="K43" s="44"/>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I24:I104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393</v>
      </c>
      <c r="B1" s="50" t="b">
        <f>TRUE()</f>
        <v>1</v>
      </c>
      <c r="C1" t="s">
        <v>408</v>
      </c>
      <c r="D1" s="51" t="s">
        <v>364</v>
      </c>
      <c r="E1" t="s">
        <v>409</v>
      </c>
      <c r="F1" t="s">
        <v>406</v>
      </c>
      <c r="G1" t="s">
        <v>410</v>
      </c>
    </row>
    <row r="2" spans="1:7" x14ac:dyDescent="0.15">
      <c r="A2" t="s">
        <v>411</v>
      </c>
      <c r="B2" s="50" t="b">
        <f>FALSE()</f>
        <v>0</v>
      </c>
      <c r="C2" t="s">
        <v>368</v>
      </c>
      <c r="D2" s="51" t="s">
        <v>366</v>
      </c>
      <c r="E2" t="s">
        <v>412</v>
      </c>
      <c r="F2" t="s">
        <v>366</v>
      </c>
      <c r="G2" t="s">
        <v>398</v>
      </c>
    </row>
    <row r="3" spans="1:7" x14ac:dyDescent="0.15">
      <c r="A3" t="s">
        <v>413</v>
      </c>
      <c r="D3" s="51" t="s">
        <v>369</v>
      </c>
      <c r="E3" t="s">
        <v>414</v>
      </c>
      <c r="F3" t="s">
        <v>364</v>
      </c>
    </row>
    <row r="4" spans="1:7" x14ac:dyDescent="0.15">
      <c r="D4" s="51" t="s">
        <v>371</v>
      </c>
      <c r="E4" t="s">
        <v>415</v>
      </c>
      <c r="F4" t="s">
        <v>369</v>
      </c>
    </row>
    <row r="5" spans="1:7" x14ac:dyDescent="0.15">
      <c r="D5" s="51" t="s">
        <v>373</v>
      </c>
      <c r="E5" t="s">
        <v>416</v>
      </c>
      <c r="F5" t="s">
        <v>371</v>
      </c>
    </row>
    <row r="6" spans="1:7" x14ac:dyDescent="0.15">
      <c r="D6" s="51" t="s">
        <v>375</v>
      </c>
      <c r="E6" t="s">
        <v>417</v>
      </c>
      <c r="F6" t="s">
        <v>385</v>
      </c>
    </row>
    <row r="7" spans="1:7" x14ac:dyDescent="0.15">
      <c r="D7" s="51" t="s">
        <v>377</v>
      </c>
      <c r="E7" t="s">
        <v>418</v>
      </c>
      <c r="F7" t="s">
        <v>388</v>
      </c>
    </row>
    <row r="8" spans="1:7" x14ac:dyDescent="0.15">
      <c r="D8" s="51" t="s">
        <v>379</v>
      </c>
      <c r="E8" t="s">
        <v>419</v>
      </c>
      <c r="F8" t="s">
        <v>584</v>
      </c>
    </row>
    <row r="9" spans="1:7" x14ac:dyDescent="0.15">
      <c r="D9" s="51" t="s">
        <v>382</v>
      </c>
      <c r="E9" t="s">
        <v>420</v>
      </c>
      <c r="F9" t="s">
        <v>585</v>
      </c>
    </row>
    <row r="10" spans="1:7" x14ac:dyDescent="0.15">
      <c r="D10" s="51" t="s">
        <v>385</v>
      </c>
      <c r="E10" t="s">
        <v>421</v>
      </c>
    </row>
    <row r="11" spans="1:7" x14ac:dyDescent="0.15">
      <c r="D11" s="51" t="s">
        <v>387</v>
      </c>
      <c r="E11" t="s">
        <v>422</v>
      </c>
    </row>
    <row r="12" spans="1:7" x14ac:dyDescent="0.15">
      <c r="D12" s="51" t="s">
        <v>388</v>
      </c>
      <c r="E12" t="s">
        <v>423</v>
      </c>
    </row>
    <row r="13" spans="1:7" x14ac:dyDescent="0.15">
      <c r="D13" s="51" t="s">
        <v>390</v>
      </c>
      <c r="E13" t="s">
        <v>424</v>
      </c>
    </row>
    <row r="14" spans="1:7" x14ac:dyDescent="0.15">
      <c r="D14" s="51" t="s">
        <v>391</v>
      </c>
      <c r="E14" t="s">
        <v>425</v>
      </c>
    </row>
    <row r="15" spans="1:7" x14ac:dyDescent="0.15">
      <c r="D15" s="51" t="s">
        <v>394</v>
      </c>
      <c r="E15" t="s">
        <v>426</v>
      </c>
    </row>
    <row r="16" spans="1:7" x14ac:dyDescent="0.15">
      <c r="D16" s="51" t="s">
        <v>395</v>
      </c>
      <c r="E16" s="67" t="s">
        <v>427</v>
      </c>
    </row>
    <row r="17" spans="4:5" x14ac:dyDescent="0.15">
      <c r="D17" s="51" t="s">
        <v>396</v>
      </c>
      <c r="E17" t="s">
        <v>428</v>
      </c>
    </row>
    <row r="18" spans="4:5" x14ac:dyDescent="0.15">
      <c r="D18" s="51" t="s">
        <v>398</v>
      </c>
      <c r="E18" t="s">
        <v>429</v>
      </c>
    </row>
    <row r="19" spans="4:5" x14ac:dyDescent="0.15">
      <c r="D19" s="51" t="s">
        <v>384</v>
      </c>
      <c r="E19" t="s">
        <v>430</v>
      </c>
    </row>
    <row r="20" spans="4:5" x14ac:dyDescent="0.15">
      <c r="D20" s="51" t="s">
        <v>380</v>
      </c>
      <c r="E20" t="s">
        <v>431</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406</v>
      </c>
    </row>
    <row r="3" spans="1:2" x14ac:dyDescent="0.15">
      <c r="B3" s="48" t="s">
        <v>432</v>
      </c>
    </row>
    <row r="4" spans="1:2" x14ac:dyDescent="0.15">
      <c r="B4" s="48" t="s">
        <v>433</v>
      </c>
    </row>
    <row r="5" spans="1:2" x14ac:dyDescent="0.15">
      <c r="B5" s="48" t="s">
        <v>434</v>
      </c>
    </row>
    <row r="6" spans="1:2" x14ac:dyDescent="0.15">
      <c r="A6" t="s">
        <v>435</v>
      </c>
      <c r="B6" s="48" t="s">
        <v>436</v>
      </c>
    </row>
    <row r="7" spans="1:2" x14ac:dyDescent="0.15">
      <c r="B7" s="48" t="s">
        <v>437</v>
      </c>
    </row>
    <row r="8" spans="1:2" x14ac:dyDescent="0.15">
      <c r="A8" t="s">
        <v>40</v>
      </c>
      <c r="B8" s="48" t="s">
        <v>438</v>
      </c>
    </row>
    <row r="9" spans="1:2" x14ac:dyDescent="0.15">
      <c r="A9" t="s">
        <v>439</v>
      </c>
      <c r="B9" s="48" t="s">
        <v>440</v>
      </c>
    </row>
    <row r="10" spans="1:2" x14ac:dyDescent="0.15">
      <c r="B10" t="s">
        <v>441</v>
      </c>
    </row>
    <row r="11" spans="1:2" x14ac:dyDescent="0.15">
      <c r="B11" t="s">
        <v>442</v>
      </c>
    </row>
    <row r="14" spans="1:2" x14ac:dyDescent="0.15">
      <c r="B14" s="48" t="s">
        <v>443</v>
      </c>
    </row>
    <row r="20" spans="2:2" x14ac:dyDescent="0.15">
      <c r="B20" s="51" t="s">
        <v>364</v>
      </c>
    </row>
    <row r="21" spans="2:2" x14ac:dyDescent="0.15">
      <c r="B21" s="51" t="s">
        <v>366</v>
      </c>
    </row>
    <row r="22" spans="2:2" x14ac:dyDescent="0.15">
      <c r="B22" s="51" t="s">
        <v>369</v>
      </c>
    </row>
    <row r="23" spans="2:2" x14ac:dyDescent="0.15">
      <c r="B23" s="51" t="s">
        <v>371</v>
      </c>
    </row>
    <row r="24" spans="2:2" x14ac:dyDescent="0.15">
      <c r="B24" s="51" t="s">
        <v>373</v>
      </c>
    </row>
    <row r="25" spans="2:2" x14ac:dyDescent="0.15">
      <c r="B25" s="51" t="s">
        <v>375</v>
      </c>
    </row>
    <row r="26" spans="2:2" x14ac:dyDescent="0.15">
      <c r="B26" s="51" t="s">
        <v>377</v>
      </c>
    </row>
    <row r="27" spans="2:2" x14ac:dyDescent="0.15">
      <c r="B27" s="51" t="s">
        <v>379</v>
      </c>
    </row>
    <row r="28" spans="2:2" x14ac:dyDescent="0.15">
      <c r="B28" s="51" t="s">
        <v>382</v>
      </c>
    </row>
    <row r="29" spans="2:2" x14ac:dyDescent="0.15">
      <c r="B29" s="51" t="s">
        <v>385</v>
      </c>
    </row>
    <row r="30" spans="2:2" x14ac:dyDescent="0.15">
      <c r="B30" s="51" t="s">
        <v>387</v>
      </c>
    </row>
    <row r="31" spans="2:2" x14ac:dyDescent="0.15">
      <c r="B31" s="51" t="s">
        <v>388</v>
      </c>
    </row>
    <row r="32" spans="2:2" x14ac:dyDescent="0.15">
      <c r="B32" s="51" t="s">
        <v>390</v>
      </c>
    </row>
    <row r="33" spans="2:4" x14ac:dyDescent="0.15">
      <c r="B33" s="51" t="s">
        <v>391</v>
      </c>
    </row>
    <row r="34" spans="2:4" x14ac:dyDescent="0.15">
      <c r="B34" s="51" t="s">
        <v>394</v>
      </c>
      <c r="D34" s="48"/>
    </row>
    <row r="35" spans="2:4" x14ac:dyDescent="0.15">
      <c r="B35" s="51" t="s">
        <v>395</v>
      </c>
      <c r="D35" s="48"/>
    </row>
    <row r="36" spans="2:4" x14ac:dyDescent="0.15">
      <c r="B36" s="51" t="s">
        <v>396</v>
      </c>
      <c r="D36" s="48"/>
    </row>
    <row r="37" spans="2:4" x14ac:dyDescent="0.15">
      <c r="B37" s="51" t="s">
        <v>398</v>
      </c>
      <c r="D37" s="48"/>
    </row>
    <row r="38" spans="2:4" x14ac:dyDescent="0.15">
      <c r="B38" s="51" t="s">
        <v>384</v>
      </c>
      <c r="D38" s="48"/>
    </row>
    <row r="39" spans="2:4" x14ac:dyDescent="0.15">
      <c r="B39" s="51" t="s">
        <v>380</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364</v>
      </c>
    </row>
    <row r="3" spans="1:2" ht="16" x14ac:dyDescent="0.2">
      <c r="B3" s="68" t="s">
        <v>444</v>
      </c>
    </row>
    <row r="4" spans="1:2" ht="16" x14ac:dyDescent="0.2">
      <c r="B4" s="68" t="s">
        <v>445</v>
      </c>
    </row>
    <row r="5" spans="1:2" ht="16" x14ac:dyDescent="0.2">
      <c r="B5" s="68" t="s">
        <v>446</v>
      </c>
    </row>
    <row r="6" spans="1:2" ht="16" x14ac:dyDescent="0.2">
      <c r="B6" s="68" t="s">
        <v>447</v>
      </c>
    </row>
    <row r="7" spans="1:2" ht="16" x14ac:dyDescent="0.2">
      <c r="B7" s="68" t="s">
        <v>448</v>
      </c>
    </row>
    <row r="8" spans="1:2" x14ac:dyDescent="0.15">
      <c r="A8" t="s">
        <v>449</v>
      </c>
      <c r="B8" t="s">
        <v>450</v>
      </c>
    </row>
    <row r="9" spans="1:2" x14ac:dyDescent="0.15">
      <c r="A9" t="s">
        <v>451</v>
      </c>
      <c r="B9" t="s">
        <v>452</v>
      </c>
    </row>
    <row r="10" spans="1:2" x14ac:dyDescent="0.15">
      <c r="B10" t="s">
        <v>453</v>
      </c>
    </row>
    <row r="11" spans="1:2" x14ac:dyDescent="0.15">
      <c r="B11" t="s">
        <v>454</v>
      </c>
    </row>
    <row r="14" spans="1:2" x14ac:dyDescent="0.15">
      <c r="B14" t="s">
        <v>455</v>
      </c>
    </row>
    <row r="20" spans="2:2" x14ac:dyDescent="0.15">
      <c r="B20" t="s">
        <v>456</v>
      </c>
    </row>
    <row r="21" spans="2:2" x14ac:dyDescent="0.15">
      <c r="B21" t="s">
        <v>457</v>
      </c>
    </row>
    <row r="22" spans="2:2" x14ac:dyDescent="0.15">
      <c r="B22" t="s">
        <v>458</v>
      </c>
    </row>
    <row r="23" spans="2:2" x14ac:dyDescent="0.15">
      <c r="B23" t="s">
        <v>459</v>
      </c>
    </row>
    <row r="24" spans="2:2" x14ac:dyDescent="0.15">
      <c r="B24" t="s">
        <v>373</v>
      </c>
    </row>
    <row r="25" spans="2:2" x14ac:dyDescent="0.15">
      <c r="B25" t="s">
        <v>460</v>
      </c>
    </row>
    <row r="26" spans="2:2" x14ac:dyDescent="0.15">
      <c r="B26" t="s">
        <v>461</v>
      </c>
    </row>
    <row r="27" spans="2:2" x14ac:dyDescent="0.15">
      <c r="B27" t="s">
        <v>462</v>
      </c>
    </row>
    <row r="28" spans="2:2" x14ac:dyDescent="0.15">
      <c r="B28" t="s">
        <v>463</v>
      </c>
    </row>
    <row r="29" spans="2:2" x14ac:dyDescent="0.15">
      <c r="B29" t="s">
        <v>464</v>
      </c>
    </row>
    <row r="30" spans="2:2" x14ac:dyDescent="0.15">
      <c r="B30" t="s">
        <v>465</v>
      </c>
    </row>
    <row r="31" spans="2:2" x14ac:dyDescent="0.15">
      <c r="B31" t="s">
        <v>466</v>
      </c>
    </row>
    <row r="32" spans="2:2" x14ac:dyDescent="0.15">
      <c r="B32" t="s">
        <v>467</v>
      </c>
    </row>
    <row r="33" spans="2:2" x14ac:dyDescent="0.15">
      <c r="B33" t="s">
        <v>468</v>
      </c>
    </row>
    <row r="34" spans="2:2" x14ac:dyDescent="0.15">
      <c r="B34" t="s">
        <v>469</v>
      </c>
    </row>
    <row r="35" spans="2:2" x14ac:dyDescent="0.15">
      <c r="B35" t="s">
        <v>395</v>
      </c>
    </row>
    <row r="36" spans="2:2" x14ac:dyDescent="0.15">
      <c r="B36" t="s">
        <v>470</v>
      </c>
    </row>
    <row r="37" spans="2:2" x14ac:dyDescent="0.15">
      <c r="B37" t="s">
        <v>471</v>
      </c>
    </row>
    <row r="38" spans="2:2" x14ac:dyDescent="0.15">
      <c r="B38" t="s">
        <v>472</v>
      </c>
    </row>
    <row r="39" spans="2:2" x14ac:dyDescent="0.15">
      <c r="B39" t="s">
        <v>473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371</v>
      </c>
    </row>
    <row r="3" spans="1:2" x14ac:dyDescent="0.15">
      <c r="B3" s="48" t="s">
        <v>474</v>
      </c>
    </row>
    <row r="4" spans="1:2" x14ac:dyDescent="0.15">
      <c r="B4" s="48" t="s">
        <v>475</v>
      </c>
    </row>
    <row r="5" spans="1:2" x14ac:dyDescent="0.15">
      <c r="B5" s="48" t="s">
        <v>476</v>
      </c>
    </row>
    <row r="6" spans="1:2" x14ac:dyDescent="0.15">
      <c r="B6" s="48" t="s">
        <v>477</v>
      </c>
    </row>
    <row r="7" spans="1:2" x14ac:dyDescent="0.15">
      <c r="B7" s="48" t="s">
        <v>478</v>
      </c>
    </row>
    <row r="8" spans="1:2" x14ac:dyDescent="0.15">
      <c r="A8" t="s">
        <v>449</v>
      </c>
      <c r="B8" s="48" t="s">
        <v>479</v>
      </c>
    </row>
    <row r="9" spans="1:2" x14ac:dyDescent="0.15">
      <c r="A9" t="s">
        <v>451</v>
      </c>
      <c r="B9" s="48" t="s">
        <v>480</v>
      </c>
    </row>
    <row r="10" spans="1:2" x14ac:dyDescent="0.15">
      <c r="B10" s="48" t="s">
        <v>481</v>
      </c>
    </row>
    <row r="11" spans="1:2" x14ac:dyDescent="0.15">
      <c r="B11" s="48" t="s">
        <v>482</v>
      </c>
    </row>
    <row r="12" spans="1:2" x14ac:dyDescent="0.15">
      <c r="B12" s="48"/>
    </row>
    <row r="13" spans="1:2" x14ac:dyDescent="0.15">
      <c r="B13" s="48"/>
    </row>
    <row r="14" spans="1:2" x14ac:dyDescent="0.15">
      <c r="B14" s="48" t="s">
        <v>483</v>
      </c>
    </row>
    <row r="15" spans="1:2" x14ac:dyDescent="0.15">
      <c r="B15" s="48"/>
    </row>
    <row r="20" spans="2:2" x14ac:dyDescent="0.15">
      <c r="B20" t="s">
        <v>484</v>
      </c>
    </row>
    <row r="21" spans="2:2" x14ac:dyDescent="0.15">
      <c r="B21" t="s">
        <v>485</v>
      </c>
    </row>
    <row r="22" spans="2:2" x14ac:dyDescent="0.15">
      <c r="B22" t="s">
        <v>486</v>
      </c>
    </row>
    <row r="23" spans="2:2" x14ac:dyDescent="0.15">
      <c r="B23" t="s">
        <v>487</v>
      </c>
    </row>
    <row r="24" spans="2:2" x14ac:dyDescent="0.15">
      <c r="B24" t="s">
        <v>488</v>
      </c>
    </row>
    <row r="25" spans="2:2" x14ac:dyDescent="0.15">
      <c r="B25" t="s">
        <v>489</v>
      </c>
    </row>
    <row r="26" spans="2:2" x14ac:dyDescent="0.15">
      <c r="B26" t="s">
        <v>490</v>
      </c>
    </row>
    <row r="27" spans="2:2" x14ac:dyDescent="0.15">
      <c r="B27" t="s">
        <v>491</v>
      </c>
    </row>
    <row r="28" spans="2:2" x14ac:dyDescent="0.15">
      <c r="B28" t="s">
        <v>492</v>
      </c>
    </row>
    <row r="29" spans="2:2" x14ac:dyDescent="0.15">
      <c r="B29" t="s">
        <v>493</v>
      </c>
    </row>
    <row r="30" spans="2:2" x14ac:dyDescent="0.15">
      <c r="B30" t="s">
        <v>494</v>
      </c>
    </row>
    <row r="31" spans="2:2" x14ac:dyDescent="0.15">
      <c r="B31" t="s">
        <v>495</v>
      </c>
    </row>
    <row r="32" spans="2:2" x14ac:dyDescent="0.15">
      <c r="B32" t="s">
        <v>496</v>
      </c>
    </row>
    <row r="33" spans="2:2" x14ac:dyDescent="0.15">
      <c r="B33" t="s">
        <v>497</v>
      </c>
    </row>
    <row r="34" spans="2:2" x14ac:dyDescent="0.15">
      <c r="B34" t="s">
        <v>498</v>
      </c>
    </row>
    <row r="35" spans="2:2" x14ac:dyDescent="0.15">
      <c r="B35" t="s">
        <v>499</v>
      </c>
    </row>
    <row r="36" spans="2:2" x14ac:dyDescent="0.15">
      <c r="B36" t="s">
        <v>500</v>
      </c>
    </row>
    <row r="37" spans="2:2" x14ac:dyDescent="0.15">
      <c r="B37" t="s">
        <v>398</v>
      </c>
    </row>
    <row r="38" spans="2:2" x14ac:dyDescent="0.15">
      <c r="B38" t="s">
        <v>501</v>
      </c>
    </row>
    <row r="39" spans="2:2" x14ac:dyDescent="0.15">
      <c r="B39" t="s">
        <v>502</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366</v>
      </c>
    </row>
    <row r="3" spans="2:2" x14ac:dyDescent="0.15">
      <c r="B3" t="s">
        <v>503</v>
      </c>
    </row>
    <row r="4" spans="2:2" x14ac:dyDescent="0.15">
      <c r="B4" t="s">
        <v>504</v>
      </c>
    </row>
    <row r="5" spans="2:2" x14ac:dyDescent="0.15">
      <c r="B5" t="s">
        <v>505</v>
      </c>
    </row>
    <row r="6" spans="2:2" x14ac:dyDescent="0.15">
      <c r="B6" t="s">
        <v>506</v>
      </c>
    </row>
    <row r="7" spans="2:2" x14ac:dyDescent="0.15">
      <c r="B7" t="s">
        <v>507</v>
      </c>
    </row>
    <row r="8" spans="2:2" ht="16" x14ac:dyDescent="0.2">
      <c r="B8" s="68" t="s">
        <v>508</v>
      </c>
    </row>
    <row r="9" spans="2:2" x14ac:dyDescent="0.15">
      <c r="B9" t="s">
        <v>509</v>
      </c>
    </row>
    <row r="10" spans="2:2" x14ac:dyDescent="0.15">
      <c r="B10" s="48" t="s">
        <v>510</v>
      </c>
    </row>
    <row r="11" spans="2:2" x14ac:dyDescent="0.15">
      <c r="B11" s="48" t="s">
        <v>511</v>
      </c>
    </row>
    <row r="14" spans="2:2" x14ac:dyDescent="0.15">
      <c r="B14" t="s">
        <v>512</v>
      </c>
    </row>
    <row r="20" spans="2:2" x14ac:dyDescent="0.15">
      <c r="B20" t="s">
        <v>513</v>
      </c>
    </row>
    <row r="21" spans="2:2" x14ac:dyDescent="0.15">
      <c r="B21" t="s">
        <v>514</v>
      </c>
    </row>
    <row r="22" spans="2:2" x14ac:dyDescent="0.15">
      <c r="B22" t="s">
        <v>515</v>
      </c>
    </row>
    <row r="23" spans="2:2" x14ac:dyDescent="0.15">
      <c r="B23" t="s">
        <v>516</v>
      </c>
    </row>
    <row r="24" spans="2:2" x14ac:dyDescent="0.15">
      <c r="B24" t="s">
        <v>373</v>
      </c>
    </row>
    <row r="25" spans="2:2" x14ac:dyDescent="0.15">
      <c r="B25" t="s">
        <v>517</v>
      </c>
    </row>
    <row r="26" spans="2:2" x14ac:dyDescent="0.15">
      <c r="B26" t="s">
        <v>518</v>
      </c>
    </row>
    <row r="27" spans="2:2" x14ac:dyDescent="0.15">
      <c r="B27" t="s">
        <v>519</v>
      </c>
    </row>
    <row r="28" spans="2:2" x14ac:dyDescent="0.15">
      <c r="B28" t="s">
        <v>520</v>
      </c>
    </row>
    <row r="29" spans="2:2" x14ac:dyDescent="0.15">
      <c r="B29" t="s">
        <v>521</v>
      </c>
    </row>
    <row r="30" spans="2:2" x14ac:dyDescent="0.15">
      <c r="B30" t="s">
        <v>522</v>
      </c>
    </row>
    <row r="31" spans="2:2" x14ac:dyDescent="0.15">
      <c r="B31" t="s">
        <v>523</v>
      </c>
    </row>
    <row r="32" spans="2:2" x14ac:dyDescent="0.15">
      <c r="B32" t="s">
        <v>524</v>
      </c>
    </row>
    <row r="33" spans="2:2" x14ac:dyDescent="0.15">
      <c r="B33" t="s">
        <v>525</v>
      </c>
    </row>
    <row r="34" spans="2:2" x14ac:dyDescent="0.15">
      <c r="B34" t="s">
        <v>526</v>
      </c>
    </row>
    <row r="35" spans="2:2" x14ac:dyDescent="0.15">
      <c r="B35" t="s">
        <v>527</v>
      </c>
    </row>
    <row r="36" spans="2:2" x14ac:dyDescent="0.15">
      <c r="B36" t="s">
        <v>528</v>
      </c>
    </row>
    <row r="37" spans="2:2" x14ac:dyDescent="0.15">
      <c r="B37" t="s">
        <v>398</v>
      </c>
    </row>
    <row r="38" spans="2:2" x14ac:dyDescent="0.15">
      <c r="B38" t="s">
        <v>529</v>
      </c>
    </row>
    <row r="39" spans="2:2" x14ac:dyDescent="0.15">
      <c r="B39" t="s">
        <v>530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369</v>
      </c>
    </row>
    <row r="3" spans="2:2" ht="16" x14ac:dyDescent="0.2">
      <c r="B3" s="68" t="s">
        <v>531</v>
      </c>
    </row>
    <row r="4" spans="2:2" ht="16" x14ac:dyDescent="0.2">
      <c r="B4" s="68" t="s">
        <v>532</v>
      </c>
    </row>
    <row r="5" spans="2:2" x14ac:dyDescent="0.15">
      <c r="B5" t="s">
        <v>533</v>
      </c>
    </row>
    <row r="6" spans="2:2" ht="16" x14ac:dyDescent="0.2">
      <c r="B6" s="68" t="s">
        <v>534</v>
      </c>
    </row>
    <row r="7" spans="2:2" ht="16" x14ac:dyDescent="0.2">
      <c r="B7" s="68" t="s">
        <v>535</v>
      </c>
    </row>
    <row r="8" spans="2:2" x14ac:dyDescent="0.15">
      <c r="B8" t="s">
        <v>536</v>
      </c>
    </row>
    <row r="9" spans="2:2" x14ac:dyDescent="0.15">
      <c r="B9" s="69" t="s">
        <v>537</v>
      </c>
    </row>
    <row r="10" spans="2:2" x14ac:dyDescent="0.15">
      <c r="B10" t="s">
        <v>538</v>
      </c>
    </row>
    <row r="11" spans="2:2" x14ac:dyDescent="0.15">
      <c r="B11" t="s">
        <v>539</v>
      </c>
    </row>
    <row r="14" spans="2:2" ht="16" x14ac:dyDescent="0.2">
      <c r="B14" s="68" t="s">
        <v>540</v>
      </c>
    </row>
    <row r="20" spans="2:2" x14ac:dyDescent="0.15">
      <c r="B20" t="s">
        <v>541</v>
      </c>
    </row>
    <row r="21" spans="2:2" x14ac:dyDescent="0.15">
      <c r="B21" t="s">
        <v>542</v>
      </c>
    </row>
    <row r="22" spans="2:2" x14ac:dyDescent="0.15">
      <c r="B22" t="s">
        <v>486</v>
      </c>
    </row>
    <row r="23" spans="2:2" x14ac:dyDescent="0.15">
      <c r="B23" t="s">
        <v>543</v>
      </c>
    </row>
    <row r="24" spans="2:2" x14ac:dyDescent="0.15">
      <c r="B24" t="s">
        <v>373</v>
      </c>
    </row>
    <row r="25" spans="2:2" x14ac:dyDescent="0.15">
      <c r="B25" t="s">
        <v>544</v>
      </c>
    </row>
    <row r="26" spans="2:2" x14ac:dyDescent="0.15">
      <c r="B26" t="s">
        <v>490</v>
      </c>
    </row>
    <row r="27" spans="2:2" x14ac:dyDescent="0.15">
      <c r="B27" t="s">
        <v>545</v>
      </c>
    </row>
    <row r="28" spans="2:2" x14ac:dyDescent="0.15">
      <c r="B28" t="s">
        <v>546</v>
      </c>
    </row>
    <row r="29" spans="2:2" x14ac:dyDescent="0.15">
      <c r="B29" t="s">
        <v>547</v>
      </c>
    </row>
    <row r="30" spans="2:2" x14ac:dyDescent="0.15">
      <c r="B30" t="s">
        <v>548</v>
      </c>
    </row>
    <row r="31" spans="2:2" x14ac:dyDescent="0.15">
      <c r="B31" t="s">
        <v>549</v>
      </c>
    </row>
    <row r="32" spans="2:2" x14ac:dyDescent="0.15">
      <c r="B32" t="s">
        <v>550</v>
      </c>
    </row>
    <row r="33" spans="2:2" x14ac:dyDescent="0.15">
      <c r="B33" t="s">
        <v>551</v>
      </c>
    </row>
    <row r="34" spans="2:2" x14ac:dyDescent="0.15">
      <c r="B34" t="s">
        <v>552</v>
      </c>
    </row>
    <row r="35" spans="2:2" x14ac:dyDescent="0.15">
      <c r="B35" t="s">
        <v>527</v>
      </c>
    </row>
    <row r="36" spans="2:2" x14ac:dyDescent="0.15">
      <c r="B36" t="s">
        <v>553</v>
      </c>
    </row>
    <row r="37" spans="2:2" x14ac:dyDescent="0.15">
      <c r="B37" t="s">
        <v>471</v>
      </c>
    </row>
    <row r="38" spans="2:2" x14ac:dyDescent="0.15">
      <c r="B38" t="s">
        <v>554</v>
      </c>
    </row>
    <row r="39" spans="2:2" x14ac:dyDescent="0.15">
      <c r="B39" t="s">
        <v>555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385</v>
      </c>
    </row>
    <row r="3" spans="2:2" x14ac:dyDescent="0.15">
      <c r="B3" t="s">
        <v>556</v>
      </c>
    </row>
    <row r="4" spans="2:2" x14ac:dyDescent="0.15">
      <c r="B4" t="s">
        <v>557</v>
      </c>
    </row>
    <row r="5" spans="2:2" x14ac:dyDescent="0.15">
      <c r="B5" t="s">
        <v>558</v>
      </c>
    </row>
    <row r="6" spans="2:2" x14ac:dyDescent="0.15">
      <c r="B6" t="s">
        <v>559</v>
      </c>
    </row>
    <row r="7" spans="2:2" x14ac:dyDescent="0.15">
      <c r="B7" t="s">
        <v>560</v>
      </c>
    </row>
    <row r="8" spans="2:2" x14ac:dyDescent="0.15">
      <c r="B8" t="s">
        <v>561</v>
      </c>
    </row>
    <row r="9" spans="2:2" x14ac:dyDescent="0.15">
      <c r="B9" t="s">
        <v>562</v>
      </c>
    </row>
    <row r="10" spans="2:2" x14ac:dyDescent="0.15">
      <c r="B10" t="s">
        <v>563</v>
      </c>
    </row>
    <row r="11" spans="2:2" x14ac:dyDescent="0.15">
      <c r="B11" t="s">
        <v>564</v>
      </c>
    </row>
    <row r="14" spans="2:2" x14ac:dyDescent="0.15">
      <c r="B14" t="s">
        <v>565</v>
      </c>
    </row>
    <row r="20" spans="2:2" x14ac:dyDescent="0.15">
      <c r="B20" t="s">
        <v>566</v>
      </c>
    </row>
    <row r="21" spans="2:2" x14ac:dyDescent="0.15">
      <c r="B21" t="s">
        <v>567</v>
      </c>
    </row>
    <row r="22" spans="2:2" x14ac:dyDescent="0.15">
      <c r="B22" t="s">
        <v>568</v>
      </c>
    </row>
    <row r="23" spans="2:2" x14ac:dyDescent="0.15">
      <c r="B23" t="s">
        <v>569</v>
      </c>
    </row>
    <row r="24" spans="2:2" x14ac:dyDescent="0.15">
      <c r="B24" t="s">
        <v>373</v>
      </c>
    </row>
    <row r="25" spans="2:2" x14ac:dyDescent="0.15">
      <c r="B25" t="s">
        <v>570</v>
      </c>
    </row>
    <row r="26" spans="2:2" x14ac:dyDescent="0.15">
      <c r="B26" t="s">
        <v>571</v>
      </c>
    </row>
    <row r="27" spans="2:2" x14ac:dyDescent="0.15">
      <c r="B27" t="s">
        <v>572</v>
      </c>
    </row>
    <row r="28" spans="2:2" x14ac:dyDescent="0.15">
      <c r="B28" t="s">
        <v>573</v>
      </c>
    </row>
    <row r="29" spans="2:2" x14ac:dyDescent="0.15">
      <c r="B29" t="s">
        <v>574</v>
      </c>
    </row>
    <row r="30" spans="2:2" x14ac:dyDescent="0.15">
      <c r="B30" t="s">
        <v>575</v>
      </c>
    </row>
    <row r="31" spans="2:2" x14ac:dyDescent="0.15">
      <c r="B31" t="s">
        <v>576</v>
      </c>
    </row>
    <row r="32" spans="2:2" x14ac:dyDescent="0.15">
      <c r="B32" t="s">
        <v>577</v>
      </c>
    </row>
    <row r="33" spans="2:2" x14ac:dyDescent="0.15">
      <c r="B33" t="s">
        <v>578</v>
      </c>
    </row>
    <row r="34" spans="2:2" x14ac:dyDescent="0.15">
      <c r="B34" t="s">
        <v>579</v>
      </c>
    </row>
    <row r="35" spans="2:2" x14ac:dyDescent="0.15">
      <c r="B35" t="s">
        <v>580</v>
      </c>
    </row>
    <row r="36" spans="2:2" x14ac:dyDescent="0.15">
      <c r="B36" t="s">
        <v>470</v>
      </c>
    </row>
    <row r="37" spans="2:2" x14ac:dyDescent="0.15">
      <c r="B37" t="s">
        <v>398</v>
      </c>
    </row>
    <row r="38" spans="2:2" x14ac:dyDescent="0.15">
      <c r="B38" t="s">
        <v>581</v>
      </c>
    </row>
    <row r="39" spans="2:2" x14ac:dyDescent="0.15">
      <c r="B39" t="s">
        <v>582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2022-08-29T02:49:28Z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