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<sst xmlns="http://schemas.openxmlformats.org/spreadsheetml/2006/main" count="797" uniqueCount="651">
  <si>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</si>
  <si>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</si>
  <si>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</si>
  <si>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</si>
  <si>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</si>
  <si>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</si>
  <si>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</si>
  <si>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</si>
  <si>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</si>
  <si>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</si>
  <si>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</si>
  <si>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</si>
  <si>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</si>
  <si>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</si>
  <si>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</si>
  <si>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</si>
  <si>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</si>
  <si>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</si>
  <si>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</si>
  <si>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</si>
  <si>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</si>
  <si>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</si>
  <si>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</si>
  <si>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</si>
  <si>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</si>
  <si>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</si>
  <si>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</si>
  <si>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</si>
  <si>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</si>
  <si>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</si>
  <si>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</si>
  <si>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</si>
  <si>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</si>
  <si>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</si>
  <si>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</si>
  <si>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</si>
  <si>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</si>
  <si>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</si>
  <si>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</si>
  <si>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</si>
  <si>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</si>
  <si>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</si>
  <si>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</si>
  <si>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</si>
  <si>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</si>
  <si>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</si>
  <si>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</si>
  <si>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</si>
  <si>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</si>
  <si>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</si>
  <si>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</si>
  <si>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</si>
  <si>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</si>
  <si>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</si>
  <si>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</si>
  <si>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</si>
  <si>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</si>
  <si>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</si>
  <si>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</si>
  <si>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</si>
  <si>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</si>
  <si>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</si>
  <si>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</si>
  <si>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</si>
  <si>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</si>
  <si>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</si>
  <si>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</si>
  <si>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</si>
  <si>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</si>
  <si>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</si>
  <si>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</si>
  <si>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</si>
  <si>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</si>
  <si>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</si>
  <si>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</si>
  <si>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</si>
  <si>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</si>
  <si>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</si>
  <si>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</si>
  <si>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</si>
  <si>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</si>
  <si>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</si>
  <si>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</si>
  <si>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</si>
  <si>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</si>
  <si>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</si>
  <si>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</si>
  <si>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</si>
  <si>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</si>
  <si>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</si>
  <si>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</si>
  <si>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</si>
  <si>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</si>
  <si>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</si>
  <si>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</si>
  <si>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</si>
  <si>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</si>
  <si>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</si>
  <si>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</si>
  <si>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</si>
  <si>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</si>
  <si>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</si>
  <si>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</si>
  <si>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</si>
  <si>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</si>
  <si>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</si>
  <si>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</si>
  <si>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</si>
  <si>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</si>
  <si>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</si>
  <si>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</si>
  <si>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</si>
  <si>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</si>
  <si>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</si>
  <si>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</si>
  <si>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</si>
  <si>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</si>
  <si>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</si>
  <si>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</si>
  <si>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</si>
  <si>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</si>
  <si>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</si>
  <si>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</si>
  <si>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</si>
  <si>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</si>
  <si>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</si>
  <si>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</si>
  <si>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</si>
  <si>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</si>
  <si>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</si>
  <si>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</si>
  <si>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</si>
  <si>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</si>
  <si>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</si>
  <si>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</si>
  <si>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</si>
  <si>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</si>
  <si>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</si>
  <si>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</si>
  <si>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</si>
  <si>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</si>
  <si>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</si>
  <si>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</si>
  <si>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</si>
  <si>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</si>
  <si>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</si>
  <si>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</si>
  <si>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</si>
  <si>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</si>
  <si>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</si>
  <si>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</si>
  <si>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</si>
  <si>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</si>
  <si>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</si>
  <si>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</si>
  <si>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</si>
  <si>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</si>
  <si>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</si>
  <si>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</si>
  <si>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</si>
  <si>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</si>
  <si>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</si>
  <si>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</si>
  <si>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</si>
  <si>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</si>
  <si>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</si>
  <si>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</si>
  <si>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</si>
  <si>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</si>
  <si>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</si>
  <si>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</si>
  <si>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</si>
  <si>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</si>
  <si>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</si>
  <si>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</si>
  <si>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</si>
  <si>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</si>
  <si>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</si>
  <si>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</si>
  <si>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</si>
  <si>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</si>
  <si>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</si>
  <si>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</si>
  <si>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</si>
  <si>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</si>
  <si>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</si>
  <si>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</si>
  <si>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</si>
  <si>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</si>
  <si>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</si>
  <si>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</si>
  <si>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</si>
  <si>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</si>
  <si>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</si>
  <si>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</si>
  <si>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</si>
  <si>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</si>
  <si>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</si>
  <si>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</si>
  <si>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</si>
  <si>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</si>
  <si>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</si>
  <si>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</si>
  <si>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</si>
  <si>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</si>
  <si>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</si>
  <si>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</si>
  <si>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</si>
  <si>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</si>
  <si>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</si>
  <si>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</si>
  <si>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</si>
  <si>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</si>
  <si>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</si>
  <si>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</si>
  <si>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</si>
  <si>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</si>
  <si>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</si>
  <si>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</si>
  <si>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</si>
  <si>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</si>
  <si>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</si>
  <si>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</si>
  <si>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</si>
  <si>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</si>
  <si>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</si>
  <si>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</si>
  <si>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</si>
  <si>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</si>
  <si>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</si>
  <si>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</si>
  <si>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</si>
  <si>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</si>
  <si>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</si>
  <si>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</si>
  <si>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</si>
  <si>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</si>
  <si>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</si>
  <si>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</si>
  <si>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</si>
  <si>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</si>
  <si>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</si>
  <si>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</si>
  <si>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</si>
  <si>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</si>
  <si>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</si>
  <si>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</si>
  <si>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</si>
  <si>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</si>
  <si>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</si>
  <si>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</si>
  <si>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</si>
  <si>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</si>
  <si>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</si>
  <si>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</si>
  <si>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</si>
  <si>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</si>
  <si>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</si>
  <si>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</si>
  <si>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</si>
  <si>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</si>
  <si>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</si>
  <si>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</si>
  <si>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</si>
  <si>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</si>
  <si>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</si>
  <si>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</si>
  <si>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</si>
  <si>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</si>
  <si>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</si>
  <si>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</si>
  <si>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</si>
  <si>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</si>
  <si>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</si>
  <si>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</si>
  <si>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</si>
  <si>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</si>
  <si>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</si>
  <si>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</si>
  <si>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</si>
  <si>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</si>
  <si>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</si>
  <si>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</si>
  <si>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</si>
  <si>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</si>
  <si>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</si>
  <si>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</si>
  <si>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</si>
  <si>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</si>
  <si>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</si>
  <si>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</si>
  <si>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</si>
  <si>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</si>
  <si>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</si>
  <si>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</si>
  <si>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</si>
  <si>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</si>
  <si>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</si>
  <si>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</si>
  <si>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</si>
  <si>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</si>
  <si>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</si>
  <si>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</si>
  <si>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</si>
  <si>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</si>
  <si>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</si>
  <si>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</si>
  <si>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</si>
  <si>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</si>
  <si>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</si>
  <si>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</si>
  <si>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</si>
  <si>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</si>
  <si>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</si>
  <si>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</si>
  <si>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</si>
  <si>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</si>
  <si>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</si>
  <si>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</si>
  <si>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</si>
  <si>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</si>
  <si>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</si>
  <si>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</si>
  <si>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</si>
  <si>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</si>
  <si>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</si>
  <si>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</si>
  <si>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</si>
  <si>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</si>
  <si>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</si>
  <si>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</si>
  <si>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</si>
  <si>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</si>
  <si>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</si>
  <si>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</si>
  <si>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</si>
  <si>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</si>
  <si>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</si>
  <si>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</si>
  <si>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</si>
  <si>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</si>
  <si>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</si>
  <si>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</si>
  <si>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</si>
  <si>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</si>
  <si>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</si>
  <si>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</si>
  <si>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</si>
  <si>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</si>
  <si>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</si>
  <si>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Pruduct Title Backlit</t>
  </si>
  <si>
    <t xml:space="preserve">MODELS</t>
  </si>
  <si>
    <t xml:space="preserve">Product Title</t>
  </si>
  <si>
    <t xml:space="preserve">Product Model</t>
  </si>
  <si>
    <t xml:space="preserve">T430 T430i T430s T430si T430U T530 T530i T530S W530 X13X X230 X230i X230it X230T</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</si>
  <si>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</si>
  <si>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</si>
  <si>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</si>
  <si>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</si>
  <si>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</si>
  <si>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</si>
  <si>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</si>
  <si>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</si>
  <si>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</si>
  <si>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</si>
  <si>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</si>
  <si>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Picture 4 url</t>
  </si>
  <si>
    <t xml:space="preserve">Picture 5 url</t>
  </si>
  <si>
    <t xml:space="preserve">Picture 6 url</t>
  </si>
  <si>
    <t xml:space="preserve">Picture 7 url</t>
  </si>
  <si>
    <t xml:space="preserve">Picture 8 url</t>
  </si>
  <si>
    <t xml:space="preserve">Picture 9 url</t>
  </si>
  <si>
    <t xml:space="preserve">language index</t>
  </si>
  <si>
    <t xml:space="preserve">Price – Backlit</t>
  </si>
  <si>
    <t xml:space="preserve">Lenovo T530 Regular - DE</t>
  </si>
  <si>
    <t xml:space="preserve">German</t>
  </si>
  <si>
    <t xml:space="preserve">01AX458</t>
  </si>
  <si>
    <t xml:space="preserve">Price – NON-Backlit</t>
  </si>
  <si>
    <t xml:space="preserve">Lenovo T530 Regular - FR</t>
  </si>
  <si>
    <t xml:space="preserve">French</t>
  </si>
  <si>
    <t xml:space="preserve">01AX416</t>
  </si>
  <si>
    <t xml:space="preserve">Packing size</t>
  </si>
  <si>
    <t xml:space="preserve">Small</t>
  </si>
  <si>
    <t xml:space="preserve">Lenovo T530 Regular - IT</t>
  </si>
  <si>
    <t xml:space="preserve">Italian</t>
  </si>
  <si>
    <t xml:space="preserve">01AX381</t>
  </si>
  <si>
    <t xml:space="preserve">T410 T410i T510 T510i W510 X220 X220i T420 T420i T520 T520i W520</t>
  </si>
  <si>
    <t xml:space="preserve">Package height (CM)</t>
  </si>
  <si>
    <t xml:space="preserve">Lenovo T530 Regular - ES</t>
  </si>
  <si>
    <t xml:space="preserve">Spanish</t>
  </si>
  <si>
    <t xml:space="preserve">01AX374</t>
  </si>
  <si>
    <t xml:space="preserve">Package width (CM)</t>
  </si>
  <si>
    <t xml:space="preserve">Lenovo T530 Regular - UK</t>
  </si>
  <si>
    <t xml:space="preserve">UK</t>
  </si>
  <si>
    <t xml:space="preserve">01AX475</t>
  </si>
  <si>
    <t xml:space="preserve">Package length (CM)</t>
  </si>
  <si>
    <t xml:space="preserve">Lenovo T530 Regular - NOR</t>
  </si>
  <si>
    <t xml:space="preserve">Scandinavian – Nordic</t>
  </si>
  <si>
    <t xml:space="preserve">01AX486</t>
  </si>
  <si>
    <t xml:space="preserve">Origin of Product</t>
  </si>
  <si>
    <t xml:space="preserve">Lenovo T530 Regular - BE</t>
  </si>
  <si>
    <t xml:space="preserve">Belgian</t>
  </si>
  <si>
    <t xml:space="preserve">01AX370</t>
  </si>
  <si>
    <t xml:space="preserve">Package weight (GR)</t>
  </si>
  <si>
    <t xml:space="preserve">Lenovo T530 Regular - BG</t>
  </si>
  <si>
    <t xml:space="preserve">Bulgarian</t>
  </si>
  <si>
    <t xml:space="preserve">01AX371</t>
  </si>
  <si>
    <t xml:space="preserve">Lenovo T530 Regular - CZ</t>
  </si>
  <si>
    <t xml:space="preserve">Czech</t>
  </si>
  <si>
    <t xml:space="preserve">01AX454</t>
  </si>
  <si>
    <t xml:space="preserve">Parent sku</t>
  </si>
  <si>
    <t xml:space="preserve">Lenovo T530 Parent</t>
  </si>
  <si>
    <t xml:space="preserve">Lenovo T530 Regular - DK</t>
  </si>
  <si>
    <t xml:space="preserve">Danish</t>
  </si>
  <si>
    <t xml:space="preserve">01AX455</t>
  </si>
  <si>
    <t xml:space="preserve">Parent EAN</t>
  </si>
  <si>
    <t xml:space="preserve">Lenovo T530 Regular - HU</t>
  </si>
  <si>
    <t xml:space="preserve">Hungarian</t>
  </si>
  <si>
    <t xml:space="preserve">01AX379</t>
  </si>
  <si>
    <t xml:space="preserve">Lenovo T530 Regular - NL</t>
  </si>
  <si>
    <t xml:space="preserve">Dutch</t>
  </si>
  <si>
    <t xml:space="preserve">01AX465</t>
  </si>
  <si>
    <t xml:space="preserve">Item_type</t>
  </si>
  <si>
    <t xml:space="preserve">laptop-computer-replacement-parts</t>
  </si>
  <si>
    <t xml:space="preserve">Lenovo T530 Regular - NO</t>
  </si>
  <si>
    <t xml:space="preserve">Norwegian</t>
  </si>
  <si>
    <t xml:space="preserve">01AX425</t>
  </si>
  <si>
    <t xml:space="preserve">Lenovo T530 Regular - PL</t>
  </si>
  <si>
    <t xml:space="preserve">Polish</t>
  </si>
  <si>
    <t xml:space="preserve">Default quantity</t>
  </si>
  <si>
    <t xml:space="preserve">Lenovo T530 Regular - PT</t>
  </si>
  <si>
    <t xml:space="preserve">Portuguese</t>
  </si>
  <si>
    <t xml:space="preserve">01AX468</t>
  </si>
  <si>
    <t xml:space="preserve">Lenovo T530 Regular - SE/FI</t>
  </si>
  <si>
    <t xml:space="preserve">Swedish – Finnish</t>
  </si>
  <si>
    <t xml:space="preserve">01AX472</t>
  </si>
  <si>
    <t xml:space="preserve">Format</t>
  </si>
  <si>
    <t xml:space="preserve">Update</t>
  </si>
  <si>
    <t xml:space="preserve">Lenovo T530 Regular - CH</t>
  </si>
  <si>
    <t xml:space="preserve">Swiss</t>
  </si>
  <si>
    <t xml:space="preserve">01AX473</t>
  </si>
  <si>
    <t xml:space="preserve">Lenovo T530 Regular - US INT</t>
  </si>
  <si>
    <t xml:space="preserve">US International</t>
  </si>
  <si>
    <t xml:space="preserve">01AX394</t>
  </si>
  <si>
    <t xml:space="preserve">Lenovo T530 Regular - RUS</t>
  </si>
  <si>
    <t xml:space="preserve">Russian</t>
  </si>
  <si>
    <t xml:space="preserve">01AX469</t>
  </si>
  <si>
    <t xml:space="preserve">Bullet Point 1:</t>
  </si>
  <si>
    <t xml:space="preserve">Lenovo T530 Regular - US</t>
  </si>
  <si>
    <t xml:space="preserve">US</t>
  </si>
  <si>
    <t xml:space="preserve">01AX446</t>
  </si>
  <si>
    <t xml:space="preserve">Bullet Point 2:</t>
  </si>
  <si>
    <t xml:space="preserve">Lenovo T530 BL - DE</t>
  </si>
  <si>
    <t xml:space="preserve">Lenovo/T530/BL/DE</t>
  </si>
  <si>
    <t xml:space="preserve">Bullet Point 5:</t>
  </si>
  <si>
    <t xml:space="preserve">Lenovo T530 BL - FR</t>
  </si>
  <si>
    <t xml:space="preserve">01AX580</t>
  </si>
  <si>
    <t xml:space="preserve">Bullet Point 4:</t>
  </si>
  <si>
    <t xml:space="preserve">Lenovo T530 BL - IT</t>
  </si>
  <si>
    <t xml:space="preserve">Lenovo/T530/BL/IT</t>
  </si>
  <si>
    <t xml:space="preserve">Lenovo T530 BL - ES</t>
  </si>
  <si>
    <t xml:space="preserve">Lenovo/T530/BL/ES</t>
  </si>
  <si>
    <t xml:space="preserve">Lenovo T530 BL - UK</t>
  </si>
  <si>
    <t xml:space="preserve">01AX557</t>
  </si>
  <si>
    <t xml:space="preserve">Product Description</t>
  </si>
  <si>
    <t xml:space="preserve">Lenovo T530 BL - NOR</t>
  </si>
  <si>
    <t xml:space="preserve">01AX609</t>
  </si>
  <si>
    <t xml:space="preserve">Lenovo T530 BL - BE</t>
  </si>
  <si>
    <t xml:space="preserve">01AX493</t>
  </si>
  <si>
    <t xml:space="preserve">Warranty Message</t>
  </si>
  <si>
    <t xml:space="preserve">Lenovo T530 BL - BG</t>
  </si>
  <si>
    <t xml:space="preserve">01AX576</t>
  </si>
  <si>
    <t xml:space="preserve">Lenovo T530 BL - CZ</t>
  </si>
  <si>
    <t xml:space="preserve">01AX495</t>
  </si>
  <si>
    <t xml:space="preserve">Original bullet 1:</t>
  </si>
  <si>
    <t xml:space="preserve">Lenovo T530 BL - DK</t>
  </si>
  <si>
    <t xml:space="preserve">01AX578</t>
  </si>
  <si>
    <t xml:space="preserve">Lenovo T530 BL - HU</t>
  </si>
  <si>
    <t xml:space="preserve">01AX584</t>
  </si>
  <si>
    <t xml:space="preserve">Lenovo T530 BL - NL</t>
  </si>
  <si>
    <t xml:space="preserve">01AX506</t>
  </si>
  <si>
    <t xml:space="preserve">language</t>
  </si>
  <si>
    <t xml:space="preserve">Lenovo T530 BL - NO</t>
  </si>
  <si>
    <t xml:space="preserve">01AX589</t>
  </si>
  <si>
    <t xml:space="preserve">Marketplace</t>
  </si>
  <si>
    <t xml:space="preserve">EU</t>
  </si>
  <si>
    <t xml:space="preserve">Lenovo T530 BL - PL</t>
  </si>
  <si>
    <t xml:space="preserve">Lenovo T530 BL - PT</t>
  </si>
  <si>
    <t xml:space="preserve">01AX591</t>
  </si>
  <si>
    <t xml:space="preserve">Lenovo T530 BL - SE/FI</t>
  </si>
  <si>
    <t xml:space="preserve">01AX595</t>
  </si>
  <si>
    <t xml:space="preserve">Lenovo T530 BL - CH</t>
  </si>
  <si>
    <t xml:space="preserve">01AX596</t>
  </si>
  <si>
    <t xml:space="preserve">Lenovo T530 BL - US INT</t>
  </si>
  <si>
    <t xml:space="preserve">Lenovo/T530/BL/USI</t>
  </si>
  <si>
    <t xml:space="preserve">Lenovo T530 BL - RUS</t>
  </si>
  <si>
    <t xml:space="preserve">01AX510</t>
  </si>
  <si>
    <t xml:space="preserve">Lenovo T530 BL - US</t>
  </si>
  <si>
    <t xml:space="preserve">Lenovo/T530/BL/US</t>
  </si>
  <si>
    <t xml:space="preserve">English</t>
  </si>
  <si>
    <t xml:space="preserve">PartialUpdate</t>
  </si>
  <si>
    <t xml:space="preserve">Big</t>
  </si>
  <si>
    <t xml:space="preserve">Delete</t>
  </si>
  <si>
    <t xml:space="preserve">👉 SATISFIED CUSTOMERS WORLDWIDE: more than 10.000 satisfied customers worldwide. Keyboard restored in Europe</t>
  </si>
  <si>
    <t xml:space="preserve"> COMPATIBLE Lenovo</t>
  </si>
  <si>
    <t xml:space="preserve"> COMMUNICATION AND TECH SUPPORT 24h: we will help you in every situation</t>
  </si>
  <si>
    <t xml:space="preserve">A+ QUALITY: All keyboards has been tested; comes with a 6 month full warranty for any defects.</t>
  </si>
  <si>
    <t xml:space="preserve">♻️BUY REFURBISHED:  buy green! Reduce more than 80% carbon dioxide compared to a new keyboard!</t>
  </si>
  <si>
    <t xml:space="preserve">Keyboard distributed by Tellus Remarketing, European leading company on laptop keyboards. Keyboard have been cleaned, packed and tested in our production line in Denmark. For any compatibility questions contact us through Amazon website.</t>
  </si>
  <si>
    <t xml:space="preserve">6 month warranty after the delivery date. In case of any malfunction of the keyboard a new unit or a spare part for the keyboard of the product will be sent. In case of sortage of stock a full refund is issued.</t>
  </si>
  <si>
    <t xml:space="preserve">Original Backlit Keyboard for Lenovo Thinkpad</t>
  </si>
  <si>
    <t xml:space="preserve">Original NON-Backlit Keyboard for Lenovo ThinkPad Compatible</t>
  </si>
  <si>
    <t xml:space="preserve">👉 SATISFIED CUSTOMERS WORLDWIDE: more than 10.000 satisfied customers worldwide.  Brand New from Open box, Replacement Lenovo keyboard.</t>
  </si>
  <si>
    <t xml:space="preserve">👉 ZUFRIEDENE KUNDEN WELTWEIT: Über 10.000 zufriedene Kunden weltweit. In Europa überholte Tastatur </t>
  </si>
  <si>
    <t xml:space="preserve">Kompatibel mit Lenovo</t>
  </si>
  <si>
    <t xml:space="preserve">6 MONATE GARANTIE INKLUSIVE: Entspannen Sie sich, Sie sind abgesichert</t>
  </si>
  <si>
    <t xml:space="preserve">KOMMUNIKATION UND TECHNISCHER SUPPORT: schnell und fließend 24 Stunden</t>
  </si>
  <si>
    <t xml:space="preserve">♻️Be green! ♻️Mit dieser Tastatur sparen Sie bis zu 80% CO2!</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</si>
  <si>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</si>
  <si>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</si>
  <si>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Original beleuchtete Tastatur für Lenovo Thinkpad</t>
  </si>
  <si>
    <t xml:space="preserve">Original nicht beleuchtete Tastatur für Lenovo Thinkpad</t>
  </si>
  <si>
    <t xml:space="preserve">👉 ZUFRIEDENE KUNDEN WELTWEIT.  Nagelneu von Open Box, Ersatz-Tastatur mit Lenovo-Hintergrundbeleuchtung.</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</si>
  <si>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</si>
  <si>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</si>
  <si>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</si>
  <si>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</si>
  <si>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</si>
  <si>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</si>
  <si>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</si>
  <si>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</si>
  <si>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</si>
  <si>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</si>
  <si>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</si>
  <si>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</si>
  <si>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</si>
  <si>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</si>
  <si>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</si>
  <si>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</si>
  <si>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</si>
  <si>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</si>
  <si>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👉MAS DE 10.000 CLIENTES SATISFECHOS EN TODO EL MUNDO: Teclado restaurado en Europa  </t>
  </si>
  <si>
    <t xml:space="preserve">Compatible con Lenovo</t>
  </si>
  <si>
    <t xml:space="preserve">COMUNICACIÓN Y SOPORTE TÉCNICO: rápido y fluido 24h</t>
  </si>
  <si>
    <t xml:space="preserve">GARANTÍA DE 6 MESES INCLUIDA: relajese , está cubierto </t>
  </si>
  <si>
    <t xml:space="preserve">♻️Be green! ♻️ ¡Con este teclado, ahorra hasta un 80% de CO2!</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</si>
  <si>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</si>
  <si>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</si>
  <si>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retroiluminado original para Lenovo Thinkpad</t>
  </si>
  <si>
    <t xml:space="preserve">Teclado original sin retroiluminación para Lenovo Thinkpad</t>
  </si>
  <si>
    <t xml:space="preserve">👉CLIENTES SATISFECHOS EN TODO EL MUNDO.  Nuevo de caja abierta, reemplazo de teclado retroiluminado Lenovo.</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</si>
  <si>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</si>
  <si>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</si>
  <si>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</si>
  <si>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</si>
  <si>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</si>
  <si>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</si>
  <si>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</si>
  <si>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</si>
  <si>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</si>
  <si>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</si>
  <si>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</si>
  <si>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</si>
  <si>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</si>
  <si>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</si>
  <si>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</si>
  <si>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</si>
  <si>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</si>
  <si>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</si>
  <si>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</si>
  <si>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👉DES CLIENTS SATISFAITS DANS LE MONDE: Plus de 10.000 clients satisfaits dans le monde.Clavier restauré en Europe</t>
  </si>
  <si>
    <t xml:space="preserve">Compatible avec Lenovo</t>
  </si>
  <si>
    <t xml:space="preserve">COMMUNICATION ET SUPPORT TECHNIQUE: rapide et fluide 24h</t>
  </si>
  <si>
    <t xml:space="preserve">GARANTIE DE 6 MOIS INCLUS: détendez-vous, est couvert</t>
  </si>
  <si>
    <t xml:space="preserve">♻️ Be green! ♻️ Avec ce clavier, économisez jusqu'à 80% de CO2!</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</si>
  <si>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</si>
  <si>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</si>
  <si>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rétroéclairé d'origine pour Lenovo ThinkPad Compatible</t>
  </si>
  <si>
    <t xml:space="preserve">Clavier non rétroéclairé d'origine compatible Lenovo ThinkPad</t>
  </si>
  <si>
    <t xml:space="preserve">👉DES CLIENTS SATISFAITS DANS LE MONDE. Plus de 10.000 clients satisfaits dans le mondeTout neuf de la boîte ouverte, clavier rétroéclairé Lenovo de remplacement.</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</si>
  <si>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</si>
  <si>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</si>
  <si>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</si>
  <si>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</si>
  <si>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</si>
  <si>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</si>
  <si>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</si>
  <si>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</si>
  <si>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</si>
  <si>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</si>
  <si>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</si>
  <si>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</si>
  <si>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</si>
  <si>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</si>
  <si>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</si>
  <si>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</si>
  <si>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</si>
  <si>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</si>
  <si>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👉CLIENTI SODDISFATTI IN TUTTO IL MONDO. Più di 10.000 clienti soddisfatti in tutto il mondo. Tastiera rinnovata prodotta in Europa </t>
  </si>
  <si>
    <t xml:space="preserve"> COMPATIBILE con Lenovo</t>
  </si>
  <si>
    <t xml:space="preserve">COMUNICAZIONE E SUPPORTO TECNICO: veloce e fluido 24 ore</t>
  </si>
  <si>
    <t xml:space="preserve">6 MESI DI GARANZIA INCLUSI - resto, sei coperto </t>
  </si>
  <si>
    <t xml:space="preserve">♻️Be green! ♻️Con questa tastiera, si risparmia fino al 80% di CO2!</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</si>
  <si>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</si>
  <si>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</si>
  <si>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Tastiera retroilluminata originale per Lenovo Thinkpad</t>
  </si>
  <si>
    <t xml:space="preserve">Tastiera originale non retroilluminata per Lenovo Thinkpad</t>
  </si>
  <si>
    <t xml:space="preserve">👉CLIENTI SODDISFATTI IN TUTTO IL MONDO. Più di 10.000 clienti soddisfatti in tutto il mondo. Nuovissimo da scatola aperta, tastiera retroilluminata Lenovo di ricambio.</t>
  </si>
  <si>
    <t xml:space="preserve">Tedesco</t>
  </si>
  <si>
    <t xml:space="preserve">francese</t>
  </si>
  <si>
    <t xml:space="preserve">spagnolo</t>
  </si>
  <si>
    <t xml:space="preserve">Scandinavo - Nordico</t>
  </si>
  <si>
    <t xml:space="preserve">belga</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</si>
  <si>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</si>
  <si>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</si>
  <si>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</si>
  <si>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</si>
  <si>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</si>
  <si>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</si>
  <si>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</si>
  <si>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</si>
  <si>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</si>
  <si>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</si>
  <si>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</si>
  <si>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TEVREDEN KLANTEN WERELDWIJD: Wereldwijd meer dan 10.000 tevreden klanten. Toetsenbord hersteld in Europa</t>
  </si>
  <si>
    <t xml:space="preserve">Compatibel met Lenovo</t>
  </si>
  <si>
    <t xml:space="preserve">COMMUNICATIE EN TECHNISCHE ONDERSTEUNING: snel en soepel 24 uur</t>
  </si>
  <si>
    <t xml:space="preserve">6 MAAND GARANTIE INBEGREPEN: relax, is gedekt</t>
  </si>
  <si>
    <t xml:space="preserve">♻️ Be green!  ♻️ Bespaar met dit toetsenbord tot 80% CO2!</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</si>
  <si>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</si>
  <si>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</si>
  <si>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Origineel verlicht toetsenbord voor Lenovo Thinkpad</t>
  </si>
  <si>
    <t xml:space="preserve">Origineel niet-verlicht toetsenbord voor Lenovo Thinkpad</t>
  </si>
  <si>
    <t xml:space="preserve">👉 TEVREDEN KLANTEN WERELDWIJD: Wereldwijd meer dan 10.000 tevreden klanten. Gloednieuw van open doos, vervangend Lenovo verlicht toetsenbord.</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</si>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</sst>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6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8">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J43" activeCellId="0" sqref="J43"/>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T530 Parent</v>
      </c>
      <c r="C4" s="29" t="s">
        <v>345</v>
      </c>
      <c r="D4" s="30" t="n">
        <f aca="false">Values!B14</f>
        <v>5714401430995</v>
      </c>
      <c r="E4" s="31" t="s">
        <v>346</v>
      </c>
      <c r="F4" s="28" t="str">
        <f aca="false">Values!B1 &amp; " " &amp; Values!B3</f>
        <v>Teclado retroiluminado original para Lenovo Thinkpad T430 T430i T430s T430si T430U T530 T530i T530S W530 X13X X230 X230i X230it X230T</v>
      </c>
      <c r="G4" s="29" t="s">
        <v>345</v>
      </c>
      <c r="H4" s="27" t="str">
        <f aca="false">Values!B16</f>
        <v>laptop-computer-replacement-parts</v>
      </c>
      <c r="I4" s="27" t="str">
        <f aca="false">IF(ISBLANK(Values!E3),"","4730574031")</f>
        <v>4730574031</v>
      </c>
      <c r="J4" s="32" t="str">
        <f aca="false">Values!B13</f>
        <v>Lenovo T530 Parent</v>
      </c>
      <c r="K4" s="33"/>
      <c r="L4" s="34"/>
      <c r="M4" s="34"/>
      <c r="W4" s="29" t="s">
        <v>347</v>
      </c>
      <c r="X4" s="34"/>
      <c r="Y4" s="35" t="s">
        <v>348</v>
      </c>
      <c r="Z4" s="34"/>
      <c r="AA4" s="36" t="str">
        <f aca="false">Values!B20</f>
        <v>Update</v>
      </c>
      <c r="DY4" s="31" t="s">
        <v>349</v>
      </c>
      <c r="DZ4" s="31" t="s">
        <v>349</v>
      </c>
      <c r="EA4" s="31" t="s">
        <v>349</v>
      </c>
      <c r="EB4" s="31" t="s">
        <v>349</v>
      </c>
      <c r="EC4" s="31" t="s">
        <v>349</v>
      </c>
    </row>
    <row r="5" customFormat="false" ht="28.35" hidden="false" customHeight="false" outlineLevel="0" collapsed="false">
      <c r="A5" s="27" t="str">
        <f aca="false">IF(ISBLANK(Values!E4),"",IF(Values!$B$37="EU","computercomponent","computer"))</f>
        <v>computercomponent</v>
      </c>
      <c r="B5" s="37" t="str">
        <f aca="false">IF(ISBLANK(Values!E4),"",Values!F4)</f>
        <v>Lenovo T530 Regular - DE</v>
      </c>
      <c r="C5" s="32" t="str">
        <f aca="false">IF(ISBLANK(Values!E4),"","TellusRem")</f>
        <v>TellusRem</v>
      </c>
      <c r="D5" s="30" t="n">
        <f aca="false">IF(ISBLANK(Values!E4),"",Values!E4)</f>
        <v>5714401431015</v>
      </c>
      <c r="E5" s="31" t="str">
        <f aca="false">IF(ISBLANK(Values!E4),"","EAN")</f>
        <v>EAN</v>
      </c>
      <c r="F5" s="28" t="str">
        <f aca="false">IF(ISBLANK(Values!E4),"",IF(Values!J4,Values!H4 &amp;" "&amp;  Values!$B$1 &amp; " " &amp;Values!$B$3,Values!G4 &amp;" "&amp;  Values!$B$2 &amp; " " &amp;Values!$B$3))</f>
        <v>German Teclado original sin retroiluminación para Lenovo Thinkpad T430 T430i T430s T430si T430U T530 T530i T530S W530 X13X X230 X230i X230it X230T</v>
      </c>
      <c r="G5" s="32" t="str">
        <f aca="false">IF(ISBLANK(Values!E4),"","TellusRem")</f>
        <v>TellusRem</v>
      </c>
      <c r="H5" s="27" t="str">
        <f aca="false">IF(ISBLANK(Values!E4),"",Values!$B$16)</f>
        <v>laptop-computer-replacement-parts</v>
      </c>
      <c r="I5" s="27" t="str">
        <f aca="false">IF(ISBLANK(Values!E4),"","4730574031")</f>
        <v>4730574031</v>
      </c>
      <c r="J5" s="38" t="str">
        <f aca="false">IF(ISBLANK(Values!E4),"",Values!F4 )</f>
        <v>Lenovo T530 Regular - DE</v>
      </c>
      <c r="K5" s="28" t="n">
        <f aca="false">IF(ISBLANK(Values!E4),"",IF(Values!J4, Values!$B$4, Values!$B$5))</f>
        <v>44.95</v>
      </c>
      <c r="L5" s="39" t="n">
        <f aca="false">IF(ISBLANK(Values!E4),"",Values!$B$18)</f>
        <v>5</v>
      </c>
      <c r="M5" s="28" t="str">
        <f aca="false">IF(ISBLANK(Values!E4),"",Values!$M4)</f>
        <v>https://download.lenovo.com/Images/Parts/01AX458/01AX458_A.jpg</v>
      </c>
      <c r="N5" s="28" t="str">
        <f aca="false">IF(ISBLANK(Values!F4),"",Values!$N4)</f>
        <v>https://download.lenovo.com/Images/Parts/01AX458/01AX458_B.jpg</v>
      </c>
      <c r="O5" s="1" t="str">
        <f aca="false">IF(ISBLANK(Values!F4),"",Values!$O4)</f>
        <v>https://download.lenovo.com/Images/Parts/01AX458/01AX458_details.jpg</v>
      </c>
      <c r="W5" s="32" t="str">
        <f aca="false">IF(ISBLANK(Values!E4),"","Child")</f>
        <v>Child</v>
      </c>
      <c r="X5" s="32" t="str">
        <f aca="false">IF(ISBLANK(Values!E4),"",Values!$B$13)</f>
        <v>Lenovo T530 Parent</v>
      </c>
      <c r="Y5" s="38" t="str">
        <f aca="false">IF(ISBLANK(Values!E4),"","Size-Color")</f>
        <v>Size-Color</v>
      </c>
      <c r="Z5" s="32" t="str">
        <f aca="false">IF(ISBLANK(Values!E4),"","variation")</f>
        <v>variation</v>
      </c>
      <c r="AA5" s="36" t="str">
        <f aca="false">IF(ISBLANK(Values!E4),"",Values!$B$20)</f>
        <v>Update</v>
      </c>
      <c r="AB5" s="1" t="str">
        <f aca="false">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0" t="str">
        <f aca="false">IF(ISBLANK(Values!E4),"",IF(Values!I4,Values!$B$23,Values!$B$33))</f>
        <v>👉MAS DE 10.000 CLIENTES SATISFECHOS EN TODO EL MUNDO: Teclado restaurado en Europa </v>
      </c>
      <c r="AJ5" s="41" t="str">
        <f aca="false">IF(ISBLANK(Values!E4),"","👉 "&amp;Values!H4&amp; " "&amp;Values!$B$24 &amp;" "&amp;Values!$B$3)</f>
        <v>👉 alemán Compatible con Lenovo T430 T430i T430s T430si T430U T530 T530i T530S W530 X13X X230 X230i X230it X230T</v>
      </c>
      <c r="AK5" s="1" t="str">
        <f aca="false">IF(ISBLANK(Values!E4),"",Values!$B$25)</f>
        <v>COMUNICACIÓN Y SOPORTE TÉCNICO: rápido y fluido 24h</v>
      </c>
      <c r="AL5" s="1" t="str">
        <f aca="false">IF(ISBLANK(Values!E4),"",Values!$B$26)</f>
        <v>GARANTÍA DE 6 MESES INCLUIDA: relajese , está cubierto </v>
      </c>
      <c r="AM5" s="1" t="str">
        <f aca="false">IF(ISBLANK(Values!E4),"",Values!$B$27)</f>
        <v>♻️Be green! ♻️ ¡Con este teclado, ahorra hasta un 80% de CO2!</v>
      </c>
      <c r="AT5" s="1" t="str">
        <f aca="false">IF(ISBLANK(Values!E4),"",IF(Values!J4,"Backlit", "Non-Backlit"))</f>
        <v>Non-Backlit</v>
      </c>
      <c r="AV5" s="28" t="str">
        <f aca="false">IF(ISBLANK(Values!E4),"",Values!H4)</f>
        <v>alemán</v>
      </c>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30</v>
      </c>
      <c r="CJ5" s="1" t="str">
        <f aca="false">IF(ISBLANK(Values!E4),"",Values!$B$8)</f>
        <v>22</v>
      </c>
      <c r="CK5" s="1" t="str">
        <f aca="false">IF(ISBLANK(Values!E4),"",Values!$B$9)</f>
        <v>5</v>
      </c>
      <c r="CL5" s="1" t="str">
        <f aca="false">IF(ISBLANK(Values!E4),"","CM")</f>
        <v>CM</v>
      </c>
      <c r="CP5" s="1" t="str">
        <f aca="false">IF(ISBLANK(Values!E4),"",Values!$B$7)</f>
        <v>30</v>
      </c>
      <c r="CQ5" s="1" t="str">
        <f aca="false">IF(ISBLANK(Values!E4),"",Values!$B$8)</f>
        <v>22</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Dinamarca</v>
      </c>
      <c r="CZ5" s="1" t="str">
        <f aca="false">IF(ISBLANK(Values!E4),"","No")</f>
        <v>No</v>
      </c>
      <c r="DA5" s="1" t="str">
        <f aca="false">IF(ISBLANK(Values!E4),"","No")</f>
        <v>No</v>
      </c>
      <c r="DO5" s="27" t="str">
        <f aca="false">IF(ISBLANK(Values!E4),"","Parts")</f>
        <v>Parts</v>
      </c>
      <c r="DP5" s="27"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s="31"/>
      <c r="DZ5" s="31"/>
      <c r="EA5" s="31"/>
      <c r="EB5" s="31"/>
      <c r="EC5" s="31"/>
      <c r="EI5" s="1"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 aca="false">IF(ISBLANK(Values!E4),"","Amazon Tellus UPS")</f>
        <v>Amazon Tellus UPS</v>
      </c>
      <c r="EV5" s="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44.95</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28.35" hidden="false" customHeight="false" outlineLevel="0" collapsed="false">
      <c r="A6" s="27" t="str">
        <f aca="false">IF(ISBLANK(Values!E5),"",IF(Values!$B$37="EU","computercomponent","computer"))</f>
        <v>computercomponent</v>
      </c>
      <c r="B6" s="37" t="str">
        <f aca="false">IF(ISBLANK(Values!E5),"",Values!F5)</f>
        <v>Lenovo T530 Regular - FR</v>
      </c>
      <c r="C6" s="32" t="str">
        <f aca="false">IF(ISBLANK(Values!E5),"","TellusRem")</f>
        <v>TellusRem</v>
      </c>
      <c r="D6" s="30" t="n">
        <f aca="false">IF(ISBLANK(Values!E5),"",Values!E5)</f>
        <v>5714401431022</v>
      </c>
      <c r="E6" s="31" t="str">
        <f aca="false">IF(ISBLANK(Values!E5),"","EAN")</f>
        <v>EAN</v>
      </c>
      <c r="F6" s="28" t="str">
        <f aca="false">IF(ISBLANK(Values!E5),"",IF(Values!J5,Values!H5 &amp;" "&amp;  Values!$B$1 &amp; " " &amp;Values!$B$3,Values!G5 &amp;" "&amp;  Values!$B$2 &amp; " " &amp;Values!$B$3))</f>
        <v>French Teclado original sin retroiluminación para Lenovo Thinkpad T430 T430i T430s T430si T430U T530 T530i T530S W530 X13X X230 X230i X230it X230T</v>
      </c>
      <c r="G6" s="32" t="str">
        <f aca="false">IF(ISBLANK(Values!E5),"","TellusRem")</f>
        <v>TellusRem</v>
      </c>
      <c r="H6" s="27" t="str">
        <f aca="false">IF(ISBLANK(Values!E5),"",Values!$B$16)</f>
        <v>laptop-computer-replacement-parts</v>
      </c>
      <c r="I6" s="27" t="str">
        <f aca="false">IF(ISBLANK(Values!E5),"","4730574031")</f>
        <v>4730574031</v>
      </c>
      <c r="J6" s="38" t="str">
        <f aca="false">IF(ISBLANK(Values!E5),"",Values!F5 )</f>
        <v>Lenovo T530 Regular - FR</v>
      </c>
      <c r="K6" s="28" t="n">
        <f aca="false">IF(ISBLANK(Values!E5),"",IF(Values!J5, Values!$B$4, Values!$B$5))</f>
        <v>44.95</v>
      </c>
      <c r="L6" s="39" t="n">
        <f aca="false">IF(ISBLANK(Values!E5),"",Values!$B$18)</f>
        <v>5</v>
      </c>
      <c r="M6" s="28" t="str">
        <f aca="false">IF(ISBLANK(Values!E5),"",Values!$M5)</f>
        <v>https://download.lenovo.com/Images/Parts/01AX416/01AX416_A.jpg</v>
      </c>
      <c r="N6" s="28" t="str">
        <f aca="false">IF(ISBLANK(Values!F5),"",Values!$N5)</f>
        <v>https://download.lenovo.com/Images/Parts/01AX416/01AX416_B.jpg</v>
      </c>
      <c r="O6" s="1" t="str">
        <f aca="false">IF(ISBLANK(Values!F5),"",Values!$O5)</f>
        <v>https://download.lenovo.com/Images/Parts/01AX416/01AX416_details.jpg</v>
      </c>
      <c r="W6" s="32" t="str">
        <f aca="false">IF(ISBLANK(Values!E5),"","Child")</f>
        <v>Child</v>
      </c>
      <c r="X6" s="32" t="str">
        <f aca="false">IF(ISBLANK(Values!E5),"",Values!$B$13)</f>
        <v>Lenovo T530 Parent</v>
      </c>
      <c r="Y6" s="38" t="str">
        <f aca="false">IF(ISBLANK(Values!E5),"","Size-Color")</f>
        <v>Size-Color</v>
      </c>
      <c r="Z6" s="32" t="str">
        <f aca="false">IF(ISBLANK(Values!E5),"","variation")</f>
        <v>variation</v>
      </c>
      <c r="AA6" s="36" t="str">
        <f aca="false">IF(ISBLANK(Values!E5),"",Values!$B$20)</f>
        <v>Update</v>
      </c>
      <c r="AB6" s="1" t="str">
        <f aca="false">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0" t="str">
        <f aca="false">IF(ISBLANK(Values!E5),"",IF(Values!I5,Values!$B$23,Values!$B$33))</f>
        <v>👉MAS DE 10.000 CLIENTES SATISFECHOS EN TODO EL MUNDO: Teclado restaurado en Europa </v>
      </c>
      <c r="AJ6" s="41" t="str">
        <f aca="false">IF(ISBLANK(Values!E5),"","👉 "&amp;Values!H5&amp; " "&amp;Values!$B$24 &amp;" "&amp;Values!$B$3)</f>
        <v>👉 francés Compatible con Lenovo T430 T430i T430s T430si T430U T530 T530i T530S W530 X13X X230 X230i X230it X230T</v>
      </c>
      <c r="AK6" s="1" t="str">
        <f aca="false">IF(ISBLANK(Values!E5),"",Values!$B$25)</f>
        <v>COMUNICACIÓN Y SOPORTE TÉCNICO: rápido y fluido 24h</v>
      </c>
      <c r="AL6" s="1" t="str">
        <f aca="false">IF(ISBLANK(Values!E5),"",Values!$B$26)</f>
        <v>GARANTÍA DE 6 MESES INCLUIDA: relajese , está cubierto </v>
      </c>
      <c r="AM6" s="1" t="str">
        <f aca="false">IF(ISBLANK(Values!E5),"",Values!$B$27)</f>
        <v>♻️Be green! ♻️ ¡Con este teclado, ahorra hasta un 80% de CO2!</v>
      </c>
      <c r="AT6" s="1" t="str">
        <f aca="false">IF(ISBLANK(Values!E5),"",IF(Values!J5,"Backlit", "Non-Backlit"))</f>
        <v>Non-Backlit</v>
      </c>
      <c r="AV6" s="28" t="str">
        <f aca="false">IF(ISBLANK(Values!E5),"",Values!H5)</f>
        <v>francés</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30</v>
      </c>
      <c r="CJ6" s="1" t="str">
        <f aca="false">IF(ISBLANK(Values!E5),"",Values!$B$8)</f>
        <v>22</v>
      </c>
      <c r="CK6" s="1" t="str">
        <f aca="false">IF(ISBLANK(Values!E5),"",Values!$B$9)</f>
        <v>5</v>
      </c>
      <c r="CL6" s="1" t="str">
        <f aca="false">IF(ISBLANK(Values!E5),"","CM")</f>
        <v>CM</v>
      </c>
      <c r="CP6" s="1" t="str">
        <f aca="false">IF(ISBLANK(Values!E5),"",Values!$B$7)</f>
        <v>30</v>
      </c>
      <c r="CQ6" s="1" t="str">
        <f aca="false">IF(ISBLANK(Values!E5),"",Values!$B$8)</f>
        <v>22</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Dinamarca</v>
      </c>
      <c r="CZ6" s="1" t="str">
        <f aca="false">IF(ISBLANK(Values!E5),"","No")</f>
        <v>No</v>
      </c>
      <c r="DA6" s="1" t="str">
        <f aca="false">IF(ISBLANK(Values!E5),"","No")</f>
        <v>No</v>
      </c>
      <c r="DO6" s="27" t="str">
        <f aca="false">IF(ISBLANK(Values!E5),"","Parts")</f>
        <v>Parts</v>
      </c>
      <c r="DP6" s="27"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s="31"/>
      <c r="DZ6" s="31"/>
      <c r="EA6" s="31"/>
      <c r="EB6" s="31"/>
      <c r="EC6" s="31"/>
      <c r="EI6" s="1"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 aca="false">IF(ISBLANK(Values!E5),"","Amazon Tellus UPS")</f>
        <v>Amazon Tellus UPS</v>
      </c>
      <c r="EV6" s="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44.95</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28.35" hidden="false" customHeight="false" outlineLevel="0" collapsed="false">
      <c r="A7" s="27" t="str">
        <f aca="false">IF(ISBLANK(Values!E6),"",IF(Values!$B$37="EU","computercomponent","computer"))</f>
        <v>computercomponent</v>
      </c>
      <c r="B7" s="37" t="str">
        <f aca="false">IF(ISBLANK(Values!E6),"",Values!F6)</f>
        <v>Lenovo T530 Regular - IT</v>
      </c>
      <c r="C7" s="32" t="str">
        <f aca="false">IF(ISBLANK(Values!E6),"","TellusRem")</f>
        <v>TellusRem</v>
      </c>
      <c r="D7" s="30" t="n">
        <f aca="false">IF(ISBLANK(Values!E6),"",Values!E6)</f>
        <v>5714401431039</v>
      </c>
      <c r="E7" s="31" t="str">
        <f aca="false">IF(ISBLANK(Values!E6),"","EAN")</f>
        <v>EAN</v>
      </c>
      <c r="F7" s="28" t="str">
        <f aca="false">IF(ISBLANK(Values!E6),"",IF(Values!J6,Values!H6 &amp;" "&amp;  Values!$B$1 &amp; " " &amp;Values!$B$3,Values!G6 &amp;" "&amp;  Values!$B$2 &amp; " " &amp;Values!$B$3))</f>
        <v>Italian Teclado original sin retroiluminación para Lenovo Thinkpad T430 T430i T430s T430si T430U T530 T530i T530S W530 X13X X230 X230i X230it X230T</v>
      </c>
      <c r="G7" s="32" t="str">
        <f aca="false">IF(ISBLANK(Values!E6),"","TellusRem")</f>
        <v>TellusRem</v>
      </c>
      <c r="H7" s="27" t="str">
        <f aca="false">IF(ISBLANK(Values!E6),"",Values!$B$16)</f>
        <v>laptop-computer-replacement-parts</v>
      </c>
      <c r="I7" s="27" t="str">
        <f aca="false">IF(ISBLANK(Values!E6),"","4730574031")</f>
        <v>4730574031</v>
      </c>
      <c r="J7" s="38" t="str">
        <f aca="false">IF(ISBLANK(Values!E6),"",Values!F6 )</f>
        <v>Lenovo T530 Regular - IT</v>
      </c>
      <c r="K7" s="28" t="n">
        <f aca="false">IF(ISBLANK(Values!E6),"",IF(Values!J6, Values!$B$4, Values!$B$5))</f>
        <v>44.95</v>
      </c>
      <c r="L7" s="39" t="n">
        <f aca="false">IF(ISBLANK(Values!E6),"",Values!$B$18)</f>
        <v>5</v>
      </c>
      <c r="M7" s="28" t="str">
        <f aca="false">IF(ISBLANK(Values!E6),"",Values!$M6)</f>
        <v>https://download.lenovo.com/Images/Parts/01AX381/01AX381_A.jpg</v>
      </c>
      <c r="N7" s="28" t="str">
        <f aca="false">IF(ISBLANK(Values!F6),"",Values!$N6)</f>
        <v>https://download.lenovo.com/Images/Parts/01AX381/01AX381_B.jpg</v>
      </c>
      <c r="O7" s="1" t="str">
        <f aca="false">IF(ISBLANK(Values!F6),"",Values!$O6)</f>
        <v>https://download.lenovo.com/Images/Parts/01AX381/01AX381_details.jpg</v>
      </c>
      <c r="W7" s="32" t="str">
        <f aca="false">IF(ISBLANK(Values!E6),"","Child")</f>
        <v>Child</v>
      </c>
      <c r="X7" s="32" t="str">
        <f aca="false">IF(ISBLANK(Values!E6),"",Values!$B$13)</f>
        <v>Lenovo T530 Parent</v>
      </c>
      <c r="Y7" s="38" t="str">
        <f aca="false">IF(ISBLANK(Values!E6),"","Size-Color")</f>
        <v>Size-Color</v>
      </c>
      <c r="Z7" s="32" t="str">
        <f aca="false">IF(ISBLANK(Values!E6),"","variation")</f>
        <v>variation</v>
      </c>
      <c r="AA7" s="36" t="str">
        <f aca="false">IF(ISBLANK(Values!E6),"",Values!$B$20)</f>
        <v>Update</v>
      </c>
      <c r="AB7" s="36" t="str">
        <f aca="false">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0" t="str">
        <f aca="false">IF(ISBLANK(Values!E6),"",IF(Values!I6,Values!$B$23,Values!$B$33))</f>
        <v>👉MAS DE 10.000 CLIENTES SATISFECHOS EN TODO EL MUNDO: Teclado restaurado en Europa </v>
      </c>
      <c r="AJ7" s="41" t="str">
        <f aca="false">IF(ISBLANK(Values!E6),"","👉 "&amp;Values!H6&amp; " "&amp;Values!$B$24 &amp;" "&amp;Values!$B$3)</f>
        <v>👉 italiano Compatible con Lenovo T430 T430i T430s T430si T430U T530 T530i T530S W530 X13X X230 X230i X230it X230T</v>
      </c>
      <c r="AK7" s="1" t="str">
        <f aca="false">IF(ISBLANK(Values!E6),"",Values!$B$25)</f>
        <v>COMUNICACIÓN Y SOPORTE TÉCNICO: rápido y fluido 24h</v>
      </c>
      <c r="AL7" s="1" t="str">
        <f aca="false">IF(ISBLANK(Values!E6),"",Values!$B$26)</f>
        <v>GARANTÍA DE 6 MESES INCLUIDA: relajese , está cubierto </v>
      </c>
      <c r="AM7" s="1" t="str">
        <f aca="false">IF(ISBLANK(Values!E6),"",Values!$B$27)</f>
        <v>♻️Be green! ♻️ ¡Con este teclado, ahorra hasta un 80% de CO2!</v>
      </c>
      <c r="AT7" s="1" t="str">
        <f aca="false">IF(ISBLANK(Values!E6),"",IF(Values!J6,"Backlit", "Non-Backlit"))</f>
        <v>Non-Backlit</v>
      </c>
      <c r="AV7" s="28" t="str">
        <f aca="false">IF(ISBLANK(Values!E6),"",Values!H6)</f>
        <v>italiano</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30</v>
      </c>
      <c r="CJ7" s="1" t="str">
        <f aca="false">IF(ISBLANK(Values!E6),"",Values!$B$8)</f>
        <v>22</v>
      </c>
      <c r="CK7" s="1" t="str">
        <f aca="false">IF(ISBLANK(Values!E6),"",Values!$B$9)</f>
        <v>5</v>
      </c>
      <c r="CL7" s="1" t="str">
        <f aca="false">IF(ISBLANK(Values!E6),"","CM")</f>
        <v>CM</v>
      </c>
      <c r="CP7" s="36" t="str">
        <f aca="false">IF(ISBLANK(Values!E6),"",Values!$B$7)</f>
        <v>30</v>
      </c>
      <c r="CQ7" s="36" t="str">
        <f aca="false">IF(ISBLANK(Values!E6),"",Values!$B$8)</f>
        <v>22</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Dinamarca</v>
      </c>
      <c r="CZ7" s="1" t="str">
        <f aca="false">IF(ISBLANK(Values!E6),"","No")</f>
        <v>No</v>
      </c>
      <c r="DA7" s="1" t="str">
        <f aca="false">IF(ISBLANK(Values!E6),"","No")</f>
        <v>No</v>
      </c>
      <c r="DO7" s="27" t="str">
        <f aca="false">IF(ISBLANK(Values!E6),"","Parts")</f>
        <v>Parts</v>
      </c>
      <c r="DP7" s="27"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s="31"/>
      <c r="DZ7" s="31"/>
      <c r="EA7" s="31"/>
      <c r="EB7" s="31"/>
      <c r="EC7" s="31"/>
      <c r="EI7" s="1"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 aca="false">IF(ISBLANK(Values!E6),"","Amazon Tellus UPS")</f>
        <v>Amazon Tellus UPS</v>
      </c>
      <c r="EV7" s="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44.95</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28.35" hidden="false" customHeight="false" outlineLevel="0" collapsed="false">
      <c r="A8" s="27" t="str">
        <f aca="false">IF(ISBLANK(Values!E7),"",IF(Values!$B$37="EU","computercomponent","computer"))</f>
        <v>computercomponent</v>
      </c>
      <c r="B8" s="37" t="str">
        <f aca="false">IF(ISBLANK(Values!E7),"",Values!F7)</f>
        <v>Lenovo T530 Regular - ES</v>
      </c>
      <c r="C8" s="32" t="str">
        <f aca="false">IF(ISBLANK(Values!E7),"","TellusRem")</f>
        <v>TellusRem</v>
      </c>
      <c r="D8" s="30" t="n">
        <f aca="false">IF(ISBLANK(Values!E7),"",Values!E7)</f>
        <v>5714401431046</v>
      </c>
      <c r="E8" s="31" t="str">
        <f aca="false">IF(ISBLANK(Values!E7),"","EAN")</f>
        <v>EAN</v>
      </c>
      <c r="F8" s="28" t="str">
        <f aca="false">IF(ISBLANK(Values!E7),"",IF(Values!J7,Values!H7 &amp;" "&amp;  Values!$B$1 &amp; " " &amp;Values!$B$3,Values!G7 &amp;" "&amp;  Values!$B$2 &amp; " " &amp;Values!$B$3))</f>
        <v>Spanish Teclado original sin retroiluminación para Lenovo Thinkpad T430 T430i T430s T430si T430U T530 T530i T530S W530 X13X X230 X230i X230it X230T</v>
      </c>
      <c r="G8" s="32" t="str">
        <f aca="false">IF(ISBLANK(Values!E7),"","TellusRem")</f>
        <v>TellusRem</v>
      </c>
      <c r="H8" s="27" t="str">
        <f aca="false">IF(ISBLANK(Values!E7),"",Values!$B$16)</f>
        <v>laptop-computer-replacement-parts</v>
      </c>
      <c r="I8" s="27" t="str">
        <f aca="false">IF(ISBLANK(Values!E7),"","4730574031")</f>
        <v>4730574031</v>
      </c>
      <c r="J8" s="38" t="str">
        <f aca="false">IF(ISBLANK(Values!E7),"",Values!F7 )</f>
        <v>Lenovo T530 Regular - ES</v>
      </c>
      <c r="K8" s="28" t="n">
        <f aca="false">IF(ISBLANK(Values!E7),"",IF(Values!J7, Values!$B$4, Values!$B$5))</f>
        <v>44.95</v>
      </c>
      <c r="L8" s="39" t="n">
        <f aca="false">IF(ISBLANK(Values!E7),"",Values!$B$18)</f>
        <v>5</v>
      </c>
      <c r="M8" s="28" t="str">
        <f aca="false">IF(ISBLANK(Values!E7),"",Values!$M7)</f>
        <v>https://download.lenovo.com/Images/Parts/01AX374/01AX374_A.jpg</v>
      </c>
      <c r="N8" s="28" t="str">
        <f aca="false">IF(ISBLANK(Values!F7),"",Values!$N7)</f>
        <v>https://download.lenovo.com/Images/Parts/01AX374/01AX374_B.jpg</v>
      </c>
      <c r="O8" s="1" t="str">
        <f aca="false">IF(ISBLANK(Values!F7),"",Values!$O7)</f>
        <v>https://download.lenovo.com/Images/Parts/01AX374/01AX374_details.jpg</v>
      </c>
      <c r="W8" s="32" t="str">
        <f aca="false">IF(ISBLANK(Values!E7),"","Child")</f>
        <v>Child</v>
      </c>
      <c r="X8" s="32" t="str">
        <f aca="false">IF(ISBLANK(Values!E7),"",Values!$B$13)</f>
        <v>Lenovo T530 Parent</v>
      </c>
      <c r="Y8" s="38" t="str">
        <f aca="false">IF(ISBLANK(Values!E7),"","Size-Color")</f>
        <v>Size-Color</v>
      </c>
      <c r="Z8" s="32" t="str">
        <f aca="false">IF(ISBLANK(Values!E7),"","variation")</f>
        <v>variation</v>
      </c>
      <c r="AA8" s="36" t="str">
        <f aca="false">IF(ISBLANK(Values!E7),"",Values!$B$20)</f>
        <v>Update</v>
      </c>
      <c r="AB8" s="36" t="str">
        <f aca="false">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0" t="str">
        <f aca="false">IF(ISBLANK(Values!E7),"",IF(Values!I7,Values!$B$23,Values!$B$33))</f>
        <v>👉MAS DE 10.000 CLIENTES SATISFECHOS EN TODO EL MUNDO: Teclado restaurado en Europa </v>
      </c>
      <c r="AJ8" s="41" t="str">
        <f aca="false">IF(ISBLANK(Values!E7),"","👉 "&amp;Values!H7&amp; " "&amp;Values!$B$24 &amp;" "&amp;Values!$B$3)</f>
        <v>👉 Español Compatible con Lenovo T430 T430i T430s T430si T430U T530 T530i T530S W530 X13X X230 X230i X230it X230T</v>
      </c>
      <c r="AK8" s="1" t="str">
        <f aca="false">IF(ISBLANK(Values!E7),"",Values!$B$25)</f>
        <v>COMUNICACIÓN Y SOPORTE TÉCNICO: rápido y fluido 24h</v>
      </c>
      <c r="AL8" s="1" t="str">
        <f aca="false">IF(ISBLANK(Values!E7),"",Values!$B$26)</f>
        <v>GARANTÍA DE 6 MESES INCLUIDA: relajese , está cubierto </v>
      </c>
      <c r="AM8" s="1" t="str">
        <f aca="false">IF(ISBLANK(Values!E7),"",Values!$B$27)</f>
        <v>♻️Be green! ♻️ ¡Con este teclado, ahorra hasta un 80% de CO2!</v>
      </c>
      <c r="AT8" s="1" t="str">
        <f aca="false">IF(ISBLANK(Values!E7),"",IF(Values!J7,"Backlit", "Non-Backlit"))</f>
        <v>Non-Backlit</v>
      </c>
      <c r="AV8" s="28" t="str">
        <f aca="false">IF(ISBLANK(Values!E7),"",Values!H7)</f>
        <v>Español</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30</v>
      </c>
      <c r="CJ8" s="1" t="str">
        <f aca="false">IF(ISBLANK(Values!E7),"",Values!$B$8)</f>
        <v>22</v>
      </c>
      <c r="CK8" s="1" t="str">
        <f aca="false">IF(ISBLANK(Values!E7),"",Values!$B$9)</f>
        <v>5</v>
      </c>
      <c r="CL8" s="1" t="str">
        <f aca="false">IF(ISBLANK(Values!E7),"","CM")</f>
        <v>CM</v>
      </c>
      <c r="CP8" s="36" t="str">
        <f aca="false">IF(ISBLANK(Values!E7),"",Values!$B$7)</f>
        <v>30</v>
      </c>
      <c r="CQ8" s="36" t="str">
        <f aca="false">IF(ISBLANK(Values!E7),"",Values!$B$8)</f>
        <v>22</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Dinamarca</v>
      </c>
      <c r="CZ8" s="1" t="str">
        <f aca="false">IF(ISBLANK(Values!E7),"","No")</f>
        <v>No</v>
      </c>
      <c r="DA8" s="1" t="str">
        <f aca="false">IF(ISBLANK(Values!E7),"","No")</f>
        <v>No</v>
      </c>
      <c r="DO8" s="27" t="str">
        <f aca="false">IF(ISBLANK(Values!E7),"","Parts")</f>
        <v>Parts</v>
      </c>
      <c r="DP8" s="27"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s="31"/>
      <c r="DZ8" s="31"/>
      <c r="EA8" s="31"/>
      <c r="EB8" s="31"/>
      <c r="EC8" s="31"/>
      <c r="EI8" s="1"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 aca="false">IF(ISBLANK(Values!E7),"","Amazon Tellus UPS")</f>
        <v>Amazon Tellus UPS</v>
      </c>
      <c r="EV8" s="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44.95</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28.35" hidden="false" customHeight="false" outlineLevel="0" collapsed="false">
      <c r="A9" s="27" t="str">
        <f aca="false">IF(ISBLANK(Values!E8),"",IF(Values!$B$37="EU","computercomponent","computer"))</f>
        <v>computercomponent</v>
      </c>
      <c r="B9" s="37" t="str">
        <f aca="false">IF(ISBLANK(Values!E8),"",Values!F8)</f>
        <v>Lenovo T530 Regular - UK</v>
      </c>
      <c r="C9" s="32" t="str">
        <f aca="false">IF(ISBLANK(Values!E8),"","TellusRem")</f>
        <v>TellusRem</v>
      </c>
      <c r="D9" s="30" t="n">
        <f aca="false">IF(ISBLANK(Values!E8),"",Values!E8)</f>
        <v>5714401431053</v>
      </c>
      <c r="E9" s="31" t="str">
        <f aca="false">IF(ISBLANK(Values!E8),"","EAN")</f>
        <v>EAN</v>
      </c>
      <c r="F9" s="28" t="str">
        <f aca="false">IF(ISBLANK(Values!E8),"",IF(Values!J8,Values!H8 &amp;" "&amp;  Values!$B$1 &amp; " " &amp;Values!$B$3,Values!G8 &amp;" "&amp;  Values!$B$2 &amp; " " &amp;Values!$B$3))</f>
        <v>UK Teclado original sin retroiluminación para Lenovo Thinkpad T430 T430i T430s T430si T430U T530 T530i T530S W530 X13X X230 X230i X230it X230T</v>
      </c>
      <c r="G9" s="32" t="str">
        <f aca="false">IF(ISBLANK(Values!E8),"","TellusRem")</f>
        <v>TellusRem</v>
      </c>
      <c r="H9" s="27" t="str">
        <f aca="false">IF(ISBLANK(Values!E8),"",Values!$B$16)</f>
        <v>laptop-computer-replacement-parts</v>
      </c>
      <c r="I9" s="27" t="str">
        <f aca="false">IF(ISBLANK(Values!E8),"","4730574031")</f>
        <v>4730574031</v>
      </c>
      <c r="J9" s="38" t="str">
        <f aca="false">IF(ISBLANK(Values!E8),"",Values!F8 )</f>
        <v>Lenovo T530 Regular - UK</v>
      </c>
      <c r="K9" s="28" t="n">
        <f aca="false">IF(ISBLANK(Values!E8),"",IF(Values!J8, Values!$B$4, Values!$B$5))</f>
        <v>44.95</v>
      </c>
      <c r="L9" s="39" t="n">
        <f aca="false">IF(ISBLANK(Values!E8),"",Values!$B$18)</f>
        <v>5</v>
      </c>
      <c r="M9" s="28" t="str">
        <f aca="false">IF(ISBLANK(Values!E8),"",Values!$M8)</f>
        <v>https://download.lenovo.com/Images/Parts/01AX475/01AX475_A.jpg</v>
      </c>
      <c r="N9" s="28" t="str">
        <f aca="false">IF(ISBLANK(Values!F8),"",Values!$N8)</f>
        <v>https://download.lenovo.com/Images/Parts/01AX475/01AX475_B.jpg</v>
      </c>
      <c r="O9" s="1" t="str">
        <f aca="false">IF(ISBLANK(Values!F8),"",Values!$O8)</f>
        <v>https://download.lenovo.com/Images/Parts/01AX475/01AX475_details.jpg</v>
      </c>
      <c r="W9" s="32" t="str">
        <f aca="false">IF(ISBLANK(Values!E8),"","Child")</f>
        <v>Child</v>
      </c>
      <c r="X9" s="32" t="str">
        <f aca="false">IF(ISBLANK(Values!E8),"",Values!$B$13)</f>
        <v>Lenovo T530 Parent</v>
      </c>
      <c r="Y9" s="38" t="str">
        <f aca="false">IF(ISBLANK(Values!E8),"","Size-Color")</f>
        <v>Size-Color</v>
      </c>
      <c r="Z9" s="32" t="str">
        <f aca="false">IF(ISBLANK(Values!E8),"","variation")</f>
        <v>variation</v>
      </c>
      <c r="AA9" s="36" t="str">
        <f aca="false">IF(ISBLANK(Values!E8),"",Values!$B$20)</f>
        <v>Update</v>
      </c>
      <c r="AB9" s="36" t="str">
        <f aca="false">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0" t="str">
        <f aca="false">IF(ISBLANK(Values!E8),"",IF(Values!I8,Values!$B$23,Values!$B$33))</f>
        <v>👉MAS DE 10.000 CLIENTES SATISFECHOS EN TODO EL MUNDO: Teclado restaurado en Europa </v>
      </c>
      <c r="AJ9" s="41" t="str">
        <f aca="false">IF(ISBLANK(Values!E8),"","👉 "&amp;Values!H8&amp; " "&amp;Values!$B$24 &amp;" "&amp;Values!$B$3)</f>
        <v>👉 Ingles Compatible con Lenovo T430 T430i T430s T430si T430U T530 T530i T530S W530 X13X X230 X230i X230it X230T</v>
      </c>
      <c r="AK9" s="1" t="str">
        <f aca="false">IF(ISBLANK(Values!E8),"",Values!$B$25)</f>
        <v>COMUNICACIÓN Y SOPORTE TÉCNICO: rápido y fluido 24h</v>
      </c>
      <c r="AL9" s="1" t="str">
        <f aca="false">IF(ISBLANK(Values!E8),"",Values!$B$26)</f>
        <v>GARANTÍA DE 6 MESES INCLUIDA: relajese , está cubierto </v>
      </c>
      <c r="AM9" s="1" t="str">
        <f aca="false">IF(ISBLANK(Values!E8),"",Values!$B$27)</f>
        <v>♻️Be green! ♻️ ¡Con este teclado, ahorra hasta un 80% de CO2!</v>
      </c>
      <c r="AT9" s="1" t="str">
        <f aca="false">IF(ISBLANK(Values!E8),"",IF(Values!J8,"Backlit", "Non-Backlit"))</f>
        <v>Non-Backlit</v>
      </c>
      <c r="AV9" s="28" t="str">
        <f aca="false">IF(ISBLANK(Values!E8),"",Values!H8)</f>
        <v>Ingles</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30</v>
      </c>
      <c r="CJ9" s="1" t="str">
        <f aca="false">IF(ISBLANK(Values!E8),"",Values!$B$8)</f>
        <v>22</v>
      </c>
      <c r="CK9" s="1" t="str">
        <f aca="false">IF(ISBLANK(Values!E8),"",Values!$B$9)</f>
        <v>5</v>
      </c>
      <c r="CL9" s="1" t="str">
        <f aca="false">IF(ISBLANK(Values!E8),"","CM")</f>
        <v>CM</v>
      </c>
      <c r="CP9" s="36" t="str">
        <f aca="false">IF(ISBLANK(Values!E8),"",Values!$B$7)</f>
        <v>30</v>
      </c>
      <c r="CQ9" s="36" t="str">
        <f aca="false">IF(ISBLANK(Values!E8),"",Values!$B$8)</f>
        <v>22</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Dinamarca</v>
      </c>
      <c r="CZ9" s="1" t="str">
        <f aca="false">IF(ISBLANK(Values!E8),"","No")</f>
        <v>No</v>
      </c>
      <c r="DA9" s="1" t="str">
        <f aca="false">IF(ISBLANK(Values!E8),"","No")</f>
        <v>No</v>
      </c>
      <c r="DO9" s="27" t="str">
        <f aca="false">IF(ISBLANK(Values!E8),"","Parts")</f>
        <v>Parts</v>
      </c>
      <c r="DP9" s="27"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s="31"/>
      <c r="DZ9" s="31"/>
      <c r="EA9" s="31"/>
      <c r="EB9" s="31"/>
      <c r="EC9" s="31"/>
      <c r="EI9" s="1"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 aca="false">IF(ISBLANK(Values!E8),"","Amazon Tellus UPS")</f>
        <v>Amazon Tellus UPS</v>
      </c>
      <c r="EV9" s="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44.95</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28.35" hidden="false" customHeight="false" outlineLevel="0" collapsed="false">
      <c r="A10" s="27" t="str">
        <f aca="false">IF(ISBLANK(Values!E9),"",IF(Values!$B$37="EU","computercomponent","computer"))</f>
        <v>computercomponent</v>
      </c>
      <c r="B10" s="37" t="str">
        <f aca="false">IF(ISBLANK(Values!E9),"",Values!F9)</f>
        <v>Lenovo T530 Regular - NOR</v>
      </c>
      <c r="C10" s="32" t="str">
        <f aca="false">IF(ISBLANK(Values!E9),"","TellusRem")</f>
        <v>TellusRem</v>
      </c>
      <c r="D10" s="30" t="n">
        <f aca="false">IF(ISBLANK(Values!E9),"",Values!E9)</f>
        <v>5714401431060</v>
      </c>
      <c r="E10" s="31" t="str">
        <f aca="false">IF(ISBLANK(Values!E9),"","EAN")</f>
        <v>EAN</v>
      </c>
      <c r="F10" s="28" t="str">
        <f aca="false">IF(ISBLANK(Values!E9),"",IF(Values!J9,Values!H9 &amp;" "&amp;  Values!$B$1 &amp; " " &amp;Values!$B$3,Values!G9 &amp;" "&amp;  Values!$B$2 &amp; " " &amp;Values!$B$3))</f>
        <v>Scandinavian – Nordic Teclado original sin retroiluminación para Lenovo Thinkpad T430 T430i T430s T430si T430U T530 T530i T530S W530 X13X X230 X230i X230it X230T</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f>
        <v>Lenovo T530 Regular - NOR</v>
      </c>
      <c r="K10" s="28" t="n">
        <f aca="false">IF(ISBLANK(Values!E9),"",IF(Values!J9, Values!$B$4, Values!$B$5))</f>
        <v>44.95</v>
      </c>
      <c r="L10" s="39" t="n">
        <f aca="false">IF(ISBLANK(Values!E9),"",Values!$B$18)</f>
        <v>5</v>
      </c>
      <c r="M10" s="28" t="str">
        <f aca="false">IF(ISBLANK(Values!E9),"",Values!$M9)</f>
        <v>https://download.lenovo.com/Images/Parts/01AX486/01AX486_A.jpg</v>
      </c>
      <c r="N10" s="28" t="str">
        <f aca="false">IF(ISBLANK(Values!F9),"",Values!$N9)</f>
        <v>https://download.lenovo.com/Images/Parts/01AX486/01AX486_B.jpg</v>
      </c>
      <c r="O10" s="1" t="str">
        <f aca="false">IF(ISBLANK(Values!F9),"",Values!$O9)</f>
        <v>https://download.lenovo.com/Images/Parts/01AX486/01AX486_details.jpg</v>
      </c>
      <c r="W10" s="32" t="str">
        <f aca="false">IF(ISBLANK(Values!E9),"","Child")</f>
        <v>Child</v>
      </c>
      <c r="X10" s="32" t="str">
        <f aca="false">IF(ISBLANK(Values!E9),"",Values!$B$13)</f>
        <v>Lenovo T530 Parent</v>
      </c>
      <c r="Y10" s="38" t="str">
        <f aca="false">IF(ISBLANK(Values!E9),"","Size-Color")</f>
        <v>Size-Color</v>
      </c>
      <c r="Z10" s="32" t="str">
        <f aca="false">IF(ISBLANK(Values!E9),"","variation")</f>
        <v>variation</v>
      </c>
      <c r="AA10" s="36" t="str">
        <f aca="false">IF(ISBLANK(Values!E9),"",Values!$B$20)</f>
        <v>Update</v>
      </c>
      <c r="AB10" s="36" t="str">
        <f aca="false">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0" t="str">
        <f aca="false">IF(ISBLANK(Values!E9),"",IF(Values!I9,Values!$B$23,Values!$B$33))</f>
        <v>👉MAS DE 10.000 CLIENTES SATISFECHOS EN TODO EL MUNDO: Teclado restaurado en Europa </v>
      </c>
      <c r="AJ10" s="41" t="str">
        <f aca="false">IF(ISBLANK(Values!E9),"","👉 "&amp;Values!H9&amp; " "&amp;Values!$B$24 &amp;" "&amp;Values!$B$3)</f>
        <v>👉 Escandinavo - nórdico Compatible con Lenovo T430 T430i T430s T430si T430U T530 T530i T530S W530 X13X X230 X230i X230it X230T</v>
      </c>
      <c r="AK10" s="1" t="str">
        <f aca="false">IF(ISBLANK(Values!E9),"",Values!$B$25)</f>
        <v>COMUNICACIÓN Y SOPORTE TÉCNICO: rápido y fluido 24h</v>
      </c>
      <c r="AL10" s="1" t="str">
        <f aca="false">IF(ISBLANK(Values!E9),"",Values!$B$26)</f>
        <v>GARANTÍA DE 6 MESES INCLUIDA: relajese , está cubierto </v>
      </c>
      <c r="AM10" s="1" t="str">
        <f aca="false">IF(ISBLANK(Values!E9),"",Values!$B$27)</f>
        <v>♻️Be green! ♻️ ¡Con este teclado, ahorra hasta un 80% de CO2!</v>
      </c>
      <c r="AT10" s="1" t="str">
        <f aca="false">IF(ISBLANK(Values!E9),"",IF(Values!J9,"Backlit", "Non-Backlit"))</f>
        <v>Non-Backlit</v>
      </c>
      <c r="AV10" s="28" t="str">
        <f aca="false">IF(ISBLANK(Values!E9),"",Values!H9)</f>
        <v>Escandinavo - nórdico</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30</v>
      </c>
      <c r="CJ10" s="1" t="str">
        <f aca="false">IF(ISBLANK(Values!E9),"",Values!$B$8)</f>
        <v>22</v>
      </c>
      <c r="CK10" s="1" t="str">
        <f aca="false">IF(ISBLANK(Values!E9),"",Values!$B$9)</f>
        <v>5</v>
      </c>
      <c r="CL10" s="1" t="str">
        <f aca="false">IF(ISBLANK(Values!E9),"","CM")</f>
        <v>CM</v>
      </c>
      <c r="CP10" s="36" t="str">
        <f aca="false">IF(ISBLANK(Values!E9),"",Values!$B$7)</f>
        <v>30</v>
      </c>
      <c r="CQ10" s="36" t="str">
        <f aca="false">IF(ISBLANK(Values!E9),"",Values!$B$8)</f>
        <v>22</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Dinamarca</v>
      </c>
      <c r="CZ10" s="1" t="str">
        <f aca="false">IF(ISBLANK(Values!E9),"","No")</f>
        <v>No</v>
      </c>
      <c r="DA10" s="1" t="str">
        <f aca="false">IF(ISBLANK(Values!E9),"","No")</f>
        <v>No</v>
      </c>
      <c r="DO10" s="27" t="str">
        <f aca="false">IF(ISBLANK(Values!E9),"","Parts")</f>
        <v>Parts</v>
      </c>
      <c r="DP10" s="27"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s="31"/>
      <c r="DZ10" s="31"/>
      <c r="EA10" s="31"/>
      <c r="EB10" s="31"/>
      <c r="EC10" s="31"/>
      <c r="EI10" s="1"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 aca="false">IF(ISBLANK(Values!E9),"","Amazon Tellus UPS")</f>
        <v>Amazon Tellus UPS</v>
      </c>
      <c r="EV10" s="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44.95</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28.35" hidden="false" customHeight="false" outlineLevel="0" collapsed="false">
      <c r="A11" s="27" t="str">
        <f aca="false">IF(ISBLANK(Values!E10),"",IF(Values!$B$37="EU","computercomponent","computer"))</f>
        <v>computercomponent</v>
      </c>
      <c r="B11" s="37" t="str">
        <f aca="false">IF(ISBLANK(Values!E10),"",Values!F10)</f>
        <v>Lenovo T530 Regular - BE</v>
      </c>
      <c r="C11" s="32" t="str">
        <f aca="false">IF(ISBLANK(Values!E10),"","TellusRem")</f>
        <v>TellusRem</v>
      </c>
      <c r="D11" s="30" t="n">
        <f aca="false">IF(ISBLANK(Values!E10),"",Values!E10)</f>
        <v>5714401431077</v>
      </c>
      <c r="E11" s="31" t="str">
        <f aca="false">IF(ISBLANK(Values!E10),"","EAN")</f>
        <v>EAN</v>
      </c>
      <c r="F11" s="28" t="str">
        <f aca="false">IF(ISBLANK(Values!E10),"",IF(Values!J10,Values!H10 &amp;" "&amp;  Values!$B$1 &amp; " " &amp;Values!$B$3,Values!G10 &amp;" "&amp;  Values!$B$2 &amp; " " &amp;Values!$B$3))</f>
        <v>Belgian Teclado original sin retroiluminación para Lenovo Thinkpad T430 T430i T430s T430si T430U T530 T530i T530S W530 X13X X230 X230i X230it X230T</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f>
        <v>Lenovo T530 Regular - BE</v>
      </c>
      <c r="K11" s="28" t="n">
        <f aca="false">IF(ISBLANK(Values!E10),"",IF(Values!J10, Values!$B$4, Values!$B$5))</f>
        <v>44.95</v>
      </c>
      <c r="L11" s="39" t="n">
        <f aca="false">IF(ISBLANK(Values!E10),"",Values!$B$18)</f>
        <v>5</v>
      </c>
      <c r="M11" s="28" t="str">
        <f aca="false">IF(ISBLANK(Values!E10),"",Values!$M10)</f>
        <v>https://download.lenovo.com/Images/Parts/01AX370/01AX370_A.jpg</v>
      </c>
      <c r="N11" s="28" t="str">
        <f aca="false">IF(ISBLANK(Values!F10),"",Values!$N10)</f>
        <v>https://download.lenovo.com/Images/Parts/01AX370/01AX370_B.jpg</v>
      </c>
      <c r="O11" s="1" t="str">
        <f aca="false">IF(ISBLANK(Values!F10),"",Values!$O10)</f>
        <v>https://download.lenovo.com/Images/Parts/01AX370/01AX370_details.jpg</v>
      </c>
      <c r="W11" s="32" t="str">
        <f aca="false">IF(ISBLANK(Values!E10),"","Child")</f>
        <v>Child</v>
      </c>
      <c r="X11" s="32" t="str">
        <f aca="false">IF(ISBLANK(Values!E10),"",Values!$B$13)</f>
        <v>Lenovo T530 Parent</v>
      </c>
      <c r="Y11" s="38" t="str">
        <f aca="false">IF(ISBLANK(Values!E10),"","Size-Color")</f>
        <v>Size-Color</v>
      </c>
      <c r="Z11" s="32" t="str">
        <f aca="false">IF(ISBLANK(Values!E10),"","variation")</f>
        <v>variation</v>
      </c>
      <c r="AA11" s="36" t="str">
        <f aca="false">IF(ISBLANK(Values!E10),"",Values!$B$20)</f>
        <v>Update</v>
      </c>
      <c r="AB11" s="36" t="str">
        <f aca="false">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0" t="str">
        <f aca="false">IF(ISBLANK(Values!E10),"",IF(Values!I10,Values!$B$23,Values!$B$33))</f>
        <v>👉MAS DE 10.000 CLIENTES SATISFECHOS EN TODO EL MUNDO: Teclado restaurado en Europa </v>
      </c>
      <c r="AJ11" s="41" t="str">
        <f aca="false">IF(ISBLANK(Values!E10),"","👉 "&amp;Values!H10&amp; " "&amp;Values!$B$24 &amp;" "&amp;Values!$B$3)</f>
        <v>👉 Belga Compatible con Lenovo T430 T430i T430s T430si T430U T530 T530i T530S W530 X13X X230 X230i X230it X230T</v>
      </c>
      <c r="AK11" s="1" t="str">
        <f aca="false">IF(ISBLANK(Values!E10),"",Values!$B$25)</f>
        <v>COMUNICACIÓN Y SOPORTE TÉCNICO: rápido y fluido 24h</v>
      </c>
      <c r="AL11" s="1" t="str">
        <f aca="false">IF(ISBLANK(Values!E10),"",Values!$B$26)</f>
        <v>GARANTÍA DE 6 MESES INCLUIDA: relajese , está cubierto </v>
      </c>
      <c r="AM11" s="1" t="str">
        <f aca="false">IF(ISBLANK(Values!E10),"",Values!$B$27)</f>
        <v>♻️Be green! ♻️ ¡Con este teclado, ahorra hasta un 80% de CO2!</v>
      </c>
      <c r="AT11" s="1" t="str">
        <f aca="false">IF(ISBLANK(Values!E10),"",IF(Values!J10,"Backlit", "Non-Backlit"))</f>
        <v>Non-Backlit</v>
      </c>
      <c r="AV11" s="28" t="str">
        <f aca="false">IF(ISBLANK(Values!E10),"",Values!H10)</f>
        <v>Belga</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30</v>
      </c>
      <c r="CJ11" s="1" t="str">
        <f aca="false">IF(ISBLANK(Values!E10),"",Values!$B$8)</f>
        <v>22</v>
      </c>
      <c r="CK11" s="1" t="str">
        <f aca="false">IF(ISBLANK(Values!E10),"",Values!$B$9)</f>
        <v>5</v>
      </c>
      <c r="CL11" s="1" t="str">
        <f aca="false">IF(ISBLANK(Values!E10),"","CM")</f>
        <v>CM</v>
      </c>
      <c r="CP11" s="36" t="str">
        <f aca="false">IF(ISBLANK(Values!E10),"",Values!$B$7)</f>
        <v>30</v>
      </c>
      <c r="CQ11" s="36" t="str">
        <f aca="false">IF(ISBLANK(Values!E10),"",Values!$B$8)</f>
        <v>22</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Dinamarca</v>
      </c>
      <c r="CZ11" s="1" t="str">
        <f aca="false">IF(ISBLANK(Values!E10),"","No")</f>
        <v>No</v>
      </c>
      <c r="DA11" s="1" t="str">
        <f aca="false">IF(ISBLANK(Values!E10),"","No")</f>
        <v>No</v>
      </c>
      <c r="DO11" s="27" t="str">
        <f aca="false">IF(ISBLANK(Values!E10),"","Parts")</f>
        <v>Parts</v>
      </c>
      <c r="DP11" s="27"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S11" s="31"/>
      <c r="DY11" s="31"/>
      <c r="DZ11" s="31"/>
      <c r="EA11" s="31"/>
      <c r="EB11" s="31"/>
      <c r="EC11" s="31"/>
      <c r="EI11" s="1"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 aca="false">IF(ISBLANK(Values!E10),"","Amazon Tellus UPS")</f>
        <v>Amazon Tellus UPS</v>
      </c>
      <c r="EV11" s="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44.95</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28.35" hidden="false" customHeight="false" outlineLevel="0" collapsed="false">
      <c r="A12" s="27" t="str">
        <f aca="false">IF(ISBLANK(Values!E11),"",IF(Values!$B$37="EU","computercomponent","computer"))</f>
        <v>computercomponent</v>
      </c>
      <c r="B12" s="37" t="str">
        <f aca="false">IF(ISBLANK(Values!E11),"",Values!F11)</f>
        <v>Lenovo T530 Regular - BG</v>
      </c>
      <c r="C12" s="32" t="str">
        <f aca="false">IF(ISBLANK(Values!E11),"","TellusRem")</f>
        <v>TellusRem</v>
      </c>
      <c r="D12" s="30" t="n">
        <f aca="false">IF(ISBLANK(Values!E11),"",Values!E11)</f>
        <v>5714401431084</v>
      </c>
      <c r="E12" s="31" t="str">
        <f aca="false">IF(ISBLANK(Values!E11),"","EAN")</f>
        <v>EAN</v>
      </c>
      <c r="F12" s="28" t="str">
        <f aca="false">IF(ISBLANK(Values!E11),"",IF(Values!J11,Values!H11 &amp;" "&amp;  Values!$B$1 &amp; " " &amp;Values!$B$3,Values!G11 &amp;" "&amp;  Values!$B$2 &amp; " " &amp;Values!$B$3))</f>
        <v>Bulgarian Teclado original sin retroiluminación para Lenovo Thinkpad T430 T430i T430s T430si T430U T530 T530i T530S W530 X13X X230 X230i X230it X230T</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f>
        <v>Lenovo T530 Regular - BG</v>
      </c>
      <c r="K12" s="28" t="n">
        <f aca="false">IF(ISBLANK(Values!E11),"",IF(Values!J11, Values!$B$4, Values!$B$5))</f>
        <v>44.95</v>
      </c>
      <c r="L12" s="39" t="n">
        <f aca="false">IF(ISBLANK(Values!E11),"",Values!$B$18)</f>
        <v>5</v>
      </c>
      <c r="M12" s="28" t="str">
        <f aca="false">IF(ISBLANK(Values!E11),"",Values!$M11)</f>
        <v>https://download.lenovo.com/Images/Parts/01AX371/01AX371_A.jpg</v>
      </c>
      <c r="N12" s="28" t="str">
        <f aca="false">IF(ISBLANK(Values!F11),"",Values!$N11)</f>
        <v>https://download.lenovo.com/Images/Parts/01AX371/01AX371_B.jpg</v>
      </c>
      <c r="O12" s="1" t="str">
        <f aca="false">IF(ISBLANK(Values!F11),"",Values!$O11)</f>
        <v>https://download.lenovo.com/Images/Parts/01AX371/01AX371_details.jpg</v>
      </c>
      <c r="W12" s="32" t="str">
        <f aca="false">IF(ISBLANK(Values!E11),"","Child")</f>
        <v>Child</v>
      </c>
      <c r="X12" s="32" t="str">
        <f aca="false">IF(ISBLANK(Values!E11),"",Values!$B$13)</f>
        <v>Lenovo T530 Parent</v>
      </c>
      <c r="Y12" s="38" t="str">
        <f aca="false">IF(ISBLANK(Values!E11),"","Size-Color")</f>
        <v>Size-Color</v>
      </c>
      <c r="Z12" s="32" t="str">
        <f aca="false">IF(ISBLANK(Values!E11),"","variation")</f>
        <v>variation</v>
      </c>
      <c r="AA12" s="36" t="str">
        <f aca="false">IF(ISBLANK(Values!E11),"",Values!$B$20)</f>
        <v>Update</v>
      </c>
      <c r="AB12" s="36" t="str">
        <f aca="false">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0" t="str">
        <f aca="false">IF(ISBLANK(Values!E11),"",IF(Values!I11,Values!$B$23,Values!$B$33))</f>
        <v>👉MAS DE 10.000 CLIENTES SATISFECHOS EN TODO EL MUNDO: Teclado restaurado en Europa </v>
      </c>
      <c r="AJ12" s="41" t="str">
        <f aca="false">IF(ISBLANK(Values!E11),"","👉 "&amp;Values!H11&amp; " "&amp;Values!$B$24 &amp;" "&amp;Values!$B$3)</f>
        <v>👉 búlgaro Compatible con Lenovo T430 T430i T430s T430si T430U T530 T530i T530S W530 X13X X230 X230i X230it X230T</v>
      </c>
      <c r="AK12" s="1" t="str">
        <f aca="false">IF(ISBLANK(Values!E11),"",Values!$B$25)</f>
        <v>COMUNICACIÓN Y SOPORTE TÉCNICO: rápido y fluido 24h</v>
      </c>
      <c r="AL12" s="1" t="str">
        <f aca="false">IF(ISBLANK(Values!E11),"",Values!$B$26)</f>
        <v>GARANTÍA DE 6 MESES INCLUIDA: relajese , está cubierto </v>
      </c>
      <c r="AM12" s="1" t="str">
        <f aca="false">IF(ISBLANK(Values!E11),"",Values!$B$27)</f>
        <v>♻️Be green! ♻️ ¡Con este teclado, ahorra hasta un 80% de CO2!</v>
      </c>
      <c r="AT12" s="1" t="str">
        <f aca="false">IF(ISBLANK(Values!E11),"",IF(Values!J11,"Backlit", "Non-Backlit"))</f>
        <v>Non-Backlit</v>
      </c>
      <c r="AV12" s="28" t="str">
        <f aca="false">IF(ISBLANK(Values!E11),"",Values!H11)</f>
        <v>búlgaro</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30</v>
      </c>
      <c r="CJ12" s="1" t="str">
        <f aca="false">IF(ISBLANK(Values!E11),"",Values!$B$8)</f>
        <v>22</v>
      </c>
      <c r="CK12" s="1" t="str">
        <f aca="false">IF(ISBLANK(Values!E11),"",Values!$B$9)</f>
        <v>5</v>
      </c>
      <c r="CL12" s="1" t="str">
        <f aca="false">IF(ISBLANK(Values!E11),"","CM")</f>
        <v>CM</v>
      </c>
      <c r="CP12" s="36" t="str">
        <f aca="false">IF(ISBLANK(Values!E11),"",Values!$B$7)</f>
        <v>30</v>
      </c>
      <c r="CQ12" s="36" t="str">
        <f aca="false">IF(ISBLANK(Values!E11),"",Values!$B$8)</f>
        <v>22</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Dinamarca</v>
      </c>
      <c r="CZ12" s="1" t="str">
        <f aca="false">IF(ISBLANK(Values!E11),"","No")</f>
        <v>No</v>
      </c>
      <c r="DA12" s="1" t="str">
        <f aca="false">IF(ISBLANK(Values!E11),"","No")</f>
        <v>No</v>
      </c>
      <c r="DO12" s="27" t="str">
        <f aca="false">IF(ISBLANK(Values!E11),"","Parts")</f>
        <v>Parts</v>
      </c>
      <c r="DP12" s="27" t="str">
        <f aca="false">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S12" s="31"/>
      <c r="DY12" s="31"/>
      <c r="DZ12" s="31"/>
      <c r="EA12" s="31"/>
      <c r="EB12" s="31"/>
      <c r="EC12" s="31"/>
      <c r="EI12" s="1" t="str">
        <f aca="false">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 aca="false">IF(ISBLANK(Values!E11),"","Amazon Tellus UPS")</f>
        <v>Amazon Tellus UPS</v>
      </c>
      <c r="EV12" s="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44.95</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28.35" hidden="false" customHeight="false" outlineLevel="0" collapsed="false">
      <c r="A13" s="27" t="str">
        <f aca="false">IF(ISBLANK(Values!E12),"",IF(Values!$B$37="EU","computercomponent","computer"))</f>
        <v>computercomponent</v>
      </c>
      <c r="B13" s="37" t="str">
        <f aca="false">IF(ISBLANK(Values!E12),"",Values!F12)</f>
        <v>Lenovo T530 Regular - CZ</v>
      </c>
      <c r="C13" s="32" t="str">
        <f aca="false">IF(ISBLANK(Values!E12),"","TellusRem")</f>
        <v>TellusRem</v>
      </c>
      <c r="D13" s="30" t="n">
        <f aca="false">IF(ISBLANK(Values!E12),"",Values!E12)</f>
        <v>5714401431091</v>
      </c>
      <c r="E13" s="31" t="str">
        <f aca="false">IF(ISBLANK(Values!E12),"","EAN")</f>
        <v>EAN</v>
      </c>
      <c r="F13" s="28" t="str">
        <f aca="false">IF(ISBLANK(Values!E12),"",IF(Values!J12,Values!H12 &amp;" "&amp;  Values!$B$1 &amp; " " &amp;Values!$B$3,Values!G12 &amp;" "&amp;  Values!$B$2 &amp; " " &amp;Values!$B$3))</f>
        <v>Czech Teclado original sin retroiluminación para Lenovo Thinkpad T430 T430i T430s T430si T430U T530 T530i T530S W530 X13X X230 X230i X230it X230T</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f>
        <v>Lenovo T530 Regular - CZ</v>
      </c>
      <c r="K13" s="28" t="n">
        <f aca="false">IF(ISBLANK(Values!E12),"",IF(Values!J12, Values!$B$4, Values!$B$5))</f>
        <v>44.95</v>
      </c>
      <c r="L13" s="39" t="n">
        <f aca="false">IF(ISBLANK(Values!E12),"",Values!$B$18)</f>
        <v>5</v>
      </c>
      <c r="M13" s="28" t="str">
        <f aca="false">IF(ISBLANK(Values!E12),"",Values!$M12)</f>
        <v>https://download.lenovo.com/Images/Parts/01AX454/01AX454_A.jpg</v>
      </c>
      <c r="N13" s="28" t="str">
        <f aca="false">IF(ISBLANK(Values!F12),"",Values!$N12)</f>
        <v>https://download.lenovo.com/Images/Parts/01AX454/01AX454_B.jpg</v>
      </c>
      <c r="O13" s="1" t="str">
        <f aca="false">IF(ISBLANK(Values!F12),"",Values!$O12)</f>
        <v>https://download.lenovo.com/Images/Parts/01AX454/01AX454_details.jpg</v>
      </c>
      <c r="W13" s="32" t="str">
        <f aca="false">IF(ISBLANK(Values!E12),"","Child")</f>
        <v>Child</v>
      </c>
      <c r="X13" s="32" t="str">
        <f aca="false">IF(ISBLANK(Values!E12),"",Values!$B$13)</f>
        <v>Lenovo T530 Parent</v>
      </c>
      <c r="Y13" s="38" t="str">
        <f aca="false">IF(ISBLANK(Values!E12),"","Size-Color")</f>
        <v>Size-Color</v>
      </c>
      <c r="Z13" s="32" t="str">
        <f aca="false">IF(ISBLANK(Values!E12),"","variation")</f>
        <v>variation</v>
      </c>
      <c r="AA13" s="36" t="str">
        <f aca="false">IF(ISBLANK(Values!E12),"",Values!$B$20)</f>
        <v>Update</v>
      </c>
      <c r="AB13" s="36" t="str">
        <f aca="false">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0" t="str">
        <f aca="false">IF(ISBLANK(Values!E12),"",IF(Values!I12,Values!$B$23,Values!$B$33))</f>
        <v>👉MAS DE 10.000 CLIENTES SATISFECHOS EN TODO EL MUNDO: Teclado restaurado en Europa </v>
      </c>
      <c r="AJ13" s="41" t="str">
        <f aca="false">IF(ISBLANK(Values!E12),"","👉 "&amp;Values!H12&amp; " "&amp;Values!$B$24 &amp;" "&amp;Values!$B$3)</f>
        <v>👉 checo Compatible con Lenovo T430 T430i T430s T430si T430U T530 T530i T530S W530 X13X X230 X230i X230it X230T</v>
      </c>
      <c r="AK13" s="1" t="str">
        <f aca="false">IF(ISBLANK(Values!E12),"",Values!$B$25)</f>
        <v>COMUNICACIÓN Y SOPORTE TÉCNICO: rápido y fluido 24h</v>
      </c>
      <c r="AL13" s="1" t="str">
        <f aca="false">IF(ISBLANK(Values!E12),"",Values!$B$26)</f>
        <v>GARANTÍA DE 6 MESES INCLUIDA: relajese , está cubierto </v>
      </c>
      <c r="AM13" s="1" t="str">
        <f aca="false">IF(ISBLANK(Values!E12),"",Values!$B$27)</f>
        <v>♻️Be green! ♻️ ¡Con este teclado, ahorra hasta un 80% de CO2!</v>
      </c>
      <c r="AT13" s="1" t="str">
        <f aca="false">IF(ISBLANK(Values!E12),"",IF(Values!J12,"Backlit", "Non-Backlit"))</f>
        <v>Non-Backlit</v>
      </c>
      <c r="AV13" s="28" t="str">
        <f aca="false">IF(ISBLANK(Values!E12),"",Values!H12)</f>
        <v>checo</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30</v>
      </c>
      <c r="CJ13" s="1" t="str">
        <f aca="false">IF(ISBLANK(Values!E12),"",Values!$B$8)</f>
        <v>22</v>
      </c>
      <c r="CK13" s="1" t="str">
        <f aca="false">IF(ISBLANK(Values!E12),"",Values!$B$9)</f>
        <v>5</v>
      </c>
      <c r="CL13" s="1" t="str">
        <f aca="false">IF(ISBLANK(Values!E12),"","CM")</f>
        <v>CM</v>
      </c>
      <c r="CP13" s="36" t="str">
        <f aca="false">IF(ISBLANK(Values!E12),"",Values!$B$7)</f>
        <v>30</v>
      </c>
      <c r="CQ13" s="36" t="str">
        <f aca="false">IF(ISBLANK(Values!E12),"",Values!$B$8)</f>
        <v>22</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Dinamarca</v>
      </c>
      <c r="CZ13" s="1" t="str">
        <f aca="false">IF(ISBLANK(Values!E12),"","No")</f>
        <v>No</v>
      </c>
      <c r="DA13" s="1" t="str">
        <f aca="false">IF(ISBLANK(Values!E12),"","No")</f>
        <v>No</v>
      </c>
      <c r="DO13" s="27" t="str">
        <f aca="false">IF(ISBLANK(Values!E12),"","Parts")</f>
        <v>Parts</v>
      </c>
      <c r="DP13" s="27" t="str">
        <f aca="false">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s="31"/>
      <c r="DZ13" s="31"/>
      <c r="EA13" s="31"/>
      <c r="EB13" s="31"/>
      <c r="EC13" s="31"/>
      <c r="EI13" s="1" t="str">
        <f aca="false">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 aca="false">IF(ISBLANK(Values!E12),"","Amazon Tellus UPS")</f>
        <v>Amazon Tellus UPS</v>
      </c>
      <c r="EV13" s="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44.95</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28.35" hidden="false" customHeight="false" outlineLevel="0" collapsed="false">
      <c r="A14" s="27" t="str">
        <f aca="false">IF(ISBLANK(Values!E13),"",IF(Values!$B$37="EU","computercomponent","computer"))</f>
        <v>computercomponent</v>
      </c>
      <c r="B14" s="37" t="str">
        <f aca="false">IF(ISBLANK(Values!E13),"",Values!F13)</f>
        <v>Lenovo T530 Regular - DK</v>
      </c>
      <c r="C14" s="32" t="str">
        <f aca="false">IF(ISBLANK(Values!E13),"","TellusRem")</f>
        <v>TellusRem</v>
      </c>
      <c r="D14" s="30" t="n">
        <f aca="false">IF(ISBLANK(Values!E13),"",Values!E13)</f>
        <v>5714401431107</v>
      </c>
      <c r="E14" s="31" t="str">
        <f aca="false">IF(ISBLANK(Values!E13),"","EAN")</f>
        <v>EAN</v>
      </c>
      <c r="F14" s="28" t="str">
        <f aca="false">IF(ISBLANK(Values!E13),"",IF(Values!J13,Values!H13 &amp;" "&amp;  Values!$B$1 &amp; " " &amp;Values!$B$3,Values!G13 &amp;" "&amp;  Values!$B$2 &amp; " " &amp;Values!$B$3))</f>
        <v>Danish Teclado original sin retroiluminación para Lenovo Thinkpad T430 T430i T430s T430si T430U T530 T530i T530S W530 X13X X230 X230i X230it X230T</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f>
        <v>Lenovo T530 Regular - DK</v>
      </c>
      <c r="K14" s="28" t="n">
        <f aca="false">IF(ISBLANK(Values!E13),"",IF(Values!J13, Values!$B$4, Values!$B$5))</f>
        <v>44.95</v>
      </c>
      <c r="L14" s="39" t="n">
        <f aca="false">IF(ISBLANK(Values!E13),"",Values!$B$18)</f>
        <v>5</v>
      </c>
      <c r="M14" s="28" t="str">
        <f aca="false">IF(ISBLANK(Values!E13),"",Values!$M13)</f>
        <v>https://download.lenovo.com/Images/Parts/01AX455/01AX455_A.jpg</v>
      </c>
      <c r="N14" s="28" t="str">
        <f aca="false">IF(ISBLANK(Values!F13),"",Values!$N13)</f>
        <v>https://download.lenovo.com/Images/Parts/01AX455/01AX455_B.jpg</v>
      </c>
      <c r="O14" s="1" t="str">
        <f aca="false">IF(ISBLANK(Values!F13),"",Values!$O13)</f>
        <v>https://download.lenovo.com/Images/Parts/01AX455/01AX455_details.jpg</v>
      </c>
      <c r="W14" s="32" t="str">
        <f aca="false">IF(ISBLANK(Values!E13),"","Child")</f>
        <v>Child</v>
      </c>
      <c r="X14" s="32" t="str">
        <f aca="false">IF(ISBLANK(Values!E13),"",Values!$B$13)</f>
        <v>Lenovo T530 Parent</v>
      </c>
      <c r="Y14" s="38" t="str">
        <f aca="false">IF(ISBLANK(Values!E13),"","Size-Color")</f>
        <v>Size-Color</v>
      </c>
      <c r="Z14" s="32" t="str">
        <f aca="false">IF(ISBLANK(Values!E13),"","variation")</f>
        <v>variation</v>
      </c>
      <c r="AA14" s="36" t="str">
        <f aca="false">IF(ISBLANK(Values!E13),"",Values!$B$20)</f>
        <v>Update</v>
      </c>
      <c r="AB14" s="36" t="str">
        <f aca="false">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0" t="str">
        <f aca="false">IF(ISBLANK(Values!E13),"",IF(Values!I13,Values!$B$23,Values!$B$33))</f>
        <v>👉MAS DE 10.000 CLIENTES SATISFECHOS EN TODO EL MUNDO: Teclado restaurado en Europa </v>
      </c>
      <c r="AJ14" s="41" t="str">
        <f aca="false">IF(ISBLANK(Values!E13),"","👉 "&amp;Values!H13&amp; " "&amp;Values!$B$24 &amp;" "&amp;Values!$B$3)</f>
        <v>👉 danés Compatible con Lenovo T430 T430i T430s T430si T430U T530 T530i T530S W530 X13X X230 X230i X230it X230T</v>
      </c>
      <c r="AK14" s="1" t="str">
        <f aca="false">IF(ISBLANK(Values!E13),"",Values!$B$25)</f>
        <v>COMUNICACIÓN Y SOPORTE TÉCNICO: rápido y fluido 24h</v>
      </c>
      <c r="AL14" s="1" t="str">
        <f aca="false">IF(ISBLANK(Values!E13),"",Values!$B$26)</f>
        <v>GARANTÍA DE 6 MESES INCLUIDA: relajese , está cubierto </v>
      </c>
      <c r="AM14" s="1" t="str">
        <f aca="false">IF(ISBLANK(Values!E13),"",Values!$B$27)</f>
        <v>♻️Be green! ♻️ ¡Con este teclado, ahorra hasta un 80% de CO2!</v>
      </c>
      <c r="AT14" s="1" t="str">
        <f aca="false">IF(ISBLANK(Values!E13),"",IF(Values!J13,"Backlit", "Non-Backlit"))</f>
        <v>Non-Backlit</v>
      </c>
      <c r="AV14" s="28" t="str">
        <f aca="false">IF(ISBLANK(Values!E13),"",Values!H13)</f>
        <v>danés</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30</v>
      </c>
      <c r="CJ14" s="1" t="str">
        <f aca="false">IF(ISBLANK(Values!E13),"",Values!$B$8)</f>
        <v>22</v>
      </c>
      <c r="CK14" s="1" t="str">
        <f aca="false">IF(ISBLANK(Values!E13),"",Values!$B$9)</f>
        <v>5</v>
      </c>
      <c r="CL14" s="1" t="str">
        <f aca="false">IF(ISBLANK(Values!E13),"","CM")</f>
        <v>CM</v>
      </c>
      <c r="CP14" s="36" t="str">
        <f aca="false">IF(ISBLANK(Values!E13),"",Values!$B$7)</f>
        <v>30</v>
      </c>
      <c r="CQ14" s="36" t="str">
        <f aca="false">IF(ISBLANK(Values!E13),"",Values!$B$8)</f>
        <v>22</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Dinamarca</v>
      </c>
      <c r="CZ14" s="1" t="str">
        <f aca="false">IF(ISBLANK(Values!E13),"","No")</f>
        <v>No</v>
      </c>
      <c r="DA14" s="1" t="str">
        <f aca="false">IF(ISBLANK(Values!E13),"","No")</f>
        <v>No</v>
      </c>
      <c r="DO14" s="27" t="str">
        <f aca="false">IF(ISBLANK(Values!E13),"","Parts")</f>
        <v>Parts</v>
      </c>
      <c r="DP14" s="27" t="str">
        <f aca="false">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s="31"/>
      <c r="DZ14" s="31"/>
      <c r="EA14" s="31"/>
      <c r="EB14" s="31"/>
      <c r="EC14" s="31"/>
      <c r="EI14" s="1" t="str">
        <f aca="false">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 aca="false">IF(ISBLANK(Values!E13),"","Amazon Tellus UPS")</f>
        <v>Amazon Tellus UPS</v>
      </c>
      <c r="EV14" s="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44.95</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28.35" hidden="false" customHeight="false" outlineLevel="0" collapsed="false">
      <c r="A15" s="27" t="str">
        <f aca="false">IF(ISBLANK(Values!E14),"",IF(Values!$B$37="EU","computercomponent","computer"))</f>
        <v>computercomponent</v>
      </c>
      <c r="B15" s="37" t="str">
        <f aca="false">IF(ISBLANK(Values!E14),"",Values!F14)</f>
        <v>Lenovo T530 Regular - HU</v>
      </c>
      <c r="C15" s="32" t="str">
        <f aca="false">IF(ISBLANK(Values!E14),"","TellusRem")</f>
        <v>TellusRem</v>
      </c>
      <c r="D15" s="30" t="n">
        <f aca="false">IF(ISBLANK(Values!E14),"",Values!E14)</f>
        <v>5714401431114</v>
      </c>
      <c r="E15" s="31" t="str">
        <f aca="false">IF(ISBLANK(Values!E14),"","EAN")</f>
        <v>EAN</v>
      </c>
      <c r="F15" s="28" t="str">
        <f aca="false">IF(ISBLANK(Values!E14),"",IF(Values!J14,Values!H14 &amp;" "&amp;  Values!$B$1 &amp; " " &amp;Values!$B$3,Values!G14 &amp;" "&amp;  Values!$B$2 &amp; " " &amp;Values!$B$3))</f>
        <v>Hungarian Teclado original sin retroiluminación para Lenovo Thinkpad T430 T430i T430s T430si T430U T530 T530i T530S W530 X13X X230 X230i X230it X230T</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f>
        <v>Lenovo T530 Regular - HU</v>
      </c>
      <c r="K15" s="28" t="n">
        <f aca="false">IF(ISBLANK(Values!E14),"",IF(Values!J14, Values!$B$4, Values!$B$5))</f>
        <v>44.95</v>
      </c>
      <c r="L15" s="39" t="n">
        <f aca="false">IF(ISBLANK(Values!E14),"",Values!$B$18)</f>
        <v>5</v>
      </c>
      <c r="M15" s="28" t="str">
        <f aca="false">IF(ISBLANK(Values!E14),"",Values!$M14)</f>
        <v>https://download.lenovo.com/Images/Parts/01AX379/01AX379_A.jpg</v>
      </c>
      <c r="N15" s="28" t="str">
        <f aca="false">IF(ISBLANK(Values!F14),"",Values!$N14)</f>
        <v>https://download.lenovo.com/Images/Parts/01AX379/01AX379_B.jpg</v>
      </c>
      <c r="O15" s="1" t="str">
        <f aca="false">IF(ISBLANK(Values!F14),"",Values!$O14)</f>
        <v>https://download.lenovo.com/Images/Parts/01AX379/01AX379_details.jpg</v>
      </c>
      <c r="W15" s="32" t="str">
        <f aca="false">IF(ISBLANK(Values!E14),"","Child")</f>
        <v>Child</v>
      </c>
      <c r="X15" s="32" t="str">
        <f aca="false">IF(ISBLANK(Values!E14),"",Values!$B$13)</f>
        <v>Lenovo T530 Parent</v>
      </c>
      <c r="Y15" s="38" t="str">
        <f aca="false">IF(ISBLANK(Values!E14),"","Size-Color")</f>
        <v>Size-Color</v>
      </c>
      <c r="Z15" s="32" t="str">
        <f aca="false">IF(ISBLANK(Values!E14),"","variation")</f>
        <v>variation</v>
      </c>
      <c r="AA15" s="36" t="str">
        <f aca="false">IF(ISBLANK(Values!E14),"",Values!$B$20)</f>
        <v>Update</v>
      </c>
      <c r="AB15" s="36" t="str">
        <f aca="false">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40" t="str">
        <f aca="false">IF(ISBLANK(Values!E14),"",IF(Values!I14,Values!$B$23,Values!$B$33))</f>
        <v>👉MAS DE 10.000 CLIENTES SATISFECHOS EN TODO EL MUNDO: Teclado restaurado en Europa </v>
      </c>
      <c r="AJ15" s="41" t="str">
        <f aca="false">IF(ISBLANK(Values!E14),"","👉 "&amp;Values!H14&amp; " "&amp;Values!$B$24 &amp;" "&amp;Values!$B$3)</f>
        <v>👉 húngaro Compatible con Lenovo T430 T430i T430s T430si T430U T530 T530i T530S W530 X13X X230 X230i X230it X230T</v>
      </c>
      <c r="AK15" s="1" t="str">
        <f aca="false">IF(ISBLANK(Values!E14),"",Values!$B$25)</f>
        <v>COMUNICACIÓN Y SOPORTE TÉCNICO: rápido y fluido 24h</v>
      </c>
      <c r="AL15" s="1" t="str">
        <f aca="false">IF(ISBLANK(Values!E14),"",Values!$B$26)</f>
        <v>GARANTÍA DE 6 MESES INCLUIDA: relajese , está cubierto </v>
      </c>
      <c r="AM15" s="1" t="str">
        <f aca="false">IF(ISBLANK(Values!E14),"",Values!$B$27)</f>
        <v>♻️Be green! ♻️ ¡Con este teclado, ahorra hasta un 80% de CO2!</v>
      </c>
      <c r="AT15" s="1" t="str">
        <f aca="false">IF(ISBLANK(Values!E14),"",IF(Values!J14,"Backlit", "Non-Backlit"))</f>
        <v>Non-Backlit</v>
      </c>
      <c r="AV15" s="28" t="str">
        <f aca="false">IF(ISBLANK(Values!E14),"",Values!H14)</f>
        <v>húngaro</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30</v>
      </c>
      <c r="CJ15" s="1" t="str">
        <f aca="false">IF(ISBLANK(Values!E14),"",Values!$B$8)</f>
        <v>22</v>
      </c>
      <c r="CK15" s="1" t="str">
        <f aca="false">IF(ISBLANK(Values!E14),"",Values!$B$9)</f>
        <v>5</v>
      </c>
      <c r="CL15" s="1" t="str">
        <f aca="false">IF(ISBLANK(Values!E14),"","CM")</f>
        <v>CM</v>
      </c>
      <c r="CP15" s="36" t="str">
        <f aca="false">IF(ISBLANK(Values!E14),"",Values!$B$7)</f>
        <v>30</v>
      </c>
      <c r="CQ15" s="36" t="str">
        <f aca="false">IF(ISBLANK(Values!E14),"",Values!$B$8)</f>
        <v>22</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Dinamarca</v>
      </c>
      <c r="CZ15" s="1" t="str">
        <f aca="false">IF(ISBLANK(Values!E14),"","No")</f>
        <v>No</v>
      </c>
      <c r="DA15" s="1" t="str">
        <f aca="false">IF(ISBLANK(Values!E14),"","No")</f>
        <v>No</v>
      </c>
      <c r="DO15" s="27" t="str">
        <f aca="false">IF(ISBLANK(Values!E14),"","Parts")</f>
        <v>Parts</v>
      </c>
      <c r="DP15" s="27" t="str">
        <f aca="false">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S15" s="31"/>
      <c r="DY15" s="31"/>
      <c r="DZ15" s="31"/>
      <c r="EA15" s="31"/>
      <c r="EB15" s="31"/>
      <c r="EC15" s="31"/>
      <c r="EI15" s="1" t="str">
        <f aca="false">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 aca="false">IF(ISBLANK(Values!E14),"","Amazon Tellus UPS")</f>
        <v>Amazon Tellus UPS</v>
      </c>
      <c r="EV15" s="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44.95</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28.35" hidden="false" customHeight="false" outlineLevel="0" collapsed="false">
      <c r="A16" s="27" t="str">
        <f aca="false">IF(ISBLANK(Values!E15),"",IF(Values!$B$37="EU","computercomponent","computer"))</f>
        <v>computercomponent</v>
      </c>
      <c r="B16" s="37" t="str">
        <f aca="false">IF(ISBLANK(Values!E15),"",Values!F15)</f>
        <v>Lenovo T530 Regular - NL</v>
      </c>
      <c r="C16" s="32" t="str">
        <f aca="false">IF(ISBLANK(Values!E15),"","TellusRem")</f>
        <v>TellusRem</v>
      </c>
      <c r="D16" s="30" t="n">
        <f aca="false">IF(ISBLANK(Values!E15),"",Values!E15)</f>
        <v>5714401431121</v>
      </c>
      <c r="E16" s="31" t="str">
        <f aca="false">IF(ISBLANK(Values!E15),"","EAN")</f>
        <v>EAN</v>
      </c>
      <c r="F16" s="28" t="str">
        <f aca="false">IF(ISBLANK(Values!E15),"",IF(Values!J15,Values!H15 &amp;" "&amp;  Values!$B$1 &amp; " " &amp;Values!$B$3,Values!G15 &amp;" "&amp;  Values!$B$2 &amp; " " &amp;Values!$B$3))</f>
        <v>Dutch Teclado original sin retroiluminación para Lenovo Thinkpad T430 T430i T430s T430si T430U T530 T530i T530S W530 X13X X230 X230i X230it X230T</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f>
        <v>Lenovo T530 Regular - NL</v>
      </c>
      <c r="K16" s="28" t="n">
        <f aca="false">IF(ISBLANK(Values!E15),"",IF(Values!J15, Values!$B$4, Values!$B$5))</f>
        <v>44.95</v>
      </c>
      <c r="L16" s="39" t="n">
        <f aca="false">IF(ISBLANK(Values!E15),"",Values!$B$18)</f>
        <v>5</v>
      </c>
      <c r="M16" s="28" t="str">
        <f aca="false">IF(ISBLANK(Values!E15),"",Values!$M15)</f>
        <v>https://download.lenovo.com/Images/Parts/01AX465/01AX465_A.jpg</v>
      </c>
      <c r="N16" s="28" t="str">
        <f aca="false">IF(ISBLANK(Values!F15),"",Values!$N15)</f>
        <v>https://download.lenovo.com/Images/Parts/01AX465/01AX465_B.jpg</v>
      </c>
      <c r="O16" s="1" t="str">
        <f aca="false">IF(ISBLANK(Values!F15),"",Values!$O15)</f>
        <v>https://download.lenovo.com/Images/Parts/01AX465/01AX465_details.jpg</v>
      </c>
      <c r="W16" s="32" t="str">
        <f aca="false">IF(ISBLANK(Values!E15),"","Child")</f>
        <v>Child</v>
      </c>
      <c r="X16" s="32" t="str">
        <f aca="false">IF(ISBLANK(Values!E15),"",Values!$B$13)</f>
        <v>Lenovo T530 Parent</v>
      </c>
      <c r="Y16" s="38" t="str">
        <f aca="false">IF(ISBLANK(Values!E15),"","Size-Color")</f>
        <v>Size-Color</v>
      </c>
      <c r="Z16" s="32" t="str">
        <f aca="false">IF(ISBLANK(Values!E15),"","variation")</f>
        <v>variation</v>
      </c>
      <c r="AA16" s="36" t="str">
        <f aca="false">IF(ISBLANK(Values!E15),"",Values!$B$20)</f>
        <v>Update</v>
      </c>
      <c r="AB16" s="36" t="str">
        <f aca="false">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40" t="str">
        <f aca="false">IF(ISBLANK(Values!E15),"",IF(Values!I15,Values!$B$23,Values!$B$33))</f>
        <v>👉MAS DE 10.000 CLIENTES SATISFECHOS EN TODO EL MUNDO: Teclado restaurado en Europa </v>
      </c>
      <c r="AJ16" s="41" t="str">
        <f aca="false">IF(ISBLANK(Values!E15),"","👉 "&amp;Values!H15&amp; " "&amp;Values!$B$24 &amp;" "&amp;Values!$B$3)</f>
        <v>👉 holandés Compatible con Lenovo T430 T430i T430s T430si T430U T530 T530i T530S W530 X13X X230 X230i X230it X230T</v>
      </c>
      <c r="AK16" s="1" t="str">
        <f aca="false">IF(ISBLANK(Values!E15),"",Values!$B$25)</f>
        <v>COMUNICACIÓN Y SOPORTE TÉCNICO: rápido y fluido 24h</v>
      </c>
      <c r="AL16" s="1" t="str">
        <f aca="false">IF(ISBLANK(Values!E15),"",Values!$B$26)</f>
        <v>GARANTÍA DE 6 MESES INCLUIDA: relajese , está cubierto </v>
      </c>
      <c r="AM16" s="1" t="str">
        <f aca="false">IF(ISBLANK(Values!E15),"",Values!$B$27)</f>
        <v>♻️Be green! ♻️ ¡Con este teclado, ahorra hasta un 80% de CO2!</v>
      </c>
      <c r="AT16" s="1" t="str">
        <f aca="false">IF(ISBLANK(Values!E15),"",IF(Values!J15,"Backlit", "Non-Backlit"))</f>
        <v>Non-Backlit</v>
      </c>
      <c r="AV16" s="28" t="str">
        <f aca="false">IF(ISBLANK(Values!E15),"",Values!H15)</f>
        <v>holandés</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30</v>
      </c>
      <c r="CJ16" s="1" t="str">
        <f aca="false">IF(ISBLANK(Values!E15),"",Values!$B$8)</f>
        <v>22</v>
      </c>
      <c r="CK16" s="1" t="str">
        <f aca="false">IF(ISBLANK(Values!E15),"",Values!$B$9)</f>
        <v>5</v>
      </c>
      <c r="CL16" s="1" t="str">
        <f aca="false">IF(ISBLANK(Values!E15),"","CM")</f>
        <v>CM</v>
      </c>
      <c r="CP16" s="36" t="str">
        <f aca="false">IF(ISBLANK(Values!E15),"",Values!$B$7)</f>
        <v>30</v>
      </c>
      <c r="CQ16" s="36" t="str">
        <f aca="false">IF(ISBLANK(Values!E15),"",Values!$B$8)</f>
        <v>22</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Dinamarca</v>
      </c>
      <c r="CZ16" s="1" t="str">
        <f aca="false">IF(ISBLANK(Values!E15),"","No")</f>
        <v>No</v>
      </c>
      <c r="DA16" s="1" t="str">
        <f aca="false">IF(ISBLANK(Values!E15),"","No")</f>
        <v>No</v>
      </c>
      <c r="DO16" s="27" t="str">
        <f aca="false">IF(ISBLANK(Values!E15),"","Parts")</f>
        <v>Parts</v>
      </c>
      <c r="DP16" s="27" t="str">
        <f aca="false">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S16" s="31"/>
      <c r="DY16" s="31"/>
      <c r="DZ16" s="31"/>
      <c r="EA16" s="31"/>
      <c r="EB16" s="31"/>
      <c r="EC16" s="31"/>
      <c r="EI16" s="1" t="str">
        <f aca="false">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 aca="false">IF(ISBLANK(Values!E15),"","Amazon Tellus UPS")</f>
        <v>Amazon Tellus UPS</v>
      </c>
      <c r="EV16" s="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44.95</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28.35" hidden="false" customHeight="false" outlineLevel="0" collapsed="false">
      <c r="A17" s="27" t="str">
        <f aca="false">IF(ISBLANK(Values!E16),"",IF(Values!$B$37="EU","computercomponent","computer"))</f>
        <v>computercomponent</v>
      </c>
      <c r="B17" s="37" t="str">
        <f aca="false">IF(ISBLANK(Values!E16),"",Values!F16)</f>
        <v>Lenovo T530 Regular - NO</v>
      </c>
      <c r="C17" s="32" t="str">
        <f aca="false">IF(ISBLANK(Values!E16),"","TellusRem")</f>
        <v>TellusRem</v>
      </c>
      <c r="D17" s="30" t="n">
        <f aca="false">IF(ISBLANK(Values!E16),"",Values!E16)</f>
        <v>5714401431138</v>
      </c>
      <c r="E17" s="31" t="str">
        <f aca="false">IF(ISBLANK(Values!E16),"","EAN")</f>
        <v>EAN</v>
      </c>
      <c r="F17" s="28" t="str">
        <f aca="false">IF(ISBLANK(Values!E16),"",IF(Values!J16,Values!H16 &amp;" "&amp;  Values!$B$1 &amp; " " &amp;Values!$B$3,Values!G16 &amp;" "&amp;  Values!$B$2 &amp; " " &amp;Values!$B$3))</f>
        <v>Norwegian Teclado original sin retroiluminación para Lenovo Thinkpad T430 T430i T430s T430si T430U T530 T530i T530S W530 X13X X230 X230i X230it X230T</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f>
        <v>Lenovo T530 Regular - NO</v>
      </c>
      <c r="K17" s="28" t="n">
        <f aca="false">IF(ISBLANK(Values!E16),"",IF(Values!J16, Values!$B$4, Values!$B$5))</f>
        <v>44.95</v>
      </c>
      <c r="L17" s="39" t="n">
        <f aca="false">IF(ISBLANK(Values!E16),"",Values!$B$18)</f>
        <v>5</v>
      </c>
      <c r="M17" s="28" t="str">
        <f aca="false">IF(ISBLANK(Values!E16),"",Values!$M16)</f>
        <v>https://download.lenovo.com/Images/Parts/01AX425/01AX425_A.jpg</v>
      </c>
      <c r="N17" s="28" t="str">
        <f aca="false">IF(ISBLANK(Values!F16),"",Values!$N16)</f>
        <v>https://download.lenovo.com/Images/Parts/01AX425/01AX425_B.jpg</v>
      </c>
      <c r="O17" s="1" t="str">
        <f aca="false">IF(ISBLANK(Values!F16),"",Values!$O16)</f>
        <v>https://download.lenovo.com/Images/Parts/01AX425/01AX425_details.jpg</v>
      </c>
      <c r="W17" s="32" t="str">
        <f aca="false">IF(ISBLANK(Values!E16),"","Child")</f>
        <v>Child</v>
      </c>
      <c r="X17" s="32" t="str">
        <f aca="false">IF(ISBLANK(Values!E16),"",Values!$B$13)</f>
        <v>Lenovo T530 Parent</v>
      </c>
      <c r="Y17" s="38" t="str">
        <f aca="false">IF(ISBLANK(Values!E16),"","Size-Color")</f>
        <v>Size-Color</v>
      </c>
      <c r="Z17" s="32" t="str">
        <f aca="false">IF(ISBLANK(Values!E16),"","variation")</f>
        <v>variation</v>
      </c>
      <c r="AA17" s="36" t="str">
        <f aca="false">IF(ISBLANK(Values!E16),"",Values!$B$20)</f>
        <v>Update</v>
      </c>
      <c r="AB17" s="36" t="str">
        <f aca="false">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40" t="str">
        <f aca="false">IF(ISBLANK(Values!E16),"",IF(Values!I16,Values!$B$23,Values!$B$33))</f>
        <v>👉MAS DE 10.000 CLIENTES SATISFECHOS EN TODO EL MUNDO: Teclado restaurado en Europa </v>
      </c>
      <c r="AJ17" s="41" t="str">
        <f aca="false">IF(ISBLANK(Values!E16),"","👉 "&amp;Values!H16&amp; " "&amp;Values!$B$24 &amp;" "&amp;Values!$B$3)</f>
        <v>👉 noruego Compatible con Lenovo T430 T430i T430s T430si T430U T530 T530i T530S W530 X13X X230 X230i X230it X230T</v>
      </c>
      <c r="AK17" s="1" t="str">
        <f aca="false">IF(ISBLANK(Values!E16),"",Values!$B$25)</f>
        <v>COMUNICACIÓN Y SOPORTE TÉCNICO: rápido y fluido 24h</v>
      </c>
      <c r="AL17" s="1" t="str">
        <f aca="false">IF(ISBLANK(Values!E16),"",Values!$B$26)</f>
        <v>GARANTÍA DE 6 MESES INCLUIDA: relajese , está cubierto </v>
      </c>
      <c r="AM17" s="1" t="str">
        <f aca="false">IF(ISBLANK(Values!E16),"",Values!$B$27)</f>
        <v>♻️Be green! ♻️ ¡Con este teclado, ahorra hasta un 80% de CO2!</v>
      </c>
      <c r="AT17" s="1" t="str">
        <f aca="false">IF(ISBLANK(Values!E16),"",IF(Values!J16,"Backlit", "Non-Backlit"))</f>
        <v>Non-Backlit</v>
      </c>
      <c r="AV17" s="28" t="str">
        <f aca="false">IF(ISBLANK(Values!E16),"",Values!H16)</f>
        <v>noruego</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30</v>
      </c>
      <c r="CJ17" s="1" t="str">
        <f aca="false">IF(ISBLANK(Values!E16),"",Values!$B$8)</f>
        <v>22</v>
      </c>
      <c r="CK17" s="1" t="str">
        <f aca="false">IF(ISBLANK(Values!E16),"",Values!$B$9)</f>
        <v>5</v>
      </c>
      <c r="CL17" s="1" t="str">
        <f aca="false">IF(ISBLANK(Values!E16),"","CM")</f>
        <v>CM</v>
      </c>
      <c r="CP17" s="36" t="str">
        <f aca="false">IF(ISBLANK(Values!E16),"",Values!$B$7)</f>
        <v>30</v>
      </c>
      <c r="CQ17" s="36" t="str">
        <f aca="false">IF(ISBLANK(Values!E16),"",Values!$B$8)</f>
        <v>22</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Dinamarca</v>
      </c>
      <c r="CZ17" s="1" t="str">
        <f aca="false">IF(ISBLANK(Values!E16),"","No")</f>
        <v>No</v>
      </c>
      <c r="DA17" s="1" t="str">
        <f aca="false">IF(ISBLANK(Values!E16),"","No")</f>
        <v>No</v>
      </c>
      <c r="DO17" s="27" t="str">
        <f aca="false">IF(ISBLANK(Values!E16),"","Parts")</f>
        <v>Parts</v>
      </c>
      <c r="DP17" s="27" t="str">
        <f aca="false">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S17" s="31"/>
      <c r="DY17" s="31"/>
      <c r="DZ17" s="31"/>
      <c r="EA17" s="31"/>
      <c r="EB17" s="31"/>
      <c r="EC17" s="31"/>
      <c r="EI17" s="1" t="str">
        <f aca="false">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 aca="false">IF(ISBLANK(Values!E16),"","Amazon Tellus UPS")</f>
        <v>Amazon Tellus UPS</v>
      </c>
      <c r="EV17" s="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44.95</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28.35" hidden="false" customHeight="false" outlineLevel="0" collapsed="false">
      <c r="A18" s="27" t="str">
        <f aca="false">IF(ISBLANK(Values!E17),"",IF(Values!$B$37="EU","computercomponent","computer"))</f>
        <v>computercomponent</v>
      </c>
      <c r="B18" s="37" t="str">
        <f aca="false">IF(ISBLANK(Values!E17),"",Values!F17)</f>
        <v>Lenovo T530 Regular - PL</v>
      </c>
      <c r="C18" s="32" t="str">
        <f aca="false">IF(ISBLANK(Values!E17),"","TellusRem")</f>
        <v>TellusRem</v>
      </c>
      <c r="D18" s="30" t="n">
        <f aca="false">IF(ISBLANK(Values!E17),"",Values!E17)</f>
        <v>5714401431145</v>
      </c>
      <c r="E18" s="31" t="str">
        <f aca="false">IF(ISBLANK(Values!E17),"","EAN")</f>
        <v>EAN</v>
      </c>
      <c r="F18" s="28" t="str">
        <f aca="false">IF(ISBLANK(Values!E17),"",IF(Values!J17,Values!H17 &amp;" "&amp;  Values!$B$1 &amp; " " &amp;Values!$B$3,Values!G17 &amp;" "&amp;  Values!$B$2 &amp; " " &amp;Values!$B$3))</f>
        <v>Polish Teclado original sin retroiluminación para Lenovo Thinkpad T430 T430i T430s T430si T430U T530 T530i T530S W530 X13X X230 X230i X230it X230T</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f>
        <v>Lenovo T530 Regular - PL</v>
      </c>
      <c r="K18" s="28" t="n">
        <f aca="false">IF(ISBLANK(Values!E17),"",IF(Values!J17, Values!$B$4, Values!$B$5))</f>
        <v>44.95</v>
      </c>
      <c r="L18" s="39" t="n">
        <f aca="false">IF(ISBLANK(Values!E17),"",Values!$B$18)</f>
        <v>5</v>
      </c>
      <c r="M18" s="28" t="str">
        <f aca="false">IF(ISBLANK(Values!E17),"",Values!$M17)</f>
        <v/>
      </c>
      <c r="N18" s="28" t="str">
        <f aca="false">IF(ISBLANK(Values!F17),"",Values!$N17)</f>
        <v/>
      </c>
      <c r="O18" s="1" t="str">
        <f aca="false">IF(ISBLANK(Values!F17),"",Values!$O17)</f>
        <v/>
      </c>
      <c r="W18" s="32" t="str">
        <f aca="false">IF(ISBLANK(Values!E17),"","Child")</f>
        <v>Child</v>
      </c>
      <c r="X18" s="32" t="str">
        <f aca="false">IF(ISBLANK(Values!E17),"",Values!$B$13)</f>
        <v>Lenovo T530 Parent</v>
      </c>
      <c r="Y18" s="38" t="str">
        <f aca="false">IF(ISBLANK(Values!E17),"","Size-Color")</f>
        <v>Size-Color</v>
      </c>
      <c r="Z18" s="32" t="str">
        <f aca="false">IF(ISBLANK(Values!E17),"","variation")</f>
        <v>variation</v>
      </c>
      <c r="AA18" s="36" t="str">
        <f aca="false">IF(ISBLANK(Values!E17),"",Values!$B$20)</f>
        <v>Update</v>
      </c>
      <c r="AB18" s="36" t="str">
        <f aca="false">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40" t="str">
        <f aca="false">IF(ISBLANK(Values!E17),"",IF(Values!I17,Values!$B$23,Values!$B$33))</f>
        <v>👉MAS DE 10.000 CLIENTES SATISFECHOS EN TODO EL MUNDO: Teclado restaurado en Europa </v>
      </c>
      <c r="AJ18" s="41" t="str">
        <f aca="false">IF(ISBLANK(Values!E17),"","👉 "&amp;Values!H17&amp; " "&amp;Values!$B$24 &amp;" "&amp;Values!$B$3)</f>
        <v>👉 polaco Compatible con Lenovo T430 T430i T430s T430si T430U T530 T530i T530S W530 X13X X230 X230i X230it X230T</v>
      </c>
      <c r="AK18" s="1" t="str">
        <f aca="false">IF(ISBLANK(Values!E17),"",Values!$B$25)</f>
        <v>COMUNICACIÓN Y SOPORTE TÉCNICO: rápido y fluido 24h</v>
      </c>
      <c r="AL18" s="1" t="str">
        <f aca="false">IF(ISBLANK(Values!E17),"",Values!$B$26)</f>
        <v>GARANTÍA DE 6 MESES INCLUIDA: relajese , está cubierto </v>
      </c>
      <c r="AM18" s="1" t="str">
        <f aca="false">IF(ISBLANK(Values!E17),"",Values!$B$27)</f>
        <v>♻️Be green! ♻️ ¡Con este teclado, ahorra hasta un 80% de CO2!</v>
      </c>
      <c r="AT18" s="1" t="str">
        <f aca="false">IF(ISBLANK(Values!E17),"",IF(Values!J17,"Backlit", "Non-Backlit"))</f>
        <v>Non-Backlit</v>
      </c>
      <c r="AV18" s="28" t="str">
        <f aca="false">IF(ISBLANK(Values!E17),"",Values!H17)</f>
        <v>polaco</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30</v>
      </c>
      <c r="CJ18" s="1" t="str">
        <f aca="false">IF(ISBLANK(Values!E17),"",Values!$B$8)</f>
        <v>22</v>
      </c>
      <c r="CK18" s="1" t="str">
        <f aca="false">IF(ISBLANK(Values!E17),"",Values!$B$9)</f>
        <v>5</v>
      </c>
      <c r="CL18" s="1" t="str">
        <f aca="false">IF(ISBLANK(Values!E17),"","CM")</f>
        <v>CM</v>
      </c>
      <c r="CP18" s="36" t="str">
        <f aca="false">IF(ISBLANK(Values!E17),"",Values!$B$7)</f>
        <v>30</v>
      </c>
      <c r="CQ18" s="36" t="str">
        <f aca="false">IF(ISBLANK(Values!E17),"",Values!$B$8)</f>
        <v>22</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Dinamarca</v>
      </c>
      <c r="CZ18" s="1" t="str">
        <f aca="false">IF(ISBLANK(Values!E17),"","No")</f>
        <v>No</v>
      </c>
      <c r="DA18" s="1" t="str">
        <f aca="false">IF(ISBLANK(Values!E17),"","No")</f>
        <v>No</v>
      </c>
      <c r="DO18" s="27" t="str">
        <f aca="false">IF(ISBLANK(Values!E17),"","Parts")</f>
        <v>Parts</v>
      </c>
      <c r="DP18" s="27" t="str">
        <f aca="false">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S18" s="31"/>
      <c r="DY18" s="31"/>
      <c r="DZ18" s="31"/>
      <c r="EA18" s="31"/>
      <c r="EB18" s="31"/>
      <c r="EC18" s="31"/>
      <c r="EI18" s="1" t="str">
        <f aca="false">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 aca="false">IF(ISBLANK(Values!E17),"","Amazon Tellus UPS")</f>
        <v>Amazon Tellus UPS</v>
      </c>
      <c r="EV18" s="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44.95</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28.35" hidden="false" customHeight="false" outlineLevel="0" collapsed="false">
      <c r="A19" s="27" t="str">
        <f aca="false">IF(ISBLANK(Values!E18),"",IF(Values!$B$37="EU","computercomponent","computer"))</f>
        <v>computercomponent</v>
      </c>
      <c r="B19" s="37" t="str">
        <f aca="false">IF(ISBLANK(Values!E18),"",Values!F18)</f>
        <v>Lenovo T530 Regular - PT</v>
      </c>
      <c r="C19" s="32" t="str">
        <f aca="false">IF(ISBLANK(Values!E18),"","TellusRem")</f>
        <v>TellusRem</v>
      </c>
      <c r="D19" s="30" t="n">
        <f aca="false">IF(ISBLANK(Values!E18),"",Values!E18)</f>
        <v>5714401431152</v>
      </c>
      <c r="E19" s="31" t="str">
        <f aca="false">IF(ISBLANK(Values!E18),"","EAN")</f>
        <v>EAN</v>
      </c>
      <c r="F19" s="28" t="str">
        <f aca="false">IF(ISBLANK(Values!E18),"",IF(Values!J18,Values!H18 &amp;" "&amp;  Values!$B$1 &amp; " " &amp;Values!$B$3,Values!G18 &amp;" "&amp;  Values!$B$2 &amp; " " &amp;Values!$B$3))</f>
        <v>Portuguese Teclado original sin retroiluminación para Lenovo Thinkpad T430 T430i T430s T430si T430U T530 T530i T530S W530 X13X X230 X230i X230it X230T</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f>
        <v>Lenovo T530 Regular - PT</v>
      </c>
      <c r="K19" s="28" t="n">
        <f aca="false">IF(ISBLANK(Values!E18),"",IF(Values!J18, Values!$B$4, Values!$B$5))</f>
        <v>44.95</v>
      </c>
      <c r="L19" s="39" t="n">
        <f aca="false">IF(ISBLANK(Values!E18),"",Values!$B$18)</f>
        <v>5</v>
      </c>
      <c r="M19" s="28" t="str">
        <f aca="false">IF(ISBLANK(Values!E18),"",Values!$M18)</f>
        <v>https://download.lenovo.com/Images/Parts/01AX468/01AX468_A.jpg</v>
      </c>
      <c r="N19" s="28" t="str">
        <f aca="false">IF(ISBLANK(Values!F18),"",Values!$N18)</f>
        <v>https://download.lenovo.com/Images/Parts/01AX468/01AX468_B.jpg</v>
      </c>
      <c r="O19" s="1" t="str">
        <f aca="false">IF(ISBLANK(Values!F18),"",Values!$O18)</f>
        <v>https://download.lenovo.com/Images/Parts/01AX468/01AX468_details.jpg</v>
      </c>
      <c r="W19" s="32" t="str">
        <f aca="false">IF(ISBLANK(Values!E18),"","Child")</f>
        <v>Child</v>
      </c>
      <c r="X19" s="32" t="str">
        <f aca="false">IF(ISBLANK(Values!E18),"",Values!$B$13)</f>
        <v>Lenovo T530 Parent</v>
      </c>
      <c r="Y19" s="38" t="str">
        <f aca="false">IF(ISBLANK(Values!E18),"","Size-Color")</f>
        <v>Size-Color</v>
      </c>
      <c r="Z19" s="32" t="str">
        <f aca="false">IF(ISBLANK(Values!E18),"","variation")</f>
        <v>variation</v>
      </c>
      <c r="AA19" s="36" t="str">
        <f aca="false">IF(ISBLANK(Values!E18),"",Values!$B$20)</f>
        <v>Update</v>
      </c>
      <c r="AB19" s="36" t="str">
        <f aca="false">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40" t="str">
        <f aca="false">IF(ISBLANK(Values!E18),"",IF(Values!I18,Values!$B$23,Values!$B$33))</f>
        <v>👉MAS DE 10.000 CLIENTES SATISFECHOS EN TODO EL MUNDO: Teclado restaurado en Europa </v>
      </c>
      <c r="AJ19" s="41" t="str">
        <f aca="false">IF(ISBLANK(Values!E18),"","👉 "&amp;Values!H18&amp; " "&amp;Values!$B$24 &amp;" "&amp;Values!$B$3)</f>
        <v>👉 portugués Compatible con Lenovo T430 T430i T430s T430si T430U T530 T530i T530S W530 X13X X230 X230i X230it X230T</v>
      </c>
      <c r="AK19" s="1" t="str">
        <f aca="false">IF(ISBLANK(Values!E18),"",Values!$B$25)</f>
        <v>COMUNICACIÓN Y SOPORTE TÉCNICO: rápido y fluido 24h</v>
      </c>
      <c r="AL19" s="1" t="str">
        <f aca="false">IF(ISBLANK(Values!E18),"",Values!$B$26)</f>
        <v>GARANTÍA DE 6 MESES INCLUIDA: relajese , está cubierto </v>
      </c>
      <c r="AM19" s="1" t="str">
        <f aca="false">IF(ISBLANK(Values!E18),"",Values!$B$27)</f>
        <v>♻️Be green! ♻️ ¡Con este teclado, ahorra hasta un 80% de CO2!</v>
      </c>
      <c r="AT19" s="1" t="str">
        <f aca="false">IF(ISBLANK(Values!E18),"",IF(Values!J18,"Backlit", "Non-Backlit"))</f>
        <v>Non-Backlit</v>
      </c>
      <c r="AV19" s="28" t="str">
        <f aca="false">IF(ISBLANK(Values!E18),"",Values!H18)</f>
        <v>portugués</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30</v>
      </c>
      <c r="CJ19" s="1" t="str">
        <f aca="false">IF(ISBLANK(Values!E18),"",Values!$B$8)</f>
        <v>22</v>
      </c>
      <c r="CK19" s="1" t="str">
        <f aca="false">IF(ISBLANK(Values!E18),"",Values!$B$9)</f>
        <v>5</v>
      </c>
      <c r="CL19" s="1" t="str">
        <f aca="false">IF(ISBLANK(Values!E18),"","CM")</f>
        <v>CM</v>
      </c>
      <c r="CP19" s="36" t="str">
        <f aca="false">IF(ISBLANK(Values!E18),"",Values!$B$7)</f>
        <v>30</v>
      </c>
      <c r="CQ19" s="36" t="str">
        <f aca="false">IF(ISBLANK(Values!E18),"",Values!$B$8)</f>
        <v>22</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Dinamarca</v>
      </c>
      <c r="CZ19" s="1" t="str">
        <f aca="false">IF(ISBLANK(Values!E18),"","No")</f>
        <v>No</v>
      </c>
      <c r="DA19" s="1" t="str">
        <f aca="false">IF(ISBLANK(Values!E18),"","No")</f>
        <v>No</v>
      </c>
      <c r="DO19" s="27" t="str">
        <f aca="false">IF(ISBLANK(Values!E18),"","Parts")</f>
        <v>Parts</v>
      </c>
      <c r="DP19" s="27" t="str">
        <f aca="false">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S19" s="31"/>
      <c r="DY19" s="31"/>
      <c r="DZ19" s="31"/>
      <c r="EA19" s="31"/>
      <c r="EB19" s="31"/>
      <c r="EC19" s="31"/>
      <c r="EI19" s="1" t="str">
        <f aca="false">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 aca="false">IF(ISBLANK(Values!E18),"","Amazon Tellus UPS")</f>
        <v>Amazon Tellus UPS</v>
      </c>
      <c r="EV19" s="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44.95</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28.35" hidden="false" customHeight="false" outlineLevel="0" collapsed="false">
      <c r="A20" s="27" t="str">
        <f aca="false">IF(ISBLANK(Values!E19),"",IF(Values!$B$37="EU","computercomponent","computer"))</f>
        <v>computercomponent</v>
      </c>
      <c r="B20" s="37" t="str">
        <f aca="false">IF(ISBLANK(Values!E19),"",Values!F19)</f>
        <v>Lenovo T530 Regular - SE/FI</v>
      </c>
      <c r="C20" s="32" t="str">
        <f aca="false">IF(ISBLANK(Values!E19),"","TellusRem")</f>
        <v>TellusRem</v>
      </c>
      <c r="D20" s="30" t="n">
        <f aca="false">IF(ISBLANK(Values!E19),"",Values!E19)</f>
        <v>5714401431169</v>
      </c>
      <c r="E20" s="31" t="str">
        <f aca="false">IF(ISBLANK(Values!E19),"","EAN")</f>
        <v>EAN</v>
      </c>
      <c r="F20" s="28" t="str">
        <f aca="false">IF(ISBLANK(Values!E19),"",IF(Values!J19,Values!H19 &amp;" "&amp;  Values!$B$1 &amp; " " &amp;Values!$B$3,Values!G19 &amp;" "&amp;  Values!$B$2 &amp; " " &amp;Values!$B$3))</f>
        <v>Swedish – Finnish Teclado original sin retroiluminación para Lenovo Thinkpad T430 T430i T430s T430si T430U T530 T530i T530S W530 X13X X230 X230i X230it X230T</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f>
        <v>Lenovo T530 Regular - SE/FI</v>
      </c>
      <c r="K20" s="28" t="n">
        <f aca="false">IF(ISBLANK(Values!E19),"",IF(Values!J19, Values!$B$4, Values!$B$5))</f>
        <v>44.95</v>
      </c>
      <c r="L20" s="39" t="n">
        <f aca="false">IF(ISBLANK(Values!E19),"",Values!$B$18)</f>
        <v>5</v>
      </c>
      <c r="M20" s="28" t="str">
        <f aca="false">IF(ISBLANK(Values!E19),"",Values!$M19)</f>
        <v>https://download.lenovo.com/Images/Parts/01AX472/01AX472_A.jpg</v>
      </c>
      <c r="N20" s="28" t="str">
        <f aca="false">IF(ISBLANK(Values!F19),"",Values!$N19)</f>
        <v>https://download.lenovo.com/Images/Parts/01AX472/01AX472_B.jpg</v>
      </c>
      <c r="O20" s="1" t="str">
        <f aca="false">IF(ISBLANK(Values!F19),"",Values!$O19)</f>
        <v>https://download.lenovo.com/Images/Parts/01AX472/01AX472_details.jpg</v>
      </c>
      <c r="W20" s="32" t="str">
        <f aca="false">IF(ISBLANK(Values!E19),"","Child")</f>
        <v>Child</v>
      </c>
      <c r="X20" s="32" t="str">
        <f aca="false">IF(ISBLANK(Values!E19),"",Values!$B$13)</f>
        <v>Lenovo T530 Parent</v>
      </c>
      <c r="Y20" s="38" t="str">
        <f aca="false">IF(ISBLANK(Values!E19),"","Size-Color")</f>
        <v>Size-Color</v>
      </c>
      <c r="Z20" s="32" t="str">
        <f aca="false">IF(ISBLANK(Values!E19),"","variation")</f>
        <v>variation</v>
      </c>
      <c r="AA20" s="36" t="str">
        <f aca="false">IF(ISBLANK(Values!E19),"",Values!$B$20)</f>
        <v>Update</v>
      </c>
      <c r="AB20" s="36" t="str">
        <f aca="false">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40" t="str">
        <f aca="false">IF(ISBLANK(Values!E19),"",IF(Values!I19,Values!$B$23,Values!$B$33))</f>
        <v>👉MAS DE 10.000 CLIENTES SATISFECHOS EN TODO EL MUNDO: Teclado restaurado en Europa </v>
      </c>
      <c r="AJ20" s="41" t="str">
        <f aca="false">IF(ISBLANK(Values!E19),"","👉 "&amp;Values!H19&amp; " "&amp;Values!$B$24 &amp;" "&amp;Values!$B$3)</f>
        <v>👉 Sueco – Finlandes Compatible con Lenovo T430 T430i T430s T430si T430U T530 T530i T530S W530 X13X X230 X230i X230it X230T</v>
      </c>
      <c r="AK20" s="1" t="str">
        <f aca="false">IF(ISBLANK(Values!E19),"",Values!$B$25)</f>
        <v>COMUNICACIÓN Y SOPORTE TÉCNICO: rápido y fluido 24h</v>
      </c>
      <c r="AL20" s="1" t="str">
        <f aca="false">IF(ISBLANK(Values!E19),"",Values!$B$26)</f>
        <v>GARANTÍA DE 6 MESES INCLUIDA: relajese , está cubierto </v>
      </c>
      <c r="AM20" s="1" t="str">
        <f aca="false">IF(ISBLANK(Values!E19),"",Values!$B$27)</f>
        <v>♻️Be green! ♻️ ¡Con este teclado, ahorra hasta un 80% de CO2!</v>
      </c>
      <c r="AT20" s="1" t="str">
        <f aca="false">IF(ISBLANK(Values!E19),"",IF(Values!J19,"Backlit", "Non-Backlit"))</f>
        <v>Non-Backlit</v>
      </c>
      <c r="AV20" s="28" t="str">
        <f aca="false">IF(ISBLANK(Values!E19),"",Values!H19)</f>
        <v>Sueco – Finlandes</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30</v>
      </c>
      <c r="CJ20" s="1" t="str">
        <f aca="false">IF(ISBLANK(Values!E19),"",Values!$B$8)</f>
        <v>22</v>
      </c>
      <c r="CK20" s="1" t="str">
        <f aca="false">IF(ISBLANK(Values!E19),"",Values!$B$9)</f>
        <v>5</v>
      </c>
      <c r="CL20" s="1" t="str">
        <f aca="false">IF(ISBLANK(Values!E19),"","CM")</f>
        <v>CM</v>
      </c>
      <c r="CP20" s="36" t="str">
        <f aca="false">IF(ISBLANK(Values!E19),"",Values!$B$7)</f>
        <v>30</v>
      </c>
      <c r="CQ20" s="36" t="str">
        <f aca="false">IF(ISBLANK(Values!E19),"",Values!$B$8)</f>
        <v>22</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Dinamarca</v>
      </c>
      <c r="CZ20" s="1" t="str">
        <f aca="false">IF(ISBLANK(Values!E19),"","No")</f>
        <v>No</v>
      </c>
      <c r="DA20" s="1" t="str">
        <f aca="false">IF(ISBLANK(Values!E19),"","No")</f>
        <v>No</v>
      </c>
      <c r="DO20" s="27" t="str">
        <f aca="false">IF(ISBLANK(Values!E19),"","Parts")</f>
        <v>Parts</v>
      </c>
      <c r="DP20" s="27" t="str">
        <f aca="false">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S20" s="31"/>
      <c r="DY20" s="31"/>
      <c r="DZ20" s="31"/>
      <c r="EA20" s="31"/>
      <c r="EB20" s="31"/>
      <c r="EC20" s="31"/>
      <c r="EI20" s="1" t="str">
        <f aca="false">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 aca="false">IF(ISBLANK(Values!E19),"","Amazon Tellus UPS")</f>
        <v>Amazon Tellus UPS</v>
      </c>
      <c r="EV20" s="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44.95</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28.35" hidden="false" customHeight="false" outlineLevel="0" collapsed="false">
      <c r="A21" s="27" t="str">
        <f aca="false">IF(ISBLANK(Values!E20),"",IF(Values!$B$37="EU","computercomponent","computer"))</f>
        <v>computercomponent</v>
      </c>
      <c r="B21" s="37" t="str">
        <f aca="false">IF(ISBLANK(Values!E20),"",Values!F20)</f>
        <v>Lenovo T530 Regular - CH</v>
      </c>
      <c r="C21" s="32" t="str">
        <f aca="false">IF(ISBLANK(Values!E20),"","TellusRem")</f>
        <v>TellusRem</v>
      </c>
      <c r="D21" s="30" t="n">
        <f aca="false">IF(ISBLANK(Values!E20),"",Values!E20)</f>
        <v>5714401431176</v>
      </c>
      <c r="E21" s="31" t="str">
        <f aca="false">IF(ISBLANK(Values!E20),"","EAN")</f>
        <v>EAN</v>
      </c>
      <c r="F21" s="28" t="str">
        <f aca="false">IF(ISBLANK(Values!E20),"",IF(Values!J20,Values!H20 &amp;" "&amp;  Values!$B$1 &amp; " " &amp;Values!$B$3,Values!G20 &amp;" "&amp;  Values!$B$2 &amp; " " &amp;Values!$B$3))</f>
        <v>Swiss Teclado original sin retroiluminación para Lenovo Thinkpad T430 T430i T430s T430si T430U T530 T530i T530S W530 X13X X230 X230i X230it X230T</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f>
        <v>Lenovo T530 Regular - CH</v>
      </c>
      <c r="K21" s="28" t="n">
        <f aca="false">IF(ISBLANK(Values!E20),"",IF(Values!J20, Values!$B$4, Values!$B$5))</f>
        <v>44.95</v>
      </c>
      <c r="L21" s="39" t="n">
        <f aca="false">IF(ISBLANK(Values!E20),"",Values!$B$18)</f>
        <v>5</v>
      </c>
      <c r="M21" s="28" t="str">
        <f aca="false">IF(ISBLANK(Values!E20),"",Values!$M20)</f>
        <v>https://download.lenovo.com/Images/Parts/01AX473/01AX473_A.jpg</v>
      </c>
      <c r="N21" s="28" t="str">
        <f aca="false">IF(ISBLANK(Values!F20),"",Values!$N20)</f>
        <v>https://download.lenovo.com/Images/Parts/01AX473/01AX473_B.jpg</v>
      </c>
      <c r="O21" s="1" t="str">
        <f aca="false">IF(ISBLANK(Values!F20),"",Values!$O20)</f>
        <v>https://download.lenovo.com/Images/Parts/01AX473/01AX473_details.jpg</v>
      </c>
      <c r="W21" s="32" t="str">
        <f aca="false">IF(ISBLANK(Values!E20),"","Child")</f>
        <v>Child</v>
      </c>
      <c r="X21" s="32" t="str">
        <f aca="false">IF(ISBLANK(Values!E20),"",Values!$B$13)</f>
        <v>Lenovo T530 Parent</v>
      </c>
      <c r="Y21" s="38" t="str">
        <f aca="false">IF(ISBLANK(Values!E20),"","Size-Color")</f>
        <v>Size-Color</v>
      </c>
      <c r="Z21" s="32" t="str">
        <f aca="false">IF(ISBLANK(Values!E20),"","variation")</f>
        <v>variation</v>
      </c>
      <c r="AA21" s="36" t="str">
        <f aca="false">IF(ISBLANK(Values!E20),"",Values!$B$20)</f>
        <v>Update</v>
      </c>
      <c r="AB21" s="36" t="str">
        <f aca="false">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40" t="str">
        <f aca="false">IF(ISBLANK(Values!E20),"",IF(Values!I20,Values!$B$23,Values!$B$33))</f>
        <v>👉MAS DE 10.000 CLIENTES SATISFECHOS EN TODO EL MUNDO: Teclado restaurado en Europa </v>
      </c>
      <c r="AJ21" s="41" t="str">
        <f aca="false">IF(ISBLANK(Values!E20),"","👉 "&amp;Values!H20&amp; " "&amp;Values!$B$24 &amp;" "&amp;Values!$B$3)</f>
        <v>👉 suizo Compatible con Lenovo T430 T430i T430s T430si T430U T530 T530i T530S W530 X13X X230 X230i X230it X230T</v>
      </c>
      <c r="AK21" s="1" t="str">
        <f aca="false">IF(ISBLANK(Values!E20),"",Values!$B$25)</f>
        <v>COMUNICACIÓN Y SOPORTE TÉCNICO: rápido y fluido 24h</v>
      </c>
      <c r="AL21" s="1" t="str">
        <f aca="false">IF(ISBLANK(Values!E20),"",Values!$B$26)</f>
        <v>GARANTÍA DE 6 MESES INCLUIDA: relajese , está cubierto </v>
      </c>
      <c r="AM21" s="1" t="str">
        <f aca="false">IF(ISBLANK(Values!E20),"",Values!$B$27)</f>
        <v>♻️Be green! ♻️ ¡Con este teclado, ahorra hasta un 80% de CO2!</v>
      </c>
      <c r="AT21" s="1" t="str">
        <f aca="false">IF(ISBLANK(Values!E20),"",IF(Values!J20,"Backlit", "Non-Backlit"))</f>
        <v>Non-Backlit</v>
      </c>
      <c r="AV21" s="28" t="str">
        <f aca="false">IF(ISBLANK(Values!E20),"",Values!H20)</f>
        <v>suizo</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30</v>
      </c>
      <c r="CJ21" s="1" t="str">
        <f aca="false">IF(ISBLANK(Values!E20),"",Values!$B$8)</f>
        <v>22</v>
      </c>
      <c r="CK21" s="1" t="str">
        <f aca="false">IF(ISBLANK(Values!E20),"",Values!$B$9)</f>
        <v>5</v>
      </c>
      <c r="CL21" s="1" t="str">
        <f aca="false">IF(ISBLANK(Values!E20),"","CM")</f>
        <v>CM</v>
      </c>
      <c r="CP21" s="36" t="str">
        <f aca="false">IF(ISBLANK(Values!E20),"",Values!$B$7)</f>
        <v>30</v>
      </c>
      <c r="CQ21" s="36" t="str">
        <f aca="false">IF(ISBLANK(Values!E20),"",Values!$B$8)</f>
        <v>22</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Dinamarca</v>
      </c>
      <c r="CZ21" s="1" t="str">
        <f aca="false">IF(ISBLANK(Values!E20),"","No")</f>
        <v>No</v>
      </c>
      <c r="DA21" s="1" t="str">
        <f aca="false">IF(ISBLANK(Values!E20),"","No")</f>
        <v>No</v>
      </c>
      <c r="DO21" s="27" t="str">
        <f aca="false">IF(ISBLANK(Values!E20),"","Parts")</f>
        <v>Parts</v>
      </c>
      <c r="DP21" s="27" t="str">
        <f aca="false">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S21" s="31"/>
      <c r="DY21" s="31"/>
      <c r="DZ21" s="31"/>
      <c r="EA21" s="31"/>
      <c r="EB21" s="31"/>
      <c r="EC21" s="31"/>
      <c r="EI21" s="1" t="str">
        <f aca="false">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 aca="false">IF(ISBLANK(Values!E20),"","Amazon Tellus UPS")</f>
        <v>Amazon Tellus UPS</v>
      </c>
      <c r="EV21" s="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44.95</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28.35" hidden="false" customHeight="false" outlineLevel="0" collapsed="false">
      <c r="A22" s="27" t="str">
        <f aca="false">IF(ISBLANK(Values!E21),"",IF(Values!$B$37="EU","computercomponent","computer"))</f>
        <v>computercomponent</v>
      </c>
      <c r="B22" s="37" t="str">
        <f aca="false">IF(ISBLANK(Values!E21),"",Values!F21)</f>
        <v>Lenovo T530 Regular - US INT</v>
      </c>
      <c r="C22" s="32" t="str">
        <f aca="false">IF(ISBLANK(Values!E21),"","TellusRem")</f>
        <v>TellusRem</v>
      </c>
      <c r="D22" s="30" t="n">
        <f aca="false">IF(ISBLANK(Values!E21),"",Values!E21)</f>
        <v>5714401431183</v>
      </c>
      <c r="E22" s="31" t="str">
        <f aca="false">IF(ISBLANK(Values!E21),"","EAN")</f>
        <v>EAN</v>
      </c>
      <c r="F22" s="28" t="str">
        <f aca="false">IF(ISBLANK(Values!E21),"",IF(Values!J21,Values!H21 &amp;" "&amp;  Values!$B$1 &amp; " " &amp;Values!$B$3,Values!G21 &amp;" "&amp;  Values!$B$2 &amp; " " &amp;Values!$B$3))</f>
        <v>US International Teclado original sin retroiluminación para Lenovo Thinkpad T430 T430i T430s T430si T430U T530 T530i T530S W530 X13X X230 X230i X230it X230T</v>
      </c>
      <c r="G22" s="32" t="str">
        <f aca="false">IF(ISBLANK(Values!E21),"","TellusRem")</f>
        <v>TellusRem</v>
      </c>
      <c r="H22" s="27" t="str">
        <f aca="false">IF(ISBLANK(Values!E21),"",Values!$B$16)</f>
        <v>laptop-computer-replacement-parts</v>
      </c>
      <c r="I22" s="27" t="str">
        <f aca="false">IF(ISBLANK(Values!E21),"","4730574031")</f>
        <v>4730574031</v>
      </c>
      <c r="J22" s="38" t="str">
        <f aca="false">IF(ISBLANK(Values!E21),"",Values!F21 )</f>
        <v>Lenovo T530 Regular - US INT</v>
      </c>
      <c r="K22" s="28" t="n">
        <f aca="false">IF(ISBLANK(Values!E21),"",IF(Values!J21, Values!$B$4, Values!$B$5))</f>
        <v>44.95</v>
      </c>
      <c r="L22" s="39" t="n">
        <f aca="false">IF(ISBLANK(Values!E21),"",Values!$B$18)</f>
        <v>5</v>
      </c>
      <c r="M22" s="28" t="str">
        <f aca="false">IF(ISBLANK(Values!E21),"",Values!$M21)</f>
        <v>https://download.lenovo.com/Images/Parts/01AX394/01AX394_A.jpg</v>
      </c>
      <c r="N22" s="28" t="str">
        <f aca="false">IF(ISBLANK(Values!F21),"",Values!$N21)</f>
        <v>https://download.lenovo.com/Images/Parts/01AX394/01AX394_B.jpg</v>
      </c>
      <c r="O22" s="1" t="str">
        <f aca="false">IF(ISBLANK(Values!F21),"",Values!$O21)</f>
        <v>https://download.lenovo.com/Images/Parts/01AX394/01AX394_details.jpg</v>
      </c>
      <c r="W22" s="32" t="str">
        <f aca="false">IF(ISBLANK(Values!E21),"","Child")</f>
        <v>Child</v>
      </c>
      <c r="X22" s="32" t="str">
        <f aca="false">IF(ISBLANK(Values!E21),"",Values!$B$13)</f>
        <v>Lenovo T530 Parent</v>
      </c>
      <c r="Y22" s="38" t="str">
        <f aca="false">IF(ISBLANK(Values!E21),"","Size-Color")</f>
        <v>Size-Color</v>
      </c>
      <c r="Z22" s="32" t="str">
        <f aca="false">IF(ISBLANK(Values!E21),"","variation")</f>
        <v>variation</v>
      </c>
      <c r="AA22" s="36" t="str">
        <f aca="false">IF(ISBLANK(Values!E21),"",Values!$B$20)</f>
        <v>Update</v>
      </c>
      <c r="AB22" s="36" t="str">
        <f aca="false">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40" t="str">
        <f aca="false">IF(ISBLANK(Values!E21),"",IF(Values!I21,Values!$B$23,Values!$B$33))</f>
        <v>👉CLIENTES SATISFECHOS EN TODO EL MUNDO.  Nuevo de caja abierta, reemplazo de teclado retroiluminado Lenovo.</v>
      </c>
      <c r="AJ22" s="41" t="str">
        <f aca="false">IF(ISBLANK(Values!E21),"","👉 "&amp;Values!H21&amp; " "&amp;Values!$B$24 &amp;" "&amp;Values!$B$3)</f>
        <v>👉 US internacional Compatible con Lenovo T430 T430i T430s T430si T430U T530 T530i T530S W530 X13X X230 X230i X230it X230T</v>
      </c>
      <c r="AK22" s="1" t="str">
        <f aca="false">IF(ISBLANK(Values!E21),"",Values!$B$25)</f>
        <v>COMUNICACIÓN Y SOPORTE TÉCNICO: rápido y fluido 24h</v>
      </c>
      <c r="AL22" s="1" t="str">
        <f aca="false">IF(ISBLANK(Values!E21),"",Values!$B$26)</f>
        <v>GARANTÍA DE 6 MESES INCLUIDA: relajese , está cubierto </v>
      </c>
      <c r="AM22" s="1" t="str">
        <f aca="false">IF(ISBLANK(Values!E21),"",Values!$B$27)</f>
        <v>♻️Be green! ♻️ ¡Con este teclado, ahorra hasta un 80% de CO2!</v>
      </c>
      <c r="AT22" s="1" t="str">
        <f aca="false">IF(ISBLANK(Values!E21),"",IF(Values!J21,"Backlit", "Non-Backlit"))</f>
        <v>Non-Backlit</v>
      </c>
      <c r="AV22" s="28" t="str">
        <f aca="false">IF(ISBLANK(Values!E21),"",Values!H21)</f>
        <v>US internacional</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30</v>
      </c>
      <c r="CJ22" s="1" t="str">
        <f aca="false">IF(ISBLANK(Values!E21),"",Values!$B$8)</f>
        <v>22</v>
      </c>
      <c r="CK22" s="1" t="str">
        <f aca="false">IF(ISBLANK(Values!E21),"",Values!$B$9)</f>
        <v>5</v>
      </c>
      <c r="CL22" s="1" t="str">
        <f aca="false">IF(ISBLANK(Values!E21),"","CM")</f>
        <v>CM</v>
      </c>
      <c r="CP22" s="36" t="str">
        <f aca="false">IF(ISBLANK(Values!E21),"",Values!$B$7)</f>
        <v>30</v>
      </c>
      <c r="CQ22" s="36" t="str">
        <f aca="false">IF(ISBLANK(Values!E21),"",Values!$B$8)</f>
        <v>22</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Dinamarca</v>
      </c>
      <c r="CZ22" s="1" t="str">
        <f aca="false">IF(ISBLANK(Values!E21),"","No")</f>
        <v>No</v>
      </c>
      <c r="DA22" s="1" t="str">
        <f aca="false">IF(ISBLANK(Values!E21),"","No")</f>
        <v>No</v>
      </c>
      <c r="DO22" s="27" t="str">
        <f aca="false">IF(ISBLANK(Values!E21),"","Parts")</f>
        <v>Parts</v>
      </c>
      <c r="DP22" s="27" t="str">
        <f aca="false">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S22" s="31"/>
      <c r="DY22" s="31"/>
      <c r="DZ22" s="31"/>
      <c r="EA22" s="31"/>
      <c r="EB22" s="31"/>
      <c r="EC22" s="31"/>
      <c r="EI22" s="1" t="str">
        <f aca="false">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 aca="false">IF(ISBLANK(Values!E21),"","Amazon Tellus UPS")</f>
        <v>Amazon Tellus UPS</v>
      </c>
      <c r="EV22" s="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44.95</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2" customFormat="true" ht="28.35" hidden="false" customHeight="false" outlineLevel="0" collapsed="false">
      <c r="A23" s="27" t="str">
        <f aca="false">IF(ISBLANK(Values!E22),"",IF(Values!$B$37="EU","computercomponent","computer"))</f>
        <v>computercomponent</v>
      </c>
      <c r="B23" s="37" t="str">
        <f aca="false">IF(ISBLANK(Values!E22),"",Values!F22)</f>
        <v>Lenovo T530 Regular - RUS</v>
      </c>
      <c r="C23" s="32" t="str">
        <f aca="false">IF(ISBLANK(Values!E22),"","TellusRem")</f>
        <v>TellusRem</v>
      </c>
      <c r="D23" s="30" t="n">
        <f aca="false">IF(ISBLANK(Values!E22),"",Values!E22)</f>
        <v>5714401431190</v>
      </c>
      <c r="E23" s="31" t="str">
        <f aca="false">IF(ISBLANK(Values!E22),"","EAN")</f>
        <v>EAN</v>
      </c>
      <c r="F23" s="28" t="str">
        <f aca="false">IF(ISBLANK(Values!E22),"",IF(Values!J22,Values!H22 &amp;" "&amp;  Values!$B$1 &amp; " " &amp;Values!$B$3,Values!G22 &amp;" "&amp;  Values!$B$2 &amp; " " &amp;Values!$B$3))</f>
        <v>Russian Teclado original sin retroiluminación para Lenovo Thinkpad T430 T430i T430s T430si T430U T530 T530i T530S W530 X13X X230 X230i X230it X230T</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f>
        <v>Lenovo T530 Regular - RUS</v>
      </c>
      <c r="K23" s="28" t="n">
        <f aca="false">IF(ISBLANK(Values!E22),"",IF(Values!J22, Values!$B$4, Values!$B$5))</f>
        <v>44.95</v>
      </c>
      <c r="L23" s="39" t="n">
        <f aca="false">IF(ISBLANK(Values!E22),"",Values!$B$18)</f>
        <v>5</v>
      </c>
      <c r="M23" s="28" t="str">
        <f aca="false">IF(ISBLANK(Values!E22),"",Values!$M22)</f>
        <v>https://download.lenovo.com/Images/Parts/01AX469/01AX469_A.jpg</v>
      </c>
      <c r="N23" s="28" t="str">
        <f aca="false">IF(ISBLANK(Values!F22),"",Values!$N22)</f>
        <v>https://download.lenovo.com/Images/Parts/01AX469/01AX469_B.jpg</v>
      </c>
      <c r="O23" s="1" t="str">
        <f aca="false">IF(ISBLANK(Values!F22),"",Values!$O22)</f>
        <v>https://download.lenovo.com/Images/Parts/01AX469/01AX469_details.jpg</v>
      </c>
      <c r="P23" s="1"/>
      <c r="Q23" s="1"/>
      <c r="R23" s="1"/>
      <c r="S23" s="1"/>
      <c r="T23" s="1"/>
      <c r="U23" s="1"/>
      <c r="V23" s="1"/>
      <c r="W23" s="32" t="str">
        <f aca="false">IF(ISBLANK(Values!E22),"","Child")</f>
        <v>Child</v>
      </c>
      <c r="X23" s="32" t="str">
        <f aca="false">IF(ISBLANK(Values!E22),"",Values!$B$13)</f>
        <v>Lenovo T530 Parent</v>
      </c>
      <c r="Y23" s="38" t="str">
        <f aca="false">IF(ISBLANK(Values!E22),"","Size-Color")</f>
        <v>Size-Color</v>
      </c>
      <c r="Z23" s="32" t="str">
        <f aca="false">IF(ISBLANK(Values!E22),"","variation")</f>
        <v>variation</v>
      </c>
      <c r="AA23" s="36" t="str">
        <f aca="false">IF(ISBLANK(Values!E22),"",Values!$B$20)</f>
        <v>Update</v>
      </c>
      <c r="AB23" s="36" t="str">
        <f aca="false">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40" t="str">
        <f aca="false">IF(ISBLANK(Values!E22),"",IF(Values!I22,Values!$B$23,Values!$B$33))</f>
        <v>👉MAS DE 10.000 CLIENTES SATISFECHOS EN TODO EL MUNDO: Teclado restaurado en Europa </v>
      </c>
      <c r="AJ23" s="41" t="str">
        <f aca="false">IF(ISBLANK(Values!E22),"","👉 "&amp;Values!H22&amp; " "&amp;Values!$B$24 &amp;" "&amp;Values!$B$3)</f>
        <v>👉 ruso Compatible con Lenovo T430 T430i T430s T430si T430U T530 T530i T530S W530 X13X X230 X230i X230it X230T</v>
      </c>
      <c r="AK23" s="1" t="str">
        <f aca="false">IF(ISBLANK(Values!E22),"",Values!$B$25)</f>
        <v>COMUNICACIÓN Y SOPORTE TÉCNICO: rápido y fluido 24h</v>
      </c>
      <c r="AL23" s="1" t="str">
        <f aca="false">IF(ISBLANK(Values!E22),"",Values!$B$26)</f>
        <v>GARANTÍA DE 6 MESES INCLUIDA: relajese , está cubierto </v>
      </c>
      <c r="AM23" s="1" t="str">
        <f aca="false">IF(ISBLANK(Values!E22),"",Values!$B$27)</f>
        <v>♻️Be green! ♻️ ¡Con este teclado, ahorra hasta un 80% de CO2!</v>
      </c>
      <c r="AN23" s="1"/>
      <c r="AO23" s="1"/>
      <c r="AP23" s="1"/>
      <c r="AQ23" s="1"/>
      <c r="AR23" s="1"/>
      <c r="AS23" s="1"/>
      <c r="AT23" s="1" t="str">
        <f aca="false">IF(ISBLANK(Values!E22),"",IF(Values!J22,"Backlit", "Non-Backlit"))</f>
        <v>Non-Backlit</v>
      </c>
      <c r="AU23" s="1"/>
      <c r="AV23" s="28" t="str">
        <f aca="false">IF(ISBLANK(Values!E22),"",Values!H22)</f>
        <v>ruso</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30</v>
      </c>
      <c r="CJ23" s="1" t="str">
        <f aca="false">IF(ISBLANK(Values!E22),"",Values!$B$8)</f>
        <v>22</v>
      </c>
      <c r="CK23" s="1" t="str">
        <f aca="false">IF(ISBLANK(Values!E22),"",Values!$B$9)</f>
        <v>5</v>
      </c>
      <c r="CL23" s="1" t="str">
        <f aca="false">IF(ISBLANK(Values!E22),"","CM")</f>
        <v>CM</v>
      </c>
      <c r="CM23" s="1"/>
      <c r="CN23" s="1"/>
      <c r="CO23" s="1"/>
      <c r="CP23" s="36" t="str">
        <f aca="false">IF(ISBLANK(Values!E22),"",Values!$B$7)</f>
        <v>30</v>
      </c>
      <c r="CQ23" s="36" t="str">
        <f aca="false">IF(ISBLANK(Values!E22),"",Values!$B$8)</f>
        <v>22</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Dinamarca</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31"/>
      <c r="DT23" s="1"/>
      <c r="DU23" s="1"/>
      <c r="DV23" s="1"/>
      <c r="DW23" s="1"/>
      <c r="DX23" s="1"/>
      <c r="DY23" s="31"/>
      <c r="DZ23" s="31"/>
      <c r="EA23" s="31"/>
      <c r="EB23" s="31"/>
      <c r="EC23" s="31"/>
      <c r="ED23" s="1"/>
      <c r="EE23" s="1"/>
      <c r="EF23" s="1"/>
      <c r="EG23" s="1"/>
      <c r="EH23" s="1"/>
      <c r="EI23" s="1" t="str">
        <f aca="false">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 aca="false">IF(ISBLANK(Values!E22),"","Amazon Tellus UPS")</f>
        <v>Amazon Tellus UPS</v>
      </c>
      <c r="ET23" s="1"/>
      <c r="EU23" s="1"/>
      <c r="EV23" s="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44.95</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2" customFormat="true" ht="41.75" hidden="false" customHeight="false" outlineLevel="0" collapsed="false">
      <c r="A24" s="27" t="str">
        <f aca="false">IF(ISBLANK(Values!E23),"",IF(Values!$B$37="EU","computercomponent","computer"))</f>
        <v>computercomponent</v>
      </c>
      <c r="B24" s="37" t="str">
        <f aca="false">IF(ISBLANK(Values!E23),"",Values!F23)</f>
        <v>Lenovo T530 Regular - US</v>
      </c>
      <c r="C24" s="32" t="str">
        <f aca="false">IF(ISBLANK(Values!E23),"","TellusRem")</f>
        <v>TellusRem</v>
      </c>
      <c r="D24" s="30" t="n">
        <f aca="false">IF(ISBLANK(Values!E23),"",Values!E23)</f>
        <v>5714401431206</v>
      </c>
      <c r="E24" s="31" t="str">
        <f aca="false">IF(ISBLANK(Values!E23),"","EAN")</f>
        <v>EAN</v>
      </c>
      <c r="F24" s="28" t="str">
        <f aca="false">IF(ISBLANK(Values!E23),"",IF(Values!J23,Values!H23 &amp;" "&amp;  Values!$B$1 &amp; " " &amp;Values!$B$3,Values!G23 &amp;" "&amp;  Values!$B$2 &amp; " " &amp;Values!$B$3))</f>
        <v>US Teclado original sin retroiluminación para Lenovo Thinkpad T430 T430i T430s T430si T430U T530 T530i T530S W530 X13X X230 X230i X230it X230T</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IF(ISBLANK(Values!E23),"",Values!F23 )</f>
        <v>Lenovo T530 Regular - US</v>
      </c>
      <c r="K24" s="28" t="n">
        <f aca="false">IF(ISBLANK(Values!E23),"",IF(Values!J23, Values!$B$4, Values!$B$5))</f>
        <v>44.95</v>
      </c>
      <c r="L24" s="39" t="n">
        <f aca="false">IF(ISBLANK(Values!E23),"",Values!$B$18)</f>
        <v>5</v>
      </c>
      <c r="M24" s="28" t="str">
        <f aca="false">IF(ISBLANK(Values!E23),"",Values!$M23)</f>
        <v>https://download.lenovo.com/Images/Parts/01AX446/01AX446_A.jpg</v>
      </c>
      <c r="N24" s="28" t="str">
        <f aca="false">IF(ISBLANK(Values!F23),"",Values!$N23)</f>
        <v>https://download.lenovo.com/Images/Parts/01AX446/01AX446_B.jpg</v>
      </c>
      <c r="O24" s="1" t="str">
        <f aca="false">IF(ISBLANK(Values!F23),"",Values!$O23)</f>
        <v>https://download.lenovo.com/Images/Parts/01AX446/01AX446_details.jpg</v>
      </c>
      <c r="P24" s="1"/>
      <c r="Q24" s="1"/>
      <c r="R24" s="1"/>
      <c r="S24" s="1"/>
      <c r="T24" s="1"/>
      <c r="U24" s="1"/>
      <c r="V24" s="1"/>
      <c r="W24" s="32" t="str">
        <f aca="false">IF(ISBLANK(Values!E23),"","Child")</f>
        <v>Child</v>
      </c>
      <c r="X24" s="32" t="str">
        <f aca="false">IF(ISBLANK(Values!E23),"",Values!$B$13)</f>
        <v>Lenovo T530 Parent</v>
      </c>
      <c r="Y24" s="38" t="str">
        <f aca="false">IF(ISBLANK(Values!E23),"","Size-Color")</f>
        <v>Size-Color</v>
      </c>
      <c r="Z24" s="32" t="str">
        <f aca="false">IF(ISBLANK(Values!E23),"","variation")</f>
        <v>variation</v>
      </c>
      <c r="AA24" s="36" t="str">
        <f aca="false">IF(ISBLANK(Values!E23),"",Values!$B$20)</f>
        <v>Update</v>
      </c>
      <c r="AB24" s="36" t="str">
        <f aca="false">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40" t="str">
        <f aca="false">IF(ISBLANK(Values!E23),"",IF(Values!I23,Values!$B$23,Values!$B$33))</f>
        <v>👉CLIENTES SATISFECHOS EN TODO EL MUNDO.  Nuevo de caja abierta, reemplazo de teclado retroiluminado Lenovo.</v>
      </c>
      <c r="AJ24" s="41" t="str">
        <f aca="false">IF(ISBLANK(Values!E23),"","👉 "&amp;Values!H23&amp; " "&amp;Values!$B$24 &amp;" "&amp;Values!$B$3)</f>
        <v>👉 US Compatible con Lenovo T430 T430i T430s T430si T430U T530 T530i T530S W530 X13X X230 X230i X230it X230T</v>
      </c>
      <c r="AK24" s="1" t="str">
        <f aca="false">IF(ISBLANK(Values!E23),"",Values!$B$25)</f>
        <v>COMUNICACIÓN Y SOPORTE TÉCNICO: rápido y fluido 24h</v>
      </c>
      <c r="AL24" s="1" t="str">
        <f aca="false">IF(ISBLANK(Values!E23),"",Values!$B$26)</f>
        <v>GARANTÍA DE 6 MESES INCLUIDA: relajese , está cubierto </v>
      </c>
      <c r="AM24" s="1" t="str">
        <f aca="false">IF(ISBLANK(Values!E23),"",Values!$B$27)</f>
        <v>♻️Be green! ♻️ ¡Con este teclado, ahorra hasta un 80% de CO2!</v>
      </c>
      <c r="AN24" s="1"/>
      <c r="AO24" s="1"/>
      <c r="AP24" s="1"/>
      <c r="AQ24" s="1"/>
      <c r="AR24" s="1"/>
      <c r="AS24" s="1"/>
      <c r="AT24" s="1" t="str">
        <f aca="false">IF(ISBLANK(Values!E23),"",IF(Values!J23,"Backlit", "Non-Backlit"))</f>
        <v>Non-Backlit</v>
      </c>
      <c r="AU24" s="1"/>
      <c r="AV24" s="28" t="str">
        <f aca="false">IF(ISBLANK(Values!E23),"",Values!H23)</f>
        <v>US</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30</v>
      </c>
      <c r="CJ24" s="1" t="str">
        <f aca="false">IF(ISBLANK(Values!E23),"",Values!$B$8)</f>
        <v>22</v>
      </c>
      <c r="CK24" s="1" t="str">
        <f aca="false">IF(ISBLANK(Values!E23),"",Values!$B$9)</f>
        <v>5</v>
      </c>
      <c r="CL24" s="1" t="str">
        <f aca="false">IF(ISBLANK(Values!E23),"","CM")</f>
        <v>CM</v>
      </c>
      <c r="CM24" s="1"/>
      <c r="CN24" s="1"/>
      <c r="CO24" s="1"/>
      <c r="CP24" s="36" t="str">
        <f aca="false">IF(ISBLANK(Values!E23),"",Values!$B$7)</f>
        <v>30</v>
      </c>
      <c r="CQ24" s="36" t="str">
        <f aca="false">IF(ISBLANK(Values!E23),"",Values!$B$8)</f>
        <v>22</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Dinamarca</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31"/>
      <c r="DT24" s="1"/>
      <c r="DU24" s="1"/>
      <c r="DV24" s="1"/>
      <c r="DW24" s="1"/>
      <c r="DX24" s="1"/>
      <c r="DY24" s="31"/>
      <c r="DZ24" s="31"/>
      <c r="EA24" s="31"/>
      <c r="EB24" s="31"/>
      <c r="EC24" s="31"/>
      <c r="ED24" s="1"/>
      <c r="EE24" s="1"/>
      <c r="EF24" s="1"/>
      <c r="EG24" s="1"/>
      <c r="EH24" s="1"/>
      <c r="EI24" s="1" t="str">
        <f aca="false">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 aca="false">IF(ISBLANK(Values!E23),"","Amazon Tellus UPS")</f>
        <v>Amazon Tellus UPS</v>
      </c>
      <c r="ET24" s="1"/>
      <c r="EU24" s="1"/>
      <c r="EV24" s="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44.95</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2" customFormat="true" ht="28.35" hidden="false" customHeight="false" outlineLevel="0" collapsed="false">
      <c r="A25" s="27" t="str">
        <f aca="false">IF(ISBLANK(Values!E24),"",IF(Values!$B$37="EU","computercomponent","computer"))</f>
        <v>computercomponent</v>
      </c>
      <c r="B25" s="37" t="str">
        <f aca="false">IF(ISBLANK(Values!E24),"",Values!F24)</f>
        <v>Lenovo T530 BL - DE</v>
      </c>
      <c r="C25" s="32" t="str">
        <f aca="false">IF(ISBLANK(Values!E24),"","TellusRem")</f>
        <v>TellusRem</v>
      </c>
      <c r="D25" s="30" t="n">
        <f aca="false">IF(ISBLANK(Values!E24),"",Values!E24)</f>
        <v>5714401430018</v>
      </c>
      <c r="E25" s="31" t="str">
        <f aca="false">IF(ISBLANK(Values!E24),"","EAN")</f>
        <v>EAN</v>
      </c>
      <c r="F25" s="28" t="str">
        <f aca="false">IF(ISBLANK(Values!E24),"",IF(Values!J24,Values!H24 &amp;" "&amp;  Values!$B$1 &amp; " " &amp;Values!$B$3,Values!G24 &amp;" "&amp;  Values!$B$2 &amp; " " &amp;Values!$B$3))</f>
        <v>alemán Teclado retroiluminado original para Lenovo Thinkpad T430 T430i T430s T430si T430U T530 T530i T530S W530 X13X X230 X230i X230it X230T</v>
      </c>
      <c r="G25" s="32" t="str">
        <f aca="false">IF(ISBLANK(Values!E24),"","TellusRem")</f>
        <v>TellusRem</v>
      </c>
      <c r="H25" s="27" t="str">
        <f aca="false">IF(ISBLANK(Values!E24),"",Values!$B$16)</f>
        <v>laptop-computer-replacement-parts</v>
      </c>
      <c r="I25" s="27" t="str">
        <f aca="false">IF(ISBLANK(Values!E24),"","4730574031")</f>
        <v>4730574031</v>
      </c>
      <c r="J25" s="38" t="str">
        <f aca="false">IF(ISBLANK(Values!E24),"",Values!F24 )</f>
        <v>Lenovo T530 BL - DE</v>
      </c>
      <c r="K25" s="28" t="n">
        <f aca="false">IF(ISBLANK(Values!E24),"",IF(Values!J24, Values!$B$4, Values!$B$5))</f>
        <v>58.95</v>
      </c>
      <c r="L25" s="39" t="n">
        <f aca="false">IF(ISBLANK(Values!E24),"",Values!$B$18)</f>
        <v>5</v>
      </c>
      <c r="M25" s="28" t="str">
        <f aca="false">IF(ISBLANK(Values!E24),"",Values!$M24)</f>
        <v>https://raw.githubusercontent.com/PatrickVibild/TellusAmazonPictures/master/pictures/Lenovo/T530/BL/DE/1.jpg</v>
      </c>
      <c r="N25" s="28" t="str">
        <f aca="false">IF(ISBLANK(Values!F24),"",Values!$N24)</f>
        <v>https://raw.githubusercontent.com/PatrickVibild/TellusAmazonPictures/master/pictures/Lenovo/T530/BL/DE/2.jpg</v>
      </c>
      <c r="O25" s="1" t="str">
        <f aca="false">IF(ISBLANK(Values!F24),"",Values!$O24)</f>
        <v>https://raw.githubusercontent.com/PatrickVibild/TellusAmazonPictures/master/pictures/Lenovo/T530/BL/DE/3.jpg</v>
      </c>
      <c r="P25" s="1"/>
      <c r="Q25" s="1"/>
      <c r="R25" s="1"/>
      <c r="S25" s="1"/>
      <c r="T25" s="1"/>
      <c r="U25" s="1"/>
      <c r="V25" s="1"/>
      <c r="W25" s="32" t="str">
        <f aca="false">IF(ISBLANK(Values!E24),"","Child")</f>
        <v>Child</v>
      </c>
      <c r="X25" s="32" t="str">
        <f aca="false">IF(ISBLANK(Values!E24),"",Values!$B$13)</f>
        <v>Lenovo T530 Parent</v>
      </c>
      <c r="Y25" s="38" t="str">
        <f aca="false">IF(ISBLANK(Values!E24),"","Size-Color")</f>
        <v>Size-Color</v>
      </c>
      <c r="Z25" s="32" t="str">
        <f aca="false">IF(ISBLANK(Values!E24),"","variation")</f>
        <v>variation</v>
      </c>
      <c r="AA25" s="36" t="str">
        <f aca="false">IF(ISBLANK(Values!E24),"",Values!$B$20)</f>
        <v>Update</v>
      </c>
      <c r="AB25" s="36" t="str">
        <f aca="false">IF(ISBLANK(Values!E24),"",Values!$B$29)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5" s="1"/>
      <c r="AD25" s="1"/>
      <c r="AE25" s="1"/>
      <c r="AF25" s="1"/>
      <c r="AG25" s="1"/>
      <c r="AH25" s="1"/>
      <c r="AI25" s="40" t="str">
        <f aca="false">IF(ISBLANK(Values!E24),"",IF(Values!I24,Values!$B$23,Values!$B$33))</f>
        <v>👉MAS DE 10.000 CLIENTES SATISFECHOS EN TODO EL MUNDO: Teclado restaurado en Europa </v>
      </c>
      <c r="AJ25" s="41" t="str">
        <f aca="false">IF(ISBLANK(Values!E24),"","👉 "&amp;Values!H24&amp; " "&amp;Values!$B$24 &amp;" "&amp;Values!$B$3)</f>
        <v>👉 alemán Compatible con Lenovo T430 T430i T430s T430si T430U T530 T530i T530S W530 X13X X230 X230i X230it X230T</v>
      </c>
      <c r="AK25" s="1" t="str">
        <f aca="false">IF(ISBLANK(Values!E24),"",Values!$B$25)</f>
        <v>COMUNICACIÓN Y SOPORTE TÉCNICO: rápido y fluido 24h</v>
      </c>
      <c r="AL25" s="1" t="str">
        <f aca="false">IF(ISBLANK(Values!E24),"",Values!$B$26)</f>
        <v>GARANTÍA DE 6 MESES INCLUIDA: relajese , está cubierto </v>
      </c>
      <c r="AM25" s="1" t="str">
        <f aca="false">IF(ISBLANK(Values!E24),"",Values!$B$27)</f>
        <v>♻️Be green! ♻️ ¡Con este teclado, ahorra hasta un 80% de CO2!</v>
      </c>
      <c r="AN25" s="1"/>
      <c r="AO25" s="1"/>
      <c r="AP25" s="1"/>
      <c r="AQ25" s="1"/>
      <c r="AR25" s="1"/>
      <c r="AS25" s="1"/>
      <c r="AT25" s="1" t="str">
        <f aca="false">IF(ISBLANK(Values!E24),"",IF(Values!J24,"Backlit", "Non-Backlit"))</f>
        <v>Backlit</v>
      </c>
      <c r="AU25" s="1"/>
      <c r="AV25" s="28" t="str">
        <f aca="false">IF(ISBLANK(Values!E24),"",Values!H24)</f>
        <v>alemán</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30</v>
      </c>
      <c r="CJ25" s="1" t="str">
        <f aca="false">IF(ISBLANK(Values!E24),"",Values!$B$8)</f>
        <v>22</v>
      </c>
      <c r="CK25" s="1" t="str">
        <f aca="false">IF(ISBLANK(Values!E24),"",Values!$B$9)</f>
        <v>5</v>
      </c>
      <c r="CL25" s="1" t="str">
        <f aca="false">IF(ISBLANK(Values!E24),"","CM")</f>
        <v>CM</v>
      </c>
      <c r="CM25" s="1"/>
      <c r="CN25" s="1"/>
      <c r="CO25" s="1"/>
      <c r="CP25" s="36" t="str">
        <f aca="false">IF(ISBLANK(Values!E24),"",Values!$B$7)</f>
        <v>30</v>
      </c>
      <c r="CQ25" s="36" t="str">
        <f aca="false">IF(ISBLANK(Values!E24),"",Values!$B$8)</f>
        <v>22</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Dinamarca</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DQ25" s="1"/>
      <c r="DR25" s="1"/>
      <c r="DS25" s="31"/>
      <c r="DT25" s="1"/>
      <c r="DU25" s="1"/>
      <c r="DV25" s="1"/>
      <c r="DW25" s="1"/>
      <c r="DX25" s="1"/>
      <c r="DY25" s="31"/>
      <c r="DZ25" s="31"/>
      <c r="EA25" s="31"/>
      <c r="EB25" s="31"/>
      <c r="EC25" s="31"/>
      <c r="ED25" s="1"/>
      <c r="EE25" s="1"/>
      <c r="EF25" s="1"/>
      <c r="EG25" s="1"/>
      <c r="EH25" s="1"/>
      <c r="EI25" s="1" t="str">
        <f aca="false">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EJ25" s="1"/>
      <c r="EK25" s="1"/>
      <c r="EL25" s="1"/>
      <c r="EM25" s="1"/>
      <c r="EN25" s="1"/>
      <c r="EO25" s="1"/>
      <c r="EP25" s="1"/>
      <c r="EQ25" s="1"/>
      <c r="ER25" s="1"/>
      <c r="ES25" s="1" t="str">
        <f aca="false">IF(ISBLANK(Values!E24),"","Amazon Tellus UPS")</f>
        <v>Amazon Tellus UPS</v>
      </c>
      <c r="ET25" s="1"/>
      <c r="EU25" s="1"/>
      <c r="EV25" s="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58.95</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2" customFormat="true" ht="28.35" hidden="false" customHeight="false" outlineLevel="0" collapsed="false">
      <c r="A26" s="27" t="str">
        <f aca="false">IF(ISBLANK(Values!E25),"",IF(Values!$B$37="EU","computercomponent","computer"))</f>
        <v>computercomponent</v>
      </c>
      <c r="B26" s="37" t="str">
        <f aca="false">IF(ISBLANK(Values!E25),"",Values!F25)</f>
        <v>Lenovo T530 BL - FR</v>
      </c>
      <c r="C26" s="32" t="str">
        <f aca="false">IF(ISBLANK(Values!E25),"","TellusRem")</f>
        <v>TellusRem</v>
      </c>
      <c r="D26" s="30" t="n">
        <f aca="false">IF(ISBLANK(Values!E25),"",Values!E25)</f>
        <v>5714401430025</v>
      </c>
      <c r="E26" s="31" t="str">
        <f aca="false">IF(ISBLANK(Values!E25),"","EAN")</f>
        <v>EAN</v>
      </c>
      <c r="F26" s="28" t="str">
        <f aca="false">IF(ISBLANK(Values!E25),"",IF(Values!J25,Values!H25 &amp;" "&amp;  Values!$B$1 &amp; " " &amp;Values!$B$3,Values!G25 &amp;" "&amp;  Values!$B$2 &amp; " " &amp;Values!$B$3))</f>
        <v>francés Teclado retroiluminado original para Lenovo Thinkpad T430 T430i T430s T430si T430U T530 T530i T530S W530 X13X X230 X230i X230it X230T</v>
      </c>
      <c r="G26" s="32" t="str">
        <f aca="false">IF(ISBLANK(Values!E25),"","TellusRem")</f>
        <v>TellusRem</v>
      </c>
      <c r="H26" s="27" t="str">
        <f aca="false">IF(ISBLANK(Values!E25),"",Values!$B$16)</f>
        <v>laptop-computer-replacement-parts</v>
      </c>
      <c r="I26" s="27" t="str">
        <f aca="false">IF(ISBLANK(Values!E25),"","4730574031")</f>
        <v>4730574031</v>
      </c>
      <c r="J26" s="38" t="str">
        <f aca="false">IF(ISBLANK(Values!E25),"",Values!F25 )</f>
        <v>Lenovo T530 BL - FR</v>
      </c>
      <c r="K26" s="28" t="n">
        <f aca="false">IF(ISBLANK(Values!E25),"",IF(Values!J25, Values!$B$4, Values!$B$5))</f>
        <v>58.95</v>
      </c>
      <c r="L26" s="39" t="n">
        <f aca="false">IF(ISBLANK(Values!E25),"",Values!$B$18)</f>
        <v>5</v>
      </c>
      <c r="M26" s="28" t="str">
        <f aca="false">IF(ISBLANK(Values!E25),"",Values!$M25)</f>
        <v>https://download.lenovo.com/Images/Parts/01AX580/01AX580_A.jpg</v>
      </c>
      <c r="N26" s="28" t="str">
        <f aca="false">IF(ISBLANK(Values!F25),"",Values!$N25)</f>
        <v>https://download.lenovo.com/Images/Parts/01AX580/01AX580_B.jpg</v>
      </c>
      <c r="O26" s="1" t="str">
        <f aca="false">IF(ISBLANK(Values!F25),"",Values!$O25)</f>
        <v>https://download.lenovo.com/Images/Parts/01AX580/01AX580_details.jpg</v>
      </c>
      <c r="P26" s="1"/>
      <c r="Q26" s="1"/>
      <c r="R26" s="1"/>
      <c r="S26" s="1"/>
      <c r="T26" s="1"/>
      <c r="U26" s="1"/>
      <c r="V26" s="1"/>
      <c r="W26" s="32" t="str">
        <f aca="false">IF(ISBLANK(Values!E25),"","Child")</f>
        <v>Child</v>
      </c>
      <c r="X26" s="32" t="str">
        <f aca="false">IF(ISBLANK(Values!E25),"",Values!$B$13)</f>
        <v>Lenovo T530 Parent</v>
      </c>
      <c r="Y26" s="38" t="str">
        <f aca="false">IF(ISBLANK(Values!E25),"","Size-Color")</f>
        <v>Size-Color</v>
      </c>
      <c r="Z26" s="32" t="str">
        <f aca="false">IF(ISBLANK(Values!E25),"","variation")</f>
        <v>variation</v>
      </c>
      <c r="AA26" s="36" t="str">
        <f aca="false">IF(ISBLANK(Values!E25),"",Values!$B$20)</f>
        <v>Update</v>
      </c>
      <c r="AB26" s="36" t="str">
        <f aca="false">IF(ISBLANK(Values!E25),"",Values!$B$29)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6" s="1"/>
      <c r="AD26" s="1"/>
      <c r="AE26" s="1"/>
      <c r="AF26" s="1"/>
      <c r="AG26" s="1"/>
      <c r="AH26" s="1"/>
      <c r="AI26" s="40" t="str">
        <f aca="false">IF(ISBLANK(Values!E25),"",IF(Values!I25,Values!$B$23,Values!$B$33))</f>
        <v>👉MAS DE 10.000 CLIENTES SATISFECHOS EN TODO EL MUNDO: Teclado restaurado en Europa </v>
      </c>
      <c r="AJ26" s="41" t="str">
        <f aca="false">IF(ISBLANK(Values!E25),"","👉 "&amp;Values!H25&amp; " "&amp;Values!$B$24 &amp;" "&amp;Values!$B$3)</f>
        <v>👉 francés Compatible con Lenovo T430 T430i T430s T430si T430U T530 T530i T530S W530 X13X X230 X230i X230it X230T</v>
      </c>
      <c r="AK26" s="1" t="str">
        <f aca="false">IF(ISBLANK(Values!E25),"",Values!$B$25)</f>
        <v>COMUNICACIÓN Y SOPORTE TÉCNICO: rápido y fluido 24h</v>
      </c>
      <c r="AL26" s="1" t="str">
        <f aca="false">IF(ISBLANK(Values!E25),"",Values!$B$26)</f>
        <v>GARANTÍA DE 6 MESES INCLUIDA: relajese , está cubierto </v>
      </c>
      <c r="AM26" s="1" t="str">
        <f aca="false">IF(ISBLANK(Values!E25),"",Values!$B$27)</f>
        <v>♻️Be green! ♻️ ¡Con este teclado, ahorra hasta un 80% de CO2!</v>
      </c>
      <c r="AN26" s="1"/>
      <c r="AO26" s="1"/>
      <c r="AP26" s="1"/>
      <c r="AQ26" s="1"/>
      <c r="AR26" s="1"/>
      <c r="AS26" s="1"/>
      <c r="AT26" s="1" t="str">
        <f aca="false">IF(ISBLANK(Values!E25),"",IF(Values!J25,"Backlit", "Non-Backlit"))</f>
        <v>Backlit</v>
      </c>
      <c r="AU26" s="1"/>
      <c r="AV26" s="28" t="str">
        <f aca="false">IF(ISBLANK(Values!E25),"",Values!H25)</f>
        <v>francés</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30</v>
      </c>
      <c r="CJ26" s="1" t="str">
        <f aca="false">IF(ISBLANK(Values!E25),"",Values!$B$8)</f>
        <v>22</v>
      </c>
      <c r="CK26" s="1" t="str">
        <f aca="false">IF(ISBLANK(Values!E25),"",Values!$B$9)</f>
        <v>5</v>
      </c>
      <c r="CL26" s="1" t="str">
        <f aca="false">IF(ISBLANK(Values!E25),"","CM")</f>
        <v>CM</v>
      </c>
      <c r="CM26" s="1"/>
      <c r="CN26" s="1"/>
      <c r="CO26" s="1"/>
      <c r="CP26" s="36" t="str">
        <f aca="false">IF(ISBLANK(Values!E25),"",Values!$B$7)</f>
        <v>30</v>
      </c>
      <c r="CQ26" s="36" t="str">
        <f aca="false">IF(ISBLANK(Values!E25),"",Values!$B$8)</f>
        <v>22</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Dinamarca</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DQ26" s="1"/>
      <c r="DR26" s="1"/>
      <c r="DS26" s="31"/>
      <c r="DT26" s="1"/>
      <c r="DU26" s="1"/>
      <c r="DV26" s="1"/>
      <c r="DW26" s="1"/>
      <c r="DX26" s="1"/>
      <c r="DY26" s="31"/>
      <c r="DZ26" s="31"/>
      <c r="EA26" s="31"/>
      <c r="EB26" s="31"/>
      <c r="EC26" s="31"/>
      <c r="ED26" s="1"/>
      <c r="EE26" s="1"/>
      <c r="EF26" s="1"/>
      <c r="EG26" s="1"/>
      <c r="EH26" s="1"/>
      <c r="EI26" s="1" t="str">
        <f aca="false">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EJ26" s="1"/>
      <c r="EK26" s="1"/>
      <c r="EL26" s="1"/>
      <c r="EM26" s="1"/>
      <c r="EN26" s="1"/>
      <c r="EO26" s="1"/>
      <c r="EP26" s="1"/>
      <c r="EQ26" s="1"/>
      <c r="ER26" s="1"/>
      <c r="ES26" s="1" t="str">
        <f aca="false">IF(ISBLANK(Values!E25),"","Amazon Tellus UPS")</f>
        <v>Amazon Tellus UPS</v>
      </c>
      <c r="ET26" s="1"/>
      <c r="EU26" s="1"/>
      <c r="EV26" s="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58.95</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2" customFormat="true" ht="28.35" hidden="false" customHeight="false" outlineLevel="0" collapsed="false">
      <c r="A27" s="27" t="str">
        <f aca="false">IF(ISBLANK(Values!E26),"",IF(Values!$B$37="EU","computercomponent","computer"))</f>
        <v>computercomponent</v>
      </c>
      <c r="B27" s="37" t="str">
        <f aca="false">IF(ISBLANK(Values!E26),"",Values!F26)</f>
        <v>Lenovo T530 BL - IT</v>
      </c>
      <c r="C27" s="32" t="str">
        <f aca="false">IF(ISBLANK(Values!E26),"","TellusRem")</f>
        <v>TellusRem</v>
      </c>
      <c r="D27" s="30" t="n">
        <f aca="false">IF(ISBLANK(Values!E26),"",Values!E26)</f>
        <v>5714401430032</v>
      </c>
      <c r="E27" s="31" t="str">
        <f aca="false">IF(ISBLANK(Values!E26),"","EAN")</f>
        <v>EAN</v>
      </c>
      <c r="F27" s="28" t="str">
        <f aca="false">IF(ISBLANK(Values!E26),"",IF(Values!J26,Values!H26 &amp;" "&amp;  Values!$B$1 &amp; " " &amp;Values!$B$3,Values!G26 &amp;" "&amp;  Values!$B$2 &amp; " " &amp;Values!$B$3))</f>
        <v>italiano Teclado retroiluminado original para Lenovo Thinkpad T430 T430i T430s T430si T430U T530 T530i T530S W530 X13X X230 X230i X230it X230T</v>
      </c>
      <c r="G27" s="32" t="str">
        <f aca="false">IF(ISBLANK(Values!E26),"","TellusRem")</f>
        <v>TellusRem</v>
      </c>
      <c r="H27" s="27" t="str">
        <f aca="false">IF(ISBLANK(Values!E26),"",Values!$B$16)</f>
        <v>laptop-computer-replacement-parts</v>
      </c>
      <c r="I27" s="27" t="str">
        <f aca="false">IF(ISBLANK(Values!E26),"","4730574031")</f>
        <v>4730574031</v>
      </c>
      <c r="J27" s="38" t="str">
        <f aca="false">IF(ISBLANK(Values!E26),"",Values!F26 )</f>
        <v>Lenovo T530 BL - IT</v>
      </c>
      <c r="K27" s="28" t="n">
        <f aca="false">IF(ISBLANK(Values!E26),"",IF(Values!J26, Values!$B$4, Values!$B$5))</f>
        <v>58.95</v>
      </c>
      <c r="L27" s="39" t="n">
        <f aca="false">IF(ISBLANK(Values!E26),"",Values!$B$18)</f>
        <v>5</v>
      </c>
      <c r="M27" s="28" t="str">
        <f aca="false">IF(ISBLANK(Values!E26),"",Values!$M26)</f>
        <v>https://raw.githubusercontent.com/PatrickVibild/TellusAmazonPictures/master/pictures/Lenovo/T530/BL/IT/1.jpg</v>
      </c>
      <c r="N27" s="28" t="str">
        <f aca="false">IF(ISBLANK(Values!F26),"",Values!$N26)</f>
        <v>https://raw.githubusercontent.com/PatrickVibild/TellusAmazonPictures/master/pictures/Lenovo/T530/BL/IT/2.jpg</v>
      </c>
      <c r="O27" s="1" t="str">
        <f aca="false">IF(ISBLANK(Values!F26),"",Values!$O26)</f>
        <v>https://raw.githubusercontent.com/PatrickVibild/TellusAmazonPictures/master/pictures/Lenovo/T530/BL/IT/3.jpg</v>
      </c>
      <c r="P27" s="1"/>
      <c r="Q27" s="1"/>
      <c r="R27" s="1"/>
      <c r="S27" s="1"/>
      <c r="T27" s="1"/>
      <c r="U27" s="1"/>
      <c r="V27" s="1"/>
      <c r="W27" s="32" t="str">
        <f aca="false">IF(ISBLANK(Values!E26),"","Child")</f>
        <v>Child</v>
      </c>
      <c r="X27" s="32" t="str">
        <f aca="false">IF(ISBLANK(Values!E26),"",Values!$B$13)</f>
        <v>Lenovo T530 Parent</v>
      </c>
      <c r="Y27" s="38" t="str">
        <f aca="false">IF(ISBLANK(Values!E26),"","Size-Color")</f>
        <v>Size-Color</v>
      </c>
      <c r="Z27" s="32" t="str">
        <f aca="false">IF(ISBLANK(Values!E26),"","variation")</f>
        <v>variation</v>
      </c>
      <c r="AA27" s="36" t="str">
        <f aca="false">IF(ISBLANK(Values!E26),"",Values!$B$20)</f>
        <v>Update</v>
      </c>
      <c r="AB27" s="36" t="str">
        <f aca="false">IF(ISBLANK(Values!E26),"",Values!$B$29)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7" s="1"/>
      <c r="AD27" s="1"/>
      <c r="AE27" s="1"/>
      <c r="AF27" s="1"/>
      <c r="AG27" s="1"/>
      <c r="AH27" s="1"/>
      <c r="AI27" s="40" t="str">
        <f aca="false">IF(ISBLANK(Values!E26),"",IF(Values!I26,Values!$B$23,Values!$B$33))</f>
        <v>👉MAS DE 10.000 CLIENTES SATISFECHOS EN TODO EL MUNDO: Teclado restaurado en Europa </v>
      </c>
      <c r="AJ27" s="41" t="str">
        <f aca="false">IF(ISBLANK(Values!E26),"","👉 "&amp;Values!H26&amp; " "&amp;Values!$B$24 &amp;" "&amp;Values!$B$3)</f>
        <v>👉 italiano Compatible con Lenovo T430 T430i T430s T430si T430U T530 T530i T530S W530 X13X X230 X230i X230it X230T</v>
      </c>
      <c r="AK27" s="1" t="str">
        <f aca="false">IF(ISBLANK(Values!E26),"",Values!$B$25)</f>
        <v>COMUNICACIÓN Y SOPORTE TÉCNICO: rápido y fluido 24h</v>
      </c>
      <c r="AL27" s="1" t="str">
        <f aca="false">IF(ISBLANK(Values!E26),"",Values!$B$26)</f>
        <v>GARANTÍA DE 6 MESES INCLUIDA: relajese , está cubierto </v>
      </c>
      <c r="AM27" s="1" t="str">
        <f aca="false">IF(ISBLANK(Values!E26),"",Values!$B$27)</f>
        <v>♻️Be green! ♻️ ¡Con este teclado, ahorra hasta un 80% de CO2!</v>
      </c>
      <c r="AN27" s="1"/>
      <c r="AO27" s="1"/>
      <c r="AP27" s="1"/>
      <c r="AQ27" s="1"/>
      <c r="AR27" s="1"/>
      <c r="AS27" s="1"/>
      <c r="AT27" s="1" t="str">
        <f aca="false">IF(ISBLANK(Values!E26),"",IF(Values!J26,"Backlit", "Non-Backlit"))</f>
        <v>Backlit</v>
      </c>
      <c r="AU27" s="1"/>
      <c r="AV27" s="28" t="str">
        <f aca="false">IF(ISBLANK(Values!E26),"",Values!H26)</f>
        <v>italiano</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30</v>
      </c>
      <c r="CJ27" s="1" t="str">
        <f aca="false">IF(ISBLANK(Values!E26),"",Values!$B$8)</f>
        <v>22</v>
      </c>
      <c r="CK27" s="1" t="str">
        <f aca="false">IF(ISBLANK(Values!E26),"",Values!$B$9)</f>
        <v>5</v>
      </c>
      <c r="CL27" s="1" t="str">
        <f aca="false">IF(ISBLANK(Values!E26),"","CM")</f>
        <v>CM</v>
      </c>
      <c r="CM27" s="1"/>
      <c r="CN27" s="1"/>
      <c r="CO27" s="1"/>
      <c r="CP27" s="36" t="str">
        <f aca="false">IF(ISBLANK(Values!E26),"",Values!$B$7)</f>
        <v>30</v>
      </c>
      <c r="CQ27" s="36" t="str">
        <f aca="false">IF(ISBLANK(Values!E26),"",Values!$B$8)</f>
        <v>22</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Dinamarca</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DQ27" s="1"/>
      <c r="DR27" s="1"/>
      <c r="DS27" s="31"/>
      <c r="DT27" s="1"/>
      <c r="DU27" s="1"/>
      <c r="DV27" s="1"/>
      <c r="DW27" s="1"/>
      <c r="DX27" s="1"/>
      <c r="DY27" s="31"/>
      <c r="DZ27" s="31"/>
      <c r="EA27" s="31"/>
      <c r="EB27" s="31"/>
      <c r="EC27" s="31"/>
      <c r="ED27" s="1"/>
      <c r="EE27" s="1"/>
      <c r="EF27" s="1"/>
      <c r="EG27" s="1"/>
      <c r="EH27" s="1"/>
      <c r="EI27" s="1" t="str">
        <f aca="false">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EJ27" s="1"/>
      <c r="EK27" s="1"/>
      <c r="EL27" s="1"/>
      <c r="EM27" s="1"/>
      <c r="EN27" s="1"/>
      <c r="EO27" s="1"/>
      <c r="EP27" s="1"/>
      <c r="EQ27" s="1"/>
      <c r="ER27" s="1"/>
      <c r="ES27" s="1" t="str">
        <f aca="false">IF(ISBLANK(Values!E26),"","Amazon Tellus UPS")</f>
        <v>Amazon Tellus UPS</v>
      </c>
      <c r="ET27" s="1"/>
      <c r="EU27" s="1"/>
      <c r="EV27" s="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58.95</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2" customFormat="true" ht="28.35" hidden="false" customHeight="false" outlineLevel="0" collapsed="false">
      <c r="A28" s="27" t="str">
        <f aca="false">IF(ISBLANK(Values!E27),"",IF(Values!$B$37="EU","computercomponent","computer"))</f>
        <v>computercomponent</v>
      </c>
      <c r="B28" s="37" t="str">
        <f aca="false">IF(ISBLANK(Values!E27),"",Values!F27)</f>
        <v>Lenovo T530 BL - ES</v>
      </c>
      <c r="C28" s="32" t="str">
        <f aca="false">IF(ISBLANK(Values!E27),"","TellusRem")</f>
        <v>TellusRem</v>
      </c>
      <c r="D28" s="30" t="n">
        <f aca="false">IF(ISBLANK(Values!E27),"",Values!E27)</f>
        <v>5714401430049</v>
      </c>
      <c r="E28" s="31" t="str">
        <f aca="false">IF(ISBLANK(Values!E27),"","EAN")</f>
        <v>EAN</v>
      </c>
      <c r="F28" s="28" t="str">
        <f aca="false">IF(ISBLANK(Values!E27),"",IF(Values!J27,Values!H27 &amp;" "&amp;  Values!$B$1 &amp; " " &amp;Values!$B$3,Values!G27 &amp;" "&amp;  Values!$B$2 &amp; " " &amp;Values!$B$3))</f>
        <v>Español Teclado retroiluminado original para Lenovo Thinkpad T430 T430i T430s T430si T430U T530 T530i T530S W530 X13X X230 X230i X230it X230T</v>
      </c>
      <c r="G28" s="32" t="str">
        <f aca="false">IF(ISBLANK(Values!E27),"","TellusRem")</f>
        <v>TellusRem</v>
      </c>
      <c r="H28" s="27" t="str">
        <f aca="false">IF(ISBLANK(Values!E27),"",Values!$B$16)</f>
        <v>laptop-computer-replacement-parts</v>
      </c>
      <c r="I28" s="27" t="str">
        <f aca="false">IF(ISBLANK(Values!E27),"","4730574031")</f>
        <v>4730574031</v>
      </c>
      <c r="J28" s="38" t="str">
        <f aca="false">IF(ISBLANK(Values!E27),"",Values!F27 )</f>
        <v>Lenovo T530 BL - ES</v>
      </c>
      <c r="K28" s="28" t="n">
        <f aca="false">IF(ISBLANK(Values!E27),"",IF(Values!J27, Values!$B$4, Values!$B$5))</f>
        <v>58.95</v>
      </c>
      <c r="L28" s="39" t="n">
        <f aca="false">IF(ISBLANK(Values!E27),"",Values!$B$18)</f>
        <v>5</v>
      </c>
      <c r="M28" s="28" t="str">
        <f aca="false">IF(ISBLANK(Values!E27),"",Values!$M27)</f>
        <v>https://raw.githubusercontent.com/PatrickVibild/TellusAmazonPictures/master/pictures/Lenovo/T530/BL/ES/1.jpg</v>
      </c>
      <c r="N28" s="28" t="str">
        <f aca="false">IF(ISBLANK(Values!F27),"",Values!$N27)</f>
        <v>https://raw.githubusercontent.com/PatrickVibild/TellusAmazonPictures/master/pictures/Lenovo/T530/BL/ES/2.jpg</v>
      </c>
      <c r="O28" s="1" t="str">
        <f aca="false">IF(ISBLANK(Values!F27),"",Values!$O27)</f>
        <v>https://raw.githubusercontent.com/PatrickVibild/TellusAmazonPictures/master/pictures/Lenovo/T530/BL/ES/3.jpg</v>
      </c>
      <c r="P28" s="1"/>
      <c r="Q28" s="1"/>
      <c r="R28" s="1"/>
      <c r="S28" s="1"/>
      <c r="T28" s="1"/>
      <c r="U28" s="1"/>
      <c r="V28" s="1"/>
      <c r="W28" s="32" t="str">
        <f aca="false">IF(ISBLANK(Values!E27),"","Child")</f>
        <v>Child</v>
      </c>
      <c r="X28" s="32" t="str">
        <f aca="false">IF(ISBLANK(Values!E27),"",Values!$B$13)</f>
        <v>Lenovo T530 Parent</v>
      </c>
      <c r="Y28" s="38" t="str">
        <f aca="false">IF(ISBLANK(Values!E27),"","Size-Color")</f>
        <v>Size-Color</v>
      </c>
      <c r="Z28" s="32" t="str">
        <f aca="false">IF(ISBLANK(Values!E27),"","variation")</f>
        <v>variation</v>
      </c>
      <c r="AA28" s="36" t="str">
        <f aca="false">IF(ISBLANK(Values!E27),"",Values!$B$20)</f>
        <v>Update</v>
      </c>
      <c r="AB28" s="36" t="str">
        <f aca="false">IF(ISBLANK(Values!E27),"",Values!$B$29)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8" s="1"/>
      <c r="AD28" s="1"/>
      <c r="AE28" s="1"/>
      <c r="AF28" s="1"/>
      <c r="AG28" s="1"/>
      <c r="AH28" s="1"/>
      <c r="AI28" s="40" t="str">
        <f aca="false">IF(ISBLANK(Values!E27),"",IF(Values!I27,Values!$B$23,Values!$B$33))</f>
        <v>👉MAS DE 10.000 CLIENTES SATISFECHOS EN TODO EL MUNDO: Teclado restaurado en Europa </v>
      </c>
      <c r="AJ28" s="41" t="str">
        <f aca="false">IF(ISBLANK(Values!E27),"","👉 "&amp;Values!H27&amp; " "&amp;Values!$B$24 &amp;" "&amp;Values!$B$3)</f>
        <v>👉 Español Compatible con Lenovo T430 T430i T430s T430si T430U T530 T530i T530S W530 X13X X230 X230i X230it X230T</v>
      </c>
      <c r="AK28" s="1" t="str">
        <f aca="false">IF(ISBLANK(Values!E27),"",Values!$B$25)</f>
        <v>COMUNICACIÓN Y SOPORTE TÉCNICO: rápido y fluido 24h</v>
      </c>
      <c r="AL28" s="1" t="str">
        <f aca="false">IF(ISBLANK(Values!E27),"",Values!$B$26)</f>
        <v>GARANTÍA DE 6 MESES INCLUIDA: relajese , está cubierto </v>
      </c>
      <c r="AM28" s="1" t="str">
        <f aca="false">IF(ISBLANK(Values!E27),"",Values!$B$27)</f>
        <v>♻️Be green! ♻️ ¡Con este teclado, ahorra hasta un 80% de CO2!</v>
      </c>
      <c r="AN28" s="1"/>
      <c r="AO28" s="1"/>
      <c r="AP28" s="1"/>
      <c r="AQ28" s="1"/>
      <c r="AR28" s="1"/>
      <c r="AS28" s="1"/>
      <c r="AT28" s="1" t="str">
        <f aca="false">IF(ISBLANK(Values!E27),"",IF(Values!J27,"Backlit", "Non-Backlit"))</f>
        <v>Backlit</v>
      </c>
      <c r="AU28" s="1"/>
      <c r="AV28" s="28" t="str">
        <f aca="false">IF(ISBLANK(Values!E27),"",Values!H27)</f>
        <v>Español</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30</v>
      </c>
      <c r="CJ28" s="1" t="str">
        <f aca="false">IF(ISBLANK(Values!E27),"",Values!$B$8)</f>
        <v>22</v>
      </c>
      <c r="CK28" s="1" t="str">
        <f aca="false">IF(ISBLANK(Values!E27),"",Values!$B$9)</f>
        <v>5</v>
      </c>
      <c r="CL28" s="1" t="str">
        <f aca="false">IF(ISBLANK(Values!E27),"","CM")</f>
        <v>CM</v>
      </c>
      <c r="CM28" s="1"/>
      <c r="CN28" s="1"/>
      <c r="CO28" s="1"/>
      <c r="CP28" s="36" t="str">
        <f aca="false">IF(ISBLANK(Values!E27),"",Values!$B$7)</f>
        <v>30</v>
      </c>
      <c r="CQ28" s="36" t="str">
        <f aca="false">IF(ISBLANK(Values!E27),"",Values!$B$8)</f>
        <v>22</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Dinamarca</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DQ28" s="1"/>
      <c r="DR28" s="1"/>
      <c r="DS28" s="31"/>
      <c r="DT28" s="1"/>
      <c r="DU28" s="1"/>
      <c r="DV28" s="1"/>
      <c r="DW28" s="1"/>
      <c r="DX28" s="1"/>
      <c r="DY28" s="31"/>
      <c r="DZ28" s="31"/>
      <c r="EA28" s="31"/>
      <c r="EB28" s="31"/>
      <c r="EC28" s="31"/>
      <c r="ED28" s="1"/>
      <c r="EE28" s="1"/>
      <c r="EF28" s="1"/>
      <c r="EG28" s="1"/>
      <c r="EH28" s="1"/>
      <c r="EI28" s="1" t="str">
        <f aca="false">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EJ28" s="1"/>
      <c r="EK28" s="1"/>
      <c r="EL28" s="1"/>
      <c r="EM28" s="1"/>
      <c r="EN28" s="1"/>
      <c r="EO28" s="1"/>
      <c r="EP28" s="1"/>
      <c r="EQ28" s="1"/>
      <c r="ER28" s="1"/>
      <c r="ES28" s="1" t="str">
        <f aca="false">IF(ISBLANK(Values!E27),"","Amazon Tellus UPS")</f>
        <v>Amazon Tellus UPS</v>
      </c>
      <c r="ET28" s="1"/>
      <c r="EU28" s="1"/>
      <c r="EV28" s="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58.95</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2" customFormat="true" ht="28.35" hidden="false" customHeight="false" outlineLevel="0" collapsed="false">
      <c r="A29" s="27" t="str">
        <f aca="false">IF(ISBLANK(Values!E28),"",IF(Values!$B$37="EU","computercomponent","computer"))</f>
        <v>computercomponent</v>
      </c>
      <c r="B29" s="37" t="str">
        <f aca="false">IF(ISBLANK(Values!E28),"",Values!F28)</f>
        <v>Lenovo T530 BL - UK</v>
      </c>
      <c r="C29" s="32" t="str">
        <f aca="false">IF(ISBLANK(Values!E28),"","TellusRem")</f>
        <v>TellusRem</v>
      </c>
      <c r="D29" s="30" t="n">
        <f aca="false">IF(ISBLANK(Values!E28),"",Values!E28)</f>
        <v>5714401430056</v>
      </c>
      <c r="E29" s="31" t="str">
        <f aca="false">IF(ISBLANK(Values!E28),"","EAN")</f>
        <v>EAN</v>
      </c>
      <c r="F29" s="28" t="str">
        <f aca="false">IF(ISBLANK(Values!E28),"",IF(Values!J28,Values!H28 &amp;" "&amp;  Values!$B$1 &amp; " " &amp;Values!$B$3,Values!G28 &amp;" "&amp;  Values!$B$2 &amp; " " &amp;Values!$B$3))</f>
        <v>Ingles Teclado retroiluminado original para Lenovo Thinkpad T430 T430i T430s T430si T430U T530 T530i T530S W530 X13X X230 X230i X230it X230T</v>
      </c>
      <c r="G29" s="32" t="str">
        <f aca="false">IF(ISBLANK(Values!E28),"","TellusRem")</f>
        <v>TellusRem</v>
      </c>
      <c r="H29" s="27" t="str">
        <f aca="false">IF(ISBLANK(Values!E28),"",Values!$B$16)</f>
        <v>laptop-computer-replacement-parts</v>
      </c>
      <c r="I29" s="27" t="str">
        <f aca="false">IF(ISBLANK(Values!E28),"","4730574031")</f>
        <v>4730574031</v>
      </c>
      <c r="J29" s="38" t="str">
        <f aca="false">IF(ISBLANK(Values!E28),"",Values!F28 )</f>
        <v>Lenovo T530 BL - UK</v>
      </c>
      <c r="K29" s="28" t="n">
        <f aca="false">IF(ISBLANK(Values!E28),"",IF(Values!J28, Values!$B$4, Values!$B$5))</f>
        <v>58.95</v>
      </c>
      <c r="L29" s="39" t="n">
        <f aca="false">IF(ISBLANK(Values!E28),"",Values!$B$18)</f>
        <v>5</v>
      </c>
      <c r="M29" s="28" t="str">
        <f aca="false">IF(ISBLANK(Values!E28),"",Values!$M28)</f>
        <v>https://download.lenovo.com/Images/Parts/01AX557/01AX557_A.jpg</v>
      </c>
      <c r="N29" s="28" t="str">
        <f aca="false">IF(ISBLANK(Values!F28),"",Values!$N28)</f>
        <v>https://download.lenovo.com/Images/Parts/01AX557/01AX557_B.jpg</v>
      </c>
      <c r="O29" s="1" t="str">
        <f aca="false">IF(ISBLANK(Values!F28),"",Values!$O28)</f>
        <v>https://download.lenovo.com/Images/Parts/01AX557/01AX557_details.jpg</v>
      </c>
      <c r="P29" s="1"/>
      <c r="Q29" s="1"/>
      <c r="R29" s="1"/>
      <c r="S29" s="1"/>
      <c r="T29" s="1"/>
      <c r="U29" s="1"/>
      <c r="V29" s="1"/>
      <c r="W29" s="32" t="str">
        <f aca="false">IF(ISBLANK(Values!E28),"","Child")</f>
        <v>Child</v>
      </c>
      <c r="X29" s="32" t="str">
        <f aca="false">IF(ISBLANK(Values!E28),"",Values!$B$13)</f>
        <v>Lenovo T530 Parent</v>
      </c>
      <c r="Y29" s="38" t="str">
        <f aca="false">IF(ISBLANK(Values!E28),"","Size-Color")</f>
        <v>Size-Color</v>
      </c>
      <c r="Z29" s="32" t="str">
        <f aca="false">IF(ISBLANK(Values!E28),"","variation")</f>
        <v>variation</v>
      </c>
      <c r="AA29" s="36" t="str">
        <f aca="false">IF(ISBLANK(Values!E28),"",Values!$B$20)</f>
        <v>Update</v>
      </c>
      <c r="AB29" s="36" t="str">
        <f aca="false">IF(ISBLANK(Values!E28),"",Values!$B$29)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9" s="1"/>
      <c r="AD29" s="1"/>
      <c r="AE29" s="1"/>
      <c r="AF29" s="1"/>
      <c r="AG29" s="1"/>
      <c r="AH29" s="1"/>
      <c r="AI29" s="40" t="str">
        <f aca="false">IF(ISBLANK(Values!E28),"",IF(Values!I28,Values!$B$23,Values!$B$33))</f>
        <v>👉MAS DE 10.000 CLIENTES SATISFECHOS EN TODO EL MUNDO: Teclado restaurado en Europa </v>
      </c>
      <c r="AJ29" s="41" t="str">
        <f aca="false">IF(ISBLANK(Values!E28),"","👉 "&amp;Values!H28&amp; " "&amp;Values!$B$24 &amp;" "&amp;Values!$B$3)</f>
        <v>👉 Ingles Compatible con Lenovo T430 T430i T430s T430si T430U T530 T530i T530S W530 X13X X230 X230i X230it X230T</v>
      </c>
      <c r="AK29" s="1" t="str">
        <f aca="false">IF(ISBLANK(Values!E28),"",Values!$B$25)</f>
        <v>COMUNICACIÓN Y SOPORTE TÉCNICO: rápido y fluido 24h</v>
      </c>
      <c r="AL29" s="1" t="str">
        <f aca="false">IF(ISBLANK(Values!E28),"",Values!$B$26)</f>
        <v>GARANTÍA DE 6 MESES INCLUIDA: relajese , está cubierto </v>
      </c>
      <c r="AM29" s="1" t="str">
        <f aca="false">IF(ISBLANK(Values!E28),"",Values!$B$27)</f>
        <v>♻️Be green! ♻️ ¡Con este teclado, ahorra hasta un 80% de CO2!</v>
      </c>
      <c r="AN29" s="1"/>
      <c r="AO29" s="1"/>
      <c r="AP29" s="1"/>
      <c r="AQ29" s="1"/>
      <c r="AR29" s="1"/>
      <c r="AS29" s="1"/>
      <c r="AT29" s="1" t="str">
        <f aca="false">IF(ISBLANK(Values!E28),"",IF(Values!J28,"Backlit", "Non-Backlit"))</f>
        <v>Backlit</v>
      </c>
      <c r="AU29" s="1"/>
      <c r="AV29" s="28" t="str">
        <f aca="false">IF(ISBLANK(Values!E28),"",Values!H28)</f>
        <v>Ingles</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30</v>
      </c>
      <c r="CJ29" s="1" t="str">
        <f aca="false">IF(ISBLANK(Values!E28),"",Values!$B$8)</f>
        <v>22</v>
      </c>
      <c r="CK29" s="1" t="str">
        <f aca="false">IF(ISBLANK(Values!E28),"",Values!$B$9)</f>
        <v>5</v>
      </c>
      <c r="CL29" s="1" t="str">
        <f aca="false">IF(ISBLANK(Values!E28),"","CM")</f>
        <v>CM</v>
      </c>
      <c r="CM29" s="1"/>
      <c r="CN29" s="1"/>
      <c r="CO29" s="1"/>
      <c r="CP29" s="36" t="str">
        <f aca="false">IF(ISBLANK(Values!E28),"",Values!$B$7)</f>
        <v>30</v>
      </c>
      <c r="CQ29" s="36" t="str">
        <f aca="false">IF(ISBLANK(Values!E28),"",Values!$B$8)</f>
        <v>22</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Dinamarca</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DQ29" s="1"/>
      <c r="DR29" s="1"/>
      <c r="DS29" s="31"/>
      <c r="DT29" s="1"/>
      <c r="DU29" s="1"/>
      <c r="DV29" s="1"/>
      <c r="DW29" s="1"/>
      <c r="DX29" s="1"/>
      <c r="DY29" s="31"/>
      <c r="DZ29" s="31"/>
      <c r="EA29" s="31"/>
      <c r="EB29" s="31"/>
      <c r="EC29" s="31"/>
      <c r="ED29" s="1"/>
      <c r="EE29" s="1"/>
      <c r="EF29" s="1"/>
      <c r="EG29" s="1"/>
      <c r="EH29" s="1"/>
      <c r="EI29" s="1" t="str">
        <f aca="false">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EJ29" s="1"/>
      <c r="EK29" s="1"/>
      <c r="EL29" s="1"/>
      <c r="EM29" s="1"/>
      <c r="EN29" s="1"/>
      <c r="EO29" s="1"/>
      <c r="EP29" s="1"/>
      <c r="EQ29" s="1"/>
      <c r="ER29" s="1"/>
      <c r="ES29" s="1" t="str">
        <f aca="false">IF(ISBLANK(Values!E28),"","Amazon Tellus UPS")</f>
        <v>Amazon Tellus UPS</v>
      </c>
      <c r="ET29" s="1"/>
      <c r="EU29" s="1"/>
      <c r="EV29" s="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58.95</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2" customFormat="true" ht="28.35" hidden="false" customHeight="false" outlineLevel="0" collapsed="false">
      <c r="A30" s="27" t="str">
        <f aca="false">IF(ISBLANK(Values!E29),"",IF(Values!$B$37="EU","computercomponent","computer"))</f>
        <v>computercomponent</v>
      </c>
      <c r="B30" s="37" t="str">
        <f aca="false">IF(ISBLANK(Values!E29),"",Values!F29)</f>
        <v>Lenovo T530 BL - NOR</v>
      </c>
      <c r="C30" s="32" t="str">
        <f aca="false">IF(ISBLANK(Values!E29),"","TellusRem")</f>
        <v>TellusRem</v>
      </c>
      <c r="D30" s="30" t="n">
        <f aca="false">IF(ISBLANK(Values!E29),"",Values!E29)</f>
        <v>5714401430063</v>
      </c>
      <c r="E30" s="31" t="str">
        <f aca="false">IF(ISBLANK(Values!E29),"","EAN")</f>
        <v>EAN</v>
      </c>
      <c r="F30" s="28" t="str">
        <f aca="false">IF(ISBLANK(Values!E29),"",IF(Values!J29,Values!H29 &amp;" "&amp;  Values!$B$1 &amp; " " &amp;Values!$B$3,Values!G29 &amp;" "&amp;  Values!$B$2 &amp; " " &amp;Values!$B$3))</f>
        <v>Escandinavo - nórdico Teclado retroiluminado original para Lenovo Thinkpad T430 T430i T430s T430si T430U T530 T530i T530S W530 X13X X230 X230i X230it X230T</v>
      </c>
      <c r="G30" s="32" t="str">
        <f aca="false">IF(ISBLANK(Values!E29),"","TellusRem")</f>
        <v>TellusRem</v>
      </c>
      <c r="H30" s="27" t="str">
        <f aca="false">IF(ISBLANK(Values!E29),"",Values!$B$16)</f>
        <v>laptop-computer-replacement-parts</v>
      </c>
      <c r="I30" s="27" t="str">
        <f aca="false">IF(ISBLANK(Values!E29),"","4730574031")</f>
        <v>4730574031</v>
      </c>
      <c r="J30" s="38" t="str">
        <f aca="false">IF(ISBLANK(Values!E29),"",Values!F29 )</f>
        <v>Lenovo T530 BL - NOR</v>
      </c>
      <c r="K30" s="28" t="n">
        <f aca="false">IF(ISBLANK(Values!E29),"",IF(Values!J29, Values!$B$4, Values!$B$5))</f>
        <v>58.95</v>
      </c>
      <c r="L30" s="39" t="n">
        <f aca="false">IF(ISBLANK(Values!E29),"",Values!$B$18)</f>
        <v>5</v>
      </c>
      <c r="M30" s="28" t="str">
        <f aca="false">IF(ISBLANK(Values!E29),"",Values!$M29)</f>
        <v>https://download.lenovo.com/Images/Parts/01AX609/01AX609_A.jpg</v>
      </c>
      <c r="N30" s="28" t="str">
        <f aca="false">IF(ISBLANK(Values!F29),"",Values!$N29)</f>
        <v>https://download.lenovo.com/Images/Parts/01AX609/01AX609_B.jpg</v>
      </c>
      <c r="O30" s="1" t="str">
        <f aca="false">IF(ISBLANK(Values!F29),"",Values!$O29)</f>
        <v>https://download.lenovo.com/Images/Parts/01AX609/01AX609_details.jpg</v>
      </c>
      <c r="P30" s="1"/>
      <c r="Q30" s="1"/>
      <c r="R30" s="1"/>
      <c r="S30" s="1"/>
      <c r="T30" s="1"/>
      <c r="U30" s="1"/>
      <c r="V30" s="1"/>
      <c r="W30" s="32" t="str">
        <f aca="false">IF(ISBLANK(Values!E29),"","Child")</f>
        <v>Child</v>
      </c>
      <c r="X30" s="32" t="str">
        <f aca="false">IF(ISBLANK(Values!E29),"",Values!$B$13)</f>
        <v>Lenovo T530 Parent</v>
      </c>
      <c r="Y30" s="38" t="str">
        <f aca="false">IF(ISBLANK(Values!E29),"","Size-Color")</f>
        <v>Size-Color</v>
      </c>
      <c r="Z30" s="32" t="str">
        <f aca="false">IF(ISBLANK(Values!E29),"","variation")</f>
        <v>variation</v>
      </c>
      <c r="AA30" s="36" t="str">
        <f aca="false">IF(ISBLANK(Values!E29),"",Values!$B$20)</f>
        <v>Update</v>
      </c>
      <c r="AB30" s="36" t="str">
        <f aca="false">IF(ISBLANK(Values!E29),"",Values!$B$29)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0" s="1"/>
      <c r="AD30" s="1"/>
      <c r="AE30" s="1"/>
      <c r="AF30" s="1"/>
      <c r="AG30" s="1"/>
      <c r="AH30" s="1"/>
      <c r="AI30" s="40" t="str">
        <f aca="false">IF(ISBLANK(Values!E29),"",IF(Values!I29,Values!$B$23,Values!$B$33))</f>
        <v>👉MAS DE 10.000 CLIENTES SATISFECHOS EN TODO EL MUNDO: Teclado restaurado en Europa </v>
      </c>
      <c r="AJ30" s="41" t="str">
        <f aca="false">IF(ISBLANK(Values!E29),"","👉 "&amp;Values!H29&amp; " "&amp;Values!$B$24 &amp;" "&amp;Values!$B$3)</f>
        <v>👉 Escandinavo - nórdico Compatible con Lenovo T430 T430i T430s T430si T430U T530 T530i T530S W530 X13X X230 X230i X230it X230T</v>
      </c>
      <c r="AK30" s="1" t="str">
        <f aca="false">IF(ISBLANK(Values!E29),"",Values!$B$25)</f>
        <v>COMUNICACIÓN Y SOPORTE TÉCNICO: rápido y fluido 24h</v>
      </c>
      <c r="AL30" s="1" t="str">
        <f aca="false">IF(ISBLANK(Values!E29),"",Values!$B$26)</f>
        <v>GARANTÍA DE 6 MESES INCLUIDA: relajese , está cubierto </v>
      </c>
      <c r="AM30" s="1" t="str">
        <f aca="false">IF(ISBLANK(Values!E29),"",Values!$B$27)</f>
        <v>♻️Be green! ♻️ ¡Con este teclado, ahorra hasta un 80% de CO2!</v>
      </c>
      <c r="AN30" s="1"/>
      <c r="AO30" s="1"/>
      <c r="AP30" s="1"/>
      <c r="AQ30" s="1"/>
      <c r="AR30" s="1"/>
      <c r="AS30" s="1"/>
      <c r="AT30" s="1" t="str">
        <f aca="false">IF(ISBLANK(Values!E29),"",IF(Values!J29,"Backlit", "Non-Backlit"))</f>
        <v>Backlit</v>
      </c>
      <c r="AU30" s="1"/>
      <c r="AV30" s="28" t="str">
        <f aca="false">IF(ISBLANK(Values!E29),"",Values!H29)</f>
        <v>Escandinavo - nórdico</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30</v>
      </c>
      <c r="CJ30" s="1" t="str">
        <f aca="false">IF(ISBLANK(Values!E29),"",Values!$B$8)</f>
        <v>22</v>
      </c>
      <c r="CK30" s="1" t="str">
        <f aca="false">IF(ISBLANK(Values!E29),"",Values!$B$9)</f>
        <v>5</v>
      </c>
      <c r="CL30" s="1" t="str">
        <f aca="false">IF(ISBLANK(Values!E29),"","CM")</f>
        <v>CM</v>
      </c>
      <c r="CM30" s="1"/>
      <c r="CN30" s="1"/>
      <c r="CO30" s="1"/>
      <c r="CP30" s="36" t="str">
        <f aca="false">IF(ISBLANK(Values!E29),"",Values!$B$7)</f>
        <v>30</v>
      </c>
      <c r="CQ30" s="36" t="str">
        <f aca="false">IF(ISBLANK(Values!E29),"",Values!$B$8)</f>
        <v>22</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Dinamarca</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DQ30" s="1"/>
      <c r="DR30" s="1"/>
      <c r="DS30" s="31"/>
      <c r="DT30" s="1"/>
      <c r="DU30" s="1"/>
      <c r="DV30" s="1"/>
      <c r="DW30" s="1"/>
      <c r="DX30" s="1"/>
      <c r="DY30" s="31"/>
      <c r="DZ30" s="31"/>
      <c r="EA30" s="31"/>
      <c r="EB30" s="31"/>
      <c r="EC30" s="31"/>
      <c r="ED30" s="1"/>
      <c r="EE30" s="1"/>
      <c r="EF30" s="1"/>
      <c r="EG30" s="1"/>
      <c r="EH30" s="1"/>
      <c r="EI30" s="1" t="str">
        <f aca="false">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EJ30" s="1"/>
      <c r="EK30" s="1"/>
      <c r="EL30" s="1"/>
      <c r="EM30" s="1"/>
      <c r="EN30" s="1"/>
      <c r="EO30" s="1"/>
      <c r="EP30" s="1"/>
      <c r="EQ30" s="1"/>
      <c r="ER30" s="1"/>
      <c r="ES30" s="1" t="str">
        <f aca="false">IF(ISBLANK(Values!E29),"","Amazon Tellus UPS")</f>
        <v>Amazon Tellus UPS</v>
      </c>
      <c r="ET30" s="1"/>
      <c r="EU30" s="1"/>
      <c r="EV30" s="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58.95</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2" customFormat="true" ht="28.35" hidden="false" customHeight="false" outlineLevel="0" collapsed="false">
      <c r="A31" s="27" t="str">
        <f aca="false">IF(ISBLANK(Values!E30),"",IF(Values!$B$37="EU","computercomponent","computer"))</f>
        <v>computercomponent</v>
      </c>
      <c r="B31" s="37" t="str">
        <f aca="false">IF(ISBLANK(Values!E30),"",Values!F30)</f>
        <v>Lenovo T530 BL - BE</v>
      </c>
      <c r="C31" s="32" t="str">
        <f aca="false">IF(ISBLANK(Values!E30),"","TellusRem")</f>
        <v>TellusRem</v>
      </c>
      <c r="D31" s="30" t="n">
        <f aca="false">IF(ISBLANK(Values!E30),"",Values!E30)</f>
        <v>5714401430070</v>
      </c>
      <c r="E31" s="31" t="str">
        <f aca="false">IF(ISBLANK(Values!E30),"","EAN")</f>
        <v>EAN</v>
      </c>
      <c r="F31" s="28" t="str">
        <f aca="false">IF(ISBLANK(Values!E30),"",IF(Values!J30,Values!H30 &amp;" "&amp;  Values!$B$1 &amp; " " &amp;Values!$B$3,Values!G30 &amp;" "&amp;  Values!$B$2 &amp; " " &amp;Values!$B$3))</f>
        <v>Belga Teclado retroiluminado original para Lenovo Thinkpad T430 T430i T430s T430si T430U T530 T530i T530S W530 X13X X230 X230i X230it X230T</v>
      </c>
      <c r="G31" s="32" t="str">
        <f aca="false">IF(ISBLANK(Values!E30),"","TellusRem")</f>
        <v>TellusRem</v>
      </c>
      <c r="H31" s="27" t="str">
        <f aca="false">IF(ISBLANK(Values!E30),"",Values!$B$16)</f>
        <v>laptop-computer-replacement-parts</v>
      </c>
      <c r="I31" s="27" t="str">
        <f aca="false">IF(ISBLANK(Values!E30),"","4730574031")</f>
        <v>4730574031</v>
      </c>
      <c r="J31" s="38" t="str">
        <f aca="false">IF(ISBLANK(Values!E30),"",Values!F30 )</f>
        <v>Lenovo T530 BL - BE</v>
      </c>
      <c r="K31" s="28" t="n">
        <f aca="false">IF(ISBLANK(Values!E30),"",IF(Values!J30, Values!$B$4, Values!$B$5))</f>
        <v>58.95</v>
      </c>
      <c r="L31" s="39" t="n">
        <f aca="false">IF(ISBLANK(Values!E30),"",Values!$B$18)</f>
        <v>5</v>
      </c>
      <c r="M31" s="28" t="str">
        <f aca="false">IF(ISBLANK(Values!E30),"",Values!$M30)</f>
        <v>https://download.lenovo.com/Images/Parts/01AX493/01AX493_A.jpg</v>
      </c>
      <c r="N31" s="28" t="str">
        <f aca="false">IF(ISBLANK(Values!F30),"",Values!$N30)</f>
        <v>https://download.lenovo.com/Images/Parts/01AX493/01AX493_B.jpg</v>
      </c>
      <c r="O31" s="1" t="str">
        <f aca="false">IF(ISBLANK(Values!F30),"",Values!$O30)</f>
        <v>https://download.lenovo.com/Images/Parts/01AX493/01AX493_details.jpg</v>
      </c>
      <c r="P31" s="1"/>
      <c r="Q31" s="1"/>
      <c r="R31" s="1"/>
      <c r="S31" s="1"/>
      <c r="T31" s="1"/>
      <c r="U31" s="1"/>
      <c r="V31" s="1"/>
      <c r="W31" s="32" t="str">
        <f aca="false">IF(ISBLANK(Values!E30),"","Child")</f>
        <v>Child</v>
      </c>
      <c r="X31" s="32" t="str">
        <f aca="false">IF(ISBLANK(Values!E30),"",Values!$B$13)</f>
        <v>Lenovo T530 Parent</v>
      </c>
      <c r="Y31" s="38" t="str">
        <f aca="false">IF(ISBLANK(Values!E30),"","Size-Color")</f>
        <v>Size-Color</v>
      </c>
      <c r="Z31" s="32" t="str">
        <f aca="false">IF(ISBLANK(Values!E30),"","variation")</f>
        <v>variation</v>
      </c>
      <c r="AA31" s="36" t="str">
        <f aca="false">IF(ISBLANK(Values!E30),"",Values!$B$20)</f>
        <v>Update</v>
      </c>
      <c r="AB31" s="36" t="str">
        <f aca="false">IF(ISBLANK(Values!E30),"",Values!$B$29)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1" s="1"/>
      <c r="AD31" s="1"/>
      <c r="AE31" s="1"/>
      <c r="AF31" s="1"/>
      <c r="AG31" s="1"/>
      <c r="AH31" s="1"/>
      <c r="AI31" s="40" t="str">
        <f aca="false">IF(ISBLANK(Values!E30),"",IF(Values!I30,Values!$B$23,Values!$B$33))</f>
        <v>👉MAS DE 10.000 CLIENTES SATISFECHOS EN TODO EL MUNDO: Teclado restaurado en Europa </v>
      </c>
      <c r="AJ31" s="41" t="str">
        <f aca="false">IF(ISBLANK(Values!E30),"","👉 "&amp;Values!H30&amp; " "&amp;Values!$B$24 &amp;" "&amp;Values!$B$3)</f>
        <v>👉 Belga Compatible con Lenovo T430 T430i T430s T430si T430U T530 T530i T530S W530 X13X X230 X230i X230it X230T</v>
      </c>
      <c r="AK31" s="1" t="str">
        <f aca="false">IF(ISBLANK(Values!E30),"",Values!$B$25)</f>
        <v>COMUNICACIÓN Y SOPORTE TÉCNICO: rápido y fluido 24h</v>
      </c>
      <c r="AL31" s="1" t="str">
        <f aca="false">IF(ISBLANK(Values!E30),"",Values!$B$26)</f>
        <v>GARANTÍA DE 6 MESES INCLUIDA: relajese , está cubierto </v>
      </c>
      <c r="AM31" s="1" t="str">
        <f aca="false">IF(ISBLANK(Values!E30),"",Values!$B$27)</f>
        <v>♻️Be green! ♻️ ¡Con este teclado, ahorra hasta un 80% de CO2!</v>
      </c>
      <c r="AN31" s="1"/>
      <c r="AO31" s="1"/>
      <c r="AP31" s="1"/>
      <c r="AQ31" s="1"/>
      <c r="AR31" s="1"/>
      <c r="AS31" s="1"/>
      <c r="AT31" s="1" t="str">
        <f aca="false">IF(ISBLANK(Values!E30),"",IF(Values!J30,"Backlit", "Non-Backlit"))</f>
        <v>Backlit</v>
      </c>
      <c r="AU31" s="1"/>
      <c r="AV31" s="28" t="str">
        <f aca="false">IF(ISBLANK(Values!E30),"",Values!H30)</f>
        <v>Belga</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30</v>
      </c>
      <c r="CJ31" s="1" t="str">
        <f aca="false">IF(ISBLANK(Values!E30),"",Values!$B$8)</f>
        <v>22</v>
      </c>
      <c r="CK31" s="1" t="str">
        <f aca="false">IF(ISBLANK(Values!E30),"",Values!$B$9)</f>
        <v>5</v>
      </c>
      <c r="CL31" s="1" t="str">
        <f aca="false">IF(ISBLANK(Values!E30),"","CM")</f>
        <v>CM</v>
      </c>
      <c r="CM31" s="1"/>
      <c r="CN31" s="1"/>
      <c r="CO31" s="1"/>
      <c r="CP31" s="36" t="str">
        <f aca="false">IF(ISBLANK(Values!E30),"",Values!$B$7)</f>
        <v>30</v>
      </c>
      <c r="CQ31" s="36" t="str">
        <f aca="false">IF(ISBLANK(Values!E30),"",Values!$B$8)</f>
        <v>22</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Dinamarca</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DQ31" s="1"/>
      <c r="DR31" s="1"/>
      <c r="DS31" s="31"/>
      <c r="DT31" s="1"/>
      <c r="DU31" s="1"/>
      <c r="DV31" s="1"/>
      <c r="DW31" s="1"/>
      <c r="DX31" s="1"/>
      <c r="DY31" s="31"/>
      <c r="DZ31" s="31"/>
      <c r="EA31" s="31"/>
      <c r="EB31" s="31"/>
      <c r="EC31" s="31"/>
      <c r="ED31" s="1"/>
      <c r="EE31" s="1"/>
      <c r="EF31" s="1"/>
      <c r="EG31" s="1"/>
      <c r="EH31" s="1"/>
      <c r="EI31" s="1" t="str">
        <f aca="false">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EJ31" s="1"/>
      <c r="EK31" s="1"/>
      <c r="EL31" s="1"/>
      <c r="EM31" s="1"/>
      <c r="EN31" s="1"/>
      <c r="EO31" s="1"/>
      <c r="EP31" s="1"/>
      <c r="EQ31" s="1"/>
      <c r="ER31" s="1"/>
      <c r="ES31" s="1" t="str">
        <f aca="false">IF(ISBLANK(Values!E30),"","Amazon Tellus UPS")</f>
        <v>Amazon Tellus UPS</v>
      </c>
      <c r="ET31" s="1"/>
      <c r="EU31" s="1"/>
      <c r="EV31" s="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58.95</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2" customFormat="true" ht="28.35" hidden="false" customHeight="false" outlineLevel="0" collapsed="false">
      <c r="A32" s="27" t="str">
        <f aca="false">IF(ISBLANK(Values!E31),"",IF(Values!$B$37="EU","computercomponent","computer"))</f>
        <v>computercomponent</v>
      </c>
      <c r="B32" s="37" t="str">
        <f aca="false">IF(ISBLANK(Values!E31),"",Values!F31)</f>
        <v>Lenovo T530 BL - BG</v>
      </c>
      <c r="C32" s="32" t="str">
        <f aca="false">IF(ISBLANK(Values!E31),"","TellusRem")</f>
        <v>TellusRem</v>
      </c>
      <c r="D32" s="30" t="n">
        <f aca="false">IF(ISBLANK(Values!E31),"",Values!E31)</f>
        <v>5714401430087</v>
      </c>
      <c r="E32" s="31" t="str">
        <f aca="false">IF(ISBLANK(Values!E31),"","EAN")</f>
        <v>EAN</v>
      </c>
      <c r="F32" s="28" t="str">
        <f aca="false">IF(ISBLANK(Values!E31),"",IF(Values!J31,Values!H31 &amp;" "&amp;  Values!$B$1 &amp; " " &amp;Values!$B$3,Values!G31 &amp;" "&amp;  Values!$B$2 &amp; " " &amp;Values!$B$3))</f>
        <v>búlgaro Teclado retroiluminado original para Lenovo Thinkpad T430 T430i T430s T430si T430U T530 T530i T530S W530 X13X X230 X230i X230it X230T</v>
      </c>
      <c r="G32" s="32" t="str">
        <f aca="false">IF(ISBLANK(Values!E31),"","TellusRem")</f>
        <v>TellusRem</v>
      </c>
      <c r="H32" s="27" t="str">
        <f aca="false">IF(ISBLANK(Values!E31),"",Values!$B$16)</f>
        <v>laptop-computer-replacement-parts</v>
      </c>
      <c r="I32" s="27" t="str">
        <f aca="false">IF(ISBLANK(Values!E31),"","4730574031")</f>
        <v>4730574031</v>
      </c>
      <c r="J32" s="38" t="str">
        <f aca="false">IF(ISBLANK(Values!E31),"",Values!F31 )</f>
        <v>Lenovo T530 BL - BG</v>
      </c>
      <c r="K32" s="28" t="n">
        <f aca="false">IF(ISBLANK(Values!E31),"",IF(Values!J31, Values!$B$4, Values!$B$5))</f>
        <v>58.95</v>
      </c>
      <c r="L32" s="39" t="n">
        <f aca="false">IF(ISBLANK(Values!E31),"",Values!$B$18)</f>
        <v>5</v>
      </c>
      <c r="M32" s="28" t="str">
        <f aca="false">IF(ISBLANK(Values!E31),"",Values!$M31)</f>
        <v>https://download.lenovo.com/Images/Parts/01AX576/01AX576_A.jpg</v>
      </c>
      <c r="N32" s="28" t="str">
        <f aca="false">IF(ISBLANK(Values!F31),"",Values!$N31)</f>
        <v>https://download.lenovo.com/Images/Parts/01AX576/01AX576_B.jpg</v>
      </c>
      <c r="O32" s="1" t="str">
        <f aca="false">IF(ISBLANK(Values!F31),"",Values!$O31)</f>
        <v>https://download.lenovo.com/Images/Parts/01AX576/01AX576_details.jpg</v>
      </c>
      <c r="P32" s="1"/>
      <c r="Q32" s="1"/>
      <c r="R32" s="1"/>
      <c r="S32" s="1"/>
      <c r="T32" s="1"/>
      <c r="U32" s="1"/>
      <c r="V32" s="1"/>
      <c r="W32" s="32" t="str">
        <f aca="false">IF(ISBLANK(Values!E31),"","Child")</f>
        <v>Child</v>
      </c>
      <c r="X32" s="32" t="str">
        <f aca="false">IF(ISBLANK(Values!E31),"",Values!$B$13)</f>
        <v>Lenovo T530 Parent</v>
      </c>
      <c r="Y32" s="38" t="str">
        <f aca="false">IF(ISBLANK(Values!E31),"","Size-Color")</f>
        <v>Size-Color</v>
      </c>
      <c r="Z32" s="32" t="str">
        <f aca="false">IF(ISBLANK(Values!E31),"","variation")</f>
        <v>variation</v>
      </c>
      <c r="AA32" s="36" t="str">
        <f aca="false">IF(ISBLANK(Values!E31),"",Values!$B$20)</f>
        <v>Update</v>
      </c>
      <c r="AB32" s="36" t="str">
        <f aca="false">IF(ISBLANK(Values!E31),"",Values!$B$29)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2" s="1"/>
      <c r="AD32" s="1"/>
      <c r="AE32" s="1"/>
      <c r="AF32" s="1"/>
      <c r="AG32" s="1"/>
      <c r="AH32" s="1"/>
      <c r="AI32" s="40" t="str">
        <f aca="false">IF(ISBLANK(Values!E31),"",IF(Values!I31,Values!$B$23,Values!$B$33))</f>
        <v>👉MAS DE 10.000 CLIENTES SATISFECHOS EN TODO EL MUNDO: Teclado restaurado en Europa </v>
      </c>
      <c r="AJ32" s="41" t="str">
        <f aca="false">IF(ISBLANK(Values!E31),"","👉 "&amp;Values!H31&amp; " "&amp;Values!$B$24 &amp;" "&amp;Values!$B$3)</f>
        <v>👉 búlgaro Compatible con Lenovo T430 T430i T430s T430si T430U T530 T530i T530S W530 X13X X230 X230i X230it X230T</v>
      </c>
      <c r="AK32" s="1" t="str">
        <f aca="false">IF(ISBLANK(Values!E31),"",Values!$B$25)</f>
        <v>COMUNICACIÓN Y SOPORTE TÉCNICO: rápido y fluido 24h</v>
      </c>
      <c r="AL32" s="1" t="str">
        <f aca="false">IF(ISBLANK(Values!E31),"",Values!$B$26)</f>
        <v>GARANTÍA DE 6 MESES INCLUIDA: relajese , está cubierto </v>
      </c>
      <c r="AM32" s="1" t="str">
        <f aca="false">IF(ISBLANK(Values!E31),"",Values!$B$27)</f>
        <v>♻️Be green! ♻️ ¡Con este teclado, ahorra hasta un 80% de CO2!</v>
      </c>
      <c r="AN32" s="1"/>
      <c r="AO32" s="1"/>
      <c r="AP32" s="1"/>
      <c r="AQ32" s="1"/>
      <c r="AR32" s="1"/>
      <c r="AS32" s="1"/>
      <c r="AT32" s="1" t="str">
        <f aca="false">IF(ISBLANK(Values!E31),"",IF(Values!J31,"Backlit", "Non-Backlit"))</f>
        <v>Backlit</v>
      </c>
      <c r="AU32" s="1"/>
      <c r="AV32" s="28" t="str">
        <f aca="false">IF(ISBLANK(Values!E31),"",Values!H31)</f>
        <v>búlgaro</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30</v>
      </c>
      <c r="CJ32" s="1" t="str">
        <f aca="false">IF(ISBLANK(Values!E31),"",Values!$B$8)</f>
        <v>22</v>
      </c>
      <c r="CK32" s="1" t="str">
        <f aca="false">IF(ISBLANK(Values!E31),"",Values!$B$9)</f>
        <v>5</v>
      </c>
      <c r="CL32" s="1" t="str">
        <f aca="false">IF(ISBLANK(Values!E31),"","CM")</f>
        <v>CM</v>
      </c>
      <c r="CM32" s="1"/>
      <c r="CN32" s="1"/>
      <c r="CO32" s="1"/>
      <c r="CP32" s="36" t="str">
        <f aca="false">IF(ISBLANK(Values!E31),"",Values!$B$7)</f>
        <v>30</v>
      </c>
      <c r="CQ32" s="36" t="str">
        <f aca="false">IF(ISBLANK(Values!E31),"",Values!$B$8)</f>
        <v>22</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Dinamarca</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DQ32" s="1"/>
      <c r="DR32" s="1"/>
      <c r="DS32" s="31"/>
      <c r="DT32" s="1"/>
      <c r="DU32" s="1"/>
      <c r="DV32" s="1"/>
      <c r="DW32" s="1"/>
      <c r="DX32" s="1"/>
      <c r="DY32" s="31"/>
      <c r="DZ32" s="31"/>
      <c r="EA32" s="31"/>
      <c r="EB32" s="31"/>
      <c r="EC32" s="31"/>
      <c r="ED32" s="1"/>
      <c r="EE32" s="1"/>
      <c r="EF32" s="1"/>
      <c r="EG32" s="1"/>
      <c r="EH32" s="1"/>
      <c r="EI32" s="1" t="str">
        <f aca="false">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EJ32" s="1"/>
      <c r="EK32" s="1"/>
      <c r="EL32" s="1"/>
      <c r="EM32" s="1"/>
      <c r="EN32" s="1"/>
      <c r="EO32" s="1"/>
      <c r="EP32" s="1"/>
      <c r="EQ32" s="1"/>
      <c r="ER32" s="1"/>
      <c r="ES32" s="1" t="str">
        <f aca="false">IF(ISBLANK(Values!E31),"","Amazon Tellus UPS")</f>
        <v>Amazon Tellus UPS</v>
      </c>
      <c r="ET32" s="1"/>
      <c r="EU32" s="1"/>
      <c r="EV32" s="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58.95</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2" customFormat="true" ht="28.35" hidden="false" customHeight="false" outlineLevel="0" collapsed="false">
      <c r="A33" s="27" t="str">
        <f aca="false">IF(ISBLANK(Values!E32),"",IF(Values!$B$37="EU","computercomponent","computer"))</f>
        <v>computercomponent</v>
      </c>
      <c r="B33" s="37" t="str">
        <f aca="false">IF(ISBLANK(Values!E32),"",Values!F32)</f>
        <v>Lenovo T530 BL - CZ</v>
      </c>
      <c r="C33" s="32" t="str">
        <f aca="false">IF(ISBLANK(Values!E32),"","TellusRem")</f>
        <v>TellusRem</v>
      </c>
      <c r="D33" s="30" t="n">
        <f aca="false">IF(ISBLANK(Values!E32),"",Values!E32)</f>
        <v>5714401430094</v>
      </c>
      <c r="E33" s="31" t="str">
        <f aca="false">IF(ISBLANK(Values!E32),"","EAN")</f>
        <v>EAN</v>
      </c>
      <c r="F33" s="28" t="str">
        <f aca="false">IF(ISBLANK(Values!E32),"",IF(Values!J32,Values!H32 &amp;" "&amp;  Values!$B$1 &amp; " " &amp;Values!$B$3,Values!G32 &amp;" "&amp;  Values!$B$2 &amp; " " &amp;Values!$B$3))</f>
        <v>checo Teclado retroiluminado original para Lenovo Thinkpad T430 T430i T430s T430si T430U T530 T530i T530S W530 X13X X230 X230i X230it X230T</v>
      </c>
      <c r="G33" s="32" t="str">
        <f aca="false">IF(ISBLANK(Values!E32),"","TellusRem")</f>
        <v>TellusRem</v>
      </c>
      <c r="H33" s="27" t="str">
        <f aca="false">IF(ISBLANK(Values!E32),"",Values!$B$16)</f>
        <v>laptop-computer-replacement-parts</v>
      </c>
      <c r="I33" s="27" t="str">
        <f aca="false">IF(ISBLANK(Values!E32),"","4730574031")</f>
        <v>4730574031</v>
      </c>
      <c r="J33" s="38" t="str">
        <f aca="false">IF(ISBLANK(Values!E32),"",Values!F32 )</f>
        <v>Lenovo T530 BL - CZ</v>
      </c>
      <c r="K33" s="28" t="n">
        <f aca="false">IF(ISBLANK(Values!E32),"",IF(Values!J32, Values!$B$4, Values!$B$5))</f>
        <v>58.95</v>
      </c>
      <c r="L33" s="39" t="n">
        <f aca="false">IF(ISBLANK(Values!E32),"",Values!$B$18)</f>
        <v>5</v>
      </c>
      <c r="M33" s="28" t="str">
        <f aca="false">IF(ISBLANK(Values!E32),"",Values!$M32)</f>
        <v>https://download.lenovo.com/Images/Parts/01AX495/01AX495_A.jpg</v>
      </c>
      <c r="N33" s="28" t="str">
        <f aca="false">IF(ISBLANK(Values!F32),"",Values!$N32)</f>
        <v>https://download.lenovo.com/Images/Parts/01AX495/01AX495_B.jpg</v>
      </c>
      <c r="O33" s="1" t="str">
        <f aca="false">IF(ISBLANK(Values!F32),"",Values!$O32)</f>
        <v>https://download.lenovo.com/Images/Parts/01AX495/01AX495_details.jpg</v>
      </c>
      <c r="P33" s="1"/>
      <c r="Q33" s="1"/>
      <c r="R33" s="1"/>
      <c r="S33" s="1"/>
      <c r="T33" s="1"/>
      <c r="U33" s="1"/>
      <c r="V33" s="1"/>
      <c r="W33" s="32" t="str">
        <f aca="false">IF(ISBLANK(Values!E32),"","Child")</f>
        <v>Child</v>
      </c>
      <c r="X33" s="32" t="str">
        <f aca="false">IF(ISBLANK(Values!E32),"",Values!$B$13)</f>
        <v>Lenovo T530 Parent</v>
      </c>
      <c r="Y33" s="38" t="str">
        <f aca="false">IF(ISBLANK(Values!E32),"","Size-Color")</f>
        <v>Size-Color</v>
      </c>
      <c r="Z33" s="32" t="str">
        <f aca="false">IF(ISBLANK(Values!E32),"","variation")</f>
        <v>variation</v>
      </c>
      <c r="AA33" s="36" t="str">
        <f aca="false">IF(ISBLANK(Values!E32),"",Values!$B$20)</f>
        <v>Update</v>
      </c>
      <c r="AB33" s="36" t="str">
        <f aca="false">IF(ISBLANK(Values!E32),"",Values!$B$29)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3" s="1"/>
      <c r="AD33" s="1"/>
      <c r="AE33" s="1"/>
      <c r="AF33" s="1"/>
      <c r="AG33" s="1"/>
      <c r="AH33" s="1"/>
      <c r="AI33" s="40" t="str">
        <f aca="false">IF(ISBLANK(Values!E32),"",IF(Values!I32,Values!$B$23,Values!$B$33))</f>
        <v>👉MAS DE 10.000 CLIENTES SATISFECHOS EN TODO EL MUNDO: Teclado restaurado en Europa </v>
      </c>
      <c r="AJ33" s="41" t="str">
        <f aca="false">IF(ISBLANK(Values!E32),"","👉 "&amp;Values!H32&amp; " "&amp;Values!$B$24 &amp;" "&amp;Values!$B$3)</f>
        <v>👉 checo Compatible con Lenovo T430 T430i T430s T430si T430U T530 T530i T530S W530 X13X X230 X230i X230it X230T</v>
      </c>
      <c r="AK33" s="1" t="str">
        <f aca="false">IF(ISBLANK(Values!E32),"",Values!$B$25)</f>
        <v>COMUNICACIÓN Y SOPORTE TÉCNICO: rápido y fluido 24h</v>
      </c>
      <c r="AL33" s="1" t="str">
        <f aca="false">IF(ISBLANK(Values!E32),"",Values!$B$26)</f>
        <v>GARANTÍA DE 6 MESES INCLUIDA: relajese , está cubierto </v>
      </c>
      <c r="AM33" s="1" t="str">
        <f aca="false">IF(ISBLANK(Values!E32),"",Values!$B$27)</f>
        <v>♻️Be green! ♻️ ¡Con este teclado, ahorra hasta un 80% de CO2!</v>
      </c>
      <c r="AN33" s="1"/>
      <c r="AO33" s="1"/>
      <c r="AP33" s="1"/>
      <c r="AQ33" s="1"/>
      <c r="AR33" s="1"/>
      <c r="AS33" s="1"/>
      <c r="AT33" s="1" t="str">
        <f aca="false">IF(ISBLANK(Values!E32),"",IF(Values!J32,"Backlit", "Non-Backlit"))</f>
        <v>Backlit</v>
      </c>
      <c r="AU33" s="1"/>
      <c r="AV33" s="28" t="str">
        <f aca="false">IF(ISBLANK(Values!E32),"",Values!H32)</f>
        <v>checo</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30</v>
      </c>
      <c r="CJ33" s="1" t="str">
        <f aca="false">IF(ISBLANK(Values!E32),"",Values!$B$8)</f>
        <v>22</v>
      </c>
      <c r="CK33" s="1" t="str">
        <f aca="false">IF(ISBLANK(Values!E32),"",Values!$B$9)</f>
        <v>5</v>
      </c>
      <c r="CL33" s="1" t="str">
        <f aca="false">IF(ISBLANK(Values!E32),"","CM")</f>
        <v>CM</v>
      </c>
      <c r="CM33" s="1"/>
      <c r="CN33" s="1"/>
      <c r="CO33" s="1"/>
      <c r="CP33" s="36" t="str">
        <f aca="false">IF(ISBLANK(Values!E32),"",Values!$B$7)</f>
        <v>30</v>
      </c>
      <c r="CQ33" s="36" t="str">
        <f aca="false">IF(ISBLANK(Values!E32),"",Values!$B$8)</f>
        <v>22</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Dinamarca</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DQ33" s="1"/>
      <c r="DR33" s="1"/>
      <c r="DS33" s="31"/>
      <c r="DT33" s="1"/>
      <c r="DU33" s="1"/>
      <c r="DV33" s="1"/>
      <c r="DW33" s="1"/>
      <c r="DX33" s="1"/>
      <c r="DY33" s="31"/>
      <c r="DZ33" s="31"/>
      <c r="EA33" s="31"/>
      <c r="EB33" s="31"/>
      <c r="EC33" s="31"/>
      <c r="ED33" s="1"/>
      <c r="EE33" s="1"/>
      <c r="EF33" s="1"/>
      <c r="EG33" s="1"/>
      <c r="EH33" s="1"/>
      <c r="EI33" s="1" t="str">
        <f aca="false">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EJ33" s="1"/>
      <c r="EK33" s="1"/>
      <c r="EL33" s="1"/>
      <c r="EM33" s="1"/>
      <c r="EN33" s="1"/>
      <c r="EO33" s="1"/>
      <c r="EP33" s="1"/>
      <c r="EQ33" s="1"/>
      <c r="ER33" s="1"/>
      <c r="ES33" s="1" t="str">
        <f aca="false">IF(ISBLANK(Values!E32),"","Amazon Tellus UPS")</f>
        <v>Amazon Tellus UPS</v>
      </c>
      <c r="ET33" s="1"/>
      <c r="EU33" s="1"/>
      <c r="EV33" s="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58.95</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2" customFormat="true" ht="28.35" hidden="false" customHeight="false" outlineLevel="0" collapsed="false">
      <c r="A34" s="27" t="str">
        <f aca="false">IF(ISBLANK(Values!E33),"",IF(Values!$B$37="EU","computercomponent","computer"))</f>
        <v>computercomponent</v>
      </c>
      <c r="B34" s="37" t="str">
        <f aca="false">IF(ISBLANK(Values!E33),"",Values!F33)</f>
        <v>Lenovo T530 BL - DK</v>
      </c>
      <c r="C34" s="32" t="str">
        <f aca="false">IF(ISBLANK(Values!E33),"","TellusRem")</f>
        <v>TellusRem</v>
      </c>
      <c r="D34" s="30" t="n">
        <f aca="false">IF(ISBLANK(Values!E33),"",Values!E33)</f>
        <v>5714401430100</v>
      </c>
      <c r="E34" s="31" t="str">
        <f aca="false">IF(ISBLANK(Values!E33),"","EAN")</f>
        <v>EAN</v>
      </c>
      <c r="F34" s="28" t="str">
        <f aca="false">IF(ISBLANK(Values!E33),"",IF(Values!J33,Values!H33 &amp;" "&amp;  Values!$B$1 &amp; " " &amp;Values!$B$3,Values!G33 &amp;" "&amp;  Values!$B$2 &amp; " " &amp;Values!$B$3))</f>
        <v>danés Teclado retroiluminado original para Lenovo Thinkpad T430 T430i T430s T430si T430U T530 T530i T530S W530 X13X X230 X230i X230it X230T</v>
      </c>
      <c r="G34" s="32" t="str">
        <f aca="false">IF(ISBLANK(Values!E33),"","TellusRem")</f>
        <v>TellusRem</v>
      </c>
      <c r="H34" s="27" t="str">
        <f aca="false">IF(ISBLANK(Values!E33),"",Values!$B$16)</f>
        <v>laptop-computer-replacement-parts</v>
      </c>
      <c r="I34" s="27" t="str">
        <f aca="false">IF(ISBLANK(Values!E33),"","4730574031")</f>
        <v>4730574031</v>
      </c>
      <c r="J34" s="38" t="str">
        <f aca="false">IF(ISBLANK(Values!E33),"",Values!F33 )</f>
        <v>Lenovo T530 BL - DK</v>
      </c>
      <c r="K34" s="28" t="n">
        <f aca="false">IF(ISBLANK(Values!E33),"",IF(Values!J33, Values!$B$4, Values!$B$5))</f>
        <v>58.95</v>
      </c>
      <c r="L34" s="39" t="n">
        <f aca="false">IF(ISBLANK(Values!E33),"",Values!$B$18)</f>
        <v>5</v>
      </c>
      <c r="M34" s="28" t="str">
        <f aca="false">IF(ISBLANK(Values!E33),"",Values!$M33)</f>
        <v>https://download.lenovo.com/Images/Parts/01AX578/01AX578_A.jpg</v>
      </c>
      <c r="N34" s="28" t="str">
        <f aca="false">IF(ISBLANK(Values!F33),"",Values!$N33)</f>
        <v>https://download.lenovo.com/Images/Parts/01AX578/01AX578_B.jpg</v>
      </c>
      <c r="O34" s="1" t="str">
        <f aca="false">IF(ISBLANK(Values!F33),"",Values!$O33)</f>
        <v>https://download.lenovo.com/Images/Parts/01AX578/01AX578_details.jpg</v>
      </c>
      <c r="P34" s="1"/>
      <c r="Q34" s="1"/>
      <c r="R34" s="1"/>
      <c r="S34" s="1"/>
      <c r="T34" s="1"/>
      <c r="U34" s="1"/>
      <c r="V34" s="1"/>
      <c r="W34" s="32" t="str">
        <f aca="false">IF(ISBLANK(Values!E33),"","Child")</f>
        <v>Child</v>
      </c>
      <c r="X34" s="32" t="str">
        <f aca="false">IF(ISBLANK(Values!E33),"",Values!$B$13)</f>
        <v>Lenovo T530 Parent</v>
      </c>
      <c r="Y34" s="38" t="str">
        <f aca="false">IF(ISBLANK(Values!E33),"","Size-Color")</f>
        <v>Size-Color</v>
      </c>
      <c r="Z34" s="32" t="str">
        <f aca="false">IF(ISBLANK(Values!E33),"","variation")</f>
        <v>variation</v>
      </c>
      <c r="AA34" s="36" t="str">
        <f aca="false">IF(ISBLANK(Values!E33),"",Values!$B$20)</f>
        <v>Update</v>
      </c>
      <c r="AB34" s="36" t="str">
        <f aca="false">IF(ISBLANK(Values!E33),"",Values!$B$29)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4" s="1"/>
      <c r="AD34" s="1"/>
      <c r="AE34" s="1"/>
      <c r="AF34" s="1"/>
      <c r="AG34" s="1"/>
      <c r="AH34" s="1"/>
      <c r="AI34" s="40" t="str">
        <f aca="false">IF(ISBLANK(Values!E33),"",IF(Values!I33,Values!$B$23,Values!$B$33))</f>
        <v>👉MAS DE 10.000 CLIENTES SATISFECHOS EN TODO EL MUNDO: Teclado restaurado en Europa </v>
      </c>
      <c r="AJ34" s="41" t="str">
        <f aca="false">IF(ISBLANK(Values!E33),"","👉 "&amp;Values!H33&amp; " "&amp;Values!$B$24 &amp;" "&amp;Values!$B$3)</f>
        <v>👉 danés Compatible con Lenovo T430 T430i T430s T430si T430U T530 T530i T530S W530 X13X X230 X230i X230it X230T</v>
      </c>
      <c r="AK34" s="1" t="str">
        <f aca="false">IF(ISBLANK(Values!E33),"",Values!$B$25)</f>
        <v>COMUNICACIÓN Y SOPORTE TÉCNICO: rápido y fluido 24h</v>
      </c>
      <c r="AL34" s="1" t="str">
        <f aca="false">IF(ISBLANK(Values!E33),"",Values!$B$26)</f>
        <v>GARANTÍA DE 6 MESES INCLUIDA: relajese , está cubierto </v>
      </c>
      <c r="AM34" s="1" t="str">
        <f aca="false">IF(ISBLANK(Values!E33),"",Values!$B$27)</f>
        <v>♻️Be green! ♻️ ¡Con este teclado, ahorra hasta un 80% de CO2!</v>
      </c>
      <c r="AN34" s="1"/>
      <c r="AO34" s="1"/>
      <c r="AP34" s="1"/>
      <c r="AQ34" s="1"/>
      <c r="AR34" s="1"/>
      <c r="AS34" s="1"/>
      <c r="AT34" s="1" t="str">
        <f aca="false">IF(ISBLANK(Values!E33),"",IF(Values!J33,"Backlit", "Non-Backlit"))</f>
        <v>Backlit</v>
      </c>
      <c r="AU34" s="1"/>
      <c r="AV34" s="28" t="str">
        <f aca="false">IF(ISBLANK(Values!E33),"",Values!H33)</f>
        <v>danés</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30</v>
      </c>
      <c r="CJ34" s="1" t="str">
        <f aca="false">IF(ISBLANK(Values!E33),"",Values!$B$8)</f>
        <v>22</v>
      </c>
      <c r="CK34" s="1" t="str">
        <f aca="false">IF(ISBLANK(Values!E33),"",Values!$B$9)</f>
        <v>5</v>
      </c>
      <c r="CL34" s="1" t="str">
        <f aca="false">IF(ISBLANK(Values!E33),"","CM")</f>
        <v>CM</v>
      </c>
      <c r="CM34" s="1"/>
      <c r="CN34" s="1"/>
      <c r="CO34" s="1"/>
      <c r="CP34" s="36" t="str">
        <f aca="false">IF(ISBLANK(Values!E33),"",Values!$B$7)</f>
        <v>30</v>
      </c>
      <c r="CQ34" s="36" t="str">
        <f aca="false">IF(ISBLANK(Values!E33),"",Values!$B$8)</f>
        <v>22</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Dinamarca</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DQ34" s="1"/>
      <c r="DR34" s="1"/>
      <c r="DS34" s="31"/>
      <c r="DT34" s="1"/>
      <c r="DU34" s="1"/>
      <c r="DV34" s="1"/>
      <c r="DW34" s="1"/>
      <c r="DX34" s="1"/>
      <c r="DY34" s="31"/>
      <c r="DZ34" s="31"/>
      <c r="EA34" s="31"/>
      <c r="EB34" s="31"/>
      <c r="EC34" s="31"/>
      <c r="ED34" s="1"/>
      <c r="EE34" s="1"/>
      <c r="EF34" s="1"/>
      <c r="EG34" s="1"/>
      <c r="EH34" s="1"/>
      <c r="EI34" s="1" t="str">
        <f aca="false">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EJ34" s="1"/>
      <c r="EK34" s="1"/>
      <c r="EL34" s="1"/>
      <c r="EM34" s="1"/>
      <c r="EN34" s="1"/>
      <c r="EO34" s="1"/>
      <c r="EP34" s="1"/>
      <c r="EQ34" s="1"/>
      <c r="ER34" s="1"/>
      <c r="ES34" s="1" t="str">
        <f aca="false">IF(ISBLANK(Values!E33),"","Amazon Tellus UPS")</f>
        <v>Amazon Tellus UPS</v>
      </c>
      <c r="ET34" s="1"/>
      <c r="EU34" s="1"/>
      <c r="EV34" s="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58.95</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2" customFormat="true" ht="28.35" hidden="false" customHeight="false" outlineLevel="0" collapsed="false">
      <c r="A35" s="27" t="str">
        <f aca="false">IF(ISBLANK(Values!E34),"",IF(Values!$B$37="EU","computercomponent","computer"))</f>
        <v>computercomponent</v>
      </c>
      <c r="B35" s="37" t="str">
        <f aca="false">IF(ISBLANK(Values!E34),"",Values!F34)</f>
        <v>Lenovo T530 BL - HU</v>
      </c>
      <c r="C35" s="32" t="str">
        <f aca="false">IF(ISBLANK(Values!E34),"","TellusRem")</f>
        <v>TellusRem</v>
      </c>
      <c r="D35" s="30" t="n">
        <f aca="false">IF(ISBLANK(Values!E34),"",Values!E34)</f>
        <v>5714401430117</v>
      </c>
      <c r="E35" s="31" t="str">
        <f aca="false">IF(ISBLANK(Values!E34),"","EAN")</f>
        <v>EAN</v>
      </c>
      <c r="F35" s="28" t="str">
        <f aca="false">IF(ISBLANK(Values!E34),"",IF(Values!J34,Values!H34 &amp;" "&amp;  Values!$B$1 &amp; " " &amp;Values!$B$3,Values!G34 &amp;" "&amp;  Values!$B$2 &amp; " " &amp;Values!$B$3))</f>
        <v>húngaro Teclado retroiluminado original para Lenovo Thinkpad T430 T430i T430s T430si T430U T530 T530i T530S W530 X13X X230 X230i X230it X230T</v>
      </c>
      <c r="G35" s="32" t="str">
        <f aca="false">IF(ISBLANK(Values!E34),"","TellusRem")</f>
        <v>TellusRem</v>
      </c>
      <c r="H35" s="27" t="str">
        <f aca="false">IF(ISBLANK(Values!E34),"",Values!$B$16)</f>
        <v>laptop-computer-replacement-parts</v>
      </c>
      <c r="I35" s="27" t="str">
        <f aca="false">IF(ISBLANK(Values!E34),"","4730574031")</f>
        <v>4730574031</v>
      </c>
      <c r="J35" s="38" t="str">
        <f aca="false">IF(ISBLANK(Values!E34),"",Values!F34 )</f>
        <v>Lenovo T530 BL - HU</v>
      </c>
      <c r="K35" s="28" t="n">
        <f aca="false">IF(ISBLANK(Values!E34),"",IF(Values!J34, Values!$B$4, Values!$B$5))</f>
        <v>58.95</v>
      </c>
      <c r="L35" s="39" t="n">
        <f aca="false">IF(ISBLANK(Values!E34),"",Values!$B$18)</f>
        <v>5</v>
      </c>
      <c r="M35" s="28" t="str">
        <f aca="false">IF(ISBLANK(Values!E34),"",Values!$M34)</f>
        <v>https://download.lenovo.com/Images/Parts/01AX584/01AX584_A.jpg</v>
      </c>
      <c r="N35" s="28" t="str">
        <f aca="false">IF(ISBLANK(Values!F34),"",Values!$N34)</f>
        <v>https://download.lenovo.com/Images/Parts/01AX584/01AX584_B.jpg</v>
      </c>
      <c r="O35" s="1" t="str">
        <f aca="false">IF(ISBLANK(Values!F34),"",Values!$O34)</f>
        <v>https://download.lenovo.com/Images/Parts/01AX584/01AX584_details.jpg</v>
      </c>
      <c r="P35" s="1"/>
      <c r="Q35" s="1"/>
      <c r="R35" s="1"/>
      <c r="S35" s="1"/>
      <c r="T35" s="1"/>
      <c r="U35" s="1"/>
      <c r="V35" s="1"/>
      <c r="W35" s="32" t="str">
        <f aca="false">IF(ISBLANK(Values!E34),"","Child")</f>
        <v>Child</v>
      </c>
      <c r="X35" s="32" t="str">
        <f aca="false">IF(ISBLANK(Values!E34),"",Values!$B$13)</f>
        <v>Lenovo T530 Parent</v>
      </c>
      <c r="Y35" s="38" t="str">
        <f aca="false">IF(ISBLANK(Values!E34),"","Size-Color")</f>
        <v>Size-Color</v>
      </c>
      <c r="Z35" s="32" t="str">
        <f aca="false">IF(ISBLANK(Values!E34),"","variation")</f>
        <v>variation</v>
      </c>
      <c r="AA35" s="36" t="str">
        <f aca="false">IF(ISBLANK(Values!E34),"",Values!$B$20)</f>
        <v>Update</v>
      </c>
      <c r="AB35" s="36" t="str">
        <f aca="false">IF(ISBLANK(Values!E34),"",Values!$B$29)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5" s="1"/>
      <c r="AD35" s="1"/>
      <c r="AE35" s="1"/>
      <c r="AF35" s="1"/>
      <c r="AG35" s="1"/>
      <c r="AH35" s="1"/>
      <c r="AI35" s="40" t="str">
        <f aca="false">IF(ISBLANK(Values!E34),"",IF(Values!I34,Values!$B$23,Values!$B$33))</f>
        <v>👉MAS DE 10.000 CLIENTES SATISFECHOS EN TODO EL MUNDO: Teclado restaurado en Europa </v>
      </c>
      <c r="AJ35" s="41" t="str">
        <f aca="false">IF(ISBLANK(Values!E34),"","👉 "&amp;Values!H34&amp; " "&amp;Values!$B$24 &amp;" "&amp;Values!$B$3)</f>
        <v>👉 húngaro Compatible con Lenovo T430 T430i T430s T430si T430U T530 T530i T530S W530 X13X X230 X230i X230it X230T</v>
      </c>
      <c r="AK35" s="1" t="str">
        <f aca="false">IF(ISBLANK(Values!E34),"",Values!$B$25)</f>
        <v>COMUNICACIÓN Y SOPORTE TÉCNICO: rápido y fluido 24h</v>
      </c>
      <c r="AL35" s="1" t="str">
        <f aca="false">IF(ISBLANK(Values!E34),"",Values!$B$26)</f>
        <v>GARANTÍA DE 6 MESES INCLUIDA: relajese , está cubierto </v>
      </c>
      <c r="AM35" s="1" t="str">
        <f aca="false">IF(ISBLANK(Values!E34),"",Values!$B$27)</f>
        <v>♻️Be green! ♻️ ¡Con este teclado, ahorra hasta un 80% de CO2!</v>
      </c>
      <c r="AN35" s="1"/>
      <c r="AO35" s="1"/>
      <c r="AP35" s="1"/>
      <c r="AQ35" s="1"/>
      <c r="AR35" s="1"/>
      <c r="AS35" s="1"/>
      <c r="AT35" s="1" t="str">
        <f aca="false">IF(ISBLANK(Values!E34),"",IF(Values!J34,"Backlit", "Non-Backlit"))</f>
        <v>Backlit</v>
      </c>
      <c r="AU35" s="1"/>
      <c r="AV35" s="28" t="str">
        <f aca="false">IF(ISBLANK(Values!E34),"",Values!H34)</f>
        <v>húngaro</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30</v>
      </c>
      <c r="CJ35" s="1" t="str">
        <f aca="false">IF(ISBLANK(Values!E34),"",Values!$B$8)</f>
        <v>22</v>
      </c>
      <c r="CK35" s="1" t="str">
        <f aca="false">IF(ISBLANK(Values!E34),"",Values!$B$9)</f>
        <v>5</v>
      </c>
      <c r="CL35" s="1" t="str">
        <f aca="false">IF(ISBLANK(Values!E34),"","CM")</f>
        <v>CM</v>
      </c>
      <c r="CM35" s="1"/>
      <c r="CN35" s="1"/>
      <c r="CO35" s="1"/>
      <c r="CP35" s="36" t="str">
        <f aca="false">IF(ISBLANK(Values!E34),"",Values!$B$7)</f>
        <v>30</v>
      </c>
      <c r="CQ35" s="36" t="str">
        <f aca="false">IF(ISBLANK(Values!E34),"",Values!$B$8)</f>
        <v>22</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Dinamarca</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DQ35" s="1"/>
      <c r="DR35" s="1"/>
      <c r="DS35" s="31"/>
      <c r="DT35" s="1"/>
      <c r="DU35" s="1"/>
      <c r="DV35" s="1"/>
      <c r="DW35" s="1"/>
      <c r="DX35" s="1"/>
      <c r="DY35" s="31"/>
      <c r="DZ35" s="31"/>
      <c r="EA35" s="31"/>
      <c r="EB35" s="31"/>
      <c r="EC35" s="31"/>
      <c r="ED35" s="1"/>
      <c r="EE35" s="1"/>
      <c r="EF35" s="1"/>
      <c r="EG35" s="1"/>
      <c r="EH35" s="1"/>
      <c r="EI35" s="1" t="str">
        <f aca="false">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EJ35" s="1"/>
      <c r="EK35" s="1"/>
      <c r="EL35" s="1"/>
      <c r="EM35" s="1"/>
      <c r="EN35" s="1"/>
      <c r="EO35" s="1"/>
      <c r="EP35" s="1"/>
      <c r="EQ35" s="1"/>
      <c r="ER35" s="1"/>
      <c r="ES35" s="1" t="str">
        <f aca="false">IF(ISBLANK(Values!E34),"","Amazon Tellus UPS")</f>
        <v>Amazon Tellus UPS</v>
      </c>
      <c r="ET35" s="1"/>
      <c r="EU35" s="1"/>
      <c r="EV35" s="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58.95</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2" customFormat="true" ht="28.35" hidden="false" customHeight="false" outlineLevel="0" collapsed="false">
      <c r="A36" s="27" t="str">
        <f aca="false">IF(ISBLANK(Values!E35),"",IF(Values!$B$37="EU","computercomponent","computer"))</f>
        <v>computercomponent</v>
      </c>
      <c r="B36" s="37" t="str">
        <f aca="false">IF(ISBLANK(Values!E35),"",Values!F35)</f>
        <v>Lenovo T530 BL - NL</v>
      </c>
      <c r="C36" s="32" t="str">
        <f aca="false">IF(ISBLANK(Values!E35),"","TellusRem")</f>
        <v>TellusRem</v>
      </c>
      <c r="D36" s="30" t="n">
        <f aca="false">IF(ISBLANK(Values!E35),"",Values!E35)</f>
        <v>5714401430124</v>
      </c>
      <c r="E36" s="31" t="str">
        <f aca="false">IF(ISBLANK(Values!E35),"","EAN")</f>
        <v>EAN</v>
      </c>
      <c r="F36" s="28" t="str">
        <f aca="false">IF(ISBLANK(Values!E35),"",IF(Values!J35,Values!H35 &amp;" "&amp;  Values!$B$1 &amp; " " &amp;Values!$B$3,Values!G35 &amp;" "&amp;  Values!$B$2 &amp; " " &amp;Values!$B$3))</f>
        <v>holandés Teclado retroiluminado original para Lenovo Thinkpad T430 T430i T430s T430si T430U T530 T530i T530S W530 X13X X230 X230i X230it X230T</v>
      </c>
      <c r="G36" s="32" t="str">
        <f aca="false">IF(ISBLANK(Values!E35),"","TellusRem")</f>
        <v>TellusRem</v>
      </c>
      <c r="H36" s="27" t="str">
        <f aca="false">IF(ISBLANK(Values!E35),"",Values!$B$16)</f>
        <v>laptop-computer-replacement-parts</v>
      </c>
      <c r="I36" s="27" t="str">
        <f aca="false">IF(ISBLANK(Values!E35),"","4730574031")</f>
        <v>4730574031</v>
      </c>
      <c r="J36" s="38" t="str">
        <f aca="false">IF(ISBLANK(Values!E35),"",Values!F35 )</f>
        <v>Lenovo T530 BL - NL</v>
      </c>
      <c r="K36" s="28" t="n">
        <f aca="false">IF(ISBLANK(Values!E35),"",IF(Values!J35, Values!$B$4, Values!$B$5))</f>
        <v>58.95</v>
      </c>
      <c r="L36" s="39" t="n">
        <f aca="false">IF(ISBLANK(Values!E35),"",Values!$B$18)</f>
        <v>5</v>
      </c>
      <c r="M36" s="28" t="str">
        <f aca="false">IF(ISBLANK(Values!E35),"",Values!$M35)</f>
        <v>https://download.lenovo.com/Images/Parts/01AX506/01AX506_A.jpg</v>
      </c>
      <c r="N36" s="28" t="str">
        <f aca="false">IF(ISBLANK(Values!F35),"",Values!$N35)</f>
        <v>https://download.lenovo.com/Images/Parts/01AX506/01AX506_B.jpg</v>
      </c>
      <c r="O36" s="1" t="str">
        <f aca="false">IF(ISBLANK(Values!F35),"",Values!$O35)</f>
        <v>https://download.lenovo.com/Images/Parts/01AX506/01AX506_details.jpg</v>
      </c>
      <c r="P36" s="1"/>
      <c r="Q36" s="1"/>
      <c r="R36" s="1"/>
      <c r="S36" s="1"/>
      <c r="T36" s="1"/>
      <c r="U36" s="1"/>
      <c r="V36" s="1"/>
      <c r="W36" s="32" t="str">
        <f aca="false">IF(ISBLANK(Values!E35),"","Child")</f>
        <v>Child</v>
      </c>
      <c r="X36" s="32" t="str">
        <f aca="false">IF(ISBLANK(Values!E35),"",Values!$B$13)</f>
        <v>Lenovo T530 Parent</v>
      </c>
      <c r="Y36" s="38" t="str">
        <f aca="false">IF(ISBLANK(Values!E35),"","Size-Color")</f>
        <v>Size-Color</v>
      </c>
      <c r="Z36" s="32" t="str">
        <f aca="false">IF(ISBLANK(Values!E35),"","variation")</f>
        <v>variation</v>
      </c>
      <c r="AA36" s="36" t="str">
        <f aca="false">IF(ISBLANK(Values!E35),"",Values!$B$20)</f>
        <v>Update</v>
      </c>
      <c r="AB36" s="36" t="str">
        <f aca="false">IF(ISBLANK(Values!E35),"",Values!$B$29)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6" s="1"/>
      <c r="AD36" s="1"/>
      <c r="AE36" s="1"/>
      <c r="AF36" s="1"/>
      <c r="AG36" s="1"/>
      <c r="AH36" s="1"/>
      <c r="AI36" s="40" t="str">
        <f aca="false">IF(ISBLANK(Values!E35),"",IF(Values!I35,Values!$B$23,Values!$B$33))</f>
        <v>👉MAS DE 10.000 CLIENTES SATISFECHOS EN TODO EL MUNDO: Teclado restaurado en Europa </v>
      </c>
      <c r="AJ36" s="41" t="str">
        <f aca="false">IF(ISBLANK(Values!E35),"","👉 "&amp;Values!H35&amp; " "&amp;Values!$B$24 &amp;" "&amp;Values!$B$3)</f>
        <v>👉 holandés Compatible con Lenovo T430 T430i T430s T430si T430U T530 T530i T530S W530 X13X X230 X230i X230it X230T</v>
      </c>
      <c r="AK36" s="1" t="str">
        <f aca="false">IF(ISBLANK(Values!E35),"",Values!$B$25)</f>
        <v>COMUNICACIÓN Y SOPORTE TÉCNICO: rápido y fluido 24h</v>
      </c>
      <c r="AL36" s="1" t="str">
        <f aca="false">IF(ISBLANK(Values!E35),"",Values!$B$26)</f>
        <v>GARANTÍA DE 6 MESES INCLUIDA: relajese , está cubierto </v>
      </c>
      <c r="AM36" s="1" t="str">
        <f aca="false">IF(ISBLANK(Values!E35),"",Values!$B$27)</f>
        <v>♻️Be green! ♻️ ¡Con este teclado, ahorra hasta un 80% de CO2!</v>
      </c>
      <c r="AN36" s="1"/>
      <c r="AO36" s="1"/>
      <c r="AP36" s="1"/>
      <c r="AQ36" s="1"/>
      <c r="AR36" s="1"/>
      <c r="AS36" s="1"/>
      <c r="AT36" s="1" t="str">
        <f aca="false">IF(ISBLANK(Values!E35),"",IF(Values!J35,"Backlit", "Non-Backlit"))</f>
        <v>Backlit</v>
      </c>
      <c r="AU36" s="1"/>
      <c r="AV36" s="28" t="str">
        <f aca="false">IF(ISBLANK(Values!E35),"",Values!H35)</f>
        <v>holandés</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30</v>
      </c>
      <c r="CJ36" s="1" t="str">
        <f aca="false">IF(ISBLANK(Values!E35),"",Values!$B$8)</f>
        <v>22</v>
      </c>
      <c r="CK36" s="1" t="str">
        <f aca="false">IF(ISBLANK(Values!E35),"",Values!$B$9)</f>
        <v>5</v>
      </c>
      <c r="CL36" s="1" t="str">
        <f aca="false">IF(ISBLANK(Values!E35),"","CM")</f>
        <v>CM</v>
      </c>
      <c r="CM36" s="1"/>
      <c r="CN36" s="1"/>
      <c r="CO36" s="1"/>
      <c r="CP36" s="36" t="str">
        <f aca="false">IF(ISBLANK(Values!E35),"",Values!$B$7)</f>
        <v>30</v>
      </c>
      <c r="CQ36" s="36" t="str">
        <f aca="false">IF(ISBLANK(Values!E35),"",Values!$B$8)</f>
        <v>22</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Dinamarca</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DQ36" s="1"/>
      <c r="DR36" s="1"/>
      <c r="DS36" s="31"/>
      <c r="DT36" s="1"/>
      <c r="DU36" s="1"/>
      <c r="DV36" s="1"/>
      <c r="DW36" s="1"/>
      <c r="DX36" s="1"/>
      <c r="DY36" s="31"/>
      <c r="DZ36" s="31"/>
      <c r="EA36" s="31"/>
      <c r="EB36" s="31"/>
      <c r="EC36" s="31"/>
      <c r="ED36" s="1"/>
      <c r="EE36" s="1"/>
      <c r="EF36" s="1"/>
      <c r="EG36" s="1"/>
      <c r="EH36" s="1"/>
      <c r="EI36" s="1" t="str">
        <f aca="false">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EJ36" s="1"/>
      <c r="EK36" s="1"/>
      <c r="EL36" s="1"/>
      <c r="EM36" s="1"/>
      <c r="EN36" s="1"/>
      <c r="EO36" s="1"/>
      <c r="EP36" s="1"/>
      <c r="EQ36" s="1"/>
      <c r="ER36" s="1"/>
      <c r="ES36" s="1" t="str">
        <f aca="false">IF(ISBLANK(Values!E35),"","Amazon Tellus UPS")</f>
        <v>Amazon Tellus UPS</v>
      </c>
      <c r="ET36" s="1"/>
      <c r="EU36" s="1"/>
      <c r="EV36" s="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58.95</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2" customFormat="true" ht="28.35" hidden="false" customHeight="false" outlineLevel="0" collapsed="false">
      <c r="A37" s="27" t="str">
        <f aca="false">IF(ISBLANK(Values!E36),"",IF(Values!$B$37="EU","computercomponent","computer"))</f>
        <v>computercomponent</v>
      </c>
      <c r="B37" s="37" t="str">
        <f aca="false">IF(ISBLANK(Values!E36),"",Values!F36)</f>
        <v>Lenovo T530 BL - NO</v>
      </c>
      <c r="C37" s="32" t="str">
        <f aca="false">IF(ISBLANK(Values!E36),"","TellusRem")</f>
        <v>TellusRem</v>
      </c>
      <c r="D37" s="30" t="n">
        <f aca="false">IF(ISBLANK(Values!E36),"",Values!E36)</f>
        <v>5714401430131</v>
      </c>
      <c r="E37" s="31" t="str">
        <f aca="false">IF(ISBLANK(Values!E36),"","EAN")</f>
        <v>EAN</v>
      </c>
      <c r="F37" s="28" t="str">
        <f aca="false">IF(ISBLANK(Values!E36),"",IF(Values!J36,Values!H36 &amp;" "&amp;  Values!$B$1 &amp; " " &amp;Values!$B$3,Values!G36 &amp;" "&amp;  Values!$B$2 &amp; " " &amp;Values!$B$3))</f>
        <v>noruego Teclado retroiluminado original para Lenovo Thinkpad T430 T430i T430s T430si T430U T530 T530i T530S W530 X13X X230 X230i X230it X230T</v>
      </c>
      <c r="G37" s="32" t="str">
        <f aca="false">IF(ISBLANK(Values!E36),"","TellusRem")</f>
        <v>TellusRem</v>
      </c>
      <c r="H37" s="27" t="str">
        <f aca="false">IF(ISBLANK(Values!E36),"",Values!$B$16)</f>
        <v>laptop-computer-replacement-parts</v>
      </c>
      <c r="I37" s="27" t="str">
        <f aca="false">IF(ISBLANK(Values!E36),"","4730574031")</f>
        <v>4730574031</v>
      </c>
      <c r="J37" s="38" t="str">
        <f aca="false">IF(ISBLANK(Values!E36),"",Values!F36 )</f>
        <v>Lenovo T530 BL - NO</v>
      </c>
      <c r="K37" s="28" t="n">
        <f aca="false">IF(ISBLANK(Values!E36),"",IF(Values!J36, Values!$B$4, Values!$B$5))</f>
        <v>58.95</v>
      </c>
      <c r="L37" s="39" t="n">
        <f aca="false">IF(ISBLANK(Values!E36),"",Values!$B$18)</f>
        <v>5</v>
      </c>
      <c r="M37" s="28" t="str">
        <f aca="false">IF(ISBLANK(Values!E36),"",Values!$M36)</f>
        <v>https://download.lenovo.com/Images/Parts/01AX589/01AX589_A.jpg</v>
      </c>
      <c r="N37" s="28" t="str">
        <f aca="false">IF(ISBLANK(Values!F36),"",Values!$N36)</f>
        <v>https://download.lenovo.com/Images/Parts/01AX589/01AX589_B.jpg</v>
      </c>
      <c r="O37" s="1" t="str">
        <f aca="false">IF(ISBLANK(Values!F36),"",Values!$O36)</f>
        <v>https://download.lenovo.com/Images/Parts/01AX589/01AX589_details.jpg</v>
      </c>
      <c r="P37" s="1"/>
      <c r="Q37" s="1"/>
      <c r="R37" s="1"/>
      <c r="S37" s="1"/>
      <c r="T37" s="1"/>
      <c r="U37" s="1"/>
      <c r="V37" s="1"/>
      <c r="W37" s="32" t="str">
        <f aca="false">IF(ISBLANK(Values!E36),"","Child")</f>
        <v>Child</v>
      </c>
      <c r="X37" s="32" t="str">
        <f aca="false">IF(ISBLANK(Values!E36),"",Values!$B$13)</f>
        <v>Lenovo T530 Parent</v>
      </c>
      <c r="Y37" s="38" t="str">
        <f aca="false">IF(ISBLANK(Values!E36),"","Size-Color")</f>
        <v>Size-Color</v>
      </c>
      <c r="Z37" s="32" t="str">
        <f aca="false">IF(ISBLANK(Values!E36),"","variation")</f>
        <v>variation</v>
      </c>
      <c r="AA37" s="36" t="str">
        <f aca="false">IF(ISBLANK(Values!E36),"",Values!$B$20)</f>
        <v>Update</v>
      </c>
      <c r="AB37" s="36" t="str">
        <f aca="false">IF(ISBLANK(Values!E36),"",Values!$B$29)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7" s="1"/>
      <c r="AD37" s="1"/>
      <c r="AE37" s="1"/>
      <c r="AF37" s="1"/>
      <c r="AG37" s="1"/>
      <c r="AH37" s="1"/>
      <c r="AI37" s="40" t="str">
        <f aca="false">IF(ISBLANK(Values!E36),"",IF(Values!I36,Values!$B$23,Values!$B$33))</f>
        <v>👉MAS DE 10.000 CLIENTES SATISFECHOS EN TODO EL MUNDO: Teclado restaurado en Europa </v>
      </c>
      <c r="AJ37" s="41" t="str">
        <f aca="false">IF(ISBLANK(Values!E36),"","👉 "&amp;Values!H36&amp; " "&amp;Values!$B$24 &amp;" "&amp;Values!$B$3)</f>
        <v>👉 noruego Compatible con Lenovo T430 T430i T430s T430si T430U T530 T530i T530S W530 X13X X230 X230i X230it X230T</v>
      </c>
      <c r="AK37" s="1" t="str">
        <f aca="false">IF(ISBLANK(Values!E36),"",Values!$B$25)</f>
        <v>COMUNICACIÓN Y SOPORTE TÉCNICO: rápido y fluido 24h</v>
      </c>
      <c r="AL37" s="1" t="str">
        <f aca="false">IF(ISBLANK(Values!E36),"",Values!$B$26)</f>
        <v>GARANTÍA DE 6 MESES INCLUIDA: relajese , está cubierto </v>
      </c>
      <c r="AM37" s="1" t="str">
        <f aca="false">IF(ISBLANK(Values!E36),"",Values!$B$27)</f>
        <v>♻️Be green! ♻️ ¡Con este teclado, ahorra hasta un 80% de CO2!</v>
      </c>
      <c r="AN37" s="1"/>
      <c r="AO37" s="1"/>
      <c r="AP37" s="1"/>
      <c r="AQ37" s="1"/>
      <c r="AR37" s="1"/>
      <c r="AS37" s="1"/>
      <c r="AT37" s="1" t="str">
        <f aca="false">IF(ISBLANK(Values!E36),"",IF(Values!J36,"Backlit", "Non-Backlit"))</f>
        <v>Backlit</v>
      </c>
      <c r="AU37" s="1"/>
      <c r="AV37" s="28" t="str">
        <f aca="false">IF(ISBLANK(Values!E36),"",Values!H36)</f>
        <v>noruego</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30</v>
      </c>
      <c r="CJ37" s="1" t="str">
        <f aca="false">IF(ISBLANK(Values!E36),"",Values!$B$8)</f>
        <v>22</v>
      </c>
      <c r="CK37" s="1" t="str">
        <f aca="false">IF(ISBLANK(Values!E36),"",Values!$B$9)</f>
        <v>5</v>
      </c>
      <c r="CL37" s="1" t="str">
        <f aca="false">IF(ISBLANK(Values!E36),"","CM")</f>
        <v>CM</v>
      </c>
      <c r="CM37" s="1"/>
      <c r="CN37" s="1"/>
      <c r="CO37" s="1"/>
      <c r="CP37" s="36" t="str">
        <f aca="false">IF(ISBLANK(Values!E36),"",Values!$B$7)</f>
        <v>30</v>
      </c>
      <c r="CQ37" s="36" t="str">
        <f aca="false">IF(ISBLANK(Values!E36),"",Values!$B$8)</f>
        <v>22</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Dinamarca</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DQ37" s="1"/>
      <c r="DR37" s="1"/>
      <c r="DS37" s="31"/>
      <c r="DT37" s="1"/>
      <c r="DU37" s="1"/>
      <c r="DV37" s="1"/>
      <c r="DW37" s="1"/>
      <c r="DX37" s="1"/>
      <c r="DY37" s="31"/>
      <c r="DZ37" s="31"/>
      <c r="EA37" s="31"/>
      <c r="EB37" s="31"/>
      <c r="EC37" s="31"/>
      <c r="ED37" s="1"/>
      <c r="EE37" s="1"/>
      <c r="EF37" s="1"/>
      <c r="EG37" s="1"/>
      <c r="EH37" s="1"/>
      <c r="EI37" s="1" t="str">
        <f aca="false">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EJ37" s="1"/>
      <c r="EK37" s="1"/>
      <c r="EL37" s="1"/>
      <c r="EM37" s="1"/>
      <c r="EN37" s="1"/>
      <c r="EO37" s="1"/>
      <c r="EP37" s="1"/>
      <c r="EQ37" s="1"/>
      <c r="ER37" s="1"/>
      <c r="ES37" s="1" t="str">
        <f aca="false">IF(ISBLANK(Values!E36),"","Amazon Tellus UPS")</f>
        <v>Amazon Tellus UPS</v>
      </c>
      <c r="ET37" s="1"/>
      <c r="EU37" s="1"/>
      <c r="EV37" s="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58.95</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2" customFormat="true" ht="28.35" hidden="false" customHeight="false" outlineLevel="0" collapsed="false">
      <c r="A38" s="27" t="str">
        <f aca="false">IF(ISBLANK(Values!E37),"",IF(Values!$B$37="EU","computercomponent","computer"))</f>
        <v>computercomponent</v>
      </c>
      <c r="B38" s="37" t="str">
        <f aca="false">IF(ISBLANK(Values!E37),"",Values!F37)</f>
        <v>Lenovo T530 BL - PL</v>
      </c>
      <c r="C38" s="32" t="str">
        <f aca="false">IF(ISBLANK(Values!E37),"","TellusRem")</f>
        <v>TellusRem</v>
      </c>
      <c r="D38" s="30" t="n">
        <f aca="false">IF(ISBLANK(Values!E37),"",Values!E37)</f>
        <v>5714401430148</v>
      </c>
      <c r="E38" s="31" t="str">
        <f aca="false">IF(ISBLANK(Values!E37),"","EAN")</f>
        <v>EAN</v>
      </c>
      <c r="F38" s="28" t="str">
        <f aca="false">IF(ISBLANK(Values!E37),"",IF(Values!J37,Values!H37 &amp;" "&amp;  Values!$B$1 &amp; " " &amp;Values!$B$3,Values!G37 &amp;" "&amp;  Values!$B$2 &amp; " " &amp;Values!$B$3))</f>
        <v>polaco Teclado retroiluminado original para Lenovo Thinkpad T430 T430i T430s T430si T430U T530 T530i T530S W530 X13X X230 X230i X230it X230T</v>
      </c>
      <c r="G38" s="32" t="str">
        <f aca="false">IF(ISBLANK(Values!E37),"","TellusRem")</f>
        <v>TellusRem</v>
      </c>
      <c r="H38" s="27" t="str">
        <f aca="false">IF(ISBLANK(Values!E37),"",Values!$B$16)</f>
        <v>laptop-computer-replacement-parts</v>
      </c>
      <c r="I38" s="27" t="str">
        <f aca="false">IF(ISBLANK(Values!E37),"","4730574031")</f>
        <v>4730574031</v>
      </c>
      <c r="J38" s="38" t="str">
        <f aca="false">IF(ISBLANK(Values!E37),"",Values!F37 )</f>
        <v>Lenovo T530 BL - PL</v>
      </c>
      <c r="K38" s="28" t="n">
        <f aca="false">IF(ISBLANK(Values!E37),"",IF(Values!J37, Values!$B$4, Values!$B$5))</f>
        <v>58.95</v>
      </c>
      <c r="L38" s="39" t="n">
        <f aca="false">IF(ISBLANK(Values!E37),"",Values!$B$18)</f>
        <v>5</v>
      </c>
      <c r="M38" s="28" t="str">
        <f aca="false">IF(ISBLANK(Values!E37),"",Values!$M37)</f>
        <v/>
      </c>
      <c r="N38" s="28" t="str">
        <f aca="false">IF(ISBLANK(Values!F37),"",Values!$N37)</f>
        <v/>
      </c>
      <c r="O38" s="1" t="str">
        <f aca="false">IF(ISBLANK(Values!F37),"",Values!$O37)</f>
        <v/>
      </c>
      <c r="P38" s="1"/>
      <c r="Q38" s="1"/>
      <c r="R38" s="1"/>
      <c r="S38" s="1"/>
      <c r="T38" s="1"/>
      <c r="U38" s="1"/>
      <c r="V38" s="1"/>
      <c r="W38" s="32" t="str">
        <f aca="false">IF(ISBLANK(Values!E37),"","Child")</f>
        <v>Child</v>
      </c>
      <c r="X38" s="32" t="str">
        <f aca="false">IF(ISBLANK(Values!E37),"",Values!$B$13)</f>
        <v>Lenovo T530 Parent</v>
      </c>
      <c r="Y38" s="38" t="str">
        <f aca="false">IF(ISBLANK(Values!E37),"","Size-Color")</f>
        <v>Size-Color</v>
      </c>
      <c r="Z38" s="32" t="str">
        <f aca="false">IF(ISBLANK(Values!E37),"","variation")</f>
        <v>variation</v>
      </c>
      <c r="AA38" s="36" t="str">
        <f aca="false">IF(ISBLANK(Values!E37),"",Values!$B$20)</f>
        <v>Update</v>
      </c>
      <c r="AB38" s="36" t="str">
        <f aca="false">IF(ISBLANK(Values!E37),"",Values!$B$29)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8" s="1"/>
      <c r="AD38" s="1"/>
      <c r="AE38" s="1"/>
      <c r="AF38" s="1"/>
      <c r="AG38" s="1"/>
      <c r="AH38" s="1"/>
      <c r="AI38" s="40" t="str">
        <f aca="false">IF(ISBLANK(Values!E37),"",IF(Values!I37,Values!$B$23,Values!$B$33))</f>
        <v>👉MAS DE 10.000 CLIENTES SATISFECHOS EN TODO EL MUNDO: Teclado restaurado en Europa </v>
      </c>
      <c r="AJ38" s="41" t="str">
        <f aca="false">IF(ISBLANK(Values!E37),"","👉 "&amp;Values!H37&amp; " "&amp;Values!$B$24 &amp;" "&amp;Values!$B$3)</f>
        <v>👉 polaco Compatible con Lenovo T430 T430i T430s T430si T430U T530 T530i T530S W530 X13X X230 X230i X230it X230T</v>
      </c>
      <c r="AK38" s="1" t="str">
        <f aca="false">IF(ISBLANK(Values!E37),"",Values!$B$25)</f>
        <v>COMUNICACIÓN Y SOPORTE TÉCNICO: rápido y fluido 24h</v>
      </c>
      <c r="AL38" s="1" t="str">
        <f aca="false">IF(ISBLANK(Values!E37),"",Values!$B$26)</f>
        <v>GARANTÍA DE 6 MESES INCLUIDA: relajese , está cubierto </v>
      </c>
      <c r="AM38" s="1" t="str">
        <f aca="false">IF(ISBLANK(Values!E37),"",Values!$B$27)</f>
        <v>♻️Be green! ♻️ ¡Con este teclado, ahorra hasta un 80% de CO2!</v>
      </c>
      <c r="AN38" s="1"/>
      <c r="AO38" s="1"/>
      <c r="AP38" s="1"/>
      <c r="AQ38" s="1"/>
      <c r="AR38" s="1"/>
      <c r="AS38" s="1"/>
      <c r="AT38" s="1" t="str">
        <f aca="false">IF(ISBLANK(Values!E37),"",IF(Values!J37,"Backlit", "Non-Backlit"))</f>
        <v>Backlit</v>
      </c>
      <c r="AU38" s="1"/>
      <c r="AV38" s="28" t="str">
        <f aca="false">IF(ISBLANK(Values!E37),"",Values!H37)</f>
        <v>polaco</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30</v>
      </c>
      <c r="CJ38" s="1" t="str">
        <f aca="false">IF(ISBLANK(Values!E37),"",Values!$B$8)</f>
        <v>22</v>
      </c>
      <c r="CK38" s="1" t="str">
        <f aca="false">IF(ISBLANK(Values!E37),"",Values!$B$9)</f>
        <v>5</v>
      </c>
      <c r="CL38" s="1" t="str">
        <f aca="false">IF(ISBLANK(Values!E37),"","CM")</f>
        <v>CM</v>
      </c>
      <c r="CM38" s="1"/>
      <c r="CN38" s="1"/>
      <c r="CO38" s="1"/>
      <c r="CP38" s="36" t="str">
        <f aca="false">IF(ISBLANK(Values!E37),"",Values!$B$7)</f>
        <v>30</v>
      </c>
      <c r="CQ38" s="36" t="str">
        <f aca="false">IF(ISBLANK(Values!E37),"",Values!$B$8)</f>
        <v>22</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Dinamarca</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DQ38" s="1"/>
      <c r="DR38" s="1"/>
      <c r="DS38" s="31"/>
      <c r="DT38" s="1"/>
      <c r="DU38" s="1"/>
      <c r="DV38" s="1"/>
      <c r="DW38" s="1"/>
      <c r="DX38" s="1"/>
      <c r="DY38" s="31"/>
      <c r="DZ38" s="31"/>
      <c r="EA38" s="31"/>
      <c r="EB38" s="31"/>
      <c r="EC38" s="31"/>
      <c r="ED38" s="1"/>
      <c r="EE38" s="1"/>
      <c r="EF38" s="1"/>
      <c r="EG38" s="1"/>
      <c r="EH38" s="1"/>
      <c r="EI38" s="1" t="str">
        <f aca="false">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EJ38" s="1"/>
      <c r="EK38" s="1"/>
      <c r="EL38" s="1"/>
      <c r="EM38" s="1"/>
      <c r="EN38" s="1"/>
      <c r="EO38" s="1"/>
      <c r="EP38" s="1"/>
      <c r="EQ38" s="1"/>
      <c r="ER38" s="1"/>
      <c r="ES38" s="1" t="str">
        <f aca="false">IF(ISBLANK(Values!E37),"","Amazon Tellus UPS")</f>
        <v>Amazon Tellus UPS</v>
      </c>
      <c r="ET38" s="1"/>
      <c r="EU38" s="1"/>
      <c r="EV38" s="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58.95</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2" customFormat="true" ht="28.35" hidden="false" customHeight="false" outlineLevel="0" collapsed="false">
      <c r="A39" s="27" t="str">
        <f aca="false">IF(ISBLANK(Values!E38),"",IF(Values!$B$37="EU","computercomponent","computer"))</f>
        <v>computercomponent</v>
      </c>
      <c r="B39" s="37" t="str">
        <f aca="false">IF(ISBLANK(Values!E38),"",Values!F38)</f>
        <v>Lenovo T530 BL - PT</v>
      </c>
      <c r="C39" s="32" t="str">
        <f aca="false">IF(ISBLANK(Values!E38),"","TellusRem")</f>
        <v>TellusRem</v>
      </c>
      <c r="D39" s="30" t="n">
        <f aca="false">IF(ISBLANK(Values!E38),"",Values!E38)</f>
        <v>5714401430155</v>
      </c>
      <c r="E39" s="31" t="str">
        <f aca="false">IF(ISBLANK(Values!E38),"","EAN")</f>
        <v>EAN</v>
      </c>
      <c r="F39" s="28" t="str">
        <f aca="false">IF(ISBLANK(Values!E38),"",IF(Values!J38,Values!H38 &amp;" "&amp;  Values!$B$1 &amp; " " &amp;Values!$B$3,Values!G38 &amp;" "&amp;  Values!$B$2 &amp; " " &amp;Values!$B$3))</f>
        <v>portugués Teclado retroiluminado original para Lenovo Thinkpad T430 T430i T430s T430si T430U T530 T530i T530S W530 X13X X230 X230i X230it X230T</v>
      </c>
      <c r="G39" s="32" t="str">
        <f aca="false">IF(ISBLANK(Values!E38),"","TellusRem")</f>
        <v>TellusRem</v>
      </c>
      <c r="H39" s="27" t="str">
        <f aca="false">IF(ISBLANK(Values!E38),"",Values!$B$16)</f>
        <v>laptop-computer-replacement-parts</v>
      </c>
      <c r="I39" s="27" t="str">
        <f aca="false">IF(ISBLANK(Values!E38),"","4730574031")</f>
        <v>4730574031</v>
      </c>
      <c r="J39" s="38" t="str">
        <f aca="false">IF(ISBLANK(Values!E38),"",Values!F38 )</f>
        <v>Lenovo T530 BL - PT</v>
      </c>
      <c r="K39" s="28" t="n">
        <f aca="false">IF(ISBLANK(Values!E38),"",IF(Values!J38, Values!$B$4, Values!$B$5))</f>
        <v>58.95</v>
      </c>
      <c r="L39" s="39" t="n">
        <f aca="false">IF(ISBLANK(Values!E38),"",Values!$B$18)</f>
        <v>5</v>
      </c>
      <c r="M39" s="28" t="str">
        <f aca="false">IF(ISBLANK(Values!E38),"",Values!$M38)</f>
        <v>https://download.lenovo.com/Images/Parts/01AX591/01AX591_A.jpg</v>
      </c>
      <c r="N39" s="28" t="str">
        <f aca="false">IF(ISBLANK(Values!F38),"",Values!$N38)</f>
        <v>https://download.lenovo.com/Images/Parts/01AX591/01AX591_B.jpg</v>
      </c>
      <c r="O39" s="1" t="str">
        <f aca="false">IF(ISBLANK(Values!F38),"",Values!$O38)</f>
        <v>https://download.lenovo.com/Images/Parts/01AX591/01AX591_details.jpg</v>
      </c>
      <c r="P39" s="1"/>
      <c r="Q39" s="1"/>
      <c r="R39" s="1"/>
      <c r="S39" s="1"/>
      <c r="T39" s="1"/>
      <c r="U39" s="1"/>
      <c r="V39" s="1"/>
      <c r="W39" s="32" t="str">
        <f aca="false">IF(ISBLANK(Values!E38),"","Child")</f>
        <v>Child</v>
      </c>
      <c r="X39" s="32" t="str">
        <f aca="false">IF(ISBLANK(Values!E38),"",Values!$B$13)</f>
        <v>Lenovo T530 Parent</v>
      </c>
      <c r="Y39" s="38" t="str">
        <f aca="false">IF(ISBLANK(Values!E38),"","Size-Color")</f>
        <v>Size-Color</v>
      </c>
      <c r="Z39" s="32" t="str">
        <f aca="false">IF(ISBLANK(Values!E38),"","variation")</f>
        <v>variation</v>
      </c>
      <c r="AA39" s="36" t="str">
        <f aca="false">IF(ISBLANK(Values!E38),"",Values!$B$20)</f>
        <v>Update</v>
      </c>
      <c r="AB39" s="36" t="str">
        <f aca="false">IF(ISBLANK(Values!E38),"",Values!$B$29)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9" s="1"/>
      <c r="AD39" s="1"/>
      <c r="AE39" s="1"/>
      <c r="AF39" s="1"/>
      <c r="AG39" s="1"/>
      <c r="AH39" s="1"/>
      <c r="AI39" s="40" t="str">
        <f aca="false">IF(ISBLANK(Values!E38),"",IF(Values!I38,Values!$B$23,Values!$B$33))</f>
        <v>👉MAS DE 10.000 CLIENTES SATISFECHOS EN TODO EL MUNDO: Teclado restaurado en Europa </v>
      </c>
      <c r="AJ39" s="41" t="str">
        <f aca="false">IF(ISBLANK(Values!E38),"","👉 "&amp;Values!H38&amp; " "&amp;Values!$B$24 &amp;" "&amp;Values!$B$3)</f>
        <v>👉 portugués Compatible con Lenovo T430 T430i T430s T430si T430U T530 T530i T530S W530 X13X X230 X230i X230it X230T</v>
      </c>
      <c r="AK39" s="1" t="str">
        <f aca="false">IF(ISBLANK(Values!E38),"",Values!$B$25)</f>
        <v>COMUNICACIÓN Y SOPORTE TÉCNICO: rápido y fluido 24h</v>
      </c>
      <c r="AL39" s="1" t="str">
        <f aca="false">IF(ISBLANK(Values!E38),"",Values!$B$26)</f>
        <v>GARANTÍA DE 6 MESES INCLUIDA: relajese , está cubierto </v>
      </c>
      <c r="AM39" s="1" t="str">
        <f aca="false">IF(ISBLANK(Values!E38),"",Values!$B$27)</f>
        <v>♻️Be green! ♻️ ¡Con este teclado, ahorra hasta un 80% de CO2!</v>
      </c>
      <c r="AN39" s="1"/>
      <c r="AO39" s="1"/>
      <c r="AP39" s="1"/>
      <c r="AQ39" s="1"/>
      <c r="AR39" s="1"/>
      <c r="AS39" s="1"/>
      <c r="AT39" s="1" t="str">
        <f aca="false">IF(ISBLANK(Values!E38),"",IF(Values!J38,"Backlit", "Non-Backlit"))</f>
        <v>Backlit</v>
      </c>
      <c r="AU39" s="1"/>
      <c r="AV39" s="28" t="str">
        <f aca="false">IF(ISBLANK(Values!E38),"",Values!H38)</f>
        <v>portugués</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30</v>
      </c>
      <c r="CJ39" s="1" t="str">
        <f aca="false">IF(ISBLANK(Values!E38),"",Values!$B$8)</f>
        <v>22</v>
      </c>
      <c r="CK39" s="1" t="str">
        <f aca="false">IF(ISBLANK(Values!E38),"",Values!$B$9)</f>
        <v>5</v>
      </c>
      <c r="CL39" s="1" t="str">
        <f aca="false">IF(ISBLANK(Values!E38),"","CM")</f>
        <v>CM</v>
      </c>
      <c r="CM39" s="1"/>
      <c r="CN39" s="1"/>
      <c r="CO39" s="1"/>
      <c r="CP39" s="36" t="str">
        <f aca="false">IF(ISBLANK(Values!E38),"",Values!$B$7)</f>
        <v>30</v>
      </c>
      <c r="CQ39" s="36" t="str">
        <f aca="false">IF(ISBLANK(Values!E38),"",Values!$B$8)</f>
        <v>22</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Dinamarca</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DQ39" s="1"/>
      <c r="DR39" s="1"/>
      <c r="DS39" s="31"/>
      <c r="DT39" s="1"/>
      <c r="DU39" s="1"/>
      <c r="DV39" s="1"/>
      <c r="DW39" s="1"/>
      <c r="DX39" s="1"/>
      <c r="DY39" s="31"/>
      <c r="DZ39" s="31"/>
      <c r="EA39" s="31"/>
      <c r="EB39" s="31"/>
      <c r="EC39" s="31"/>
      <c r="ED39" s="1"/>
      <c r="EE39" s="1"/>
      <c r="EF39" s="1"/>
      <c r="EG39" s="1"/>
      <c r="EH39" s="1"/>
      <c r="EI39" s="1" t="str">
        <f aca="false">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EJ39" s="1"/>
      <c r="EK39" s="1"/>
      <c r="EL39" s="1"/>
      <c r="EM39" s="1"/>
      <c r="EN39" s="1"/>
      <c r="EO39" s="1"/>
      <c r="EP39" s="1"/>
      <c r="EQ39" s="1"/>
      <c r="ER39" s="1"/>
      <c r="ES39" s="1" t="str">
        <f aca="false">IF(ISBLANK(Values!E38),"","Amazon Tellus UPS")</f>
        <v>Amazon Tellus UPS</v>
      </c>
      <c r="ET39" s="1"/>
      <c r="EU39" s="1"/>
      <c r="EV39" s="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58.95</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2" customFormat="true" ht="28.35" hidden="false" customHeight="false" outlineLevel="0" collapsed="false">
      <c r="A40" s="27" t="str">
        <f aca="false">IF(ISBLANK(Values!E39),"",IF(Values!$B$37="EU","computercomponent","computer"))</f>
        <v>computercomponent</v>
      </c>
      <c r="B40" s="37" t="str">
        <f aca="false">IF(ISBLANK(Values!E39),"",Values!F39)</f>
        <v>Lenovo T530 BL - SE/FI</v>
      </c>
      <c r="C40" s="32" t="str">
        <f aca="false">IF(ISBLANK(Values!E39),"","TellusRem")</f>
        <v>TellusRem</v>
      </c>
      <c r="D40" s="30" t="n">
        <f aca="false">IF(ISBLANK(Values!E39),"",Values!E39)</f>
        <v>5714401430162</v>
      </c>
      <c r="E40" s="31" t="str">
        <f aca="false">IF(ISBLANK(Values!E39),"","EAN")</f>
        <v>EAN</v>
      </c>
      <c r="F40" s="28" t="str">
        <f aca="false">IF(ISBLANK(Values!E39),"",IF(Values!J39,Values!H39 &amp;" "&amp;  Values!$B$1 &amp; " " &amp;Values!$B$3,Values!G39 &amp;" "&amp;  Values!$B$2 &amp; " " &amp;Values!$B$3))</f>
        <v>Sueco – Finlandes Teclado retroiluminado original para Lenovo Thinkpad T430 T430i T430s T430si T430U T530 T530i T530S W530 X13X X230 X230i X230it X230T</v>
      </c>
      <c r="G40" s="32" t="str">
        <f aca="false">IF(ISBLANK(Values!E39),"","TellusRem")</f>
        <v>TellusRem</v>
      </c>
      <c r="H40" s="27" t="str">
        <f aca="false">IF(ISBLANK(Values!E39),"",Values!$B$16)</f>
        <v>laptop-computer-replacement-parts</v>
      </c>
      <c r="I40" s="27" t="str">
        <f aca="false">IF(ISBLANK(Values!E39),"","4730574031")</f>
        <v>4730574031</v>
      </c>
      <c r="J40" s="38" t="str">
        <f aca="false">IF(ISBLANK(Values!E39),"",Values!F39 )</f>
        <v>Lenovo T530 BL - SE/FI</v>
      </c>
      <c r="K40" s="28" t="n">
        <f aca="false">IF(ISBLANK(Values!E39),"",IF(Values!J39, Values!$B$4, Values!$B$5))</f>
        <v>58.95</v>
      </c>
      <c r="L40" s="39" t="n">
        <f aca="false">IF(ISBLANK(Values!E39),"",Values!$B$18)</f>
        <v>5</v>
      </c>
      <c r="M40" s="28" t="str">
        <f aca="false">IF(ISBLANK(Values!E39),"",Values!$M39)</f>
        <v>https://download.lenovo.com/Images/Parts/01AX595/01AX595_A.jpg</v>
      </c>
      <c r="N40" s="28" t="str">
        <f aca="false">IF(ISBLANK(Values!F39),"",Values!$N39)</f>
        <v>https://download.lenovo.com/Images/Parts/01AX595/01AX595_B.jpg</v>
      </c>
      <c r="O40" s="1" t="str">
        <f aca="false">IF(ISBLANK(Values!F39),"",Values!$O39)</f>
        <v>https://download.lenovo.com/Images/Parts/01AX595/01AX595_details.jpg</v>
      </c>
      <c r="P40" s="1"/>
      <c r="Q40" s="1"/>
      <c r="R40" s="1"/>
      <c r="S40" s="1"/>
      <c r="T40" s="1"/>
      <c r="U40" s="1"/>
      <c r="V40" s="1"/>
      <c r="W40" s="32" t="str">
        <f aca="false">IF(ISBLANK(Values!E39),"","Child")</f>
        <v>Child</v>
      </c>
      <c r="X40" s="32" t="str">
        <f aca="false">IF(ISBLANK(Values!E39),"",Values!$B$13)</f>
        <v>Lenovo T530 Parent</v>
      </c>
      <c r="Y40" s="38" t="str">
        <f aca="false">IF(ISBLANK(Values!E39),"","Size-Color")</f>
        <v>Size-Color</v>
      </c>
      <c r="Z40" s="32" t="str">
        <f aca="false">IF(ISBLANK(Values!E39),"","variation")</f>
        <v>variation</v>
      </c>
      <c r="AA40" s="36" t="str">
        <f aca="false">IF(ISBLANK(Values!E39),"",Values!$B$20)</f>
        <v>Update</v>
      </c>
      <c r="AB40" s="36" t="str">
        <f aca="false">IF(ISBLANK(Values!E39),"",Values!$B$29)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0" s="1"/>
      <c r="AD40" s="1"/>
      <c r="AE40" s="1"/>
      <c r="AF40" s="1"/>
      <c r="AG40" s="1"/>
      <c r="AH40" s="1"/>
      <c r="AI40" s="40" t="str">
        <f aca="false">IF(ISBLANK(Values!E39),"",IF(Values!I39,Values!$B$23,Values!$B$33))</f>
        <v>👉MAS DE 10.000 CLIENTES SATISFECHOS EN TODO EL MUNDO: Teclado restaurado en Europa </v>
      </c>
      <c r="AJ40" s="41" t="str">
        <f aca="false">IF(ISBLANK(Values!E39),"","👉 "&amp;Values!H39&amp; " "&amp;Values!$B$24 &amp;" "&amp;Values!$B$3)</f>
        <v>👉 Sueco – Finlandes Compatible con Lenovo T430 T430i T430s T430si T430U T530 T530i T530S W530 X13X X230 X230i X230it X230T</v>
      </c>
      <c r="AK40" s="1" t="str">
        <f aca="false">IF(ISBLANK(Values!E39),"",Values!$B$25)</f>
        <v>COMUNICACIÓN Y SOPORTE TÉCNICO: rápido y fluido 24h</v>
      </c>
      <c r="AL40" s="1" t="str">
        <f aca="false">IF(ISBLANK(Values!E39),"",Values!$B$26)</f>
        <v>GARANTÍA DE 6 MESES INCLUIDA: relajese , está cubierto </v>
      </c>
      <c r="AM40" s="1" t="str">
        <f aca="false">IF(ISBLANK(Values!E39),"",Values!$B$27)</f>
        <v>♻️Be green! ♻️ ¡Con este teclado, ahorra hasta un 80% de CO2!</v>
      </c>
      <c r="AN40" s="1"/>
      <c r="AO40" s="1"/>
      <c r="AP40" s="1"/>
      <c r="AQ40" s="1"/>
      <c r="AR40" s="1"/>
      <c r="AS40" s="1"/>
      <c r="AT40" s="1" t="str">
        <f aca="false">IF(ISBLANK(Values!E39),"",IF(Values!J39,"Backlit", "Non-Backlit"))</f>
        <v>Backlit</v>
      </c>
      <c r="AU40" s="1"/>
      <c r="AV40" s="28" t="str">
        <f aca="false">IF(ISBLANK(Values!E39),"",Values!H39)</f>
        <v>Sueco – Finlandes</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30</v>
      </c>
      <c r="CJ40" s="1" t="str">
        <f aca="false">IF(ISBLANK(Values!E39),"",Values!$B$8)</f>
        <v>22</v>
      </c>
      <c r="CK40" s="1" t="str">
        <f aca="false">IF(ISBLANK(Values!E39),"",Values!$B$9)</f>
        <v>5</v>
      </c>
      <c r="CL40" s="1" t="str">
        <f aca="false">IF(ISBLANK(Values!E39),"","CM")</f>
        <v>CM</v>
      </c>
      <c r="CM40" s="1"/>
      <c r="CN40" s="1"/>
      <c r="CO40" s="1"/>
      <c r="CP40" s="36" t="str">
        <f aca="false">IF(ISBLANK(Values!E39),"",Values!$B$7)</f>
        <v>30</v>
      </c>
      <c r="CQ40" s="36" t="str">
        <f aca="false">IF(ISBLANK(Values!E39),"",Values!$B$8)</f>
        <v>22</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Dinamarca</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DQ40" s="1"/>
      <c r="DR40" s="1"/>
      <c r="DS40" s="31"/>
      <c r="DT40" s="1"/>
      <c r="DU40" s="1"/>
      <c r="DV40" s="1"/>
      <c r="DW40" s="1"/>
      <c r="DX40" s="1"/>
      <c r="DY40" s="31"/>
      <c r="DZ40" s="31"/>
      <c r="EA40" s="31"/>
      <c r="EB40" s="31"/>
      <c r="EC40" s="31"/>
      <c r="ED40" s="1"/>
      <c r="EE40" s="1"/>
      <c r="EF40" s="1"/>
      <c r="EG40" s="1"/>
      <c r="EH40" s="1"/>
      <c r="EI40" s="1" t="str">
        <f aca="false">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EJ40" s="1"/>
      <c r="EK40" s="1"/>
      <c r="EL40" s="1"/>
      <c r="EM40" s="1"/>
      <c r="EN40" s="1"/>
      <c r="EO40" s="1"/>
      <c r="EP40" s="1"/>
      <c r="EQ40" s="1"/>
      <c r="ER40" s="1"/>
      <c r="ES40" s="1" t="str">
        <f aca="false">IF(ISBLANK(Values!E39),"","Amazon Tellus UPS")</f>
        <v>Amazon Tellus UPS</v>
      </c>
      <c r="ET40" s="1"/>
      <c r="EU40" s="1"/>
      <c r="EV40" s="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58.95</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2" customFormat="true" ht="28.35" hidden="false" customHeight="false" outlineLevel="0" collapsed="false">
      <c r="A41" s="27" t="str">
        <f aca="false">IF(ISBLANK(Values!E40),"",IF(Values!$B$37="EU","computercomponent","computer"))</f>
        <v>computercomponent</v>
      </c>
      <c r="B41" s="37" t="str">
        <f aca="false">IF(ISBLANK(Values!E40),"",Values!F40)</f>
        <v>Lenovo T530 BL - CH</v>
      </c>
      <c r="C41" s="32" t="str">
        <f aca="false">IF(ISBLANK(Values!E40),"","TellusRem")</f>
        <v>TellusRem</v>
      </c>
      <c r="D41" s="30" t="n">
        <f aca="false">IF(ISBLANK(Values!E40),"",Values!E40)</f>
        <v>5714401430179</v>
      </c>
      <c r="E41" s="31" t="str">
        <f aca="false">IF(ISBLANK(Values!E40),"","EAN")</f>
        <v>EAN</v>
      </c>
      <c r="F41" s="28" t="str">
        <f aca="false">IF(ISBLANK(Values!E40),"",IF(Values!J40,Values!H40 &amp;" "&amp;  Values!$B$1 &amp; " " &amp;Values!$B$3,Values!G40 &amp;" "&amp;  Values!$B$2 &amp; " " &amp;Values!$B$3))</f>
        <v>suizo Teclado retroiluminado original para Lenovo Thinkpad T430 T430i T430s T430si T430U T530 T530i T530S W530 X13X X230 X230i X230it X230T</v>
      </c>
      <c r="G41" s="32" t="str">
        <f aca="false">IF(ISBLANK(Values!E40),"","TellusRem")</f>
        <v>TellusRem</v>
      </c>
      <c r="H41" s="27" t="str">
        <f aca="false">IF(ISBLANK(Values!E40),"",Values!$B$16)</f>
        <v>laptop-computer-replacement-parts</v>
      </c>
      <c r="I41" s="27" t="str">
        <f aca="false">IF(ISBLANK(Values!E40),"","4730574031")</f>
        <v>4730574031</v>
      </c>
      <c r="J41" s="38" t="str">
        <f aca="false">IF(ISBLANK(Values!E40),"",Values!F40 )</f>
        <v>Lenovo T530 BL - CH</v>
      </c>
      <c r="K41" s="28" t="n">
        <f aca="false">IF(ISBLANK(Values!E40),"",IF(Values!J40, Values!$B$4, Values!$B$5))</f>
        <v>58.95</v>
      </c>
      <c r="L41" s="39" t="n">
        <f aca="false">IF(ISBLANK(Values!E40),"",Values!$B$18)</f>
        <v>5</v>
      </c>
      <c r="M41" s="28" t="str">
        <f aca="false">IF(ISBLANK(Values!E40),"",Values!$M40)</f>
        <v>https://download.lenovo.com/Images/Parts/01AX596/01AX596_A.jpg</v>
      </c>
      <c r="N41" s="28" t="str">
        <f aca="false">IF(ISBLANK(Values!F40),"",Values!$N40)</f>
        <v>https://download.lenovo.com/Images/Parts/01AX596/01AX596_B.jpg</v>
      </c>
      <c r="O41" s="1" t="str">
        <f aca="false">IF(ISBLANK(Values!F40),"",Values!$O40)</f>
        <v>https://download.lenovo.com/Images/Parts/01AX596/01AX596_details.jpg</v>
      </c>
      <c r="P41" s="1"/>
      <c r="Q41" s="1"/>
      <c r="R41" s="1"/>
      <c r="S41" s="1"/>
      <c r="T41" s="1"/>
      <c r="U41" s="1"/>
      <c r="V41" s="1"/>
      <c r="W41" s="32" t="str">
        <f aca="false">IF(ISBLANK(Values!E40),"","Child")</f>
        <v>Child</v>
      </c>
      <c r="X41" s="32" t="str">
        <f aca="false">IF(ISBLANK(Values!E40),"",Values!$B$13)</f>
        <v>Lenovo T530 Parent</v>
      </c>
      <c r="Y41" s="38" t="str">
        <f aca="false">IF(ISBLANK(Values!E40),"","Size-Color")</f>
        <v>Size-Color</v>
      </c>
      <c r="Z41" s="32" t="str">
        <f aca="false">IF(ISBLANK(Values!E40),"","variation")</f>
        <v>variation</v>
      </c>
      <c r="AA41" s="36" t="str">
        <f aca="false">IF(ISBLANK(Values!E40),"",Values!$B$20)</f>
        <v>Update</v>
      </c>
      <c r="AB41" s="36" t="str">
        <f aca="false">IF(ISBLANK(Values!E40),"",Values!$B$29)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1" s="1"/>
      <c r="AD41" s="1"/>
      <c r="AE41" s="1"/>
      <c r="AF41" s="1"/>
      <c r="AG41" s="1"/>
      <c r="AH41" s="1"/>
      <c r="AI41" s="40" t="str">
        <f aca="false">IF(ISBLANK(Values!E40),"",IF(Values!I40,Values!$B$23,Values!$B$33))</f>
        <v>👉MAS DE 10.000 CLIENTES SATISFECHOS EN TODO EL MUNDO: Teclado restaurado en Europa </v>
      </c>
      <c r="AJ41" s="41" t="str">
        <f aca="false">IF(ISBLANK(Values!E40),"","👉 "&amp;Values!H40&amp; " "&amp;Values!$B$24 &amp;" "&amp;Values!$B$3)</f>
        <v>👉 suizo Compatible con Lenovo T430 T430i T430s T430si T430U T530 T530i T530S W530 X13X X230 X230i X230it X230T</v>
      </c>
      <c r="AK41" s="1" t="str">
        <f aca="false">IF(ISBLANK(Values!E40),"",Values!$B$25)</f>
        <v>COMUNICACIÓN Y SOPORTE TÉCNICO: rápido y fluido 24h</v>
      </c>
      <c r="AL41" s="1" t="str">
        <f aca="false">IF(ISBLANK(Values!E40),"",Values!$B$26)</f>
        <v>GARANTÍA DE 6 MESES INCLUIDA: relajese , está cubierto </v>
      </c>
      <c r="AM41" s="1" t="str">
        <f aca="false">IF(ISBLANK(Values!E40),"",Values!$B$27)</f>
        <v>♻️Be green! ♻️ ¡Con este teclado, ahorra hasta un 80% de CO2!</v>
      </c>
      <c r="AN41" s="1"/>
      <c r="AO41" s="1"/>
      <c r="AP41" s="1"/>
      <c r="AQ41" s="1"/>
      <c r="AR41" s="1"/>
      <c r="AS41" s="1"/>
      <c r="AT41" s="1" t="str">
        <f aca="false">IF(ISBLANK(Values!E40),"",IF(Values!J40,"Backlit", "Non-Backlit"))</f>
        <v>Backlit</v>
      </c>
      <c r="AU41" s="1"/>
      <c r="AV41" s="28" t="str">
        <f aca="false">IF(ISBLANK(Values!E40),"",Values!H40)</f>
        <v>suizo</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30</v>
      </c>
      <c r="CJ41" s="1" t="str">
        <f aca="false">IF(ISBLANK(Values!E40),"",Values!$B$8)</f>
        <v>22</v>
      </c>
      <c r="CK41" s="1" t="str">
        <f aca="false">IF(ISBLANK(Values!E40),"",Values!$B$9)</f>
        <v>5</v>
      </c>
      <c r="CL41" s="1" t="str">
        <f aca="false">IF(ISBLANK(Values!E40),"","CM")</f>
        <v>CM</v>
      </c>
      <c r="CM41" s="1"/>
      <c r="CN41" s="1"/>
      <c r="CO41" s="1"/>
      <c r="CP41" s="36" t="str">
        <f aca="false">IF(ISBLANK(Values!E40),"",Values!$B$7)</f>
        <v>30</v>
      </c>
      <c r="CQ41" s="36" t="str">
        <f aca="false">IF(ISBLANK(Values!E40),"",Values!$B$8)</f>
        <v>22</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Dinamarca</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DQ41" s="1"/>
      <c r="DR41" s="1"/>
      <c r="DS41" s="31"/>
      <c r="DT41" s="1"/>
      <c r="DU41" s="1"/>
      <c r="DV41" s="1"/>
      <c r="DW41" s="1"/>
      <c r="DX41" s="1"/>
      <c r="DY41" s="31"/>
      <c r="DZ41" s="31"/>
      <c r="EA41" s="31"/>
      <c r="EB41" s="31"/>
      <c r="EC41" s="31"/>
      <c r="ED41" s="1"/>
      <c r="EE41" s="1"/>
      <c r="EF41" s="1"/>
      <c r="EG41" s="1"/>
      <c r="EH41" s="1"/>
      <c r="EI41" s="1" t="str">
        <f aca="false">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EJ41" s="1"/>
      <c r="EK41" s="1"/>
      <c r="EL41" s="1"/>
      <c r="EM41" s="1"/>
      <c r="EN41" s="1"/>
      <c r="EO41" s="1"/>
      <c r="EP41" s="1"/>
      <c r="EQ41" s="1"/>
      <c r="ER41" s="1"/>
      <c r="ES41" s="1" t="str">
        <f aca="false">IF(ISBLANK(Values!E40),"","Amazon Tellus UPS")</f>
        <v>Amazon Tellus UPS</v>
      </c>
      <c r="ET41" s="1"/>
      <c r="EU41" s="1"/>
      <c r="EV41" s="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58.95</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41.75" hidden="false" customHeight="false" outlineLevel="0" collapsed="false">
      <c r="A42" s="27" t="str">
        <f aca="false">IF(ISBLANK(Values!E41),"",IF(Values!$B$37="EU","computercomponent","computer"))</f>
        <v>computercomponent</v>
      </c>
      <c r="B42" s="37" t="str">
        <f aca="false">IF(ISBLANK(Values!E41),"",Values!F41)</f>
        <v>Lenovo T530 BL - US INT</v>
      </c>
      <c r="C42" s="32" t="str">
        <f aca="false">IF(ISBLANK(Values!E41),"","TellusRem")</f>
        <v>TellusRem</v>
      </c>
      <c r="D42" s="30" t="n">
        <f aca="false">IF(ISBLANK(Values!E41),"",Values!E41)</f>
        <v>5714401430186</v>
      </c>
      <c r="E42" s="31" t="str">
        <f aca="false">IF(ISBLANK(Values!E41),"","EAN")</f>
        <v>EAN</v>
      </c>
      <c r="F42" s="28" t="str">
        <f aca="false">IF(ISBLANK(Values!E41),"",IF(Values!J41,Values!H41 &amp;" "&amp;  Values!$B$1 &amp; " " &amp;Values!$B$3,Values!G41 &amp;" "&amp;  Values!$B$2 &amp; " " &amp;Values!$B$3))</f>
        <v>US internacional Teclado retroiluminado original para Lenovo Thinkpad T430 T430i T430s T430si T430U T530 T530i T530S W530 X13X X230 X230i X230it X230T</v>
      </c>
      <c r="G42" s="32" t="str">
        <f aca="false">IF(ISBLANK(Values!E41),"","TellusRem")</f>
        <v>TellusRem</v>
      </c>
      <c r="H42" s="27" t="str">
        <f aca="false">IF(ISBLANK(Values!E41),"",Values!$B$16)</f>
        <v>laptop-computer-replacement-parts</v>
      </c>
      <c r="I42" s="27" t="str">
        <f aca="false">IF(ISBLANK(Values!E41),"","4730574031")</f>
        <v>4730574031</v>
      </c>
      <c r="J42" s="38" t="str">
        <f aca="false">IF(ISBLANK(Values!E41),"",Values!F41 )</f>
        <v>Lenovo T530 BL - US INT</v>
      </c>
      <c r="K42" s="28" t="n">
        <f aca="false">IF(ISBLANK(Values!E41),"",IF(Values!J41, Values!$B$4, Values!$B$5))</f>
        <v>58.95</v>
      </c>
      <c r="L42" s="39" t="n">
        <f aca="false">IF(ISBLANK(Values!E41),"",Values!$B$18)</f>
        <v>5</v>
      </c>
      <c r="M42" s="28" t="str">
        <f aca="false">IF(ISBLANK(Values!E41),"",Values!$M41)</f>
        <v>https://raw.githubusercontent.com/PatrickVibild/TellusAmazonPictures/master/pictures/Lenovo/T530/BL/USI/1.jpg</v>
      </c>
      <c r="N42" s="28" t="str">
        <f aca="false">IF(ISBLANK(Values!F41),"",Values!$N41)</f>
        <v>https://raw.githubusercontent.com/PatrickVibild/TellusAmazonPictures/master/pictures/Lenovo/T530/BL/USI/2.jpg</v>
      </c>
      <c r="O42" s="1" t="str">
        <f aca="false">IF(ISBLANK(Values!F41),"",Values!$O41)</f>
        <v>https://raw.githubusercontent.com/PatrickVibild/TellusAmazonPictures/master/pictures/Lenovo/T530/BL/USI/3.jpg</v>
      </c>
      <c r="W42" s="32" t="str">
        <f aca="false">IF(ISBLANK(Values!E41),"","Child")</f>
        <v>Child</v>
      </c>
      <c r="X42" s="32" t="str">
        <f aca="false">IF(ISBLANK(Values!E41),"",Values!$B$13)</f>
        <v>Lenovo T530 Parent</v>
      </c>
      <c r="Y42" s="38" t="str">
        <f aca="false">IF(ISBLANK(Values!E41),"","Size-Color")</f>
        <v>Size-Color</v>
      </c>
      <c r="Z42" s="32" t="str">
        <f aca="false">IF(ISBLANK(Values!E41),"","variation")</f>
        <v>variation</v>
      </c>
      <c r="AA42" s="36" t="str">
        <f aca="false">IF(ISBLANK(Values!E41),"",Values!$B$20)</f>
        <v>Update</v>
      </c>
      <c r="AB42" s="36" t="str">
        <f aca="false">IF(ISBLANK(Values!E41),"",Values!$B$29)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2" s="40" t="str">
        <f aca="false">IF(ISBLANK(Values!E41),"",IF(Values!I41,Values!$B$23,Values!$B$33))</f>
        <v>👉CLIENTES SATISFECHOS EN TODO EL MUNDO.  Nuevo de caja abierta, reemplazo de teclado retroiluminado Lenovo.</v>
      </c>
      <c r="AJ42" s="41" t="str">
        <f aca="false">IF(ISBLANK(Values!E41),"","👉 "&amp;Values!H41&amp; " "&amp;Values!$B$24 &amp;" "&amp;Values!$B$3)</f>
        <v>👉 US internacional Compatible con Lenovo T430 T430i T430s T430si T430U T530 T530i T530S W530 X13X X230 X230i X230it X230T</v>
      </c>
      <c r="AK42" s="1" t="str">
        <f aca="false">IF(ISBLANK(Values!E41),"",Values!$B$25)</f>
        <v>COMUNICACIÓN Y SOPORTE TÉCNICO: rápido y fluido 24h</v>
      </c>
      <c r="AL42" s="1" t="str">
        <f aca="false">IF(ISBLANK(Values!E41),"",Values!$B$26)</f>
        <v>GARANTÍA DE 6 MESES INCLUIDA: relajese , está cubierto </v>
      </c>
      <c r="AM42" s="1" t="str">
        <f aca="false">IF(ISBLANK(Values!E41),"",Values!$B$27)</f>
        <v>♻️Be green! ♻️ ¡Con este teclado, ahorra hasta un 80% de CO2!</v>
      </c>
      <c r="AT42" s="1" t="str">
        <f aca="false">IF(ISBLANK(Values!E41),"",IF(Values!J41,"Backlit", "Non-Backlit"))</f>
        <v>Backlit</v>
      </c>
      <c r="AV42" s="28" t="str">
        <f aca="false">IF(ISBLANK(Values!E41),"",Values!H41)</f>
        <v>US internacional</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30</v>
      </c>
      <c r="CJ42" s="1" t="str">
        <f aca="false">IF(ISBLANK(Values!E41),"",Values!$B$8)</f>
        <v>22</v>
      </c>
      <c r="CK42" s="1" t="str">
        <f aca="false">IF(ISBLANK(Values!E41),"",Values!$B$9)</f>
        <v>5</v>
      </c>
      <c r="CL42" s="1" t="str">
        <f aca="false">IF(ISBLANK(Values!E41),"","CM")</f>
        <v>CM</v>
      </c>
      <c r="CP42" s="36" t="str">
        <f aca="false">IF(ISBLANK(Values!E41),"",Values!$B$7)</f>
        <v>30</v>
      </c>
      <c r="CQ42" s="36" t="str">
        <f aca="false">IF(ISBLANK(Values!E41),"",Values!$B$8)</f>
        <v>22</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Dinamarca</v>
      </c>
      <c r="CZ42" s="1" t="str">
        <f aca="false">IF(ISBLANK(Values!E41),"","No")</f>
        <v>No</v>
      </c>
      <c r="DA42" s="1" t="str">
        <f aca="false">IF(ISBLANK(Values!E41),"","No")</f>
        <v>No</v>
      </c>
      <c r="DO42" s="27" t="str">
        <f aca="false">IF(ISBLANK(Values!E41),"","Parts")</f>
        <v>Parts</v>
      </c>
      <c r="DP42" s="27" t="str">
        <f aca="false">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DS42" s="31"/>
      <c r="DY42" s="31"/>
      <c r="DZ42" s="31"/>
      <c r="EA42" s="31"/>
      <c r="EB42" s="31"/>
      <c r="EC42" s="31"/>
      <c r="EI42" s="1" t="str">
        <f aca="false">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ES42" s="1" t="str">
        <f aca="false">IF(ISBLANK(Values!E41),"","Amazon Tellus UPS")</f>
        <v>Amazon Tellus UPS</v>
      </c>
      <c r="EV42" s="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58.95</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28.35" hidden="false" customHeight="false" outlineLevel="0" collapsed="false">
      <c r="A43" s="27" t="str">
        <f aca="false">IF(ISBLANK(Values!E42),"",IF(Values!$B$37="EU","computercomponent","computer"))</f>
        <v>computercomponent</v>
      </c>
      <c r="B43" s="37" t="str">
        <f aca="false">IF(ISBLANK(Values!E42),"",Values!F42)</f>
        <v>Lenovo T530 BL - RUS</v>
      </c>
      <c r="C43" s="32" t="str">
        <f aca="false">IF(ISBLANK(Values!E42),"","TellusRem")</f>
        <v>TellusRem</v>
      </c>
      <c r="D43" s="30" t="n">
        <f aca="false">IF(ISBLANK(Values!E42),"",Values!E42)</f>
        <v>5714401430193</v>
      </c>
      <c r="E43" s="31" t="str">
        <f aca="false">IF(ISBLANK(Values!E42),"","EAN")</f>
        <v>EAN</v>
      </c>
      <c r="F43" s="28" t="str">
        <f aca="false">IF(ISBLANK(Values!E42),"",IF(Values!J42,Values!H42 &amp;" "&amp;  Values!$B$1 &amp; " " &amp;Values!$B$3,Values!G42 &amp;" "&amp;  Values!$B$2 &amp; " " &amp;Values!$B$3))</f>
        <v>ruso Teclado retroiluminado original para Lenovo Thinkpad T430 T430i T430s T430si T430U T530 T530i T530S W530 X13X X230 X230i X230it X230T</v>
      </c>
      <c r="G43" s="32" t="str">
        <f aca="false">IF(ISBLANK(Values!E42),"","TellusRem")</f>
        <v>TellusRem</v>
      </c>
      <c r="H43" s="27" t="str">
        <f aca="false">IF(ISBLANK(Values!E42),"",Values!$B$16)</f>
        <v>laptop-computer-replacement-parts</v>
      </c>
      <c r="I43" s="27" t="str">
        <f aca="false">IF(ISBLANK(Values!E42),"","4730574031")</f>
        <v>4730574031</v>
      </c>
      <c r="J43" s="38" t="str">
        <f aca="false">IF(ISBLANK(Values!E42),"",Values!F42 )</f>
        <v>Lenovo T530 BL - RUS</v>
      </c>
      <c r="K43" s="28" t="n">
        <f aca="false">IF(ISBLANK(Values!E42),"",IF(Values!J42, Values!$B$4, Values!$B$5))</f>
        <v>58.95</v>
      </c>
      <c r="L43" s="39" t="n">
        <f aca="false">IF(ISBLANK(Values!E42),"",Values!$B$18)</f>
        <v>5</v>
      </c>
      <c r="M43" s="28" t="str">
        <f aca="false">IF(ISBLANK(Values!E42),"",Values!$M42)</f>
        <v>https://download.lenovo.com/Images/Parts/01AX510/01AX510_A.jpg</v>
      </c>
      <c r="N43" s="28" t="str">
        <f aca="false">IF(ISBLANK(Values!F42),"",Values!$N42)</f>
        <v>https://download.lenovo.com/Images/Parts/01AX510/01AX510_B.jpg</v>
      </c>
      <c r="O43" s="1" t="str">
        <f aca="false">IF(ISBLANK(Values!F42),"",Values!$O42)</f>
        <v>https://download.lenovo.com/Images/Parts/01AX510/01AX510_details.jpg</v>
      </c>
      <c r="W43" s="32" t="str">
        <f aca="false">IF(ISBLANK(Values!E42),"","Child")</f>
        <v>Child</v>
      </c>
      <c r="X43" s="32" t="str">
        <f aca="false">IF(ISBLANK(Values!E42),"",Values!$B$13)</f>
        <v>Lenovo T530 Parent</v>
      </c>
      <c r="Y43" s="38" t="str">
        <f aca="false">IF(ISBLANK(Values!E42),"","Size-Color")</f>
        <v>Size-Color</v>
      </c>
      <c r="Z43" s="32" t="str">
        <f aca="false">IF(ISBLANK(Values!E42),"","variation")</f>
        <v>variation</v>
      </c>
      <c r="AA43" s="36" t="str">
        <f aca="false">IF(ISBLANK(Values!E42),"",Values!$B$20)</f>
        <v>Update</v>
      </c>
      <c r="AB43" s="36" t="str">
        <f aca="false">IF(ISBLANK(Values!E42),"",Values!$B$29)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3" s="40" t="str">
        <f aca="false">IF(ISBLANK(Values!E42),"",IF(Values!I42,Values!$B$23,Values!$B$33))</f>
        <v>👉MAS DE 10.000 CLIENTES SATISFECHOS EN TODO EL MUNDO: Teclado restaurado en Europa </v>
      </c>
      <c r="AJ43" s="41" t="str">
        <f aca="false">IF(ISBLANK(Values!E42),"","👉 "&amp;Values!H42&amp; " "&amp;Values!$B$24 &amp;" "&amp;Values!$B$3)</f>
        <v>👉 ruso Compatible con Lenovo T430 T430i T430s T430si T430U T530 T530i T530S W530 X13X X230 X230i X230it X230T</v>
      </c>
      <c r="AK43" s="1" t="str">
        <f aca="false">IF(ISBLANK(Values!E42),"",Values!$B$25)</f>
        <v>COMUNICACIÓN Y SOPORTE TÉCNICO: rápido y fluido 24h</v>
      </c>
      <c r="AL43" s="1" t="str">
        <f aca="false">IF(ISBLANK(Values!E42),"",Values!$B$26)</f>
        <v>GARANTÍA DE 6 MESES INCLUIDA: relajese , está cubierto </v>
      </c>
      <c r="AM43" s="1" t="str">
        <f aca="false">IF(ISBLANK(Values!E42),"",Values!$B$27)</f>
        <v>♻️Be green! ♻️ ¡Con este teclado, ahorra hasta un 80% de CO2!</v>
      </c>
      <c r="AT43" s="1" t="str">
        <f aca="false">IF(ISBLANK(Values!E42),"",IF(Values!J42,"Backlit", "Non-Backlit"))</f>
        <v>Backlit</v>
      </c>
      <c r="AV43" s="28" t="str">
        <f aca="false">IF(ISBLANK(Values!E42),"",Values!H42)</f>
        <v>ruso</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30</v>
      </c>
      <c r="CJ43" s="1" t="str">
        <f aca="false">IF(ISBLANK(Values!E42),"",Values!$B$8)</f>
        <v>22</v>
      </c>
      <c r="CK43" s="1" t="str">
        <f aca="false">IF(ISBLANK(Values!E42),"",Values!$B$9)</f>
        <v>5</v>
      </c>
      <c r="CL43" s="1" t="str">
        <f aca="false">IF(ISBLANK(Values!E42),"","CM")</f>
        <v>CM</v>
      </c>
      <c r="CP43" s="36" t="str">
        <f aca="false">IF(ISBLANK(Values!E42),"",Values!$B$7)</f>
        <v>30</v>
      </c>
      <c r="CQ43" s="36" t="str">
        <f aca="false">IF(ISBLANK(Values!E42),"",Values!$B$8)</f>
        <v>22</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Dinamarca</v>
      </c>
      <c r="CZ43" s="1" t="str">
        <f aca="false">IF(ISBLANK(Values!E42),"","No")</f>
        <v>No</v>
      </c>
      <c r="DA43" s="1" t="str">
        <f aca="false">IF(ISBLANK(Values!E42),"","No")</f>
        <v>No</v>
      </c>
      <c r="DO43" s="27" t="str">
        <f aca="false">IF(ISBLANK(Values!E42),"","Parts")</f>
        <v>Parts</v>
      </c>
      <c r="DP43" s="27" t="str">
        <f aca="false">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DS43" s="31"/>
      <c r="DY43" s="31"/>
      <c r="DZ43" s="31"/>
      <c r="EA43" s="31"/>
      <c r="EB43" s="31"/>
      <c r="EC43" s="31"/>
      <c r="EI43" s="1" t="str">
        <f aca="false">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ES43" s="1" t="str">
        <f aca="false">IF(ISBLANK(Values!E42),"","Amazon Tellus UPS")</f>
        <v>Amazon Tellus UPS</v>
      </c>
      <c r="EV43" s="1" t="str">
        <f aca="false">IF(ISBLANK(Values!E42),"","New")</f>
        <v>New</v>
      </c>
      <c r="FE43" s="1" t="str">
        <f aca="false">IF(ISBLANK(Values!E42),"","3")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58.95</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41.75" hidden="false" customHeight="false" outlineLevel="0" collapsed="false">
      <c r="A44" s="27" t="str">
        <f aca="false">IF(ISBLANK(Values!E43),"",IF(Values!$B$37="EU","computercomponent","computer"))</f>
        <v>computercomponent</v>
      </c>
      <c r="B44" s="37" t="str">
        <f aca="false">IF(ISBLANK(Values!E43),"",Values!F43)</f>
        <v>Lenovo T530 BL - US</v>
      </c>
      <c r="C44" s="32" t="str">
        <f aca="false">IF(ISBLANK(Values!E43),"","TellusRem")</f>
        <v>TellusRem</v>
      </c>
      <c r="D44" s="30" t="n">
        <f aca="false">IF(ISBLANK(Values!E43),"",Values!E43)</f>
        <v>5714401430209</v>
      </c>
      <c r="E44" s="31" t="str">
        <f aca="false">IF(ISBLANK(Values!E43),"","EAN")</f>
        <v>EAN</v>
      </c>
      <c r="F44" s="28" t="str">
        <f aca="false">IF(ISBLANK(Values!E43),"",IF(Values!J43,Values!H43 &amp;" "&amp;  Values!$B$1 &amp; " " &amp;Values!$B$3,Values!G43 &amp;" "&amp;  Values!$B$2 &amp; " " &amp;Values!$B$3))</f>
        <v>US Teclado retroiluminado original para Lenovo Thinkpad T430 T430i T430s T430si T430U T530 T530i T530S W530 X13X X230 X230i X230it X230T</v>
      </c>
      <c r="G44" s="32" t="str">
        <f aca="false">IF(ISBLANK(Values!E43),"","TellusRem")</f>
        <v>TellusRem</v>
      </c>
      <c r="H44" s="27" t="str">
        <f aca="false">IF(ISBLANK(Values!E43),"",Values!$B$16)</f>
        <v>laptop-computer-replacement-parts</v>
      </c>
      <c r="I44" s="27" t="str">
        <f aca="false">IF(ISBLANK(Values!E43),"","4730574031")</f>
        <v>4730574031</v>
      </c>
      <c r="J44" s="38" t="str">
        <f aca="false">IF(ISBLANK(Values!E43),"",Values!F43 )</f>
        <v>Lenovo T530 BL - US</v>
      </c>
      <c r="K44" s="28" t="n">
        <f aca="false">IF(ISBLANK(Values!E43),"",IF(Values!J43, Values!$B$4, Values!$B$5))</f>
        <v>58.95</v>
      </c>
      <c r="L44" s="39" t="n">
        <f aca="false">IF(ISBLANK(Values!E43),"",Values!$B$18)</f>
        <v>5</v>
      </c>
      <c r="M44" s="28" t="str">
        <f aca="false">IF(ISBLANK(Values!E43),"",Values!$M43)</f>
        <v>https://raw.githubusercontent.com/PatrickVibild/TellusAmazonPictures/master/pictures/Lenovo/T530/BL/US/1.jpg</v>
      </c>
      <c r="N44" s="28" t="str">
        <f aca="false">IF(ISBLANK(Values!F43),"",Values!$N43)</f>
        <v>https://raw.githubusercontent.com/PatrickVibild/TellusAmazonPictures/master/pictures/Lenovo/T530/BL/US/2.jpg</v>
      </c>
      <c r="O44" s="1" t="str">
        <f aca="false">IF(ISBLANK(Values!F43),"",Values!$O43)</f>
        <v>https://raw.githubusercontent.com/PatrickVibild/TellusAmazonPictures/master/pictures/Lenovo/T530/BL/US/3.jpg</v>
      </c>
      <c r="W44" s="32" t="str">
        <f aca="false">IF(ISBLANK(Values!E43),"","Child")</f>
        <v>Child</v>
      </c>
      <c r="X44" s="32" t="str">
        <f aca="false">IF(ISBLANK(Values!E43),"",Values!$B$13)</f>
        <v>Lenovo T530 Parent</v>
      </c>
      <c r="Y44" s="38" t="str">
        <f aca="false">IF(ISBLANK(Values!E43),"","Size-Color")</f>
        <v>Size-Color</v>
      </c>
      <c r="Z44" s="32" t="str">
        <f aca="false">IF(ISBLANK(Values!E43),"","variation")</f>
        <v>variation</v>
      </c>
      <c r="AA44" s="36" t="str">
        <f aca="false">IF(ISBLANK(Values!E43),"",Values!$B$20)</f>
        <v>Update</v>
      </c>
      <c r="AB44" s="36" t="str">
        <f aca="false">IF(ISBLANK(Values!E43),"",Values!$B$29)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4" s="40" t="str">
        <f aca="false">IF(ISBLANK(Values!E43),"",IF(Values!I43,Values!$B$23,Values!$B$33))</f>
        <v>👉CLIENTES SATISFECHOS EN TODO EL MUNDO.  Nuevo de caja abierta, reemplazo de teclado retroiluminado Lenovo.</v>
      </c>
      <c r="AJ44" s="41" t="str">
        <f aca="false">IF(ISBLANK(Values!E43),"","👉 "&amp;Values!H43&amp; " "&amp;Values!$B$24 &amp;" "&amp;Values!$B$3)</f>
        <v>👉 US Compatible con Lenovo T430 T430i T430s T430si T430U T530 T530i T530S W530 X13X X230 X230i X230it X230T</v>
      </c>
      <c r="AK44" s="1" t="str">
        <f aca="false">IF(ISBLANK(Values!E43),"",Values!$B$25)</f>
        <v>COMUNICACIÓN Y SOPORTE TÉCNICO: rápido y fluido 24h</v>
      </c>
      <c r="AL44" s="1" t="str">
        <f aca="false">IF(ISBLANK(Values!E43),"",Values!$B$26)</f>
        <v>GARANTÍA DE 6 MESES INCLUIDA: relajese , está cubierto </v>
      </c>
      <c r="AM44" s="1" t="str">
        <f aca="false">IF(ISBLANK(Values!E43),"",Values!$B$27)</f>
        <v>♻️Be green! ♻️ ¡Con este teclado, ahorra hasta un 80% de CO2!</v>
      </c>
      <c r="AT44" s="1" t="str">
        <f aca="false">IF(ISBLANK(Values!E43),"",IF(Values!J43,"Backlit", "Non-Backlit"))</f>
        <v>Backlit</v>
      </c>
      <c r="AV44" s="28" t="str">
        <f aca="false">IF(ISBLANK(Values!E43),"",Values!H43)</f>
        <v>US</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30</v>
      </c>
      <c r="CJ44" s="1" t="str">
        <f aca="false">IF(ISBLANK(Values!E43),"",Values!$B$8)</f>
        <v>22</v>
      </c>
      <c r="CK44" s="1" t="str">
        <f aca="false">IF(ISBLANK(Values!E43),"",Values!$B$9)</f>
        <v>5</v>
      </c>
      <c r="CL44" s="1" t="str">
        <f aca="false">IF(ISBLANK(Values!E43),"","CM")</f>
        <v>CM</v>
      </c>
      <c r="CP44" s="36" t="str">
        <f aca="false">IF(ISBLANK(Values!E43),"",Values!$B$7)</f>
        <v>30</v>
      </c>
      <c r="CQ44" s="36" t="str">
        <f aca="false">IF(ISBLANK(Values!E43),"",Values!$B$8)</f>
        <v>22</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Dinamarca</v>
      </c>
      <c r="CZ44" s="1" t="str">
        <f aca="false">IF(ISBLANK(Values!E43),"","No")</f>
        <v>No</v>
      </c>
      <c r="DA44" s="1" t="str">
        <f aca="false">IF(ISBLANK(Values!E43),"","No")</f>
        <v>No</v>
      </c>
      <c r="DO44" s="27" t="str">
        <f aca="false">IF(ISBLANK(Values!E43),"","Parts")</f>
        <v>Parts</v>
      </c>
      <c r="DP44" s="27" t="str">
        <f aca="false">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DS44" s="31"/>
      <c r="DY44" s="31"/>
      <c r="DZ44" s="31"/>
      <c r="EA44" s="31"/>
      <c r="EB44" s="31"/>
      <c r="EC44" s="31"/>
      <c r="EI44" s="1" t="str">
        <f aca="false">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ES44" s="1" t="str">
        <f aca="false">IF(ISBLANK(Values!E43),"","Amazon Tellus UPS")</f>
        <v>Amazon Tellus UPS</v>
      </c>
      <c r="EV44" s="1" t="str">
        <f aca="false">IF(ISBLANK(Values!E43),"","New")</f>
        <v>New</v>
      </c>
      <c r="FE44" s="1" t="str">
        <f aca="false">IF(ISBLANK(Values!E43),"","3")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58.95</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IF(ISBLANK(Values!E44),"",IF(Values!J44,Values!H44 &amp;" "&amp;  Values!$B$1 &amp; " " &amp;Values!$B$3,Values!G44 &amp;" "&amp;  Values!$B$2 &amp; " " &amp;Values!$B$3))</f>
        <v/>
      </c>
      <c r="G45" s="32" t="str">
        <f aca="false">IF(ISBLANK(Values!E44),"","TellusRem")</f>
        <v/>
      </c>
      <c r="H45" s="27" t="str">
        <f aca="false">IF(ISBLANK(Values!E44),"",Values!$B$16)</f>
        <v/>
      </c>
      <c r="I45" s="27" t="str">
        <f aca="false">IF(ISBLANK(Values!E44),"","4730574031")</f>
        <v/>
      </c>
      <c r="J45" s="38" t="str">
        <f aca="false">IF(ISBLANK(Values!E44),"",Values!F44 )</f>
        <v/>
      </c>
      <c r="K45" s="28" t="str">
        <f aca="false">IF(ISBLANK(Values!E44),"",IF(Values!J44, Values!$B$4, Values!$B$5))</f>
        <v/>
      </c>
      <c r="L45" s="39" t="str">
        <f aca="false">IF(ISBLANK(Values!E44),"",Values!$B$18)</f>
        <v/>
      </c>
      <c r="M45" s="28" t="str">
        <f aca="false">IF(ISBLANK(Values!E44),"",Values!$M44)</f>
        <v/>
      </c>
      <c r="N45" s="28" t="str">
        <f aca="false">IF(ISBLANK(Values!F44),"",Values!$N44)</f>
        <v/>
      </c>
      <c r="O45" s="1" t="str">
        <f aca="false">IF(ISBLANK(Values!F44),"",Values!$O44)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0" t="str">
        <f aca="false">IF(ISBLANK(Values!E44),"",IF(Values!I44,Values!$B$23,Values!$B$33))</f>
        <v/>
      </c>
      <c r="AJ45" s="41" t="str">
        <f aca="false">IF(ISBLANK(Values!E44),"","👉 "&amp;Values!H44&amp; " "&amp;Values!$B$24 &amp;" "&amp;Values!$B$3)</f>
        <v/>
      </c>
      <c r="AK45" s="1" t="str">
        <f aca="false">IF(ISBLANK(Values!E44),"",Values!$B$25)</f>
        <v/>
      </c>
      <c r="AL45" s="1" t="str">
        <f aca="false">IF(ISBLANK(Values!E44),"",Values!$B$26)</f>
        <v/>
      </c>
      <c r="AM45" s="1" t="str">
        <f aca="false">IF(ISBLANK(Values!E44),"",Values!$B$27)</f>
        <v/>
      </c>
      <c r="AT45" s="1" t="str">
        <f aca="false">IF(ISBLANK(Values!E44),"",IF(Values!J44,"Backlit", "Non-Backlit"))</f>
        <v/>
      </c>
      <c r="AV45" s="28" t="str">
        <f aca="false">IF(ISBLANK(Values!E44),"",Values!H44)</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IF(ISBLANK(Values!E45),"",IF(Values!J45,Values!H45 &amp;" "&amp;  Values!$B$1 &amp; " " &amp;Values!$B$3,Values!G45 &amp;" "&amp;  Values!$B$2 &amp; " " &amp;Values!$B$3))</f>
        <v/>
      </c>
      <c r="G46" s="32" t="str">
        <f aca="false">IF(ISBLANK(Values!E45),"","TellusRem")</f>
        <v/>
      </c>
      <c r="H46" s="27" t="str">
        <f aca="false">IF(ISBLANK(Values!E45),"",Values!$B$16)</f>
        <v/>
      </c>
      <c r="I46" s="27" t="str">
        <f aca="false">IF(ISBLANK(Values!E45),"","4730574031")</f>
        <v/>
      </c>
      <c r="J46" s="38" t="str">
        <f aca="false">IF(ISBLANK(Values!E45),"",Values!F45 )</f>
        <v/>
      </c>
      <c r="K46" s="28" t="str">
        <f aca="false">IF(ISBLANK(Values!E45),"",IF(Values!J45, Values!$B$4, Values!$B$5))</f>
        <v/>
      </c>
      <c r="L46" s="39" t="str">
        <f aca="false">IF(ISBLANK(Values!E45),"",Values!$B$18)</f>
        <v/>
      </c>
      <c r="M46" s="28" t="str">
        <f aca="false">IF(ISBLANK(Values!E45),"",Values!$M45)</f>
        <v/>
      </c>
      <c r="N46" s="28" t="str">
        <f aca="false">IF(ISBLANK(Values!F45),"",Values!$N45)</f>
        <v/>
      </c>
      <c r="O46" s="1" t="str">
        <f aca="false">IF(ISBLANK(Values!F45),"",Values!$O45)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0" t="str">
        <f aca="false">IF(ISBLANK(Values!E45),"",IF(Values!I45,Values!$B$23,Values!$B$33))</f>
        <v/>
      </c>
      <c r="AJ46" s="41" t="str">
        <f aca="false">IF(ISBLANK(Values!E45),"","👉 "&amp;Values!H45&amp; " "&amp;Values!$B$24 &amp;" "&amp;Values!$B$3)</f>
        <v/>
      </c>
      <c r="AK46" s="1" t="str">
        <f aca="false">IF(ISBLANK(Values!E45),"",Values!$B$25)</f>
        <v/>
      </c>
      <c r="AL46" s="1" t="str">
        <f aca="false">IF(ISBLANK(Values!E45),"",Values!$B$26)</f>
        <v/>
      </c>
      <c r="AM46" s="1" t="str">
        <f aca="false">IF(ISBLANK(Values!E45),"",Values!$B$27)</f>
        <v/>
      </c>
      <c r="AT46" s="1" t="str">
        <f aca="false">IF(ISBLANK(Values!E45),"",IF(Values!J45,"Backlit", "Non-Backlit"))</f>
        <v/>
      </c>
      <c r="AV46" s="28" t="str">
        <f aca="false">IF(ISBLANK(Values!E45),"",Values!H45)</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IF(ISBLANK(Values!E46),"",IF(Values!J46,Values!H46 &amp;" "&amp;  Values!$B$1 &amp; " " &amp;Values!$B$3,Values!G46 &amp;" "&amp;  Values!$B$2 &amp; " " &amp;Values!$B$3))</f>
        <v/>
      </c>
      <c r="G47" s="32" t="str">
        <f aca="false">IF(ISBLANK(Values!E46),"","TellusRem")</f>
        <v/>
      </c>
      <c r="H47" s="27" t="str">
        <f aca="false">IF(ISBLANK(Values!E46),"",Values!$B$16)</f>
        <v/>
      </c>
      <c r="I47" s="27" t="str">
        <f aca="false">IF(ISBLANK(Values!E46),"","4730574031")</f>
        <v/>
      </c>
      <c r="J47" s="38" t="str">
        <f aca="false">IF(ISBLANK(Values!E46),"",Values!F46 )</f>
        <v/>
      </c>
      <c r="K47" s="28" t="str">
        <f aca="false">IF(ISBLANK(Values!E46),"",IF(Values!J46, Values!$B$4, Values!$B$5))</f>
        <v/>
      </c>
      <c r="L47" s="39" t="str">
        <f aca="false">IF(ISBLANK(Values!E46),"",Values!$B$18)</f>
        <v/>
      </c>
      <c r="M47" s="28" t="str">
        <f aca="false">IF(ISBLANK(Values!E46),"",Values!$M46)</f>
        <v/>
      </c>
      <c r="N47" s="28" t="str">
        <f aca="false">IF(ISBLANK(Values!F46),"",Values!$N46)</f>
        <v/>
      </c>
      <c r="O47" s="1" t="str">
        <f aca="false">IF(ISBLANK(Values!F46),"",Values!$O46)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0" t="str">
        <f aca="false">IF(ISBLANK(Values!E46),"",IF(Values!I46,Values!$B$23,Values!$B$33))</f>
        <v/>
      </c>
      <c r="AJ47" s="41" t="str">
        <f aca="false">IF(ISBLANK(Values!E46),"","👉 "&amp;Values!H46&amp; " "&amp;Values!$B$24 &amp;" "&amp;Values!$B$3)</f>
        <v/>
      </c>
      <c r="AK47" s="1" t="str">
        <f aca="false">IF(ISBLANK(Values!E46),"",Values!$B$25)</f>
        <v/>
      </c>
      <c r="AL47" s="1" t="str">
        <f aca="false">IF(ISBLANK(Values!E46),"",Values!$B$26)</f>
        <v/>
      </c>
      <c r="AM47" s="1" t="str">
        <f aca="false">IF(ISBLANK(Values!E46),"",Values!$B$27)</f>
        <v/>
      </c>
      <c r="AT47" s="1" t="str">
        <f aca="false">IF(ISBLANK(Values!E46),"",IF(Values!J46,"Backlit", "Non-Backlit"))</f>
        <v/>
      </c>
      <c r="AV47" s="28" t="str">
        <f aca="false">IF(ISBLANK(Values!E46),"",Values!H46)</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IF(ISBLANK(Values!E47),"",IF(Values!J47,Values!H47 &amp;" "&amp;  Values!$B$1 &amp; " " &amp;Values!$B$3,Values!G47 &amp;" "&amp;  Values!$B$2 &amp; " " &amp;Values!$B$3))</f>
        <v/>
      </c>
      <c r="G48" s="32" t="str">
        <f aca="false">IF(ISBLANK(Values!E47),"","TellusRem")</f>
        <v/>
      </c>
      <c r="H48" s="27" t="str">
        <f aca="false">IF(ISBLANK(Values!E47),"",Values!$B$16)</f>
        <v/>
      </c>
      <c r="I48" s="27" t="str">
        <f aca="false">IF(ISBLANK(Values!E47),"","4730574031")</f>
        <v/>
      </c>
      <c r="J48" s="38" t="str">
        <f aca="false">IF(ISBLANK(Values!E47),"",Values!F47 )</f>
        <v/>
      </c>
      <c r="K48" s="28" t="str">
        <f aca="false">IF(ISBLANK(Values!E47),"",IF(Values!J47, Values!$B$4, Values!$B$5))</f>
        <v/>
      </c>
      <c r="L48" s="39" t="str">
        <f aca="false">IF(ISBLANK(Values!E47),"",Values!$B$18)</f>
        <v/>
      </c>
      <c r="M48" s="28" t="str">
        <f aca="false">IF(ISBLANK(Values!E47),"",Values!$M47)</f>
        <v/>
      </c>
      <c r="N48" s="28" t="str">
        <f aca="false">IF(ISBLANK(Values!F47),"",Values!$N47)</f>
        <v/>
      </c>
      <c r="O48" s="1" t="str">
        <f aca="false">IF(ISBLANK(Values!F47),"",Values!$O47)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0" t="str">
        <f aca="false">IF(ISBLANK(Values!E47),"",IF(Values!I47,Values!$B$23,Values!$B$33))</f>
        <v/>
      </c>
      <c r="AJ48" s="41" t="str">
        <f aca="false">IF(ISBLANK(Values!E47),"","👉 "&amp;Values!H47&amp; " "&amp;Values!$B$24 &amp;" "&amp;Values!$B$3)</f>
        <v/>
      </c>
      <c r="AK48" s="1" t="str">
        <f aca="false">IF(ISBLANK(Values!E47),"",Values!$B$25)</f>
        <v/>
      </c>
      <c r="AL48" s="1" t="str">
        <f aca="false">IF(ISBLANK(Values!E47),"",Values!$B$26)</f>
        <v/>
      </c>
      <c r="AM48" s="1" t="str">
        <f aca="false">IF(ISBLANK(Values!E47),"",Values!$B$27)</f>
        <v/>
      </c>
      <c r="AT48" s="1" t="str">
        <f aca="false">IF(ISBLANK(Values!E47),"",IF(Values!J47,"Backlit", "Non-Backlit"))</f>
        <v/>
      </c>
      <c r="AV48" s="28" t="str">
        <f aca="false">IF(ISBLANK(Values!E47),"",Values!H47)</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IF(ISBLANK(Values!E48),"",IF(Values!J48,Values!H48 &amp;" "&amp;  Values!$B$1 &amp; " " &amp;Values!$B$3,Values!G48 &amp;" "&amp;  Values!$B$2 &amp; " " &amp;Values!$B$3))</f>
        <v/>
      </c>
      <c r="G49" s="32" t="str">
        <f aca="false">IF(ISBLANK(Values!E48),"","TellusRem")</f>
        <v/>
      </c>
      <c r="H49" s="27" t="str">
        <f aca="false">IF(ISBLANK(Values!E48),"",Values!$B$16)</f>
        <v/>
      </c>
      <c r="I49" s="27" t="str">
        <f aca="false">IF(ISBLANK(Values!E48),"","4730574031")</f>
        <v/>
      </c>
      <c r="J49" s="38" t="str">
        <f aca="false">IF(ISBLANK(Values!E48),"",Values!F48 )</f>
        <v/>
      </c>
      <c r="K49" s="28" t="str">
        <f aca="false">IF(ISBLANK(Values!E48),"",IF(Values!J48, Values!$B$4, Values!$B$5))</f>
        <v/>
      </c>
      <c r="L49" s="39" t="str">
        <f aca="false">IF(ISBLANK(Values!E48),"",Values!$B$18)</f>
        <v/>
      </c>
      <c r="M49" s="28" t="str">
        <f aca="false">IF(ISBLANK(Values!E48),"",Values!$M48)</f>
        <v/>
      </c>
      <c r="N49" s="28" t="str">
        <f aca="false">IF(ISBLANK(Values!F48),"",Values!$N48)</f>
        <v/>
      </c>
      <c r="O49" s="1" t="str">
        <f aca="false">IF(ISBLANK(Values!F48),"",Values!$O48)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0" t="str">
        <f aca="false">IF(ISBLANK(Values!E48),"",IF(Values!I48,Values!$B$23,Values!$B$33))</f>
        <v/>
      </c>
      <c r="AJ49" s="41" t="str">
        <f aca="false">IF(ISBLANK(Values!E48),"","👉 "&amp;Values!H48&amp; " "&amp;Values!$B$24 &amp;" "&amp;Values!$B$3)</f>
        <v/>
      </c>
      <c r="AK49" s="1" t="str">
        <f aca="false">IF(ISBLANK(Values!E48),"",Values!$B$25)</f>
        <v/>
      </c>
      <c r="AL49" s="1" t="str">
        <f aca="false">IF(ISBLANK(Values!E48),"",Values!$B$26)</f>
        <v/>
      </c>
      <c r="AM49" s="1" t="str">
        <f aca="false">IF(ISBLANK(Values!E48),"",Values!$B$27)</f>
        <v/>
      </c>
      <c r="AT49" s="1" t="str">
        <f aca="false">IF(ISBLANK(Values!E48),"",IF(Values!J48,"Backlit", "Non-Backlit"))</f>
        <v/>
      </c>
      <c r="AV49" s="28" t="str">
        <f aca="false">IF(ISBLANK(Values!E48),"",Values!H48)</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IF(ISBLANK(Values!E49),"",IF(Values!J49,Values!H49 &amp;" "&amp;  Values!$B$1 &amp; " " &amp;Values!$B$3,Values!G49 &amp;" "&amp;  Values!$B$2 &amp; " " &amp;Values!$B$3))</f>
        <v/>
      </c>
      <c r="G50" s="32" t="str">
        <f aca="false">IF(ISBLANK(Values!E49),"","TellusRem")</f>
        <v/>
      </c>
      <c r="H50" s="27" t="str">
        <f aca="false">IF(ISBLANK(Values!E49),"",Values!$B$16)</f>
        <v/>
      </c>
      <c r="I50" s="27" t="str">
        <f aca="false">IF(ISBLANK(Values!E49),"","4730574031")</f>
        <v/>
      </c>
      <c r="J50" s="38" t="str">
        <f aca="false">IF(ISBLANK(Values!E49),"",Values!F49 )</f>
        <v/>
      </c>
      <c r="K50" s="28" t="str">
        <f aca="false">IF(ISBLANK(Values!E49),"",IF(Values!J49, Values!$B$4, Values!$B$5))</f>
        <v/>
      </c>
      <c r="L50" s="39" t="str">
        <f aca="false">IF(ISBLANK(Values!E49),"",Values!$B$18)</f>
        <v/>
      </c>
      <c r="M50" s="28" t="str">
        <f aca="false">IF(ISBLANK(Values!E49),"",Values!$M49)</f>
        <v/>
      </c>
      <c r="N50" s="28" t="str">
        <f aca="false">IF(ISBLANK(Values!F49),"",Values!$N49)</f>
        <v/>
      </c>
      <c r="O50" s="1" t="str">
        <f aca="false">IF(ISBLANK(Values!F49),"",Values!$O49)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0" t="str">
        <f aca="false">IF(ISBLANK(Values!E49),"",IF(Values!I49,Values!$B$23,Values!$B$33))</f>
        <v/>
      </c>
      <c r="AJ50" s="41" t="str">
        <f aca="false">IF(ISBLANK(Values!E49),"","👉 "&amp;Values!H49&amp; " "&amp;Values!$B$24 &amp;" "&amp;Values!$B$3)</f>
        <v/>
      </c>
      <c r="AK50" s="1" t="str">
        <f aca="false">IF(ISBLANK(Values!E49),"",Values!$B$25)</f>
        <v/>
      </c>
      <c r="AL50" s="1" t="str">
        <f aca="false">IF(ISBLANK(Values!E49),"",Values!$B$26)</f>
        <v/>
      </c>
      <c r="AM50" s="1" t="str">
        <f aca="false">IF(ISBLANK(Values!E49),"",Values!$B$27)</f>
        <v/>
      </c>
      <c r="AT50" s="1" t="str">
        <f aca="false">IF(ISBLANK(Values!E49),"",IF(Values!J49,"Backlit", "Non-Backlit"))</f>
        <v/>
      </c>
      <c r="AV50" s="28" t="str">
        <f aca="false">IF(ISBLANK(Values!E49),"",Values!H49)</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IF(ISBLANK(Values!E50),"",IF(Values!J50,Values!H50 &amp;" "&amp;  Values!$B$1 &amp; " " &amp;Values!$B$3,Values!G50 &amp;" "&amp;  Values!$B$2 &amp; " " &amp;Values!$B$3))</f>
        <v/>
      </c>
      <c r="G51" s="32" t="str">
        <f aca="false">IF(ISBLANK(Values!E50),"","TellusRem")</f>
        <v/>
      </c>
      <c r="H51" s="27" t="str">
        <f aca="false">IF(ISBLANK(Values!E50),"",Values!$B$16)</f>
        <v/>
      </c>
      <c r="I51" s="27" t="str">
        <f aca="false">IF(ISBLANK(Values!E50),"","4730574031")</f>
        <v/>
      </c>
      <c r="J51" s="38" t="str">
        <f aca="false">IF(ISBLANK(Values!E50),"",Values!F50 )</f>
        <v/>
      </c>
      <c r="K51" s="28" t="str">
        <f aca="false">IF(ISBLANK(Values!E50),"",IF(Values!J50, Values!$B$4, Values!$B$5))</f>
        <v/>
      </c>
      <c r="L51" s="39" t="str">
        <f aca="false">IF(ISBLANK(Values!E50),"",Values!$B$18)</f>
        <v/>
      </c>
      <c r="M51" s="28" t="str">
        <f aca="false">IF(ISBLANK(Values!E50),"",Values!$M50)</f>
        <v/>
      </c>
      <c r="N51" s="28" t="str">
        <f aca="false">IF(ISBLANK(Values!F50),"",Values!$N50)</f>
        <v/>
      </c>
      <c r="O51" s="1" t="str">
        <f aca="false">IF(ISBLANK(Values!F50),"",Values!$O50)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0" t="str">
        <f aca="false">IF(ISBLANK(Values!E50),"",IF(Values!I50,Values!$B$23,Values!$B$33))</f>
        <v/>
      </c>
      <c r="AJ51" s="41" t="str">
        <f aca="false">IF(ISBLANK(Values!E50),"","👉 "&amp;Values!H50&amp; " "&amp;Values!$B$24 &amp;" "&amp;Values!$B$3)</f>
        <v/>
      </c>
      <c r="AK51" s="1" t="str">
        <f aca="false">IF(ISBLANK(Values!E50),"",Values!$B$25)</f>
        <v/>
      </c>
      <c r="AL51" s="1" t="str">
        <f aca="false">IF(ISBLANK(Values!E50),"",Values!$B$26)</f>
        <v/>
      </c>
      <c r="AM51" s="1" t="str">
        <f aca="false">IF(ISBLANK(Values!E50),"",Values!$B$27)</f>
        <v/>
      </c>
      <c r="AT51" s="1" t="str">
        <f aca="false">IF(ISBLANK(Values!E50),"",IF(Values!J50,"Backlit", "Non-Backlit"))</f>
        <v/>
      </c>
      <c r="AV51" s="28" t="str">
        <f aca="false">IF(ISBLANK(Values!E50),"",Values!H50)</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IF(ISBLANK(Values!E51),"",IF(Values!J51,Values!H51 &amp;" "&amp;  Values!$B$1 &amp; " " &amp;Values!$B$3,Values!G51 &amp;" "&amp;  Values!$B$2 &amp; " " &amp;Values!$B$3))</f>
        <v/>
      </c>
      <c r="G52" s="32" t="str">
        <f aca="false">IF(ISBLANK(Values!E51),"","TellusRem")</f>
        <v/>
      </c>
      <c r="H52" s="27" t="str">
        <f aca="false">IF(ISBLANK(Values!E51),"",Values!$B$16)</f>
        <v/>
      </c>
      <c r="I52" s="27" t="str">
        <f aca="false">IF(ISBLANK(Values!E51),"","4730574031")</f>
        <v/>
      </c>
      <c r="J52" s="38" t="str">
        <f aca="false">IF(ISBLANK(Values!E51),"",Values!F51 )</f>
        <v/>
      </c>
      <c r="K52" s="28" t="str">
        <f aca="false">IF(ISBLANK(Values!E51),"",IF(Values!J51, Values!$B$4, Values!$B$5))</f>
        <v/>
      </c>
      <c r="L52" s="39" t="str">
        <f aca="false">IF(ISBLANK(Values!E51),"",Values!$B$18)</f>
        <v/>
      </c>
      <c r="M52" s="28" t="str">
        <f aca="false">IF(ISBLANK(Values!E51),"",Values!$M51)</f>
        <v/>
      </c>
      <c r="N52" s="28" t="str">
        <f aca="false">IF(ISBLANK(Values!F51),"",Values!$N51)</f>
        <v/>
      </c>
      <c r="O52" s="1" t="str">
        <f aca="false">IF(ISBLANK(Values!F51),"",Values!$O51)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0" t="str">
        <f aca="false">IF(ISBLANK(Values!E51),"",IF(Values!I51,Values!$B$23,Values!$B$33))</f>
        <v/>
      </c>
      <c r="AJ52" s="41" t="str">
        <f aca="false">IF(ISBLANK(Values!E51),"","👉 "&amp;Values!H51&amp; " "&amp;Values!$B$24 &amp;" "&amp;Values!$B$3)</f>
        <v/>
      </c>
      <c r="AK52" s="1" t="str">
        <f aca="false">IF(ISBLANK(Values!E51),"",Values!$B$25)</f>
        <v/>
      </c>
      <c r="AL52" s="1" t="str">
        <f aca="false">IF(ISBLANK(Values!E51),"",Values!$B$26)</f>
        <v/>
      </c>
      <c r="AM52" s="1" t="str">
        <f aca="false">IF(ISBLANK(Values!E51),"",Values!$B$27)</f>
        <v/>
      </c>
      <c r="AT52" s="1" t="str">
        <f aca="false">IF(ISBLANK(Values!E51),"",IF(Values!J51,"Backlit", "Non-Backlit"))</f>
        <v/>
      </c>
      <c r="AV52" s="28" t="str">
        <f aca="false">IF(ISBLANK(Values!E51),"",Values!H51)</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IF(ISBLANK(Values!E52),"",IF(Values!J52,Values!H52 &amp;" "&amp;  Values!$B$1 &amp; " " &amp;Values!$B$3,Values!G52 &amp;" "&amp;  Values!$B$2 &amp; " " &amp;Values!$B$3))</f>
        <v/>
      </c>
      <c r="G53" s="32" t="str">
        <f aca="false">IF(ISBLANK(Values!E52),"","TellusRem")</f>
        <v/>
      </c>
      <c r="H53" s="27" t="str">
        <f aca="false">IF(ISBLANK(Values!E52),"",Values!$B$16)</f>
        <v/>
      </c>
      <c r="I53" s="27" t="str">
        <f aca="false">IF(ISBLANK(Values!E52),"","4730574031")</f>
        <v/>
      </c>
      <c r="J53" s="38" t="str">
        <f aca="false">IF(ISBLANK(Values!E52),"",Values!F52 )</f>
        <v/>
      </c>
      <c r="K53" s="28" t="str">
        <f aca="false">IF(ISBLANK(Values!E52),"",IF(Values!J52, Values!$B$4, Values!$B$5))</f>
        <v/>
      </c>
      <c r="L53" s="39" t="str">
        <f aca="false">IF(ISBLANK(Values!E52),"",Values!$B$18)</f>
        <v/>
      </c>
      <c r="M53" s="28" t="str">
        <f aca="false">IF(ISBLANK(Values!E52),"",Values!$M52)</f>
        <v/>
      </c>
      <c r="N53" s="28" t="str">
        <f aca="false">IF(ISBLANK(Values!F52),"",Values!$N52)</f>
        <v/>
      </c>
      <c r="O53" s="1" t="str">
        <f aca="false">IF(ISBLANK(Values!F52),"",Values!$O52)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0" t="str">
        <f aca="false">IF(ISBLANK(Values!E52),"",IF(Values!I52,Values!$B$23,Values!$B$33))</f>
        <v/>
      </c>
      <c r="AJ53" s="41" t="str">
        <f aca="false">IF(ISBLANK(Values!E52),"","👉 "&amp;Values!H52&amp; " "&amp;Values!$B$24 &amp;" "&amp;Values!$B$3)</f>
        <v/>
      </c>
      <c r="AK53" s="1" t="str">
        <f aca="false">IF(ISBLANK(Values!E52),"",Values!$B$25)</f>
        <v/>
      </c>
      <c r="AL53" s="1" t="str">
        <f aca="false">IF(ISBLANK(Values!E52),"",Values!$B$26)</f>
        <v/>
      </c>
      <c r="AM53" s="1" t="str">
        <f aca="false">IF(ISBLANK(Values!E52),"",Values!$B$27)</f>
        <v/>
      </c>
      <c r="AT53" s="1" t="str">
        <f aca="false">IF(ISBLANK(Values!E52),"",IF(Values!J52,"Backlit", "Non-Backlit"))</f>
        <v/>
      </c>
      <c r="AV53" s="28" t="str">
        <f aca="false">IF(ISBLANK(Values!E52),"",Values!H52)</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IF(ISBLANK(Values!E53),"",IF(Values!J53,Values!H53 &amp;" "&amp;  Values!$B$1 &amp; " " &amp;Values!$B$3,Values!G53 &amp;" "&amp;  Values!$B$2 &amp; " " &amp;Values!$B$3))</f>
        <v/>
      </c>
      <c r="G54" s="32" t="str">
        <f aca="false">IF(ISBLANK(Values!E53),"","TellusRem")</f>
        <v/>
      </c>
      <c r="H54" s="27" t="str">
        <f aca="false">IF(ISBLANK(Values!E53),"",Values!$B$16)</f>
        <v/>
      </c>
      <c r="I54" s="27" t="str">
        <f aca="false">IF(ISBLANK(Values!E53),"","4730574031")</f>
        <v/>
      </c>
      <c r="J54" s="38" t="str">
        <f aca="false">IF(ISBLANK(Values!E53),"",Values!F53 )</f>
        <v/>
      </c>
      <c r="K54" s="28" t="str">
        <f aca="false">IF(ISBLANK(Values!E53),"",IF(Values!J53, Values!$B$4, Values!$B$5))</f>
        <v/>
      </c>
      <c r="L54" s="39" t="str">
        <f aca="false">IF(ISBLANK(Values!E53),"",Values!$B$18)</f>
        <v/>
      </c>
      <c r="M54" s="28" t="str">
        <f aca="false">IF(ISBLANK(Values!E53),"",Values!$M53)</f>
        <v/>
      </c>
      <c r="N54" s="28" t="str">
        <f aca="false">IF(ISBLANK(Values!F53),"",Values!$N53)</f>
        <v/>
      </c>
      <c r="O54" s="1" t="str">
        <f aca="false">IF(ISBLANK(Values!F53),"",Values!$O53)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0" t="str">
        <f aca="false">IF(ISBLANK(Values!E53),"",IF(Values!I53,Values!$B$23,Values!$B$33))</f>
        <v/>
      </c>
      <c r="AJ54" s="41" t="str">
        <f aca="false">IF(ISBLANK(Values!E53),"","👉 "&amp;Values!H53&amp; " "&amp;Values!$B$24 &amp;" "&amp;Values!$B$3)</f>
        <v/>
      </c>
      <c r="AK54" s="1" t="str">
        <f aca="false">IF(ISBLANK(Values!E53),"",Values!$B$25)</f>
        <v/>
      </c>
      <c r="AL54" s="1" t="str">
        <f aca="false">IF(ISBLANK(Values!E53),"",Values!$B$26)</f>
        <v/>
      </c>
      <c r="AM54" s="1" t="str">
        <f aca="false">IF(ISBLANK(Values!E53),"",Values!$B$27)</f>
        <v/>
      </c>
      <c r="AT54" s="1" t="str">
        <f aca="false">IF(ISBLANK(Values!E53),"",IF(Values!J53,"Backlit", "Non-Backlit"))</f>
        <v/>
      </c>
      <c r="AV54" s="28" t="str">
        <f aca="false">IF(ISBLANK(Values!E53),"",Values!H53)</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IF(ISBLANK(Values!E54),"",IF(Values!J54,Values!H54 &amp;" "&amp;  Values!$B$1 &amp; " " &amp;Values!$B$3,Values!G54 &amp;" "&amp;  Values!$B$2 &amp; " " &amp;Values!$B$3))</f>
        <v/>
      </c>
      <c r="G55" s="32" t="str">
        <f aca="false">IF(ISBLANK(Values!E54),"","TellusRem")</f>
        <v/>
      </c>
      <c r="H55" s="27" t="str">
        <f aca="false">IF(ISBLANK(Values!E54),"",Values!$B$16)</f>
        <v/>
      </c>
      <c r="I55" s="27" t="str">
        <f aca="false">IF(ISBLANK(Values!E54),"","4730574031")</f>
        <v/>
      </c>
      <c r="J55" s="38" t="str">
        <f aca="false">IF(ISBLANK(Values!E54),"",Values!F54 )</f>
        <v/>
      </c>
      <c r="K55" s="28" t="str">
        <f aca="false">IF(ISBLANK(Values!E54),"",IF(Values!J54, Values!$B$4, Values!$B$5))</f>
        <v/>
      </c>
      <c r="L55" s="39" t="str">
        <f aca="false">IF(ISBLANK(Values!E54),"",Values!$B$18)</f>
        <v/>
      </c>
      <c r="M55" s="28" t="str">
        <f aca="false">IF(ISBLANK(Values!E54),"",Values!$M54)</f>
        <v/>
      </c>
      <c r="N55" s="28" t="str">
        <f aca="false">IF(ISBLANK(Values!F54),"",Values!$N54)</f>
        <v/>
      </c>
      <c r="O55" s="1" t="str">
        <f aca="false">IF(ISBLANK(Values!F54),"",Values!$O54)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0" t="str">
        <f aca="false">IF(ISBLANK(Values!E54),"",IF(Values!I54,Values!$B$23,Values!$B$33))</f>
        <v/>
      </c>
      <c r="AJ55" s="41" t="str">
        <f aca="false">IF(ISBLANK(Values!E54),"","👉 "&amp;Values!H54&amp; " "&amp;Values!$B$24 &amp;" "&amp;Values!$B$3)</f>
        <v/>
      </c>
      <c r="AK55" s="1" t="str">
        <f aca="false">IF(ISBLANK(Values!E54),"",Values!$B$25)</f>
        <v/>
      </c>
      <c r="AL55" s="1" t="str">
        <f aca="false">IF(ISBLANK(Values!E54),"",Values!$B$26)</f>
        <v/>
      </c>
      <c r="AM55" s="1" t="str">
        <f aca="false">IF(ISBLANK(Values!E54),"",Values!$B$27)</f>
        <v/>
      </c>
      <c r="AT55" s="1" t="str">
        <f aca="false">IF(ISBLANK(Values!E54),"",IF(Values!J54,"Backlit", "Non-Backlit"))</f>
        <v/>
      </c>
      <c r="AV55" s="28" t="str">
        <f aca="false">IF(ISBLANK(Values!E54),"",Values!H54)</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IF(ISBLANK(Values!E55),"",IF(Values!J55,Values!H55 &amp;" "&amp;  Values!$B$1 &amp; " " &amp;Values!$B$3,Values!G55 &amp;" "&amp;  Values!$B$2 &amp; " " &amp;Values!$B$3))</f>
        <v/>
      </c>
      <c r="G56" s="32" t="str">
        <f aca="false">IF(ISBLANK(Values!E55),"","TellusRem")</f>
        <v/>
      </c>
      <c r="H56" s="27" t="str">
        <f aca="false">IF(ISBLANK(Values!E55),"",Values!$B$16)</f>
        <v/>
      </c>
      <c r="I56" s="27" t="str">
        <f aca="false">IF(ISBLANK(Values!E55),"","4730574031")</f>
        <v/>
      </c>
      <c r="J56" s="38" t="str">
        <f aca="false">IF(ISBLANK(Values!E55),"",Values!F55 )</f>
        <v/>
      </c>
      <c r="K56" s="28" t="str">
        <f aca="false">IF(ISBLANK(Values!E55),"",IF(Values!J55, Values!$B$4, Values!$B$5))</f>
        <v/>
      </c>
      <c r="L56" s="39" t="str">
        <f aca="false">IF(ISBLANK(Values!E55),"",Values!$B$18)</f>
        <v/>
      </c>
      <c r="M56" s="28" t="str">
        <f aca="false">IF(ISBLANK(Values!E55),"",Values!$M55)</f>
        <v/>
      </c>
      <c r="N56" s="28" t="str">
        <f aca="false">IF(ISBLANK(Values!F55),"",Values!$N55)</f>
        <v/>
      </c>
      <c r="O56" s="1" t="str">
        <f aca="false">IF(ISBLANK(Values!F55),"",Values!$O55)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0" t="str">
        <f aca="false">IF(ISBLANK(Values!E55),"",IF(Values!I55,Values!$B$23,Values!$B$33))</f>
        <v/>
      </c>
      <c r="AJ56" s="41" t="str">
        <f aca="false">IF(ISBLANK(Values!E55),"","👉 "&amp;Values!H55&amp; " "&amp;Values!$B$24 &amp;" "&amp;Values!$B$3)</f>
        <v/>
      </c>
      <c r="AK56" s="1" t="str">
        <f aca="false">IF(ISBLANK(Values!E55),"",Values!$B$25)</f>
        <v/>
      </c>
      <c r="AL56" s="1" t="str">
        <f aca="false">IF(ISBLANK(Values!E55),"",Values!$B$26)</f>
        <v/>
      </c>
      <c r="AM56" s="1" t="str">
        <f aca="false">IF(ISBLANK(Values!E55),"",Values!$B$27)</f>
        <v/>
      </c>
      <c r="AT56" s="1" t="str">
        <f aca="false">IF(ISBLANK(Values!E55),"",IF(Values!J55,"Backlit", "Non-Backlit"))</f>
        <v/>
      </c>
      <c r="AV56" s="28" t="str">
        <f aca="false">IF(ISBLANK(Values!E55),"",Values!H55)</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IF(ISBLANK(Values!E56),"",IF(Values!J56,Values!H56 &amp;" "&amp;  Values!$B$1 &amp; " " &amp;Values!$B$3,Values!G56 &amp;" "&amp;  Values!$B$2 &amp; " " &amp;Values!$B$3))</f>
        <v/>
      </c>
      <c r="G57" s="32" t="str">
        <f aca="false">IF(ISBLANK(Values!E56),"","TellusRem")</f>
        <v/>
      </c>
      <c r="H57" s="27" t="str">
        <f aca="false">IF(ISBLANK(Values!E56),"",Values!$B$16)</f>
        <v/>
      </c>
      <c r="I57" s="27" t="str">
        <f aca="false">IF(ISBLANK(Values!E56),"","4730574031")</f>
        <v/>
      </c>
      <c r="J57" s="38" t="str">
        <f aca="false">IF(ISBLANK(Values!E56),"",Values!F56 )</f>
        <v/>
      </c>
      <c r="K57" s="28" t="str">
        <f aca="false">IF(ISBLANK(Values!E56),"",IF(Values!J56, Values!$B$4, Values!$B$5))</f>
        <v/>
      </c>
      <c r="L57" s="39" t="str">
        <f aca="false">IF(ISBLANK(Values!E56),"",Values!$B$18)</f>
        <v/>
      </c>
      <c r="M57" s="28" t="str">
        <f aca="false">IF(ISBLANK(Values!E56),"",Values!$M56)</f>
        <v/>
      </c>
      <c r="N57" s="28" t="str">
        <f aca="false">IF(ISBLANK(Values!F56),"",Values!$N56)</f>
        <v/>
      </c>
      <c r="O57" s="1" t="str">
        <f aca="false">IF(ISBLANK(Values!F56),"",Values!$O56)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0" t="str">
        <f aca="false">IF(ISBLANK(Values!E56),"",IF(Values!I56,Values!$B$23,Values!$B$33))</f>
        <v/>
      </c>
      <c r="AJ57" s="41" t="str">
        <f aca="false">IF(ISBLANK(Values!E56),"","👉 "&amp;Values!H56&amp; " "&amp;Values!$B$24 &amp;" "&amp;Values!$B$3)</f>
        <v/>
      </c>
      <c r="AK57" s="1" t="str">
        <f aca="false">IF(ISBLANK(Values!E56),"",Values!$B$25)</f>
        <v/>
      </c>
      <c r="AL57" s="1" t="str">
        <f aca="false">IF(ISBLANK(Values!E56),"",Values!$B$26)</f>
        <v/>
      </c>
      <c r="AM57" s="1" t="str">
        <f aca="false">IF(ISBLANK(Values!E56),"",Values!$B$27)</f>
        <v/>
      </c>
      <c r="AT57" s="1" t="str">
        <f aca="false">IF(ISBLANK(Values!E56),"",IF(Values!J56,"Backlit", "Non-Backlit"))</f>
        <v/>
      </c>
      <c r="AV57" s="28" t="str">
        <f aca="false">IF(ISBLANK(Values!E56),"",Values!H56)</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IF(ISBLANK(Values!E57),"",IF(Values!J57,Values!H57 &amp;" "&amp;  Values!$B$1 &amp; " " &amp;Values!$B$3,Values!G57 &amp;" "&amp;  Values!$B$2 &amp; " " &amp;Values!$B$3))</f>
        <v/>
      </c>
      <c r="G58" s="32" t="str">
        <f aca="false">IF(ISBLANK(Values!E57),"","TellusRem")</f>
        <v/>
      </c>
      <c r="H58" s="27" t="str">
        <f aca="false">IF(ISBLANK(Values!E57),"",Values!$B$16)</f>
        <v/>
      </c>
      <c r="I58" s="27" t="str">
        <f aca="false">IF(ISBLANK(Values!E57),"","4730574031")</f>
        <v/>
      </c>
      <c r="J58" s="38" t="str">
        <f aca="false">IF(ISBLANK(Values!E57),"",Values!F57 )</f>
        <v/>
      </c>
      <c r="K58" s="28" t="str">
        <f aca="false">IF(ISBLANK(Values!E57),"",IF(Values!J57, Values!$B$4, Values!$B$5))</f>
        <v/>
      </c>
      <c r="L58" s="39" t="str">
        <f aca="false">IF(ISBLANK(Values!E57),"",Values!$B$18)</f>
        <v/>
      </c>
      <c r="M58" s="28" t="str">
        <f aca="false">IF(ISBLANK(Values!E57),"",Values!$M57)</f>
        <v/>
      </c>
      <c r="N58" s="28" t="str">
        <f aca="false">IF(ISBLANK(Values!F57),"",Values!$N57)</f>
        <v/>
      </c>
      <c r="O58" s="1" t="str">
        <f aca="false">IF(ISBLANK(Values!F57),"",Values!$O57)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0" t="str">
        <f aca="false">IF(ISBLANK(Values!E57),"",IF(Values!I57,Values!$B$23,Values!$B$33))</f>
        <v/>
      </c>
      <c r="AJ58" s="41" t="str">
        <f aca="false">IF(ISBLANK(Values!E57),"","👉 "&amp;Values!H57&amp; " "&amp;Values!$B$24 &amp;" "&amp;Values!$B$3)</f>
        <v/>
      </c>
      <c r="AK58" s="1" t="str">
        <f aca="false">IF(ISBLANK(Values!E57),"",Values!$B$25)</f>
        <v/>
      </c>
      <c r="AL58" s="1" t="str">
        <f aca="false">IF(ISBLANK(Values!E57),"",Values!$B$26)</f>
        <v/>
      </c>
      <c r="AM58" s="1" t="str">
        <f aca="false">IF(ISBLANK(Values!E57),"",Values!$B$27)</f>
        <v/>
      </c>
      <c r="AT58" s="1" t="str">
        <f aca="false">IF(ISBLANK(Values!E57),"",IF(Values!J57,"Backlit", "Non-Backlit"))</f>
        <v/>
      </c>
      <c r="AV58" s="28" t="str">
        <f aca="false">IF(ISBLANK(Values!E57),"",Values!H57)</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IF(ISBLANK(Values!E58),"",IF(Values!J58,Values!H58 &amp;" "&amp;  Values!$B$1 &amp; " " &amp;Values!$B$3,Values!G58 &amp;" "&amp;  Values!$B$2 &amp; " " &amp;Values!$B$3))</f>
        <v/>
      </c>
      <c r="G59" s="32" t="str">
        <f aca="false">IF(ISBLANK(Values!E58),"","TellusRem")</f>
        <v/>
      </c>
      <c r="H59" s="27" t="str">
        <f aca="false">IF(ISBLANK(Values!E58),"",Values!$B$16)</f>
        <v/>
      </c>
      <c r="I59" s="27" t="str">
        <f aca="false">IF(ISBLANK(Values!E58),"","4730574031")</f>
        <v/>
      </c>
      <c r="J59" s="38" t="str">
        <f aca="false">IF(ISBLANK(Values!E58),"",Values!F58 )</f>
        <v/>
      </c>
      <c r="K59" s="28" t="str">
        <f aca="false">IF(ISBLANK(Values!E58),"",IF(Values!J58, Values!$B$4, Values!$B$5))</f>
        <v/>
      </c>
      <c r="L59" s="39" t="str">
        <f aca="false">IF(ISBLANK(Values!E58),"",Values!$B$18)</f>
        <v/>
      </c>
      <c r="M59" s="28" t="str">
        <f aca="false">IF(ISBLANK(Values!E58),"",Values!$M58)</f>
        <v/>
      </c>
      <c r="N59" s="28" t="str">
        <f aca="false">IF(ISBLANK(Values!F58),"",Values!$N58)</f>
        <v/>
      </c>
      <c r="O59" s="1" t="str">
        <f aca="false">IF(ISBLANK(Values!F58),"",Values!$O58)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0" t="str">
        <f aca="false">IF(ISBLANK(Values!E58),"",IF(Values!I58,Values!$B$23,Values!$B$33))</f>
        <v/>
      </c>
      <c r="AJ59" s="41" t="str">
        <f aca="false">IF(ISBLANK(Values!E58),"","👉 "&amp;Values!H58&amp; " "&amp;Values!$B$24 &amp;" "&amp;Values!$B$3)</f>
        <v/>
      </c>
      <c r="AK59" s="1" t="str">
        <f aca="false">IF(ISBLANK(Values!E58),"",Values!$B$25)</f>
        <v/>
      </c>
      <c r="AL59" s="1" t="str">
        <f aca="false">IF(ISBLANK(Values!E58),"",Values!$B$26)</f>
        <v/>
      </c>
      <c r="AM59" s="1" t="str">
        <f aca="false">IF(ISBLANK(Values!E58),"",Values!$B$27)</f>
        <v/>
      </c>
      <c r="AT59" s="1" t="str">
        <f aca="false">IF(ISBLANK(Values!E58),"",IF(Values!J58,"Backlit", "Non-Backlit"))</f>
        <v/>
      </c>
      <c r="AV59" s="28" t="str">
        <f aca="false">IF(ISBLANK(Values!E58),"",Values!H58)</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IF(ISBLANK(Values!E59),"",IF(Values!J59,Values!H59 &amp;" "&amp;  Values!$B$1 &amp; " " &amp;Values!$B$3,Values!G59 &amp;" "&amp;  Values!$B$2 &amp; " " &amp;Values!$B$3))</f>
        <v/>
      </c>
      <c r="G60" s="32" t="str">
        <f aca="false">IF(ISBLANK(Values!E59),"","TellusRem")</f>
        <v/>
      </c>
      <c r="H60" s="27" t="str">
        <f aca="false">IF(ISBLANK(Values!E59),"",Values!$B$16)</f>
        <v/>
      </c>
      <c r="I60" s="27" t="str">
        <f aca="false">IF(ISBLANK(Values!E59),"","4730574031")</f>
        <v/>
      </c>
      <c r="J60" s="38" t="str">
        <f aca="false">IF(ISBLANK(Values!E59),"",Values!F59 )</f>
        <v/>
      </c>
      <c r="K60" s="28" t="str">
        <f aca="false">IF(ISBLANK(Values!E59),"",IF(Values!J59, Values!$B$4, Values!$B$5))</f>
        <v/>
      </c>
      <c r="L60" s="39" t="str">
        <f aca="false">IF(ISBLANK(Values!E59),"",Values!$B$18)</f>
        <v/>
      </c>
      <c r="M60" s="28" t="str">
        <f aca="false">IF(ISBLANK(Values!E59),"",Values!$M59)</f>
        <v/>
      </c>
      <c r="N60" s="28" t="str">
        <f aca="false">IF(ISBLANK(Values!F59),"",Values!$N59)</f>
        <v/>
      </c>
      <c r="O60" s="1" t="str">
        <f aca="false">IF(ISBLANK(Values!F59),"",Values!$O59)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0" t="str">
        <f aca="false">IF(ISBLANK(Values!E59),"",IF(Values!I59,Values!$B$23,Values!$B$33))</f>
        <v/>
      </c>
      <c r="AJ60" s="41" t="str">
        <f aca="false">IF(ISBLANK(Values!E59),"","👉 "&amp;Values!H59&amp; " "&amp;Values!$B$24 &amp;" "&amp;Values!$B$3)</f>
        <v/>
      </c>
      <c r="AK60" s="1" t="str">
        <f aca="false">IF(ISBLANK(Values!E59),"",Values!$B$25)</f>
        <v/>
      </c>
      <c r="AL60" s="1" t="str">
        <f aca="false">IF(ISBLANK(Values!E59),"",Values!$B$26)</f>
        <v/>
      </c>
      <c r="AM60" s="1" t="str">
        <f aca="false">IF(ISBLANK(Values!E59),"",Values!$B$27)</f>
        <v/>
      </c>
      <c r="AT60" s="1" t="str">
        <f aca="false">IF(ISBLANK(Values!E59),"",IF(Values!J59,"Backlit", "Non-Backlit"))</f>
        <v/>
      </c>
      <c r="AV60" s="28" t="str">
        <f aca="false">IF(ISBLANK(Values!E59),"",Values!H59)</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IF(ISBLANK(Values!E60),"",IF(Values!J60,Values!H60 &amp;" "&amp;  Values!$B$1 &amp; " " &amp;Values!$B$3,Values!G60 &amp;" "&amp;  Values!$B$2 &amp; " " &amp;Values!$B$3))</f>
        <v/>
      </c>
      <c r="G61" s="32" t="str">
        <f aca="false">IF(ISBLANK(Values!E60),"","TellusRem")</f>
        <v/>
      </c>
      <c r="H61" s="27" t="str">
        <f aca="false">IF(ISBLANK(Values!E60),"",Values!$B$16)</f>
        <v/>
      </c>
      <c r="I61" s="27" t="str">
        <f aca="false">IF(ISBLANK(Values!E60),"","4730574031")</f>
        <v/>
      </c>
      <c r="J61" s="38" t="str">
        <f aca="false">IF(ISBLANK(Values!E60),"",Values!F60 )</f>
        <v/>
      </c>
      <c r="K61" s="28" t="str">
        <f aca="false">IF(ISBLANK(Values!E60),"",IF(Values!J60, Values!$B$4, Values!$B$5))</f>
        <v/>
      </c>
      <c r="L61" s="39" t="str">
        <f aca="false">IF(ISBLANK(Values!E60),"",Values!$B$18)</f>
        <v/>
      </c>
      <c r="M61" s="28" t="str">
        <f aca="false">IF(ISBLANK(Values!E60),"",Values!$M60)</f>
        <v/>
      </c>
      <c r="N61" s="28" t="str">
        <f aca="false">IF(ISBLANK(Values!F60),"",Values!$N60)</f>
        <v/>
      </c>
      <c r="O61" s="1" t="str">
        <f aca="false">IF(ISBLANK(Values!F60),"",Values!$O60)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0" t="str">
        <f aca="false">IF(ISBLANK(Values!E60),"",IF(Values!I60,Values!$B$23,Values!$B$33))</f>
        <v/>
      </c>
      <c r="AJ61" s="41" t="str">
        <f aca="false">IF(ISBLANK(Values!E60),"","👉 "&amp;Values!H60&amp; " "&amp;Values!$B$24 &amp;" "&amp;Values!$B$3)</f>
        <v/>
      </c>
      <c r="AK61" s="1" t="str">
        <f aca="false">IF(ISBLANK(Values!E60),"",Values!$B$25)</f>
        <v/>
      </c>
      <c r="AL61" s="1" t="str">
        <f aca="false">IF(ISBLANK(Values!E60),"",Values!$B$26)</f>
        <v/>
      </c>
      <c r="AM61" s="1" t="str">
        <f aca="false">IF(ISBLANK(Values!E60),"",Values!$B$27)</f>
        <v/>
      </c>
      <c r="AT61" s="1" t="str">
        <f aca="false">IF(ISBLANK(Values!E60),"",IF(Values!J60,"Backlit", "Non-Backlit"))</f>
        <v/>
      </c>
      <c r="AV61" s="28" t="str">
        <f aca="false">IF(ISBLANK(Values!E60),"",Values!H60)</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IF(ISBLANK(Values!E61),"",IF(Values!J61,Values!H61 &amp;" "&amp;  Values!$B$1 &amp; " " &amp;Values!$B$3,Values!G61 &amp;" "&amp;  Values!$B$2 &amp; " " &amp;Values!$B$3))</f>
        <v/>
      </c>
      <c r="G62" s="32" t="str">
        <f aca="false">IF(ISBLANK(Values!E61),"","TellusRem")</f>
        <v/>
      </c>
      <c r="H62" s="27" t="str">
        <f aca="false">IF(ISBLANK(Values!E61),"",Values!$B$16)</f>
        <v/>
      </c>
      <c r="I62" s="27" t="str">
        <f aca="false">IF(ISBLANK(Values!E61),"","4730574031")</f>
        <v/>
      </c>
      <c r="J62" s="38" t="str">
        <f aca="false">IF(ISBLANK(Values!E61),"",Values!F61 )</f>
        <v/>
      </c>
      <c r="K62" s="28" t="str">
        <f aca="false">IF(ISBLANK(Values!E61),"",IF(Values!J61, Values!$B$4, Values!$B$5))</f>
        <v/>
      </c>
      <c r="L62" s="39" t="str">
        <f aca="false">IF(ISBLANK(Values!E61),"",Values!$B$18)</f>
        <v/>
      </c>
      <c r="M62" s="28" t="str">
        <f aca="false">IF(ISBLANK(Values!E61),"",Values!$M61)</f>
        <v/>
      </c>
      <c r="N62" s="28" t="str">
        <f aca="false">IF(ISBLANK(Values!F61),"",Values!$N61)</f>
        <v/>
      </c>
      <c r="O62" s="1" t="str">
        <f aca="false">IF(ISBLANK(Values!F61),"",Values!$O61)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0" t="str">
        <f aca="false">IF(ISBLANK(Values!E61),"",IF(Values!I61,Values!$B$23,Values!$B$33))</f>
        <v/>
      </c>
      <c r="AJ62" s="41" t="str">
        <f aca="false">IF(ISBLANK(Values!E61),"","👉 "&amp;Values!H61&amp; " "&amp;Values!$B$24 &amp;" "&amp;Values!$B$3)</f>
        <v/>
      </c>
      <c r="AK62" s="1" t="str">
        <f aca="false">IF(ISBLANK(Values!E61),"",Values!$B$25)</f>
        <v/>
      </c>
      <c r="AL62" s="1" t="str">
        <f aca="false">IF(ISBLANK(Values!E61),"",Values!$B$26)</f>
        <v/>
      </c>
      <c r="AM62" s="1" t="str">
        <f aca="false">IF(ISBLANK(Values!E61),"",Values!$B$27)</f>
        <v/>
      </c>
      <c r="AT62" s="1" t="str">
        <f aca="false">IF(ISBLANK(Values!E61),"",IF(Values!J61,"Backlit", "Non-Backlit"))</f>
        <v/>
      </c>
      <c r="AV62" s="28" t="str">
        <f aca="false">IF(ISBLANK(Values!E61),"",Values!H61)</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IF(ISBLANK(Values!E62),"",IF(Values!J62,Values!H62 &amp;" "&amp;  Values!$B$1 &amp; " " &amp;Values!$B$3,Values!G62 &amp;" "&amp;  Values!$B$2 &amp; " " &amp;Values!$B$3))</f>
        <v/>
      </c>
      <c r="G63" s="32" t="str">
        <f aca="false">IF(ISBLANK(Values!E62),"","TellusRem")</f>
        <v/>
      </c>
      <c r="H63" s="27" t="str">
        <f aca="false">IF(ISBLANK(Values!E62),"",Values!$B$16)</f>
        <v/>
      </c>
      <c r="I63" s="27" t="str">
        <f aca="false">IF(ISBLANK(Values!E62),"","4730574031")</f>
        <v/>
      </c>
      <c r="J63" s="38" t="str">
        <f aca="false">IF(ISBLANK(Values!E62),"",Values!F62 )</f>
        <v/>
      </c>
      <c r="K63" s="28" t="str">
        <f aca="false">IF(ISBLANK(Values!E62),"",IF(Values!J62, Values!$B$4, Values!$B$5))</f>
        <v/>
      </c>
      <c r="L63" s="39" t="str">
        <f aca="false">IF(ISBLANK(Values!E62),"",Values!$B$18)</f>
        <v/>
      </c>
      <c r="M63" s="28" t="str">
        <f aca="false">IF(ISBLANK(Values!E62),"",Values!$M62)</f>
        <v/>
      </c>
      <c r="N63" s="28" t="str">
        <f aca="false">IF(ISBLANK(Values!F62),"",Values!$N62)</f>
        <v/>
      </c>
      <c r="O63" s="1" t="str">
        <f aca="false">IF(ISBLANK(Values!F62),"",Values!$O62)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0" t="str">
        <f aca="false">IF(ISBLANK(Values!E62),"",IF(Values!I62,Values!$B$23,Values!$B$33))</f>
        <v/>
      </c>
      <c r="AJ63" s="41" t="str">
        <f aca="false">IF(ISBLANK(Values!E62),"","👉 "&amp;Values!H62&amp; " "&amp;Values!$B$24 &amp;" "&amp;Values!$B$3)</f>
        <v/>
      </c>
      <c r="AK63" s="1" t="str">
        <f aca="false">IF(ISBLANK(Values!E62),"",Values!$B$25)</f>
        <v/>
      </c>
      <c r="AL63" s="1" t="str">
        <f aca="false">IF(ISBLANK(Values!E62),"",Values!$B$26)</f>
        <v/>
      </c>
      <c r="AM63" s="1" t="str">
        <f aca="false">IF(ISBLANK(Values!E62),"",Values!$B$27)</f>
        <v/>
      </c>
      <c r="AT63" s="1" t="str">
        <f aca="false">IF(ISBLANK(Values!E62),"",IF(Values!J62,"Backlit", "Non-Backlit"))</f>
        <v/>
      </c>
      <c r="AV63" s="28" t="str">
        <f aca="false">IF(ISBLANK(Values!E62),"",Values!H62)</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IF(ISBLANK(Values!E63),"",IF(Values!J63,Values!H63 &amp;" "&amp;  Values!$B$1 &amp; " " &amp;Values!$B$3,Values!G63 &amp;" "&amp;  Values!$B$2 &amp; " " &amp;Values!$B$3))</f>
        <v/>
      </c>
      <c r="G64" s="32" t="str">
        <f aca="false">IF(ISBLANK(Values!E63),"","TellusRem")</f>
        <v/>
      </c>
      <c r="H64" s="27" t="str">
        <f aca="false">IF(ISBLANK(Values!E63),"",Values!$B$16)</f>
        <v/>
      </c>
      <c r="I64" s="27" t="str">
        <f aca="false">IF(ISBLANK(Values!E63),"","4730574031")</f>
        <v/>
      </c>
      <c r="J64" s="38" t="str">
        <f aca="false">IF(ISBLANK(Values!E63),"",Values!F63 )</f>
        <v/>
      </c>
      <c r="K64" s="28" t="str">
        <f aca="false">IF(ISBLANK(Values!E63),"",IF(Values!J63, Values!$B$4, Values!$B$5))</f>
        <v/>
      </c>
      <c r="L64" s="39" t="str">
        <f aca="false">IF(ISBLANK(Values!E63),"",Values!$B$18)</f>
        <v/>
      </c>
      <c r="M64" s="28" t="str">
        <f aca="false">IF(ISBLANK(Values!E63),"",Values!$M63)</f>
        <v/>
      </c>
      <c r="N64" s="28" t="str">
        <f aca="false">IF(ISBLANK(Values!F63),"",Values!$N63)</f>
        <v/>
      </c>
      <c r="O64" s="1" t="str">
        <f aca="false">IF(ISBLANK(Values!F63),"",Values!$O63)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0" t="str">
        <f aca="false">IF(ISBLANK(Values!E63),"",IF(Values!I63,Values!$B$23,Values!$B$33))</f>
        <v/>
      </c>
      <c r="AJ64" s="41" t="str">
        <f aca="false">IF(ISBLANK(Values!E63),"","👉 "&amp;Values!H63&amp; " "&amp;Values!$B$24 &amp;" "&amp;Values!$B$3)</f>
        <v/>
      </c>
      <c r="AK64" s="1" t="str">
        <f aca="false">IF(ISBLANK(Values!E63),"",Values!$B$25)</f>
        <v/>
      </c>
      <c r="AL64" s="1" t="str">
        <f aca="false">IF(ISBLANK(Values!E63),"",Values!$B$26)</f>
        <v/>
      </c>
      <c r="AM64" s="1" t="str">
        <f aca="false">IF(ISBLANK(Values!E63),"",Values!$B$27)</f>
        <v/>
      </c>
      <c r="AT64" s="1" t="str">
        <f aca="false">IF(ISBLANK(Values!E63),"",IF(Values!J63,"Backlit", "Non-Backlit"))</f>
        <v/>
      </c>
      <c r="AV64" s="28" t="str">
        <f aca="false">IF(ISBLANK(Values!E63),"",Values!H63)</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IF(ISBLANK(Values!E64),"",IF(Values!J64,Values!H64 &amp;" "&amp;  Values!$B$1 &amp; " " &amp;Values!$B$3,Values!G64 &amp;" "&amp;  Values!$B$2 &amp; " " &amp;Values!$B$3))</f>
        <v/>
      </c>
      <c r="G65" s="32" t="str">
        <f aca="false">IF(ISBLANK(Values!E64),"","TellusRem")</f>
        <v/>
      </c>
      <c r="H65" s="27" t="str">
        <f aca="false">IF(ISBLANK(Values!E64),"",Values!$B$16)</f>
        <v/>
      </c>
      <c r="I65" s="27" t="str">
        <f aca="false">IF(ISBLANK(Values!E64),"","4730574031")</f>
        <v/>
      </c>
      <c r="J65" s="38" t="str">
        <f aca="false">IF(ISBLANK(Values!E64),"",Values!F64 )</f>
        <v/>
      </c>
      <c r="K65" s="28" t="str">
        <f aca="false">IF(ISBLANK(Values!E64),"",IF(Values!J64, Values!$B$4, Values!$B$5))</f>
        <v/>
      </c>
      <c r="L65" s="39" t="str">
        <f aca="false">IF(ISBLANK(Values!E64),"",Values!$B$18)</f>
        <v/>
      </c>
      <c r="M65" s="28" t="str">
        <f aca="false">IF(ISBLANK(Values!E64),"",Values!$M64)</f>
        <v/>
      </c>
      <c r="N65" s="28" t="str">
        <f aca="false">IF(ISBLANK(Values!F64),"",Values!$N64)</f>
        <v/>
      </c>
      <c r="O65" s="1" t="str">
        <f aca="false">IF(ISBLANK(Values!F64),"",Values!$O64)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0" t="str">
        <f aca="false">IF(ISBLANK(Values!E64),"",IF(Values!I64,Values!$B$23,Values!$B$33))</f>
        <v/>
      </c>
      <c r="AJ65" s="41" t="str">
        <f aca="false">IF(ISBLANK(Values!E64),"","👉 "&amp;Values!H64&amp; " "&amp;Values!$B$24 &amp;" "&amp;Values!$B$3)</f>
        <v/>
      </c>
      <c r="AK65" s="1" t="str">
        <f aca="false">IF(ISBLANK(Values!E64),"",Values!$B$25)</f>
        <v/>
      </c>
      <c r="AL65" s="1" t="str">
        <f aca="false">IF(ISBLANK(Values!E64),"",Values!$B$26)</f>
        <v/>
      </c>
      <c r="AM65" s="1" t="str">
        <f aca="false">IF(ISBLANK(Values!E64),"",Values!$B$27)</f>
        <v/>
      </c>
      <c r="AT65" s="1" t="str">
        <f aca="false">IF(ISBLANK(Values!E64),"",IF(Values!J64,"Backlit", "Non-Backlit"))</f>
        <v/>
      </c>
      <c r="AV65" s="28" t="str">
        <f aca="false">IF(ISBLANK(Values!E64),"",Values!H64)</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IF(ISBLANK(Values!E65),"",IF(Values!J65,Values!H65 &amp;" "&amp;  Values!$B$1 &amp; " " &amp;Values!$B$3,Values!G65 &amp;" "&amp;  Values!$B$2 &amp; " " &amp;Values!$B$3))</f>
        <v/>
      </c>
      <c r="G66" s="32" t="str">
        <f aca="false">IF(ISBLANK(Values!E65),"","TellusRem")</f>
        <v/>
      </c>
      <c r="H66" s="27" t="str">
        <f aca="false">IF(ISBLANK(Values!E65),"",Values!$B$16)</f>
        <v/>
      </c>
      <c r="I66" s="27" t="str">
        <f aca="false">IF(ISBLANK(Values!E65),"","4730574031")</f>
        <v/>
      </c>
      <c r="J66" s="38" t="str">
        <f aca="false">IF(ISBLANK(Values!E65),"",Values!F65 )</f>
        <v/>
      </c>
      <c r="K66" s="28" t="str">
        <f aca="false">IF(ISBLANK(Values!E65),"",IF(Values!J65, Values!$B$4, Values!$B$5))</f>
        <v/>
      </c>
      <c r="L66" s="39" t="str">
        <f aca="false">IF(ISBLANK(Values!E65),"",Values!$B$18)</f>
        <v/>
      </c>
      <c r="M66" s="28" t="str">
        <f aca="false">IF(ISBLANK(Values!E65),"",Values!$M65)</f>
        <v/>
      </c>
      <c r="N66" s="28" t="str">
        <f aca="false">IF(ISBLANK(Values!F65),"",Values!$N65)</f>
        <v/>
      </c>
      <c r="O66" s="1" t="str">
        <f aca="false">IF(ISBLANK(Values!F65),"",Values!$O65)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0" t="str">
        <f aca="false">IF(ISBLANK(Values!E65),"",IF(Values!I65,Values!$B$23,Values!$B$33))</f>
        <v/>
      </c>
      <c r="AJ66" s="41" t="str">
        <f aca="false">IF(ISBLANK(Values!E65),"","👉 "&amp;Values!H65&amp; " "&amp;Values!$B$24 &amp;" "&amp;Values!$B$3)</f>
        <v/>
      </c>
      <c r="AK66" s="1" t="str">
        <f aca="false">IF(ISBLANK(Values!E65),"",Values!$B$25)</f>
        <v/>
      </c>
      <c r="AL66" s="1" t="str">
        <f aca="false">IF(ISBLANK(Values!E65),"",Values!$B$26)</f>
        <v/>
      </c>
      <c r="AM66" s="1" t="str">
        <f aca="false">IF(ISBLANK(Values!E65),"",Values!$B$27)</f>
        <v/>
      </c>
      <c r="AT66" s="1" t="str">
        <f aca="false">IF(ISBLANK(Values!E65),"",IF(Values!J65,"Backlit", "Non-Backlit"))</f>
        <v/>
      </c>
      <c r="AV66" s="28" t="str">
        <f aca="false">IF(ISBLANK(Values!E65),"",Values!H65)</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IF(ISBLANK(Values!E66),"",IF(Values!J66,Values!H66 &amp;" "&amp;  Values!$B$1 &amp; " " &amp;Values!$B$3,Values!G66 &amp;" "&amp;  Values!$B$2 &amp; " " &amp;Values!$B$3))</f>
        <v/>
      </c>
      <c r="G67" s="32" t="str">
        <f aca="false">IF(ISBLANK(Values!E66),"","TellusRem")</f>
        <v/>
      </c>
      <c r="H67" s="27" t="str">
        <f aca="false">IF(ISBLANK(Values!E66),"",Values!$B$16)</f>
        <v/>
      </c>
      <c r="I67" s="27" t="str">
        <f aca="false">IF(ISBLANK(Values!E66),"","4730574031")</f>
        <v/>
      </c>
      <c r="J67" s="38" t="str">
        <f aca="false">IF(ISBLANK(Values!E66),"",Values!F66 )</f>
        <v/>
      </c>
      <c r="K67" s="28" t="str">
        <f aca="false">IF(ISBLANK(Values!E66),"",IF(Values!J66, Values!$B$4, Values!$B$5))</f>
        <v/>
      </c>
      <c r="L67" s="39" t="str">
        <f aca="false">IF(ISBLANK(Values!E66),"",Values!$B$18)</f>
        <v/>
      </c>
      <c r="M67" s="28" t="str">
        <f aca="false">IF(ISBLANK(Values!E66),"",Values!$M66)</f>
        <v/>
      </c>
      <c r="N67" s="28" t="str">
        <f aca="false">IF(ISBLANK(Values!F66),"",Values!$N66)</f>
        <v/>
      </c>
      <c r="O67" s="1" t="str">
        <f aca="false">IF(ISBLANK(Values!F66),"",Values!$O66)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0" t="str">
        <f aca="false">IF(ISBLANK(Values!E66),"",IF(Values!I66,Values!$B$23,Values!$B$33))</f>
        <v/>
      </c>
      <c r="AJ67" s="41" t="str">
        <f aca="false">IF(ISBLANK(Values!E66),"","👉 "&amp;Values!H66&amp; " "&amp;Values!$B$24 &amp;" "&amp;Values!$B$3)</f>
        <v/>
      </c>
      <c r="AK67" s="1" t="str">
        <f aca="false">IF(ISBLANK(Values!E66),"",Values!$B$25)</f>
        <v/>
      </c>
      <c r="AL67" s="1" t="str">
        <f aca="false">IF(ISBLANK(Values!E66),"",Values!$B$26)</f>
        <v/>
      </c>
      <c r="AM67" s="1" t="str">
        <f aca="false">IF(ISBLANK(Values!E66),"",Values!$B$27)</f>
        <v/>
      </c>
      <c r="AT67" s="1" t="str">
        <f aca="false">IF(ISBLANK(Values!E66),"",IF(Values!J66,"Backlit", "Non-Backlit"))</f>
        <v/>
      </c>
      <c r="AV67" s="28" t="str">
        <f aca="false">IF(ISBLANK(Values!E66),"",Values!H66)</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IF(ISBLANK(Values!E67),"",IF(Values!J67,Values!H67 &amp;" "&amp;  Values!$B$1 &amp; " " &amp;Values!$B$3,Values!G67 &amp;" "&amp;  Values!$B$2 &amp; " " &amp;Values!$B$3))</f>
        <v/>
      </c>
      <c r="G68" s="32" t="str">
        <f aca="false">IF(ISBLANK(Values!E67),"","TellusRem")</f>
        <v/>
      </c>
      <c r="H68" s="27" t="str">
        <f aca="false">IF(ISBLANK(Values!E67),"",Values!$B$16)</f>
        <v/>
      </c>
      <c r="I68" s="27" t="str">
        <f aca="false">IF(ISBLANK(Values!E67),"","4730574031")</f>
        <v/>
      </c>
      <c r="J68" s="38" t="str">
        <f aca="false">IF(ISBLANK(Values!E67),"",Values!F67 )</f>
        <v/>
      </c>
      <c r="K68" s="28" t="str">
        <f aca="false">IF(ISBLANK(Values!E67),"",IF(Values!J67, Values!$B$4, Values!$B$5))</f>
        <v/>
      </c>
      <c r="L68" s="39" t="str">
        <f aca="false">IF(ISBLANK(Values!E67),"",Values!$B$18)</f>
        <v/>
      </c>
      <c r="M68" s="28" t="str">
        <f aca="false">IF(ISBLANK(Values!E67),"",Values!$M67)</f>
        <v/>
      </c>
      <c r="N68" s="28" t="str">
        <f aca="false">IF(ISBLANK(Values!F67),"",Values!$N67)</f>
        <v/>
      </c>
      <c r="O68" s="1" t="str">
        <f aca="false">IF(ISBLANK(Values!F67),"",Values!$O67)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0" t="str">
        <f aca="false">IF(ISBLANK(Values!E67),"",IF(Values!I67,Values!$B$23,Values!$B$33))</f>
        <v/>
      </c>
      <c r="AJ68" s="41" t="str">
        <f aca="false">IF(ISBLANK(Values!E67),"","👉 "&amp;Values!H67&amp; " "&amp;Values!$B$24 &amp;" "&amp;Values!$B$3)</f>
        <v/>
      </c>
      <c r="AK68" s="1" t="str">
        <f aca="false">IF(ISBLANK(Values!E67),"",Values!$B$25)</f>
        <v/>
      </c>
      <c r="AL68" s="1" t="str">
        <f aca="false">IF(ISBLANK(Values!E67),"",Values!$B$26)</f>
        <v/>
      </c>
      <c r="AM68" s="1" t="str">
        <f aca="false">IF(ISBLANK(Values!E67),"",Values!$B$27)</f>
        <v/>
      </c>
      <c r="AT68" s="1" t="str">
        <f aca="false">IF(ISBLANK(Values!E67),"",IF(Values!J67,"Backlit", "Non-Backlit"))</f>
        <v/>
      </c>
      <c r="AV68" s="28" t="str">
        <f aca="false">IF(ISBLANK(Values!E67),"",Values!H67)</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IF(ISBLANK(Values!E68),"",IF(Values!J68,Values!H68 &amp;" "&amp;  Values!$B$1 &amp; " " &amp;Values!$B$3,Values!G68 &amp;" "&amp;  Values!$B$2 &amp; " " &amp;Values!$B$3))</f>
        <v/>
      </c>
      <c r="G69" s="32" t="str">
        <f aca="false">IF(ISBLANK(Values!E68),"","TellusRem")</f>
        <v/>
      </c>
      <c r="H69" s="27" t="str">
        <f aca="false">IF(ISBLANK(Values!E68),"",Values!$B$16)</f>
        <v/>
      </c>
      <c r="I69" s="27" t="str">
        <f aca="false">IF(ISBLANK(Values!E68),"","4730574031")</f>
        <v/>
      </c>
      <c r="J69" s="38" t="str">
        <f aca="false">IF(ISBLANK(Values!E68),"",Values!F68 )</f>
        <v/>
      </c>
      <c r="K69" s="28" t="str">
        <f aca="false">IF(ISBLANK(Values!E68),"",IF(Values!J68, Values!$B$4, Values!$B$5))</f>
        <v/>
      </c>
      <c r="L69" s="39" t="str">
        <f aca="false">IF(ISBLANK(Values!E68),"",Values!$B$18)</f>
        <v/>
      </c>
      <c r="M69" s="28" t="str">
        <f aca="false">IF(ISBLANK(Values!E68),"",Values!$M68)</f>
        <v/>
      </c>
      <c r="N69" s="28" t="str">
        <f aca="false">IF(ISBLANK(Values!F68),"",Values!$N68)</f>
        <v/>
      </c>
      <c r="O69" s="1" t="str">
        <f aca="false">IF(ISBLANK(Values!F68),"",Values!$O68)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0" t="str">
        <f aca="false">IF(ISBLANK(Values!E68),"",IF(Values!I68,Values!$B$23,Values!$B$33))</f>
        <v/>
      </c>
      <c r="AJ69" s="41" t="str">
        <f aca="false">IF(ISBLANK(Values!E68),"","👉 "&amp;Values!H68&amp; " "&amp;Values!$B$24 &amp;" "&amp;Values!$B$3)</f>
        <v/>
      </c>
      <c r="AK69" s="1" t="str">
        <f aca="false">IF(ISBLANK(Values!E68),"",Values!$B$25)</f>
        <v/>
      </c>
      <c r="AL69" s="1" t="str">
        <f aca="false">IF(ISBLANK(Values!E68),"",Values!$B$26)</f>
        <v/>
      </c>
      <c r="AM69" s="1" t="str">
        <f aca="false">IF(ISBLANK(Values!E68),"",Values!$B$27)</f>
        <v/>
      </c>
      <c r="AT69" s="1" t="str">
        <f aca="false">IF(ISBLANK(Values!E68),"",IF(Values!J68,"Backlit", "Non-Backlit"))</f>
        <v/>
      </c>
      <c r="AV69" s="28" t="str">
        <f aca="false">IF(ISBLANK(Values!E68),"",Values!H68)</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IF(ISBLANK(Values!E69),"",IF(Values!J69,Values!H69 &amp;" "&amp;  Values!$B$1 &amp; " " &amp;Values!$B$3,Values!G69 &amp;" "&amp;  Values!$B$2 &amp; " " &amp;Values!$B$3))</f>
        <v/>
      </c>
      <c r="G70" s="32" t="str">
        <f aca="false">IF(ISBLANK(Values!E69),"","TellusRem")</f>
        <v/>
      </c>
      <c r="H70" s="27" t="str">
        <f aca="false">IF(ISBLANK(Values!E69),"",Values!$B$16)</f>
        <v/>
      </c>
      <c r="I70" s="27" t="str">
        <f aca="false">IF(ISBLANK(Values!E69),"","4730574031")</f>
        <v/>
      </c>
      <c r="J70" s="38" t="str">
        <f aca="false">IF(ISBLANK(Values!E69),"",Values!F69 )</f>
        <v/>
      </c>
      <c r="K70" s="28" t="str">
        <f aca="false">IF(ISBLANK(Values!E69),"",IF(Values!J69, Values!$B$4, Values!$B$5))</f>
        <v/>
      </c>
      <c r="L70" s="39" t="str">
        <f aca="false">IF(ISBLANK(Values!E69),"",Values!$B$18)</f>
        <v/>
      </c>
      <c r="M70" s="28" t="str">
        <f aca="false">IF(ISBLANK(Values!E69),"",Values!$M69)</f>
        <v/>
      </c>
      <c r="N70" s="28" t="str">
        <f aca="false">IF(ISBLANK(Values!F69),"",Values!$N69)</f>
        <v/>
      </c>
      <c r="O70" s="1" t="str">
        <f aca="false">IF(ISBLANK(Values!F69),"",Values!$O69)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0" t="str">
        <f aca="false">IF(ISBLANK(Values!E69),"",IF(Values!I69,Values!$B$23,Values!$B$33))</f>
        <v/>
      </c>
      <c r="AJ70" s="41" t="str">
        <f aca="false">IF(ISBLANK(Values!E69),"","👉 "&amp;Values!H69&amp; " "&amp;Values!$B$24 &amp;" "&amp;Values!$B$3)</f>
        <v/>
      </c>
      <c r="AK70" s="1" t="str">
        <f aca="false">IF(ISBLANK(Values!E69),"",Values!$B$25)</f>
        <v/>
      </c>
      <c r="AL70" s="1" t="str">
        <f aca="false">IF(ISBLANK(Values!E69),"",Values!$B$26)</f>
        <v/>
      </c>
      <c r="AM70" s="1" t="str">
        <f aca="false">IF(ISBLANK(Values!E69),"",Values!$B$27)</f>
        <v/>
      </c>
      <c r="AT70" s="1" t="str">
        <f aca="false">IF(ISBLANK(Values!E69),"",IF(Values!J69,"Backlit", "Non-Backlit"))</f>
        <v/>
      </c>
      <c r="AV70" s="28" t="str">
        <f aca="false">IF(ISBLANK(Values!E69),"",Values!H69)</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IF(ISBLANK(Values!E70),"",IF(Values!J70,Values!H70 &amp;" "&amp;  Values!$B$1 &amp; " " &amp;Values!$B$3,Values!G70 &amp;" "&amp;  Values!$B$2 &amp; " " &amp;Values!$B$3))</f>
        <v/>
      </c>
      <c r="G71" s="32" t="str">
        <f aca="false">IF(ISBLANK(Values!E70),"","TellusRem")</f>
        <v/>
      </c>
      <c r="H71" s="27" t="str">
        <f aca="false">IF(ISBLANK(Values!E70),"",Values!$B$16)</f>
        <v/>
      </c>
      <c r="I71" s="27" t="str">
        <f aca="false">IF(ISBLANK(Values!E70),"","4730574031")</f>
        <v/>
      </c>
      <c r="J71" s="38" t="str">
        <f aca="false">IF(ISBLANK(Values!E70),"",Values!F70 )</f>
        <v/>
      </c>
      <c r="K71" s="28" t="str">
        <f aca="false">IF(ISBLANK(Values!E70),"",IF(Values!J70, Values!$B$4, Values!$B$5))</f>
        <v/>
      </c>
      <c r="L71" s="39" t="str">
        <f aca="false">IF(ISBLANK(Values!E70),"",Values!$B$18)</f>
        <v/>
      </c>
      <c r="M71" s="28" t="str">
        <f aca="false">IF(ISBLANK(Values!E70),"",Values!$M70)</f>
        <v/>
      </c>
      <c r="N71" s="28" t="str">
        <f aca="false">IF(ISBLANK(Values!F70),"",Values!$N70)</f>
        <v/>
      </c>
      <c r="O71" s="1" t="str">
        <f aca="false">IF(ISBLANK(Values!F70),"",Values!$O70)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0" t="str">
        <f aca="false">IF(ISBLANK(Values!E70),"",IF(Values!I70,Values!$B$23,Values!$B$33))</f>
        <v/>
      </c>
      <c r="AJ71" s="41" t="str">
        <f aca="false">IF(ISBLANK(Values!E70),"","👉 "&amp;Values!H70&amp; " "&amp;Values!$B$24 &amp;" "&amp;Values!$B$3)</f>
        <v/>
      </c>
      <c r="AK71" s="1" t="str">
        <f aca="false">IF(ISBLANK(Values!E70),"",Values!$B$25)</f>
        <v/>
      </c>
      <c r="AL71" s="1" t="str">
        <f aca="false">IF(ISBLANK(Values!E70),"",Values!$B$26)</f>
        <v/>
      </c>
      <c r="AM71" s="1" t="str">
        <f aca="false">IF(ISBLANK(Values!E70),"",Values!$B$27)</f>
        <v/>
      </c>
      <c r="AT71" s="1" t="str">
        <f aca="false">IF(ISBLANK(Values!E70),"",IF(Values!J70,"Backlit", "Non-Backlit"))</f>
        <v/>
      </c>
      <c r="AV71" s="28" t="str">
        <f aca="false">IF(ISBLANK(Values!E70),"",Values!H70)</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IF(ISBLANK(Values!E71),"",IF(Values!J71,Values!H71 &amp;" "&amp;  Values!$B$1 &amp; " " &amp;Values!$B$3,Values!G71 &amp;" "&amp;  Values!$B$2 &amp; " " &amp;Values!$B$3))</f>
        <v/>
      </c>
      <c r="G72" s="32" t="str">
        <f aca="false">IF(ISBLANK(Values!E71),"","TellusRem")</f>
        <v/>
      </c>
      <c r="H72" s="27" t="str">
        <f aca="false">IF(ISBLANK(Values!E71),"",Values!$B$16)</f>
        <v/>
      </c>
      <c r="I72" s="27" t="str">
        <f aca="false">IF(ISBLANK(Values!E71),"","4730574031")</f>
        <v/>
      </c>
      <c r="J72" s="38" t="str">
        <f aca="false">IF(ISBLANK(Values!E71),"",Values!F71 )</f>
        <v/>
      </c>
      <c r="K72" s="28" t="str">
        <f aca="false">IF(ISBLANK(Values!E71),"",IF(Values!J71, Values!$B$4, Values!$B$5))</f>
        <v/>
      </c>
      <c r="L72" s="39" t="str">
        <f aca="false">IF(ISBLANK(Values!E71),"",Values!$B$18)</f>
        <v/>
      </c>
      <c r="M72" s="28" t="str">
        <f aca="false">IF(ISBLANK(Values!E71),"",Values!$M71)</f>
        <v/>
      </c>
      <c r="N72" s="28" t="str">
        <f aca="false">IF(ISBLANK(Values!F71),"",Values!$N71)</f>
        <v/>
      </c>
      <c r="O72" s="1" t="str">
        <f aca="false">IF(ISBLANK(Values!F71),"",Values!$O71)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0" t="str">
        <f aca="false">IF(ISBLANK(Values!E71),"",IF(Values!I71,Values!$B$23,Values!$B$33))</f>
        <v/>
      </c>
      <c r="AJ72" s="41" t="str">
        <f aca="false">IF(ISBLANK(Values!E71),"","👉 "&amp;Values!H71&amp; " "&amp;Values!$B$24 &amp;" "&amp;Values!$B$3)</f>
        <v/>
      </c>
      <c r="AK72" s="1" t="str">
        <f aca="false">IF(ISBLANK(Values!E71),"",Values!$B$25)</f>
        <v/>
      </c>
      <c r="AL72" s="1" t="str">
        <f aca="false">IF(ISBLANK(Values!E71),"",Values!$B$26)</f>
        <v/>
      </c>
      <c r="AM72" s="1" t="str">
        <f aca="false">IF(ISBLANK(Values!E71),"",Values!$B$27)</f>
        <v/>
      </c>
      <c r="AT72" s="1" t="str">
        <f aca="false">IF(ISBLANK(Values!E71),"",IF(Values!J71,"Backlit", "Non-Backlit"))</f>
        <v/>
      </c>
      <c r="AV72" s="28" t="str">
        <f aca="false">IF(ISBLANK(Values!E71),"",Values!H71)</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IF(ISBLANK(Values!E72),"",IF(Values!J72,Values!H72 &amp;" "&amp;  Values!$B$1 &amp; " " &amp;Values!$B$3,Values!G72 &amp;" "&amp;  Values!$B$2 &amp; " " &amp;Values!$B$3))</f>
        <v/>
      </c>
      <c r="G73" s="32" t="str">
        <f aca="false">IF(ISBLANK(Values!E72),"","TellusRem")</f>
        <v/>
      </c>
      <c r="H73" s="27" t="str">
        <f aca="false">IF(ISBLANK(Values!E72),"",Values!$B$16)</f>
        <v/>
      </c>
      <c r="I73" s="27" t="str">
        <f aca="false">IF(ISBLANK(Values!E72),"","4730574031")</f>
        <v/>
      </c>
      <c r="J73" s="38" t="str">
        <f aca="false">IF(ISBLANK(Values!E72),"",Values!F72 )</f>
        <v/>
      </c>
      <c r="K73" s="28" t="str">
        <f aca="false">IF(ISBLANK(Values!E72),"",IF(Values!J72, Values!$B$4, Values!$B$5))</f>
        <v/>
      </c>
      <c r="L73" s="39" t="str">
        <f aca="false">IF(ISBLANK(Values!E72),"",Values!$B$18)</f>
        <v/>
      </c>
      <c r="M73" s="28" t="str">
        <f aca="false">IF(ISBLANK(Values!E72),"",Values!$M72)</f>
        <v/>
      </c>
      <c r="N73" s="28" t="str">
        <f aca="false">IF(ISBLANK(Values!F72),"",Values!$N72)</f>
        <v/>
      </c>
      <c r="O73" s="1" t="str">
        <f aca="false">IF(ISBLANK(Values!F72),"",Values!$O72)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0" t="str">
        <f aca="false">IF(ISBLANK(Values!E72),"",IF(Values!I72,Values!$B$23,Values!$B$33))</f>
        <v/>
      </c>
      <c r="AJ73" s="41" t="str">
        <f aca="false">IF(ISBLANK(Values!E72),"","👉 "&amp;Values!H72&amp; " "&amp;Values!$B$24 &amp;" "&amp;Values!$B$3)</f>
        <v/>
      </c>
      <c r="AK73" s="1" t="str">
        <f aca="false">IF(ISBLANK(Values!E72),"",Values!$B$25)</f>
        <v/>
      </c>
      <c r="AL73" s="1" t="str">
        <f aca="false">IF(ISBLANK(Values!E72),"",Values!$B$26)</f>
        <v/>
      </c>
      <c r="AM73" s="1" t="str">
        <f aca="false">IF(ISBLANK(Values!E72),"",Values!$B$27)</f>
        <v/>
      </c>
      <c r="AT73" s="1" t="str">
        <f aca="false">IF(ISBLANK(Values!E72),"",IF(Values!J72,"Backlit", "Non-Backlit"))</f>
        <v/>
      </c>
      <c r="AV73" s="28" t="str">
        <f aca="false">IF(ISBLANK(Values!E72),"",Values!H72)</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IF(ISBLANK(Values!E73),"",IF(Values!J73,Values!H73 &amp;" "&amp;  Values!$B$1 &amp; " " &amp;Values!$B$3,Values!G73 &amp;" "&amp;  Values!$B$2 &amp; " " &amp;Values!$B$3))</f>
        <v/>
      </c>
      <c r="G74" s="32" t="str">
        <f aca="false">IF(ISBLANK(Values!E73),"","TellusRem")</f>
        <v/>
      </c>
      <c r="H74" s="27" t="str">
        <f aca="false">IF(ISBLANK(Values!E73),"",Values!$B$16)</f>
        <v/>
      </c>
      <c r="I74" s="27" t="str">
        <f aca="false">IF(ISBLANK(Values!E73),"","4730574031")</f>
        <v/>
      </c>
      <c r="J74" s="38" t="str">
        <f aca="false">IF(ISBLANK(Values!E73),"",Values!F73 )</f>
        <v/>
      </c>
      <c r="K74" s="28" t="str">
        <f aca="false">IF(ISBLANK(Values!E73),"",IF(Values!J73, Values!$B$4, Values!$B$5))</f>
        <v/>
      </c>
      <c r="L74" s="39" t="str">
        <f aca="false">IF(ISBLANK(Values!E73),"",Values!$B$18)</f>
        <v/>
      </c>
      <c r="M74" s="28" t="str">
        <f aca="false">IF(ISBLANK(Values!E73),"",Values!$M73)</f>
        <v/>
      </c>
      <c r="N74" s="28" t="str">
        <f aca="false">IF(ISBLANK(Values!F73),"",Values!$N73)</f>
        <v/>
      </c>
      <c r="O74" s="1" t="str">
        <f aca="false">IF(ISBLANK(Values!F73),"",Values!$O73)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0" t="str">
        <f aca="false">IF(ISBLANK(Values!E73),"",IF(Values!I73,Values!$B$23,Values!$B$33))</f>
        <v/>
      </c>
      <c r="AJ74" s="41" t="str">
        <f aca="false">IF(ISBLANK(Values!E73),"","👉 "&amp;Values!H73&amp; " "&amp;Values!$B$24 &amp;" "&amp;Values!$B$3)</f>
        <v/>
      </c>
      <c r="AK74" s="1" t="str">
        <f aca="false">IF(ISBLANK(Values!E73),"",Values!$B$25)</f>
        <v/>
      </c>
      <c r="AL74" s="1" t="str">
        <f aca="false">IF(ISBLANK(Values!E73),"",Values!$B$26)</f>
        <v/>
      </c>
      <c r="AM74" s="1" t="str">
        <f aca="false">IF(ISBLANK(Values!E73),"",Values!$B$27)</f>
        <v/>
      </c>
      <c r="AT74" s="1" t="str">
        <f aca="false">IF(ISBLANK(Values!E73),"",IF(Values!J73,"Backlit", "Non-Backlit"))</f>
        <v/>
      </c>
      <c r="AV74" s="28" t="str">
        <f aca="false">IF(ISBLANK(Values!E73),"",Values!H73)</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IF(ISBLANK(Values!E74),"",IF(Values!J74,Values!H74 &amp;" "&amp;  Values!$B$1 &amp; " " &amp;Values!$B$3,Values!G74 &amp;" "&amp;  Values!$B$2 &amp; " " &amp;Values!$B$3))</f>
        <v/>
      </c>
      <c r="G75" s="32" t="str">
        <f aca="false">IF(ISBLANK(Values!E74),"","TellusRem")</f>
        <v/>
      </c>
      <c r="H75" s="27" t="str">
        <f aca="false">IF(ISBLANK(Values!E74),"",Values!$B$16)</f>
        <v/>
      </c>
      <c r="I75" s="27" t="str">
        <f aca="false">IF(ISBLANK(Values!E74),"","4730574031")</f>
        <v/>
      </c>
      <c r="J75" s="38" t="str">
        <f aca="false">IF(ISBLANK(Values!E74),"",Values!F74 )</f>
        <v/>
      </c>
      <c r="K75" s="28" t="str">
        <f aca="false">IF(ISBLANK(Values!E74),"",IF(Values!J74, Values!$B$4, Values!$B$5))</f>
        <v/>
      </c>
      <c r="L75" s="39" t="str">
        <f aca="false">IF(ISBLANK(Values!E74),"",Values!$B$18)</f>
        <v/>
      </c>
      <c r="M75" s="28" t="str">
        <f aca="false">IF(ISBLANK(Values!E74),"",Values!$M74)</f>
        <v/>
      </c>
      <c r="N75" s="28" t="str">
        <f aca="false">IF(ISBLANK(Values!F74),"",Values!$N74)</f>
        <v/>
      </c>
      <c r="O75" s="1" t="str">
        <f aca="false">IF(ISBLANK(Values!F74),"",Values!$O74)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0" t="str">
        <f aca="false">IF(ISBLANK(Values!E74),"",IF(Values!I74,Values!$B$23,Values!$B$33))</f>
        <v/>
      </c>
      <c r="AJ75" s="41" t="str">
        <f aca="false">IF(ISBLANK(Values!E74),"","👉 "&amp;Values!H74&amp; " "&amp;Values!$B$24 &amp;" "&amp;Values!$B$3)</f>
        <v/>
      </c>
      <c r="AK75" s="1" t="str">
        <f aca="false">IF(ISBLANK(Values!E74),"",Values!$B$25)</f>
        <v/>
      </c>
      <c r="AL75" s="1" t="str">
        <f aca="false">IF(ISBLANK(Values!E74),"",Values!$B$26)</f>
        <v/>
      </c>
      <c r="AM75" s="1" t="str">
        <f aca="false">IF(ISBLANK(Values!E74),"",Values!$B$27)</f>
        <v/>
      </c>
      <c r="AT75" s="1" t="str">
        <f aca="false">IF(ISBLANK(Values!E74),"",IF(Values!J74,"Backlit", "Non-Backlit"))</f>
        <v/>
      </c>
      <c r="AV75" s="28" t="str">
        <f aca="false">IF(ISBLANK(Values!E74),"",Values!H74)</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IF(ISBLANK(Values!E75),"",IF(Values!J75,Values!H75 &amp;" "&amp;  Values!$B$1 &amp; " " &amp;Values!$B$3,Values!G75 &amp;" "&amp;  Values!$B$2 &amp; " " &amp;Values!$B$3))</f>
        <v/>
      </c>
      <c r="G76" s="32" t="str">
        <f aca="false">IF(ISBLANK(Values!E75),"","TellusRem")</f>
        <v/>
      </c>
      <c r="H76" s="27" t="str">
        <f aca="false">IF(ISBLANK(Values!E75),"",Values!$B$16)</f>
        <v/>
      </c>
      <c r="I76" s="27" t="str">
        <f aca="false">IF(ISBLANK(Values!E75),"","4730574031")</f>
        <v/>
      </c>
      <c r="J76" s="38" t="str">
        <f aca="false">IF(ISBLANK(Values!E75),"",Values!F75 )</f>
        <v/>
      </c>
      <c r="K76" s="28" t="str">
        <f aca="false">IF(ISBLANK(Values!E75),"",IF(Values!J75, Values!$B$4, Values!$B$5))</f>
        <v/>
      </c>
      <c r="L76" s="39" t="str">
        <f aca="false">IF(ISBLANK(Values!E75),"",Values!$B$18)</f>
        <v/>
      </c>
      <c r="M76" s="28" t="str">
        <f aca="false">IF(ISBLANK(Values!E75),"",Values!$M75)</f>
        <v/>
      </c>
      <c r="N76" s="28" t="str">
        <f aca="false">IF(ISBLANK(Values!F75),"",Values!$N75)</f>
        <v/>
      </c>
      <c r="O76" s="1" t="str">
        <f aca="false">IF(ISBLANK(Values!F75),"",Values!$O75)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0" t="str">
        <f aca="false">IF(ISBLANK(Values!E75),"",IF(Values!I75,Values!$B$23,Values!$B$33))</f>
        <v/>
      </c>
      <c r="AJ76" s="41" t="str">
        <f aca="false">IF(ISBLANK(Values!E75),"","👉 "&amp;Values!H75&amp; " "&amp;Values!$B$24 &amp;" "&amp;Values!$B$3)</f>
        <v/>
      </c>
      <c r="AK76" s="1" t="str">
        <f aca="false">IF(ISBLANK(Values!E75),"",Values!$B$25)</f>
        <v/>
      </c>
      <c r="AL76" s="1" t="str">
        <f aca="false">IF(ISBLANK(Values!E75),"",Values!$B$26)</f>
        <v/>
      </c>
      <c r="AM76" s="1" t="str">
        <f aca="false">IF(ISBLANK(Values!E75),"",Values!$B$27)</f>
        <v/>
      </c>
      <c r="AT76" s="1" t="str">
        <f aca="false">IF(ISBLANK(Values!E75),"",IF(Values!J75,"Backlit", "Non-Backlit"))</f>
        <v/>
      </c>
      <c r="AV76" s="28" t="str">
        <f aca="false">IF(ISBLANK(Values!E75),"",Values!H75)</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IF(ISBLANK(Values!E76),"",IF(Values!J76,Values!H76 &amp;" "&amp;  Values!$B$1 &amp; " " &amp;Values!$B$3,Values!G76 &amp;" "&amp;  Values!$B$2 &amp; " " &amp;Values!$B$3))</f>
        <v/>
      </c>
      <c r="G77" s="32" t="str">
        <f aca="false">IF(ISBLANK(Values!E76),"","TellusRem")</f>
        <v/>
      </c>
      <c r="H77" s="27" t="str">
        <f aca="false">IF(ISBLANK(Values!E76),"",Values!$B$16)</f>
        <v/>
      </c>
      <c r="I77" s="27" t="str">
        <f aca="false">IF(ISBLANK(Values!E76),"","4730574031")</f>
        <v/>
      </c>
      <c r="J77" s="38" t="str">
        <f aca="false">IF(ISBLANK(Values!E76),"",Values!F76 )</f>
        <v/>
      </c>
      <c r="K77" s="28" t="str">
        <f aca="false">IF(ISBLANK(Values!E76),"",IF(Values!J76, Values!$B$4, Values!$B$5))</f>
        <v/>
      </c>
      <c r="L77" s="39" t="str">
        <f aca="false">IF(ISBLANK(Values!E76),"",Values!$B$18)</f>
        <v/>
      </c>
      <c r="M77" s="28" t="str">
        <f aca="false">IF(ISBLANK(Values!E76),"",Values!$M76)</f>
        <v/>
      </c>
      <c r="N77" s="28" t="str">
        <f aca="false">IF(ISBLANK(Values!F76),"",Values!$N76)</f>
        <v/>
      </c>
      <c r="O77" s="1" t="str">
        <f aca="false">IF(ISBLANK(Values!F76),"",Values!$O76)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0" t="str">
        <f aca="false">IF(ISBLANK(Values!E76),"",IF(Values!I76,Values!$B$23,Values!$B$33))</f>
        <v/>
      </c>
      <c r="AJ77" s="41" t="str">
        <f aca="false">IF(ISBLANK(Values!E76),"","👉 "&amp;Values!H76&amp; " "&amp;Values!$B$24 &amp;" "&amp;Values!$B$3)</f>
        <v/>
      </c>
      <c r="AK77" s="1" t="str">
        <f aca="false">IF(ISBLANK(Values!E76),"",Values!$B$25)</f>
        <v/>
      </c>
      <c r="AL77" s="1" t="str">
        <f aca="false">IF(ISBLANK(Values!E76),"",Values!$B$26)</f>
        <v/>
      </c>
      <c r="AM77" s="1" t="str">
        <f aca="false">IF(ISBLANK(Values!E76),"",Values!$B$27)</f>
        <v/>
      </c>
      <c r="AT77" s="1" t="str">
        <f aca="false">IF(ISBLANK(Values!E76),"",IF(Values!J76,"Backlit", "Non-Backlit"))</f>
        <v/>
      </c>
      <c r="AV77" s="28" t="str">
        <f aca="false">IF(ISBLANK(Values!E76),"",Values!H76)</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IF(ISBLANK(Values!E77),"",IF(Values!J77,Values!H77 &amp;" "&amp;  Values!$B$1 &amp; " " &amp;Values!$B$3,Values!G77 &amp;" "&amp;  Values!$B$2 &amp; " " &amp;Values!$B$3))</f>
        <v/>
      </c>
      <c r="G78" s="32" t="str">
        <f aca="false">IF(ISBLANK(Values!E77),"","TellusRem")</f>
        <v/>
      </c>
      <c r="H78" s="27" t="str">
        <f aca="false">IF(ISBLANK(Values!E77),"",Values!$B$16)</f>
        <v/>
      </c>
      <c r="I78" s="27" t="str">
        <f aca="false">IF(ISBLANK(Values!E77),"","4730574031")</f>
        <v/>
      </c>
      <c r="J78" s="38" t="str">
        <f aca="false">IF(ISBLANK(Values!E77),"",Values!F77 )</f>
        <v/>
      </c>
      <c r="K78" s="28" t="str">
        <f aca="false">IF(ISBLANK(Values!E77),"",IF(Values!J77, Values!$B$4, Values!$B$5))</f>
        <v/>
      </c>
      <c r="L78" s="39" t="str">
        <f aca="false">IF(ISBLANK(Values!E77),"",Values!$B$18)</f>
        <v/>
      </c>
      <c r="M78" s="28" t="str">
        <f aca="false">IF(ISBLANK(Values!E77),"",Values!$M77)</f>
        <v/>
      </c>
      <c r="N78" s="28" t="str">
        <f aca="false">IF(ISBLANK(Values!F77),"",Values!$N77)</f>
        <v/>
      </c>
      <c r="O78" s="1" t="str">
        <f aca="false">IF(ISBLANK(Values!F77),"",Values!$O77)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0" t="str">
        <f aca="false">IF(ISBLANK(Values!E77),"",IF(Values!I77,Values!$B$23,Values!$B$33))</f>
        <v/>
      </c>
      <c r="AJ78" s="41" t="str">
        <f aca="false">IF(ISBLANK(Values!E77),"","👉 "&amp;Values!H77&amp; " "&amp;Values!$B$24 &amp;" "&amp;Values!$B$3)</f>
        <v/>
      </c>
      <c r="AK78" s="1" t="str">
        <f aca="false">IF(ISBLANK(Values!E77),"",Values!$B$25)</f>
        <v/>
      </c>
      <c r="AL78" s="1" t="str">
        <f aca="false">IF(ISBLANK(Values!E77),"",Values!$B$26)</f>
        <v/>
      </c>
      <c r="AM78" s="1" t="str">
        <f aca="false">IF(ISBLANK(Values!E77),"",Values!$B$27)</f>
        <v/>
      </c>
      <c r="AT78" s="1" t="str">
        <f aca="false">IF(ISBLANK(Values!E77),"",IF(Values!J77,"Backlit", "Non-Backlit"))</f>
        <v/>
      </c>
      <c r="AV78" s="28" t="str">
        <f aca="false">IF(ISBLANK(Values!E77),"",Values!H77)</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IF(ISBLANK(Values!E78),"",IF(Values!J78,Values!H78 &amp;" "&amp;  Values!$B$1 &amp; " " &amp;Values!$B$3,Values!G78 &amp;" "&amp;  Values!$B$2 &amp; " " &amp;Values!$B$3))</f>
        <v/>
      </c>
      <c r="G79" s="32" t="str">
        <f aca="false">IF(ISBLANK(Values!E78),"","TellusRem")</f>
        <v/>
      </c>
      <c r="H79" s="27" t="str">
        <f aca="false">IF(ISBLANK(Values!E78),"",Values!$B$16)</f>
        <v/>
      </c>
      <c r="I79" s="27" t="str">
        <f aca="false">IF(ISBLANK(Values!E78),"","4730574031")</f>
        <v/>
      </c>
      <c r="J79" s="38" t="str">
        <f aca="false">IF(ISBLANK(Values!E78),"",Values!F78 )</f>
        <v/>
      </c>
      <c r="K79" s="28" t="str">
        <f aca="false">IF(ISBLANK(Values!E78),"",IF(Values!J78, Values!$B$4, Values!$B$5))</f>
        <v/>
      </c>
      <c r="L79" s="39" t="str">
        <f aca="false">IF(ISBLANK(Values!E78),"",Values!$B$18)</f>
        <v/>
      </c>
      <c r="M79" s="28" t="str">
        <f aca="false">IF(ISBLANK(Values!E78),"",Values!$M78)</f>
        <v/>
      </c>
      <c r="N79" s="28" t="str">
        <f aca="false">IF(ISBLANK(Values!F78),"",Values!$N78)</f>
        <v/>
      </c>
      <c r="O79" s="1" t="str">
        <f aca="false">IF(ISBLANK(Values!F78),"",Values!$O78)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0" t="str">
        <f aca="false">IF(ISBLANK(Values!E78),"",IF(Values!I78,Values!$B$23,Values!$B$33))</f>
        <v/>
      </c>
      <c r="AJ79" s="41" t="str">
        <f aca="false">IF(ISBLANK(Values!E78),"","👉 "&amp;Values!H78&amp; " "&amp;Values!$B$24 &amp;" "&amp;Values!$B$3)</f>
        <v/>
      </c>
      <c r="AK79" s="1" t="str">
        <f aca="false">IF(ISBLANK(Values!E78),"",Values!$B$25)</f>
        <v/>
      </c>
      <c r="AL79" s="1" t="str">
        <f aca="false">IF(ISBLANK(Values!E78),"",Values!$B$26)</f>
        <v/>
      </c>
      <c r="AM79" s="1" t="str">
        <f aca="false">IF(ISBLANK(Values!E78),"",Values!$B$27)</f>
        <v/>
      </c>
      <c r="AT79" s="1" t="str">
        <f aca="false">IF(ISBLANK(Values!E78),"",IF(Values!J78,"Backlit", "Non-Backlit"))</f>
        <v/>
      </c>
      <c r="AV79" s="28" t="str">
        <f aca="false">IF(ISBLANK(Values!E78),"",Values!H78)</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IF(ISBLANK(Values!E79),"",IF(Values!J79,Values!H79 &amp;" "&amp;  Values!$B$1 &amp; " " &amp;Values!$B$3,Values!G79 &amp;" "&amp;  Values!$B$2 &amp; " " &amp;Values!$B$3))</f>
        <v/>
      </c>
      <c r="G80" s="32" t="str">
        <f aca="false">IF(ISBLANK(Values!E79),"","TellusRem")</f>
        <v/>
      </c>
      <c r="H80" s="27" t="str">
        <f aca="false">IF(ISBLANK(Values!E79),"",Values!$B$16)</f>
        <v/>
      </c>
      <c r="I80" s="27" t="str">
        <f aca="false">IF(ISBLANK(Values!E79),"","4730574031")</f>
        <v/>
      </c>
      <c r="J80" s="38" t="str">
        <f aca="false">IF(ISBLANK(Values!E79),"",Values!F79 )</f>
        <v/>
      </c>
      <c r="K80" s="28" t="str">
        <f aca="false">IF(ISBLANK(Values!E79),"",IF(Values!J79, Values!$B$4, Values!$B$5))</f>
        <v/>
      </c>
      <c r="L80" s="39" t="str">
        <f aca="false">IF(ISBLANK(Values!E79),"",Values!$B$18)</f>
        <v/>
      </c>
      <c r="M80" s="28" t="str">
        <f aca="false">IF(ISBLANK(Values!E79),"",Values!$M79)</f>
        <v/>
      </c>
      <c r="N80" s="28" t="str">
        <f aca="false">IF(ISBLANK(Values!F79),"",Values!$N79)</f>
        <v/>
      </c>
      <c r="O80" s="1" t="str">
        <f aca="false">IF(ISBLANK(Values!F79),"",Values!$O79)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0" t="str">
        <f aca="false">IF(ISBLANK(Values!E79),"",IF(Values!I79,Values!$B$23,Values!$B$33))</f>
        <v/>
      </c>
      <c r="AJ80" s="41" t="str">
        <f aca="false">IF(ISBLANK(Values!E79),"","👉 "&amp;Values!H79&amp; " "&amp;Values!$B$24 &amp;" "&amp;Values!$B$3)</f>
        <v/>
      </c>
      <c r="AK80" s="1" t="str">
        <f aca="false">IF(ISBLANK(Values!E79),"",Values!$B$25)</f>
        <v/>
      </c>
      <c r="AL80" s="1" t="str">
        <f aca="false">IF(ISBLANK(Values!E79),"",Values!$B$26)</f>
        <v/>
      </c>
      <c r="AM80" s="1" t="str">
        <f aca="false">IF(ISBLANK(Values!E79),"",Values!$B$27)</f>
        <v/>
      </c>
      <c r="AT80" s="1" t="str">
        <f aca="false">IF(ISBLANK(Values!E79),"",IF(Values!J79,"Backlit", "Non-Backlit"))</f>
        <v/>
      </c>
      <c r="AV80" s="28" t="str">
        <f aca="false">IF(ISBLANK(Values!E79),"",Values!H79)</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IF(ISBLANK(Values!E80),"",IF(Values!J80,Values!H80 &amp;" "&amp;  Values!$B$1 &amp; " " &amp;Values!$B$3,Values!G80 &amp;" "&amp;  Values!$B$2 &amp; " " &amp;Values!$B$3))</f>
        <v/>
      </c>
      <c r="G81" s="32" t="str">
        <f aca="false">IF(ISBLANK(Values!E80),"","TellusRem")</f>
        <v/>
      </c>
      <c r="H81" s="27" t="str">
        <f aca="false">IF(ISBLANK(Values!E80),"",Values!$B$16)</f>
        <v/>
      </c>
      <c r="I81" s="27" t="str">
        <f aca="false">IF(ISBLANK(Values!E80),"","4730574031")</f>
        <v/>
      </c>
      <c r="J81" s="38" t="str">
        <f aca="false">IF(ISBLANK(Values!E80),"",Values!F80 )</f>
        <v/>
      </c>
      <c r="K81" s="28" t="str">
        <f aca="false">IF(ISBLANK(Values!E80),"",IF(Values!J80, Values!$B$4, Values!$B$5))</f>
        <v/>
      </c>
      <c r="L81" s="39" t="str">
        <f aca="false">IF(ISBLANK(Values!E80),"",Values!$B$18)</f>
        <v/>
      </c>
      <c r="M81" s="28" t="str">
        <f aca="false">IF(ISBLANK(Values!E80),"",Values!$M80)</f>
        <v/>
      </c>
      <c r="N81" s="28" t="str">
        <f aca="false">IF(ISBLANK(Values!F80),"",Values!$N80)</f>
        <v/>
      </c>
      <c r="O81" s="1" t="str">
        <f aca="false">IF(ISBLANK(Values!F80),"",Values!$O80)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0" t="str">
        <f aca="false">IF(ISBLANK(Values!E80),"",IF(Values!I80,Values!$B$23,Values!$B$33))</f>
        <v/>
      </c>
      <c r="AJ81" s="41" t="str">
        <f aca="false">IF(ISBLANK(Values!E80),"","👉 "&amp;Values!H80&amp; " "&amp;Values!$B$24 &amp;" "&amp;Values!$B$3)</f>
        <v/>
      </c>
      <c r="AK81" s="1" t="str">
        <f aca="false">IF(ISBLANK(Values!E80),"",Values!$B$25)</f>
        <v/>
      </c>
      <c r="AL81" s="1" t="str">
        <f aca="false">IF(ISBLANK(Values!E80),"",Values!$B$26)</f>
        <v/>
      </c>
      <c r="AM81" s="1" t="str">
        <f aca="false">IF(ISBLANK(Values!E80),"",Values!$B$27)</f>
        <v/>
      </c>
      <c r="AT81" s="1" t="str">
        <f aca="false">IF(ISBLANK(Values!E80),"",IF(Values!J80,"Backlit", "Non-Backlit"))</f>
        <v/>
      </c>
      <c r="AV81" s="28" t="str">
        <f aca="false">IF(ISBLANK(Values!E80),"",Values!H80)</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IF(ISBLANK(Values!E81),"",IF(Values!J81,Values!H81 &amp;" "&amp;  Values!$B$1 &amp; " " &amp;Values!$B$3,Values!G81 &amp;" "&amp;  Values!$B$2 &amp; " " &amp;Values!$B$3))</f>
        <v/>
      </c>
      <c r="G82" s="32" t="str">
        <f aca="false">IF(ISBLANK(Values!E81),"","TellusRem")</f>
        <v/>
      </c>
      <c r="H82" s="27" t="str">
        <f aca="false">IF(ISBLANK(Values!E81),"",Values!$B$16)</f>
        <v/>
      </c>
      <c r="I82" s="27" t="str">
        <f aca="false">IF(ISBLANK(Values!E81),"","4730574031")</f>
        <v/>
      </c>
      <c r="J82" s="38" t="str">
        <f aca="false">IF(ISBLANK(Values!E81),"",Values!F81 )</f>
        <v/>
      </c>
      <c r="K82" s="28" t="str">
        <f aca="false">IF(ISBLANK(Values!E81),"",IF(Values!J81, Values!$B$4, Values!$B$5))</f>
        <v/>
      </c>
      <c r="L82" s="39" t="str">
        <f aca="false">IF(ISBLANK(Values!E81),"",Values!$B$18)</f>
        <v/>
      </c>
      <c r="M82" s="28" t="str">
        <f aca="false">IF(ISBLANK(Values!E81),"",Values!$M81)</f>
        <v/>
      </c>
      <c r="N82" s="28" t="str">
        <f aca="false">IF(ISBLANK(Values!F81),"",Values!$N81)</f>
        <v/>
      </c>
      <c r="O82" s="1" t="str">
        <f aca="false">IF(ISBLANK(Values!F81),"",Values!$O81)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0" t="str">
        <f aca="false">IF(ISBLANK(Values!E81),"",IF(Values!I81,Values!$B$23,Values!$B$33))</f>
        <v/>
      </c>
      <c r="AJ82" s="41" t="str">
        <f aca="false">IF(ISBLANK(Values!E81),"","👉 "&amp;Values!H81&amp; " "&amp;Values!$B$24 &amp;" "&amp;Values!$B$3)</f>
        <v/>
      </c>
      <c r="AK82" s="1" t="str">
        <f aca="false">IF(ISBLANK(Values!E81),"",Values!$B$25)</f>
        <v/>
      </c>
      <c r="AL82" s="1" t="str">
        <f aca="false">IF(ISBLANK(Values!E81),"",Values!$B$26)</f>
        <v/>
      </c>
      <c r="AM82" s="1" t="str">
        <f aca="false">IF(ISBLANK(Values!E81),"",Values!$B$27)</f>
        <v/>
      </c>
      <c r="AT82" s="1" t="str">
        <f aca="false">IF(ISBLANK(Values!E81),"",IF(Values!J81,"Backlit", "Non-Backlit"))</f>
        <v/>
      </c>
      <c r="AV82" s="28" t="str">
        <f aca="false">IF(ISBLANK(Values!E81),"",Values!H81)</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IF(ISBLANK(Values!E82),"",IF(Values!J82,Values!H82 &amp;" "&amp;  Values!$B$1 &amp; " " &amp;Values!$B$3,Values!G82 &amp;" "&amp;  Values!$B$2 &amp; " " &amp;Values!$B$3))</f>
        <v/>
      </c>
      <c r="G83" s="32" t="str">
        <f aca="false">IF(ISBLANK(Values!E82),"","TellusRem")</f>
        <v/>
      </c>
      <c r="H83" s="27" t="str">
        <f aca="false">IF(ISBLANK(Values!E82),"",Values!$B$16)</f>
        <v/>
      </c>
      <c r="I83" s="27" t="str">
        <f aca="false">IF(ISBLANK(Values!E82),"","4730574031")</f>
        <v/>
      </c>
      <c r="J83" s="38" t="str">
        <f aca="false">IF(ISBLANK(Values!E82),"",Values!F82 )</f>
        <v/>
      </c>
      <c r="K83" s="28" t="str">
        <f aca="false">IF(ISBLANK(Values!E82),"",IF(Values!J82, Values!$B$4, Values!$B$5))</f>
        <v/>
      </c>
      <c r="L83" s="39" t="str">
        <f aca="false">IF(ISBLANK(Values!E82),"",Values!$B$18)</f>
        <v/>
      </c>
      <c r="M83" s="28" t="str">
        <f aca="false">IF(ISBLANK(Values!E82),"",Values!$M82)</f>
        <v/>
      </c>
      <c r="N83" s="28" t="str">
        <f aca="false">IF(ISBLANK(Values!F82),"",Values!$N82)</f>
        <v/>
      </c>
      <c r="O83" s="1" t="str">
        <f aca="false">IF(ISBLANK(Values!F82),"",Values!$O82)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0" t="str">
        <f aca="false">IF(ISBLANK(Values!E82),"",IF(Values!I82,Values!$B$23,Values!$B$33))</f>
        <v/>
      </c>
      <c r="AJ83" s="41" t="str">
        <f aca="false">IF(ISBLANK(Values!E82),"","👉 "&amp;Values!H82&amp; " "&amp;Values!$B$24 &amp;" "&amp;Values!$B$3)</f>
        <v/>
      </c>
      <c r="AK83" s="1" t="str">
        <f aca="false">IF(ISBLANK(Values!E82),"",Values!$B$25)</f>
        <v/>
      </c>
      <c r="AL83" s="1" t="str">
        <f aca="false">IF(ISBLANK(Values!E82),"",Values!$B$26)</f>
        <v/>
      </c>
      <c r="AM83" s="1" t="str">
        <f aca="false">IF(ISBLANK(Values!E82),"",Values!$B$27)</f>
        <v/>
      </c>
      <c r="AT83" s="1" t="str">
        <f aca="false">IF(ISBLANK(Values!E82),"",IF(Values!J82,"Backlit", "Non-Backlit"))</f>
        <v/>
      </c>
      <c r="AV83" s="28" t="str">
        <f aca="false">IF(ISBLANK(Values!E82),"",Values!H82)</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IF(ISBLANK(Values!E83),"",IF(Values!J83,Values!H83 &amp;" "&amp;  Values!$B$1 &amp; " " &amp;Values!$B$3,Values!G83 &amp;" "&amp;  Values!$B$2 &amp; " " &amp;Values!$B$3))</f>
        <v/>
      </c>
      <c r="G84" s="32" t="str">
        <f aca="false">IF(ISBLANK(Values!E83),"","TellusRem")</f>
        <v/>
      </c>
      <c r="H84" s="27" t="str">
        <f aca="false">IF(ISBLANK(Values!E83),"",Values!$B$16)</f>
        <v/>
      </c>
      <c r="I84" s="27" t="str">
        <f aca="false">IF(ISBLANK(Values!E83),"","4730574031")</f>
        <v/>
      </c>
      <c r="J84" s="38" t="str">
        <f aca="false">IF(ISBLANK(Values!E83),"",Values!F83 )</f>
        <v/>
      </c>
      <c r="K84" s="28" t="str">
        <f aca="false">IF(ISBLANK(Values!E83),"",IF(Values!J83, Values!$B$4, Values!$B$5))</f>
        <v/>
      </c>
      <c r="L84" s="39" t="str">
        <f aca="false">IF(ISBLANK(Values!E83),"",Values!$B$18)</f>
        <v/>
      </c>
      <c r="M84" s="28" t="str">
        <f aca="false">IF(ISBLANK(Values!E83),"",Values!$M83)</f>
        <v/>
      </c>
      <c r="N84" s="28" t="str">
        <f aca="false">IF(ISBLANK(Values!F83),"",Values!$N83)</f>
        <v/>
      </c>
      <c r="O84" s="1" t="str">
        <f aca="false">IF(ISBLANK(Values!F83),"",Values!$O83)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0" t="str">
        <f aca="false">IF(ISBLANK(Values!E83),"",IF(Values!I83,Values!$B$23,Values!$B$33))</f>
        <v/>
      </c>
      <c r="AJ84" s="41" t="str">
        <f aca="false">IF(ISBLANK(Values!E83),"","👉 "&amp;Values!H83&amp; " "&amp;Values!$B$24 &amp;" "&amp;Values!$B$3)</f>
        <v/>
      </c>
      <c r="AK84" s="1" t="str">
        <f aca="false">IF(ISBLANK(Values!E83),"",Values!$B$25)</f>
        <v/>
      </c>
      <c r="AL84" s="1" t="str">
        <f aca="false">IF(ISBLANK(Values!E83),"",Values!$B$26)</f>
        <v/>
      </c>
      <c r="AM84" s="1" t="str">
        <f aca="false">IF(ISBLANK(Values!E83),"",Values!$B$27)</f>
        <v/>
      </c>
      <c r="AT84" s="1" t="str">
        <f aca="false">IF(ISBLANK(Values!E83),"",IF(Values!J83,"Backlit", "Non-Backlit"))</f>
        <v/>
      </c>
      <c r="AV84" s="28" t="str">
        <f aca="false">IF(ISBLANK(Values!E83),"",Values!H83)</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IF(ISBLANK(Values!E84),"",IF(Values!J84,Values!H84 &amp;" "&amp;  Values!$B$1 &amp; " " &amp;Values!$B$3,Values!G84 &amp;" "&amp;  Values!$B$2 &amp; " " &amp;Values!$B$3))</f>
        <v/>
      </c>
      <c r="G85" s="32" t="str">
        <f aca="false">IF(ISBLANK(Values!E84),"","TellusRem")</f>
        <v/>
      </c>
      <c r="H85" s="27" t="str">
        <f aca="false">IF(ISBLANK(Values!E84),"",Values!$B$16)</f>
        <v/>
      </c>
      <c r="I85" s="27" t="str">
        <f aca="false">IF(ISBLANK(Values!E84),"","4730574031")</f>
        <v/>
      </c>
      <c r="J85" s="38" t="str">
        <f aca="false">IF(ISBLANK(Values!E84),"",Values!F84 )</f>
        <v/>
      </c>
      <c r="K85" s="28" t="str">
        <f aca="false">IF(ISBLANK(Values!E84),"",IF(Values!J84, Values!$B$4, Values!$B$5))</f>
        <v/>
      </c>
      <c r="L85" s="39" t="str">
        <f aca="false">IF(ISBLANK(Values!E84),"",Values!$B$18)</f>
        <v/>
      </c>
      <c r="M85" s="28" t="str">
        <f aca="false">IF(ISBLANK(Values!E84),"",Values!$M84)</f>
        <v/>
      </c>
      <c r="N85" s="28" t="str">
        <f aca="false">IF(ISBLANK(Values!F84),"",Values!$N84)</f>
        <v/>
      </c>
      <c r="O85" s="1" t="str">
        <f aca="false">IF(ISBLANK(Values!F84),"",Values!$O84)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0" t="str">
        <f aca="false">IF(ISBLANK(Values!E84),"",IF(Values!I84,Values!$B$23,Values!$B$33))</f>
        <v/>
      </c>
      <c r="AJ85" s="41" t="str">
        <f aca="false">IF(ISBLANK(Values!E84),"","👉 "&amp;Values!H84&amp; " "&amp;Values!$B$24 &amp;" "&amp;Values!$B$3)</f>
        <v/>
      </c>
      <c r="AK85" s="1" t="str">
        <f aca="false">IF(ISBLANK(Values!E84),"",Values!$B$25)</f>
        <v/>
      </c>
      <c r="AL85" s="1" t="str">
        <f aca="false">IF(ISBLANK(Values!E84),"",Values!$B$26)</f>
        <v/>
      </c>
      <c r="AM85" s="1" t="str">
        <f aca="false">IF(ISBLANK(Values!E84),"",Values!$B$27)</f>
        <v/>
      </c>
      <c r="AT85" s="1" t="str">
        <f aca="false">IF(ISBLANK(Values!E84),"",IF(Values!J84,"Backlit", "Non-Backlit"))</f>
        <v/>
      </c>
      <c r="AV85" s="28" t="str">
        <f aca="false">IF(ISBLANK(Values!E84),"",Values!H84)</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IF(ISBLANK(Values!E85),"",IF(Values!J85,Values!H85 &amp;" "&amp;  Values!$B$1 &amp; " " &amp;Values!$B$3,Values!G85 &amp;" "&amp;  Values!$B$2 &amp; " " &amp;Values!$B$3))</f>
        <v/>
      </c>
      <c r="G86" s="32" t="str">
        <f aca="false">IF(ISBLANK(Values!E85),"","TellusRem")</f>
        <v/>
      </c>
      <c r="H86" s="27" t="str">
        <f aca="false">IF(ISBLANK(Values!E85),"",Values!$B$16)</f>
        <v/>
      </c>
      <c r="I86" s="27" t="str">
        <f aca="false">IF(ISBLANK(Values!E85),"","4730574031")</f>
        <v/>
      </c>
      <c r="J86" s="38" t="str">
        <f aca="false">IF(ISBLANK(Values!E85),"",Values!F85 )</f>
        <v/>
      </c>
      <c r="K86" s="28" t="str">
        <f aca="false">IF(ISBLANK(Values!E85),"",IF(Values!J85, Values!$B$4, Values!$B$5))</f>
        <v/>
      </c>
      <c r="L86" s="39" t="str">
        <f aca="false">IF(ISBLANK(Values!E85),"",Values!$B$18)</f>
        <v/>
      </c>
      <c r="M86" s="28" t="str">
        <f aca="false">IF(ISBLANK(Values!E85),"",Values!$M85)</f>
        <v/>
      </c>
      <c r="N86" s="28" t="str">
        <f aca="false">IF(ISBLANK(Values!F85),"",Values!$N85)</f>
        <v/>
      </c>
      <c r="O86" s="1" t="str">
        <f aca="false">IF(ISBLANK(Values!F85),"",Values!$O85)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0" t="str">
        <f aca="false">IF(ISBLANK(Values!E85),"",IF(Values!I85,Values!$B$23,Values!$B$33))</f>
        <v/>
      </c>
      <c r="AJ86" s="41" t="str">
        <f aca="false">IF(ISBLANK(Values!E85),"","👉 "&amp;Values!H85&amp; " "&amp;Values!$B$24 &amp;" "&amp;Values!$B$3)</f>
        <v/>
      </c>
      <c r="AK86" s="1" t="str">
        <f aca="false">IF(ISBLANK(Values!E85),"",Values!$B$25)</f>
        <v/>
      </c>
      <c r="AL86" s="1" t="str">
        <f aca="false">IF(ISBLANK(Values!E85),"",Values!$B$26)</f>
        <v/>
      </c>
      <c r="AM86" s="1" t="str">
        <f aca="false">IF(ISBLANK(Values!E85),"",Values!$B$27)</f>
        <v/>
      </c>
      <c r="AT86" s="1" t="str">
        <f aca="false">IF(ISBLANK(Values!E85),"",IF(Values!J85,"Backlit", "Non-Backlit"))</f>
        <v/>
      </c>
      <c r="AV86" s="28" t="str">
        <f aca="false">IF(ISBLANK(Values!E85),"",Values!H85)</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IF(ISBLANK(Values!E86),"",IF(Values!J86,Values!H86 &amp;" "&amp;  Values!$B$1 &amp; " " &amp;Values!$B$3,Values!G86 &amp;" "&amp;  Values!$B$2 &amp; " " &amp;Values!$B$3))</f>
        <v/>
      </c>
      <c r="G87" s="32" t="str">
        <f aca="false">IF(ISBLANK(Values!E86),"","TellusRem")</f>
        <v/>
      </c>
      <c r="H87" s="27" t="str">
        <f aca="false">IF(ISBLANK(Values!E86),"",Values!$B$16)</f>
        <v/>
      </c>
      <c r="I87" s="27" t="str">
        <f aca="false">IF(ISBLANK(Values!E86),"","4730574031")</f>
        <v/>
      </c>
      <c r="J87" s="38" t="str">
        <f aca="false">IF(ISBLANK(Values!E86),"",Values!F86 )</f>
        <v/>
      </c>
      <c r="K87" s="28" t="str">
        <f aca="false">IF(ISBLANK(Values!E86),"",IF(Values!J86, Values!$B$4, Values!$B$5))</f>
        <v/>
      </c>
      <c r="L87" s="39" t="str">
        <f aca="false">IF(ISBLANK(Values!E86),"",Values!$B$18)</f>
        <v/>
      </c>
      <c r="M87" s="28" t="str">
        <f aca="false">IF(ISBLANK(Values!E86),"",Values!$M86)</f>
        <v/>
      </c>
      <c r="N87" s="28" t="str">
        <f aca="false">IF(ISBLANK(Values!F86),"",Values!$N86)</f>
        <v/>
      </c>
      <c r="O87" s="1" t="str">
        <f aca="false">IF(ISBLANK(Values!F86),"",Values!$O86)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0" t="str">
        <f aca="false">IF(ISBLANK(Values!E86),"",IF(Values!I86,Values!$B$23,Values!$B$33))</f>
        <v/>
      </c>
      <c r="AJ87" s="41" t="str">
        <f aca="false">IF(ISBLANK(Values!E86),"","👉 "&amp;Values!H86&amp; " "&amp;Values!$B$24 &amp;" "&amp;Values!$B$3)</f>
        <v/>
      </c>
      <c r="AK87" s="1" t="str">
        <f aca="false">IF(ISBLANK(Values!E86),"",Values!$B$25)</f>
        <v/>
      </c>
      <c r="AL87" s="1" t="str">
        <f aca="false">IF(ISBLANK(Values!E86),"",Values!$B$26)</f>
        <v/>
      </c>
      <c r="AM87" s="1" t="str">
        <f aca="false">IF(ISBLANK(Values!E86),"",Values!$B$27)</f>
        <v/>
      </c>
      <c r="AT87" s="1" t="str">
        <f aca="false">IF(ISBLANK(Values!E86),"",IF(Values!J86,"Backlit", "Non-Backlit"))</f>
        <v/>
      </c>
      <c r="AV87" s="28" t="str">
        <f aca="false">IF(ISBLANK(Values!E86),"",Values!H86)</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IF(ISBLANK(Values!E87),"",IF(Values!J87,Values!H87 &amp;" "&amp;  Values!$B$1 &amp; " " &amp;Values!$B$3,Values!G87 &amp;" "&amp;  Values!$B$2 &amp; " " &amp;Values!$B$3))</f>
        <v/>
      </c>
      <c r="G88" s="32" t="str">
        <f aca="false">IF(ISBLANK(Values!E87),"","TellusRem")</f>
        <v/>
      </c>
      <c r="H88" s="27" t="str">
        <f aca="false">IF(ISBLANK(Values!E87),"",Values!$B$16)</f>
        <v/>
      </c>
      <c r="I88" s="27" t="str">
        <f aca="false">IF(ISBLANK(Values!E87),"","4730574031")</f>
        <v/>
      </c>
      <c r="J88" s="38" t="str">
        <f aca="false">IF(ISBLANK(Values!E87),"",Values!F87 )</f>
        <v/>
      </c>
      <c r="K88" s="28" t="str">
        <f aca="false">IF(ISBLANK(Values!E87),"",IF(Values!J87, Values!$B$4, Values!$B$5))</f>
        <v/>
      </c>
      <c r="L88" s="39" t="str">
        <f aca="false">IF(ISBLANK(Values!E87),"",Values!$B$18)</f>
        <v/>
      </c>
      <c r="M88" s="28" t="str">
        <f aca="false">IF(ISBLANK(Values!E87),"",Values!$M87)</f>
        <v/>
      </c>
      <c r="N88" s="28" t="str">
        <f aca="false">IF(ISBLANK(Values!F87),"",Values!$N87)</f>
        <v/>
      </c>
      <c r="O88" s="1" t="str">
        <f aca="false">IF(ISBLANK(Values!F87),"",Values!$O87)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0" t="str">
        <f aca="false">IF(ISBLANK(Values!E87),"",IF(Values!I87,Values!$B$23,Values!$B$33))</f>
        <v/>
      </c>
      <c r="AJ88" s="41" t="str">
        <f aca="false">IF(ISBLANK(Values!E87),"","👉 "&amp;Values!H87&amp; " "&amp;Values!$B$24 &amp;" "&amp;Values!$B$3)</f>
        <v/>
      </c>
      <c r="AK88" s="1" t="str">
        <f aca="false">IF(ISBLANK(Values!E87),"",Values!$B$25)</f>
        <v/>
      </c>
      <c r="AL88" s="1" t="str">
        <f aca="false">IF(ISBLANK(Values!E87),"",Values!$B$26)</f>
        <v/>
      </c>
      <c r="AM88" s="1" t="str">
        <f aca="false">IF(ISBLANK(Values!E87),"",Values!$B$27)</f>
        <v/>
      </c>
      <c r="AT88" s="1" t="str">
        <f aca="false">IF(ISBLANK(Values!E87),"",IF(Values!J87,"Backlit", "Non-Backlit"))</f>
        <v/>
      </c>
      <c r="AV88" s="28" t="str">
        <f aca="false">IF(ISBLANK(Values!E87),"",Values!H87)</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IF(ISBLANK(Values!E88),"",IF(Values!J88,Values!H88 &amp;" "&amp;  Values!$B$1 &amp; " " &amp;Values!$B$3,Values!G88 &amp;" "&amp;  Values!$B$2 &amp; " " &amp;Values!$B$3))</f>
        <v/>
      </c>
      <c r="G89" s="32" t="str">
        <f aca="false">IF(ISBLANK(Values!E88),"","TellusRem")</f>
        <v/>
      </c>
      <c r="H89" s="27" t="str">
        <f aca="false">IF(ISBLANK(Values!E88),"",Values!$B$16)</f>
        <v/>
      </c>
      <c r="I89" s="27" t="str">
        <f aca="false">IF(ISBLANK(Values!E88),"","4730574031")</f>
        <v/>
      </c>
      <c r="J89" s="38" t="str">
        <f aca="false">IF(ISBLANK(Values!E88),"",Values!F88 )</f>
        <v/>
      </c>
      <c r="K89" s="28" t="str">
        <f aca="false">IF(ISBLANK(Values!E88),"",IF(Values!J88, Values!$B$4, Values!$B$5))</f>
        <v/>
      </c>
      <c r="L89" s="39" t="str">
        <f aca="false">IF(ISBLANK(Values!E88),"",Values!$B$18)</f>
        <v/>
      </c>
      <c r="M89" s="28" t="str">
        <f aca="false">IF(ISBLANK(Values!E88),"",Values!$M88)</f>
        <v/>
      </c>
      <c r="N89" s="28" t="str">
        <f aca="false">IF(ISBLANK(Values!F88),"",Values!$N88)</f>
        <v/>
      </c>
      <c r="O89" s="1" t="str">
        <f aca="false">IF(ISBLANK(Values!F88),"",Values!$O88)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0" t="str">
        <f aca="false">IF(ISBLANK(Values!E88),"",IF(Values!I88,Values!$B$23,Values!$B$33))</f>
        <v/>
      </c>
      <c r="AJ89" s="41" t="str">
        <f aca="false">IF(ISBLANK(Values!E88),"","👉 "&amp;Values!H88&amp; " "&amp;Values!$B$24 &amp;" "&amp;Values!$B$3)</f>
        <v/>
      </c>
      <c r="AK89" s="1" t="str">
        <f aca="false">IF(ISBLANK(Values!E88),"",Values!$B$25)</f>
        <v/>
      </c>
      <c r="AL89" s="1" t="str">
        <f aca="false">IF(ISBLANK(Values!E88),"",Values!$B$26)</f>
        <v/>
      </c>
      <c r="AM89" s="1" t="str">
        <f aca="false">IF(ISBLANK(Values!E88),"",Values!$B$27)</f>
        <v/>
      </c>
      <c r="AT89" s="1" t="str">
        <f aca="false">IF(ISBLANK(Values!E88),"",IF(Values!J88,"Backlit", "Non-Backlit"))</f>
        <v/>
      </c>
      <c r="AV89" s="28" t="str">
        <f aca="false">IF(ISBLANK(Values!E88),"",Values!H88)</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IF(ISBLANK(Values!E89),"",IF(Values!J89,Values!H89 &amp;" "&amp;  Values!$B$1 &amp; " " &amp;Values!$B$3,Values!G89 &amp;" "&amp;  Values!$B$2 &amp; " " &amp;Values!$B$3))</f>
        <v/>
      </c>
      <c r="G90" s="32" t="str">
        <f aca="false">IF(ISBLANK(Values!E89),"","TellusRem")</f>
        <v/>
      </c>
      <c r="H90" s="27" t="str">
        <f aca="false">IF(ISBLANK(Values!E89),"",Values!$B$16)</f>
        <v/>
      </c>
      <c r="I90" s="27" t="str">
        <f aca="false">IF(ISBLANK(Values!E89),"","4730574031")</f>
        <v/>
      </c>
      <c r="J90" s="38" t="str">
        <f aca="false">IF(ISBLANK(Values!E89),"",Values!F89 )</f>
        <v/>
      </c>
      <c r="K90" s="28" t="str">
        <f aca="false">IF(ISBLANK(Values!E89),"",IF(Values!J89, Values!$B$4, Values!$B$5))</f>
        <v/>
      </c>
      <c r="L90" s="39" t="str">
        <f aca="false">IF(ISBLANK(Values!E89),"",Values!$B$18)</f>
        <v/>
      </c>
      <c r="M90" s="28" t="str">
        <f aca="false">IF(ISBLANK(Values!E89),"",Values!$M89)</f>
        <v/>
      </c>
      <c r="N90" s="28" t="str">
        <f aca="false">IF(ISBLANK(Values!F89),"",Values!$N89)</f>
        <v/>
      </c>
      <c r="O90" s="1" t="str">
        <f aca="false">IF(ISBLANK(Values!F89),"",Values!$O89)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0" t="str">
        <f aca="false">IF(ISBLANK(Values!E89),"",IF(Values!I89,Values!$B$23,Values!$B$33))</f>
        <v/>
      </c>
      <c r="AJ90" s="41" t="str">
        <f aca="false">IF(ISBLANK(Values!E89),"","👉 "&amp;Values!H89&amp; " "&amp;Values!$B$24 &amp;" "&amp;Values!$B$3)</f>
        <v/>
      </c>
      <c r="AK90" s="1" t="str">
        <f aca="false">IF(ISBLANK(Values!E89),"",Values!$B$25)</f>
        <v/>
      </c>
      <c r="AL90" s="1" t="str">
        <f aca="false">IF(ISBLANK(Values!E89),"",Values!$B$26)</f>
        <v/>
      </c>
      <c r="AM90" s="1" t="str">
        <f aca="false">IF(ISBLANK(Values!E89),"",Values!$B$27)</f>
        <v/>
      </c>
      <c r="AT90" s="1" t="str">
        <f aca="false">IF(ISBLANK(Values!E89),"",IF(Values!J89,"Backlit", "Non-Backlit"))</f>
        <v/>
      </c>
      <c r="AV90" s="28" t="str">
        <f aca="false">IF(ISBLANK(Values!E89),"",Values!H89)</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IF(ISBLANK(Values!E90),"",IF(Values!J90,Values!H90 &amp;" "&amp;  Values!$B$1 &amp; " " &amp;Values!$B$3,Values!G90 &amp;" "&amp;  Values!$B$2 &amp; " " &amp;Values!$B$3))</f>
        <v/>
      </c>
      <c r="G91" s="32" t="str">
        <f aca="false">IF(ISBLANK(Values!E90),"","TellusRem")</f>
        <v/>
      </c>
      <c r="H91" s="27" t="str">
        <f aca="false">IF(ISBLANK(Values!E90),"",Values!$B$16)</f>
        <v/>
      </c>
      <c r="I91" s="27" t="str">
        <f aca="false">IF(ISBLANK(Values!E90),"","4730574031")</f>
        <v/>
      </c>
      <c r="J91" s="38" t="str">
        <f aca="false">IF(ISBLANK(Values!E90),"",Values!F90 )</f>
        <v/>
      </c>
      <c r="K91" s="28" t="str">
        <f aca="false">IF(ISBLANK(Values!E90),"",IF(Values!J90, Values!$B$4, Values!$B$5))</f>
        <v/>
      </c>
      <c r="L91" s="39" t="str">
        <f aca="false">IF(ISBLANK(Values!E90),"",Values!$B$18)</f>
        <v/>
      </c>
      <c r="M91" s="28" t="str">
        <f aca="false">IF(ISBLANK(Values!E90),"",Values!$M90)</f>
        <v/>
      </c>
      <c r="N91" s="28" t="str">
        <f aca="false">IF(ISBLANK(Values!F90),"",Values!$N90)</f>
        <v/>
      </c>
      <c r="O91" s="1" t="str">
        <f aca="false">IF(ISBLANK(Values!F90),"",Values!$O90)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0" t="str">
        <f aca="false">IF(ISBLANK(Values!E90),"",IF(Values!I90,Values!$B$23,Values!$B$33))</f>
        <v/>
      </c>
      <c r="AJ91" s="41" t="str">
        <f aca="false">IF(ISBLANK(Values!E90),"","👉 "&amp;Values!H90&amp; " "&amp;Values!$B$24 &amp;" "&amp;Values!$B$3)</f>
        <v/>
      </c>
      <c r="AK91" s="1" t="str">
        <f aca="false">IF(ISBLANK(Values!E90),"",Values!$B$25)</f>
        <v/>
      </c>
      <c r="AL91" s="1" t="str">
        <f aca="false">IF(ISBLANK(Values!E90),"",Values!$B$26)</f>
        <v/>
      </c>
      <c r="AM91" s="1" t="str">
        <f aca="false">IF(ISBLANK(Values!E90),"",Values!$B$27)</f>
        <v/>
      </c>
      <c r="AT91" s="1" t="str">
        <f aca="false">IF(ISBLANK(Values!E90),"",IF(Values!J90,"Backlit", "Non-Backlit"))</f>
        <v/>
      </c>
      <c r="AV91" s="28" t="str">
        <f aca="false">IF(ISBLANK(Values!E90),"",Values!H90)</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IF(ISBLANK(Values!E91),"",IF(Values!J91,Values!H91 &amp;" "&amp;  Values!$B$1 &amp; " " &amp;Values!$B$3,Values!G91 &amp;" "&amp;  Values!$B$2 &amp; " " &amp;Values!$B$3))</f>
        <v/>
      </c>
      <c r="G92" s="32" t="str">
        <f aca="false">IF(ISBLANK(Values!E91),"","TellusRem")</f>
        <v/>
      </c>
      <c r="H92" s="27" t="str">
        <f aca="false">IF(ISBLANK(Values!E91),"",Values!$B$16)</f>
        <v/>
      </c>
      <c r="I92" s="27" t="str">
        <f aca="false">IF(ISBLANK(Values!E91),"","4730574031")</f>
        <v/>
      </c>
      <c r="J92" s="38" t="str">
        <f aca="false">IF(ISBLANK(Values!E91),"",Values!F91 )</f>
        <v/>
      </c>
      <c r="K92" s="28" t="str">
        <f aca="false">IF(ISBLANK(Values!E91),"",IF(Values!J91, Values!$B$4, Values!$B$5))</f>
        <v/>
      </c>
      <c r="L92" s="39" t="str">
        <f aca="false">IF(ISBLANK(Values!E91),"",Values!$B$18)</f>
        <v/>
      </c>
      <c r="M92" s="28" t="str">
        <f aca="false">IF(ISBLANK(Values!E91),"",Values!$M91)</f>
        <v/>
      </c>
      <c r="N92" s="28" t="str">
        <f aca="false">IF(ISBLANK(Values!F91),"",Values!$N91)</f>
        <v/>
      </c>
      <c r="O92" s="1" t="str">
        <f aca="false">IF(ISBLANK(Values!F91),"",Values!$O91)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0" t="str">
        <f aca="false">IF(ISBLANK(Values!E91),"",IF(Values!I91,Values!$B$23,Values!$B$33))</f>
        <v/>
      </c>
      <c r="AJ92" s="41" t="str">
        <f aca="false">IF(ISBLANK(Values!E91),"","👉 "&amp;Values!H91&amp; " "&amp;Values!$B$24 &amp;" "&amp;Values!$B$3)</f>
        <v/>
      </c>
      <c r="AK92" s="1" t="str">
        <f aca="false">IF(ISBLANK(Values!E91),"",Values!$B$25)</f>
        <v/>
      </c>
      <c r="AL92" s="1" t="str">
        <f aca="false">IF(ISBLANK(Values!E91),"",Values!$B$26)</f>
        <v/>
      </c>
      <c r="AM92" s="1" t="str">
        <f aca="false">IF(ISBLANK(Values!E91),"",Values!$B$27)</f>
        <v/>
      </c>
      <c r="AT92" s="1" t="str">
        <f aca="false">IF(ISBLANK(Values!E91),"",IF(Values!J91,"Backlit", "Non-Backlit"))</f>
        <v/>
      </c>
      <c r="AV92" s="28" t="str">
        <f aca="false">IF(ISBLANK(Values!E91),"",Values!H91)</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IF(ISBLANK(Values!E92),"",IF(Values!J92,Values!H92 &amp;" "&amp;  Values!$B$1 &amp; " " &amp;Values!$B$3,Values!G92 &amp;" "&amp;  Values!$B$2 &amp; " " &amp;Values!$B$3))</f>
        <v/>
      </c>
      <c r="G93" s="32" t="str">
        <f aca="false">IF(ISBLANK(Values!E92),"","TellusRem")</f>
        <v/>
      </c>
      <c r="H93" s="27" t="str">
        <f aca="false">IF(ISBLANK(Values!E92),"",Values!$B$16)</f>
        <v/>
      </c>
      <c r="I93" s="27" t="str">
        <f aca="false">IF(ISBLANK(Values!E92),"","4730574031")</f>
        <v/>
      </c>
      <c r="J93" s="38" t="str">
        <f aca="false">IF(ISBLANK(Values!E92),"",Values!F92 )</f>
        <v/>
      </c>
      <c r="K93" s="28" t="str">
        <f aca="false">IF(ISBLANK(Values!E92),"",IF(Values!J92, Values!$B$4, Values!$B$5))</f>
        <v/>
      </c>
      <c r="L93" s="39" t="str">
        <f aca="false">IF(ISBLANK(Values!E92),"",Values!$B$18)</f>
        <v/>
      </c>
      <c r="M93" s="28" t="str">
        <f aca="false">IF(ISBLANK(Values!E92),"",Values!$M92)</f>
        <v/>
      </c>
      <c r="N93" s="28" t="str">
        <f aca="false">IF(ISBLANK(Values!F92),"",Values!$N92)</f>
        <v/>
      </c>
      <c r="O93" s="1" t="str">
        <f aca="false">IF(ISBLANK(Values!F92),"",Values!$O92)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0" t="str">
        <f aca="false">IF(ISBLANK(Values!E92),"",IF(Values!I92,Values!$B$23,Values!$B$33))</f>
        <v/>
      </c>
      <c r="AJ93" s="41" t="str">
        <f aca="false">IF(ISBLANK(Values!E92),"","👉 "&amp;Values!H92&amp; " "&amp;Values!$B$24 &amp;" "&amp;Values!$B$3)</f>
        <v/>
      </c>
      <c r="AK93" s="1" t="str">
        <f aca="false">IF(ISBLANK(Values!E92),"",Values!$B$25)</f>
        <v/>
      </c>
      <c r="AL93" s="1" t="str">
        <f aca="false">IF(ISBLANK(Values!E92),"",Values!$B$26)</f>
        <v/>
      </c>
      <c r="AM93" s="1" t="str">
        <f aca="false">IF(ISBLANK(Values!E92),"",Values!$B$27)</f>
        <v/>
      </c>
      <c r="AT93" s="1" t="str">
        <f aca="false">IF(ISBLANK(Values!E92),"",IF(Values!J92,"Backlit", "Non-Backlit"))</f>
        <v/>
      </c>
      <c r="AV93" s="28" t="str">
        <f aca="false">IF(ISBLANK(Values!E92),"",Values!H92)</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IF(ISBLANK(Values!E93),"",IF(Values!J93,Values!H93 &amp;" "&amp;  Values!$B$1 &amp; " " &amp;Values!$B$3,Values!G93 &amp;" "&amp;  Values!$B$2 &amp; " " &amp;Values!$B$3))</f>
        <v/>
      </c>
      <c r="G94" s="32" t="str">
        <f aca="false">IF(ISBLANK(Values!E93),"","TellusRem")</f>
        <v/>
      </c>
      <c r="H94" s="27" t="str">
        <f aca="false">IF(ISBLANK(Values!E93),"",Values!$B$16)</f>
        <v/>
      </c>
      <c r="I94" s="27" t="str">
        <f aca="false">IF(ISBLANK(Values!E93),"","4730574031")</f>
        <v/>
      </c>
      <c r="J94" s="38" t="str">
        <f aca="false">IF(ISBLANK(Values!E93),"",Values!F93 )</f>
        <v/>
      </c>
      <c r="K94" s="28" t="str">
        <f aca="false">IF(ISBLANK(Values!E93),"",IF(Values!J93, Values!$B$4, Values!$B$5))</f>
        <v/>
      </c>
      <c r="L94" s="39" t="str">
        <f aca="false">IF(ISBLANK(Values!E93),"",Values!$B$18)</f>
        <v/>
      </c>
      <c r="M94" s="28" t="str">
        <f aca="false">IF(ISBLANK(Values!E93),"",Values!$M93)</f>
        <v/>
      </c>
      <c r="N94" s="28" t="str">
        <f aca="false">IF(ISBLANK(Values!F93),"",Values!$N93)</f>
        <v/>
      </c>
      <c r="O94" s="1" t="str">
        <f aca="false">IF(ISBLANK(Values!F93),"",Values!$O93)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0" t="str">
        <f aca="false">IF(ISBLANK(Values!E93),"",IF(Values!I93,Values!$B$23,Values!$B$33))</f>
        <v/>
      </c>
      <c r="AJ94" s="41" t="str">
        <f aca="false">IF(ISBLANK(Values!E93),"","👉 "&amp;Values!H93&amp; " "&amp;Values!$B$24 &amp;" "&amp;Values!$B$3)</f>
        <v/>
      </c>
      <c r="AK94" s="1" t="str">
        <f aca="false">IF(ISBLANK(Values!E93),"",Values!$B$25)</f>
        <v/>
      </c>
      <c r="AL94" s="1" t="str">
        <f aca="false">IF(ISBLANK(Values!E93),"",Values!$B$26)</f>
        <v/>
      </c>
      <c r="AM94" s="1" t="str">
        <f aca="false">IF(ISBLANK(Values!E93),"",Values!$B$27)</f>
        <v/>
      </c>
      <c r="AT94" s="1" t="str">
        <f aca="false">IF(ISBLANK(Values!E93),"",IF(Values!J93,"Backlit", "Non-Backlit"))</f>
        <v/>
      </c>
      <c r="AV94" s="28" t="str">
        <f aca="false">IF(ISBLANK(Values!E93),"",Values!H93)</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IF(ISBLANK(Values!E94),"",IF(Values!J94,Values!H94 &amp;" "&amp;  Values!$B$1 &amp; " " &amp;Values!$B$3,Values!G94 &amp;" "&amp;  Values!$B$2 &amp; " " &amp;Values!$B$3))</f>
        <v/>
      </c>
      <c r="G95" s="32" t="str">
        <f aca="false">IF(ISBLANK(Values!E94),"","TellusRem")</f>
        <v/>
      </c>
      <c r="H95" s="27" t="str">
        <f aca="false">IF(ISBLANK(Values!E94),"",Values!$B$16)</f>
        <v/>
      </c>
      <c r="I95" s="27" t="str">
        <f aca="false">IF(ISBLANK(Values!E94),"","4730574031")</f>
        <v/>
      </c>
      <c r="J95" s="38" t="str">
        <f aca="false">IF(ISBLANK(Values!E94),"",Values!F94 )</f>
        <v/>
      </c>
      <c r="K95" s="28" t="str">
        <f aca="false">IF(ISBLANK(Values!E94),"",IF(Values!J94, Values!$B$4, Values!$B$5))</f>
        <v/>
      </c>
      <c r="L95" s="39" t="str">
        <f aca="false">IF(ISBLANK(Values!E94),"",Values!$B$18)</f>
        <v/>
      </c>
      <c r="M95" s="28" t="str">
        <f aca="false">IF(ISBLANK(Values!E94),"",Values!$M94)</f>
        <v/>
      </c>
      <c r="N95" s="28" t="str">
        <f aca="false">IF(ISBLANK(Values!F94),"",Values!$N94)</f>
        <v/>
      </c>
      <c r="O95" s="1" t="str">
        <f aca="false">IF(ISBLANK(Values!F94),"",Values!$O94)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0" t="str">
        <f aca="false">IF(ISBLANK(Values!E94),"",IF(Values!I94,Values!$B$23,Values!$B$33))</f>
        <v/>
      </c>
      <c r="AJ95" s="41" t="str">
        <f aca="false">IF(ISBLANK(Values!E94),"","👉 "&amp;Values!H94&amp; " "&amp;Values!$B$24 &amp;" "&amp;Values!$B$3)</f>
        <v/>
      </c>
      <c r="AK95" s="1" t="str">
        <f aca="false">IF(ISBLANK(Values!E94),"",Values!$B$25)</f>
        <v/>
      </c>
      <c r="AL95" s="1" t="str">
        <f aca="false">IF(ISBLANK(Values!E94),"",Values!$B$26)</f>
        <v/>
      </c>
      <c r="AM95" s="1" t="str">
        <f aca="false">IF(ISBLANK(Values!E94),"",Values!$B$27)</f>
        <v/>
      </c>
      <c r="AT95" s="1" t="str">
        <f aca="false">IF(ISBLANK(Values!E94),"",IF(Values!J94,"Backlit", "Non-Backlit"))</f>
        <v/>
      </c>
      <c r="AV95" s="28" t="str">
        <f aca="false">IF(ISBLANK(Values!E94),"",Values!H94)</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IF(ISBLANK(Values!E95),"",IF(Values!J95,Values!H95 &amp;" "&amp;  Values!$B$1 &amp; " " &amp;Values!$B$3,Values!G95 &amp;" "&amp;  Values!$B$2 &amp; " " &amp;Values!$B$3))</f>
        <v/>
      </c>
      <c r="G96" s="32" t="str">
        <f aca="false">IF(ISBLANK(Values!E95),"","TellusRem")</f>
        <v/>
      </c>
      <c r="H96" s="27" t="str">
        <f aca="false">IF(ISBLANK(Values!E95),"",Values!$B$16)</f>
        <v/>
      </c>
      <c r="I96" s="27" t="str">
        <f aca="false">IF(ISBLANK(Values!E95),"","4730574031")</f>
        <v/>
      </c>
      <c r="J96" s="38" t="str">
        <f aca="false">IF(ISBLANK(Values!E95),"",Values!F95 )</f>
        <v/>
      </c>
      <c r="K96" s="28" t="str">
        <f aca="false">IF(ISBLANK(Values!E95),"",IF(Values!J95, Values!$B$4, Values!$B$5))</f>
        <v/>
      </c>
      <c r="L96" s="39" t="str">
        <f aca="false">IF(ISBLANK(Values!E95),"",Values!$B$18)</f>
        <v/>
      </c>
      <c r="M96" s="28" t="str">
        <f aca="false">IF(ISBLANK(Values!E95),"",Values!$M95)</f>
        <v/>
      </c>
      <c r="N96" s="28" t="str">
        <f aca="false">IF(ISBLANK(Values!F95),"",Values!$N95)</f>
        <v/>
      </c>
      <c r="O96" s="1" t="str">
        <f aca="false">IF(ISBLANK(Values!F95),"",Values!$O95)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0" t="str">
        <f aca="false">IF(ISBLANK(Values!E95),"",IF(Values!I95,Values!$B$23,Values!$B$33))</f>
        <v/>
      </c>
      <c r="AJ96" s="41" t="str">
        <f aca="false">IF(ISBLANK(Values!E95),"","👉 "&amp;Values!H95&amp; " "&amp;Values!$B$24 &amp;" "&amp;Values!$B$3)</f>
        <v/>
      </c>
      <c r="AK96" s="1" t="str">
        <f aca="false">IF(ISBLANK(Values!E95),"",Values!$B$25)</f>
        <v/>
      </c>
      <c r="AL96" s="1" t="str">
        <f aca="false">IF(ISBLANK(Values!E95),"",Values!$B$26)</f>
        <v/>
      </c>
      <c r="AM96" s="1" t="str">
        <f aca="false">IF(ISBLANK(Values!E95),"",Values!$B$27)</f>
        <v/>
      </c>
      <c r="AT96" s="1" t="str">
        <f aca="false">IF(ISBLANK(Values!E95),"",IF(Values!J95,"Backlit", "Non-Backlit"))</f>
        <v/>
      </c>
      <c r="AV96" s="28" t="str">
        <f aca="false">IF(ISBLANK(Values!E95),"",Values!H95)</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IF(ISBLANK(Values!E96),"",IF(Values!J96,Values!H96 &amp;" "&amp;  Values!$B$1 &amp; " " &amp;Values!$B$3,Values!G96 &amp;" "&amp;  Values!$B$2 &amp; " " &amp;Values!$B$3))</f>
        <v/>
      </c>
      <c r="G97" s="32" t="str">
        <f aca="false">IF(ISBLANK(Values!E96),"","TellusRem")</f>
        <v/>
      </c>
      <c r="H97" s="27" t="str">
        <f aca="false">IF(ISBLANK(Values!E96),"",Values!$B$16)</f>
        <v/>
      </c>
      <c r="I97" s="27" t="str">
        <f aca="false">IF(ISBLANK(Values!E96),"","4730574031")</f>
        <v/>
      </c>
      <c r="J97" s="38" t="str">
        <f aca="false">IF(ISBLANK(Values!E96),"",Values!F96 )</f>
        <v/>
      </c>
      <c r="K97" s="28" t="str">
        <f aca="false">IF(ISBLANK(Values!E96),"",IF(Values!J96, Values!$B$4, Values!$B$5))</f>
        <v/>
      </c>
      <c r="L97" s="39" t="str">
        <f aca="false">IF(ISBLANK(Values!E96),"",Values!$B$18)</f>
        <v/>
      </c>
      <c r="M97" s="28" t="str">
        <f aca="false">IF(ISBLANK(Values!E96),"",Values!$M96)</f>
        <v/>
      </c>
      <c r="N97" s="28" t="str">
        <f aca="false">IF(ISBLANK(Values!F96),"",Values!$N96)</f>
        <v/>
      </c>
      <c r="O97" s="1" t="str">
        <f aca="false">IF(ISBLANK(Values!F96),"",Values!$O96)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0" t="str">
        <f aca="false">IF(ISBLANK(Values!E96),"",IF(Values!I96,Values!$B$23,Values!$B$33))</f>
        <v/>
      </c>
      <c r="AJ97" s="41" t="str">
        <f aca="false">IF(ISBLANK(Values!E96),"","👉 "&amp;Values!H96&amp; " "&amp;Values!$B$24 &amp;" "&amp;Values!$B$3)</f>
        <v/>
      </c>
      <c r="AK97" s="1" t="str">
        <f aca="false">IF(ISBLANK(Values!E96),"",Values!$B$25)</f>
        <v/>
      </c>
      <c r="AL97" s="1" t="str">
        <f aca="false">IF(ISBLANK(Values!E96),"",Values!$B$26)</f>
        <v/>
      </c>
      <c r="AM97" s="1" t="str">
        <f aca="false">IF(ISBLANK(Values!E96),"",Values!$B$27)</f>
        <v/>
      </c>
      <c r="AT97" s="1" t="str">
        <f aca="false">IF(ISBLANK(Values!E96),"",IF(Values!J96,"Backlit", "Non-Backlit"))</f>
        <v/>
      </c>
      <c r="AV97" s="28" t="str">
        <f aca="false">IF(ISBLANK(Values!E96),"",Values!H96)</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IF(ISBLANK(Values!E97),"",IF(Values!J97,Values!H97 &amp;" "&amp;  Values!$B$1 &amp; " " &amp;Values!$B$3,Values!G97 &amp;" "&amp;  Values!$B$2 &amp; " " &amp;Values!$B$3))</f>
        <v/>
      </c>
      <c r="G98" s="32" t="str">
        <f aca="false">IF(ISBLANK(Values!E97),"","TellusRem")</f>
        <v/>
      </c>
      <c r="H98" s="27" t="str">
        <f aca="false">IF(ISBLANK(Values!E97),"",Values!$B$16)</f>
        <v/>
      </c>
      <c r="I98" s="27" t="str">
        <f aca="false">IF(ISBLANK(Values!E97),"","4730574031")</f>
        <v/>
      </c>
      <c r="J98" s="38" t="str">
        <f aca="false">IF(ISBLANK(Values!E97),"",Values!F97 )</f>
        <v/>
      </c>
      <c r="K98" s="28" t="str">
        <f aca="false">IF(ISBLANK(Values!E97),"",IF(Values!J97, Values!$B$4, Values!$B$5))</f>
        <v/>
      </c>
      <c r="L98" s="39" t="str">
        <f aca="false">IF(ISBLANK(Values!E97),"",Values!$B$18)</f>
        <v/>
      </c>
      <c r="M98" s="28" t="str">
        <f aca="false">IF(ISBLANK(Values!E97),"",Values!$M97)</f>
        <v/>
      </c>
      <c r="N98" s="28" t="str">
        <f aca="false">IF(ISBLANK(Values!F97),"",Values!$N97)</f>
        <v/>
      </c>
      <c r="O98" s="1" t="str">
        <f aca="false">IF(ISBLANK(Values!F97),"",Values!$O97)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0" t="str">
        <f aca="false">IF(ISBLANK(Values!E97),"",IF(Values!I97,Values!$B$23,Values!$B$33))</f>
        <v/>
      </c>
      <c r="AJ98" s="41" t="str">
        <f aca="false">IF(ISBLANK(Values!E97),"","👉 "&amp;Values!H97&amp; " "&amp;Values!$B$24 &amp;" "&amp;Values!$B$3)</f>
        <v/>
      </c>
      <c r="AK98" s="1" t="str">
        <f aca="false">IF(ISBLANK(Values!E97),"",Values!$B$25)</f>
        <v/>
      </c>
      <c r="AL98" s="1" t="str">
        <f aca="false">IF(ISBLANK(Values!E97),"",Values!$B$26)</f>
        <v/>
      </c>
      <c r="AM98" s="1" t="str">
        <f aca="false">IF(ISBLANK(Values!E97),"",Values!$B$27)</f>
        <v/>
      </c>
      <c r="AT98" s="1" t="str">
        <f aca="false">IF(ISBLANK(Values!E97),"",IF(Values!J97,"Backlit", "Non-Backlit"))</f>
        <v/>
      </c>
      <c r="AV98" s="28" t="str">
        <f aca="false">IF(ISBLANK(Values!E97),"",Values!H97)</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IF(ISBLANK(Values!E98),"",IF(Values!J98,Values!H98 &amp;" "&amp;  Values!$B$1 &amp; " " &amp;Values!$B$3,Values!G98 &amp;" "&amp;  Values!$B$2 &amp; " " &amp;Values!$B$3))</f>
        <v/>
      </c>
      <c r="G99" s="32" t="str">
        <f aca="false">IF(ISBLANK(Values!E98),"","TellusRem")</f>
        <v/>
      </c>
      <c r="H99" s="27" t="str">
        <f aca="false">IF(ISBLANK(Values!E98),"",Values!$B$16)</f>
        <v/>
      </c>
      <c r="I99" s="27" t="str">
        <f aca="false">IF(ISBLANK(Values!E98),"","4730574031")</f>
        <v/>
      </c>
      <c r="J99" s="38" t="str">
        <f aca="false">IF(ISBLANK(Values!E98),"",Values!F98 )</f>
        <v/>
      </c>
      <c r="K99" s="28" t="str">
        <f aca="false">IF(ISBLANK(Values!E98),"",IF(Values!J98, Values!$B$4, Values!$B$5))</f>
        <v/>
      </c>
      <c r="L99" s="39" t="str">
        <f aca="false">IF(ISBLANK(Values!E98),"",Values!$B$18)</f>
        <v/>
      </c>
      <c r="M99" s="28" t="str">
        <f aca="false">IF(ISBLANK(Values!E98),"",Values!$M98)</f>
        <v/>
      </c>
      <c r="N99" s="28" t="str">
        <f aca="false">IF(ISBLANK(Values!F98),"",Values!$N98)</f>
        <v/>
      </c>
      <c r="O99" s="1" t="str">
        <f aca="false">IF(ISBLANK(Values!F98),"",Values!$O98)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0" t="str">
        <f aca="false">IF(ISBLANK(Values!E98),"",IF(Values!I98,Values!$B$23,Values!$B$33))</f>
        <v/>
      </c>
      <c r="AJ99" s="41" t="str">
        <f aca="false">IF(ISBLANK(Values!E98),"","👉 "&amp;Values!H98&amp; " "&amp;Values!$B$24 &amp;" "&amp;Values!$B$3)</f>
        <v/>
      </c>
      <c r="AK99" s="1" t="str">
        <f aca="false">IF(ISBLANK(Values!E98),"",Values!$B$25)</f>
        <v/>
      </c>
      <c r="AL99" s="1" t="str">
        <f aca="false">IF(ISBLANK(Values!E98),"",Values!$B$26)</f>
        <v/>
      </c>
      <c r="AM99" s="1" t="str">
        <f aca="false">IF(ISBLANK(Values!E98),"",Values!$B$27)</f>
        <v/>
      </c>
      <c r="AT99" s="1" t="str">
        <f aca="false">IF(ISBLANK(Values!E98),"",IF(Values!J98,"Backlit", "Non-Backlit"))</f>
        <v/>
      </c>
      <c r="AV99" s="28" t="str">
        <f aca="false">IF(ISBLANK(Values!E98),"",Values!H98)</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IF(ISBLANK(Values!E99),"",IF(Values!J99,Values!H99 &amp;" "&amp;  Values!$B$1 &amp; " " &amp;Values!$B$3,Values!G99 &amp;" "&amp;  Values!$B$2 &amp; " " &amp;Values!$B$3))</f>
        <v/>
      </c>
      <c r="G100" s="32" t="str">
        <f aca="false">IF(ISBLANK(Values!E99),"","TellusRem")</f>
        <v/>
      </c>
      <c r="H100" s="27" t="str">
        <f aca="false">IF(ISBLANK(Values!E99),"",Values!$B$16)</f>
        <v/>
      </c>
      <c r="I100" s="27" t="str">
        <f aca="false">IF(ISBLANK(Values!E99),"","4730574031")</f>
        <v/>
      </c>
      <c r="J100" s="38" t="str">
        <f aca="false">IF(ISBLANK(Values!E99),"",Values!F99 )</f>
        <v/>
      </c>
      <c r="K100" s="28" t="str">
        <f aca="false">IF(ISBLANK(Values!E99),"",IF(Values!J99, Values!$B$4, Values!$B$5))</f>
        <v/>
      </c>
      <c r="L100" s="39" t="str">
        <f aca="false">IF(ISBLANK(Values!E99),"",Values!$B$18)</f>
        <v/>
      </c>
      <c r="M100" s="28" t="str">
        <f aca="false">IF(ISBLANK(Values!E99),"",Values!$M99)</f>
        <v/>
      </c>
      <c r="N100" s="28" t="str">
        <f aca="false">IF(ISBLANK(Values!F99),"",Values!$N99)</f>
        <v/>
      </c>
      <c r="O100" s="1" t="str">
        <f aca="false">IF(ISBLANK(Values!F99),"",Values!$O99)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0" t="str">
        <f aca="false">IF(ISBLANK(Values!E99),"",IF(Values!I99,Values!$B$23,Values!$B$33))</f>
        <v/>
      </c>
      <c r="AJ100" s="41" t="str">
        <f aca="false">IF(ISBLANK(Values!E99),"","👉 "&amp;Values!H99&amp; " "&amp;Values!$B$24 &amp;" "&amp;Values!$B$3)</f>
        <v/>
      </c>
      <c r="AK100" s="1" t="str">
        <f aca="false">IF(ISBLANK(Values!E99),"",Values!$B$25)</f>
        <v/>
      </c>
      <c r="AL100" s="1" t="str">
        <f aca="false">IF(ISBLANK(Values!E99),"",Values!$B$26)</f>
        <v/>
      </c>
      <c r="AM100" s="1" t="str">
        <f aca="false">IF(ISBLANK(Values!E99),"",Values!$B$27)</f>
        <v/>
      </c>
      <c r="AT100" s="1" t="str">
        <f aca="false">IF(ISBLANK(Values!E99),"",IF(Values!J99,"Backlit", "Non-Backlit"))</f>
        <v/>
      </c>
      <c r="AV100" s="28" t="str">
        <f aca="false">IF(ISBLANK(Values!E99),"",Values!H99)</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IF(ISBLANK(Values!E100),"",IF(Values!J100,Values!H100 &amp;" "&amp;  Values!$B$1 &amp; " " &amp;Values!$B$3,Values!G100 &amp;" "&amp;  Values!$B$2 &amp; " " &amp;Values!$B$3))</f>
        <v/>
      </c>
      <c r="G101" s="32" t="str">
        <f aca="false">IF(ISBLANK(Values!E100),"","TellusRem")</f>
        <v/>
      </c>
      <c r="H101" s="27" t="str">
        <f aca="false">IF(ISBLANK(Values!E100),"",Values!$B$16)</f>
        <v/>
      </c>
      <c r="I101" s="27" t="str">
        <f aca="false">IF(ISBLANK(Values!E100),"","4730574031")</f>
        <v/>
      </c>
      <c r="J101" s="38" t="str">
        <f aca="false">IF(ISBLANK(Values!E100),"",Values!F100 )</f>
        <v/>
      </c>
      <c r="K101" s="28" t="str">
        <f aca="false">IF(ISBLANK(Values!E100),"",IF(Values!J100, Values!$B$4, Values!$B$5))</f>
        <v/>
      </c>
      <c r="L101" s="39" t="str">
        <f aca="false">IF(ISBLANK(Values!E100),"",Values!$B$18)</f>
        <v/>
      </c>
      <c r="M101" s="28" t="str">
        <f aca="false">IF(ISBLANK(Values!E100),"",Values!$M100)</f>
        <v/>
      </c>
      <c r="N101" s="28" t="str">
        <f aca="false">IF(ISBLANK(Values!F100),"",Values!$N100)</f>
        <v/>
      </c>
      <c r="O101" s="1" t="str">
        <f aca="false">IF(ISBLANK(Values!F100),"",Values!$O100)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0" t="str">
        <f aca="false">IF(ISBLANK(Values!E100),"",IF(Values!I100,Values!$B$23,Values!$B$33))</f>
        <v/>
      </c>
      <c r="AJ101" s="41" t="str">
        <f aca="false">IF(ISBLANK(Values!E100),"","👉 "&amp;Values!H100&amp; " "&amp;Values!$B$24 &amp;" "&amp;Values!$B$3)</f>
        <v/>
      </c>
      <c r="AK101" s="1" t="str">
        <f aca="false">IF(ISBLANK(Values!E100),"",Values!$B$25)</f>
        <v/>
      </c>
      <c r="AL101" s="1" t="str">
        <f aca="false">IF(ISBLANK(Values!E100),"",Values!$B$26)</f>
        <v/>
      </c>
      <c r="AM101" s="1" t="str">
        <f aca="false">IF(ISBLANK(Values!E100),"",Values!$B$27)</f>
        <v/>
      </c>
      <c r="AT101" s="1" t="str">
        <f aca="false">IF(ISBLANK(Values!E100),"",IF(Values!J100,"Backlit", "Non-Backlit"))</f>
        <v/>
      </c>
      <c r="AV101" s="28" t="str">
        <f aca="false">IF(ISBLANK(Values!E100),"",Values!H100)</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IF(ISBLANK(Values!E101),"",IF(Values!J101,Values!H101 &amp;" "&amp;  Values!$B$1 &amp; " " &amp;Values!$B$3,Values!G101 &amp;" "&amp;  Values!$B$2 &amp; " " &amp;Values!$B$3))</f>
        <v/>
      </c>
      <c r="G102" s="32" t="str">
        <f aca="false">IF(ISBLANK(Values!E101),"","TellusRem")</f>
        <v/>
      </c>
      <c r="H102" s="27" t="str">
        <f aca="false">IF(ISBLANK(Values!E101),"",Values!$B$16)</f>
        <v/>
      </c>
      <c r="I102" s="27" t="str">
        <f aca="false">IF(ISBLANK(Values!E101),"","4730574031")</f>
        <v/>
      </c>
      <c r="J102" s="38" t="str">
        <f aca="false">IF(ISBLANK(Values!E101),"",Values!F101 )</f>
        <v/>
      </c>
      <c r="K102" s="28" t="str">
        <f aca="false">IF(ISBLANK(Values!E101),"",IF(Values!J101, Values!$B$4, Values!$B$5))</f>
        <v/>
      </c>
      <c r="L102" s="39" t="str">
        <f aca="false">IF(ISBLANK(Values!E101),"",Values!$B$18)</f>
        <v/>
      </c>
      <c r="M102" s="28" t="str">
        <f aca="false">IF(ISBLANK(Values!E101),"",Values!$M101)</f>
        <v/>
      </c>
      <c r="N102" s="28" t="str">
        <f aca="false">IF(ISBLANK(Values!F101),"",Values!$N101)</f>
        <v/>
      </c>
      <c r="O102" s="1" t="str">
        <f aca="false">IF(ISBLANK(Values!F101),"",Values!$O101)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0" t="str">
        <f aca="false">IF(ISBLANK(Values!E101),"",IF(Values!I101,Values!$B$23,Values!$B$33))</f>
        <v/>
      </c>
      <c r="AJ102" s="41" t="str">
        <f aca="false">IF(ISBLANK(Values!E101),"","👉 "&amp;Values!H101&amp; " "&amp;Values!$B$24 &amp;" "&amp;Values!$B$3)</f>
        <v/>
      </c>
      <c r="AK102" s="1" t="str">
        <f aca="false">IF(ISBLANK(Values!E101),"",Values!$B$25)</f>
        <v/>
      </c>
      <c r="AL102" s="1" t="str">
        <f aca="false">IF(ISBLANK(Values!E101),"",Values!$B$26)</f>
        <v/>
      </c>
      <c r="AM102" s="1" t="str">
        <f aca="false">IF(ISBLANK(Values!E101),"",Values!$B$27)</f>
        <v/>
      </c>
      <c r="AT102" s="1" t="str">
        <f aca="false">IF(ISBLANK(Values!E101),"",IF(Values!J101,"Backlit", "Non-Backlit"))</f>
        <v/>
      </c>
      <c r="AV102" s="28" t="str">
        <f aca="false">IF(ISBLANK(Values!E101),"",Values!H101)</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IF(ISBLANK(Values!E102),"",IF(Values!J102,Values!H102 &amp;" "&amp;  Values!$B$1 &amp; " " &amp;Values!$B$3,Values!G102 &amp;" "&amp;  Values!$B$2 &amp; " " &amp;Values!$B$3))</f>
        <v/>
      </c>
      <c r="G103" s="32" t="str">
        <f aca="false">IF(ISBLANK(Values!E102),"","TellusRem")</f>
        <v/>
      </c>
      <c r="H103" s="27" t="str">
        <f aca="false">IF(ISBLANK(Values!E102),"",Values!$B$16)</f>
        <v/>
      </c>
      <c r="I103" s="27" t="str">
        <f aca="false">IF(ISBLANK(Values!E102),"","4730574031")</f>
        <v/>
      </c>
      <c r="J103" s="38" t="str">
        <f aca="false">IF(ISBLANK(Values!E102),"",Values!F102 )</f>
        <v/>
      </c>
      <c r="K103" s="28" t="str">
        <f aca="false">IF(ISBLANK(Values!E102),"",IF(Values!J102, Values!$B$4, Values!$B$5))</f>
        <v/>
      </c>
      <c r="L103" s="39" t="str">
        <f aca="false">IF(ISBLANK(Values!E102),"",Values!$B$18)</f>
        <v/>
      </c>
      <c r="M103" s="28" t="str">
        <f aca="false">IF(ISBLANK(Values!E102),"",Values!$M102)</f>
        <v/>
      </c>
      <c r="N103" s="28" t="str">
        <f aca="false">IF(ISBLANK(Values!F102),"",Values!$N102)</f>
        <v/>
      </c>
      <c r="O103" s="1" t="str">
        <f aca="false">IF(ISBLANK(Values!F102),"",Values!$O102)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0" t="str">
        <f aca="false">IF(ISBLANK(Values!E102),"",IF(Values!I102,Values!$B$23,Values!$B$33))</f>
        <v/>
      </c>
      <c r="AJ103" s="41" t="str">
        <f aca="false">IF(ISBLANK(Values!E102),"","👉 "&amp;Values!H102&amp; " "&amp;Values!$B$24 &amp;" "&amp;Values!$B$3)</f>
        <v/>
      </c>
      <c r="AK103" s="1" t="str">
        <f aca="false">IF(ISBLANK(Values!E102),"",Values!$B$25)</f>
        <v/>
      </c>
      <c r="AL103" s="1" t="str">
        <f aca="false">IF(ISBLANK(Values!E102),"",Values!$B$26)</f>
        <v/>
      </c>
      <c r="AM103" s="1" t="str">
        <f aca="false">IF(ISBLANK(Values!E102),"",Values!$B$27)</f>
        <v/>
      </c>
      <c r="AT103" s="1" t="str">
        <f aca="false">IF(ISBLANK(Values!E102),"",IF(Values!J102,"Backlit", "Non-Backlit"))</f>
        <v/>
      </c>
      <c r="AV103" s="28" t="str">
        <f aca="false">IF(ISBLANK(Values!E102),"",Values!H102)</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IF(ISBLANK(Values!E103),"",IF(Values!J103,Values!H103 &amp;" "&amp;  Values!$B$1 &amp; " " &amp;Values!$B$3,Values!G103 &amp;" "&amp;  Values!$B$2 &amp; " " &amp;Values!$B$3))</f>
        <v/>
      </c>
      <c r="G104" s="32" t="str">
        <f aca="false">IF(ISBLANK(Values!E103),"","TellusRem")</f>
        <v/>
      </c>
      <c r="H104" s="27" t="str">
        <f aca="false">IF(ISBLANK(Values!E103),"",Values!$B$16)</f>
        <v/>
      </c>
      <c r="I104" s="27" t="str">
        <f aca="false">IF(ISBLANK(Values!E103),"","4730574031")</f>
        <v/>
      </c>
      <c r="J104" s="38" t="str">
        <f aca="false">IF(ISBLANK(Values!E103),"",Values!F103 )</f>
        <v/>
      </c>
      <c r="K104" s="28" t="str">
        <f aca="false">IF(ISBLANK(Values!E103),"",IF(Values!J103, Values!$B$4, Values!$B$5))</f>
        <v/>
      </c>
      <c r="L104" s="39" t="str">
        <f aca="false">IF(ISBLANK(Values!E103),"",Values!$B$18)</f>
        <v/>
      </c>
      <c r="M104" s="28" t="str">
        <f aca="false">IF(ISBLANK(Values!E103),"",Values!$M103)</f>
        <v/>
      </c>
      <c r="N104" s="28" t="str">
        <f aca="false">IF(ISBLANK(Values!F103),"",Values!$N103)</f>
        <v/>
      </c>
      <c r="O104" s="1" t="str">
        <f aca="false">IF(ISBLANK(Values!F103),"",Values!$O103)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0" t="str">
        <f aca="false">IF(ISBLANK(Values!E103),"",IF(Values!I103,Values!$B$23,Values!$B$33))</f>
        <v/>
      </c>
      <c r="AJ104" s="41" t="str">
        <f aca="false">IF(ISBLANK(Values!E103),"","👉 "&amp;Values!H103&amp; " "&amp;Values!$B$24 &amp;" "&amp;Values!$B$3)</f>
        <v/>
      </c>
      <c r="AK104" s="1" t="str">
        <f aca="false">IF(ISBLANK(Values!E103),"",Values!$B$25)</f>
        <v/>
      </c>
      <c r="AL104" s="1" t="str">
        <f aca="false">IF(ISBLANK(Values!E103),"",Values!$B$26)</f>
        <v/>
      </c>
      <c r="AM104" s="1" t="str">
        <f aca="false">IF(ISBLANK(Values!E103),"",Values!$B$27)</f>
        <v/>
      </c>
      <c r="AT104" s="1" t="str">
        <f aca="false">IF(ISBLANK(Values!E103),"",IF(Values!J103,"Backlit", "Non-Backlit"))</f>
        <v/>
      </c>
      <c r="AV104" s="28" t="str">
        <f aca="false">IF(ISBLANK(Values!E103),"",Values!H103)</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IF(ISBLANK(Values!E104),"",IF(Values!J104,Values!H104 &amp;" "&amp;  Values!$B$1 &amp; " " &amp;Values!$B$3,Values!G104 &amp;" "&amp;  Values!$B$2 &amp; " " &amp;Values!$B$3))</f>
        <v/>
      </c>
      <c r="G105" s="32" t="str">
        <f aca="false">IF(ISBLANK(Values!E104),"","TellusRem")</f>
        <v/>
      </c>
      <c r="H105" s="27" t="str">
        <f aca="false">IF(ISBLANK(Values!E104),"",Values!$B$16)</f>
        <v/>
      </c>
      <c r="I105" s="27" t="str">
        <f aca="false">IF(ISBLANK(Values!E104),"","4730574031")</f>
        <v/>
      </c>
      <c r="J105" s="38" t="str">
        <f aca="false">IF(ISBLANK(Values!E104),"",Values!F104 )</f>
        <v/>
      </c>
      <c r="K105" s="28" t="str">
        <f aca="false">IF(ISBLANK(Values!E104),"",IF(Values!J104, Values!$B$4, Values!$B$5))</f>
        <v/>
      </c>
      <c r="L105" s="39" t="str">
        <f aca="false">IF(ISBLANK(Values!E104),"",Values!$B$18)</f>
        <v/>
      </c>
      <c r="M105" s="28" t="str">
        <f aca="false">IF(ISBLANK(Values!E104),"",Values!$M104)</f>
        <v/>
      </c>
      <c r="N105" s="28" t="str">
        <f aca="false">IF(ISBLANK(Values!F104),"",Values!$N104)</f>
        <v/>
      </c>
      <c r="O105" s="1" t="str">
        <f aca="false">IF(ISBLANK(Values!F104),"",Values!$O104)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0" t="str">
        <f aca="false">IF(ISBLANK(Values!E104),"",IF(Values!I104,Values!$B$23,Values!$B$33))</f>
        <v/>
      </c>
      <c r="AJ105" s="41" t="str">
        <f aca="false">IF(ISBLANK(Values!E104),"","👉 "&amp;Values!H104&amp; " "&amp;Values!$B$24 &amp;" "&amp;Values!$B$3)</f>
        <v/>
      </c>
      <c r="AK105" s="1" t="str">
        <f aca="false">IF(ISBLANK(Values!E104),"",Values!$B$25)</f>
        <v/>
      </c>
      <c r="AL105" s="1" t="str">
        <f aca="false">IF(ISBLANK(Values!E104),"",Values!$B$26)</f>
        <v/>
      </c>
      <c r="AM105" s="1" t="str">
        <f aca="false">IF(ISBLANK(Values!E104),"",Values!$B$27)</f>
        <v/>
      </c>
      <c r="AT105" s="1" t="str">
        <f aca="false">IF(ISBLANK(Values!E104),"",IF(Values!J104,"Backlit", "Non-Backlit"))</f>
        <v/>
      </c>
      <c r="AV105" s="28" t="str">
        <f aca="false">IF(ISBLANK(Values!E104),"",Values!H104)</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IF(ISBLANK(Values!E105),"",IF(Values!J105,Values!H105 &amp;" "&amp;  Values!$B$1 &amp; " " &amp;Values!$B$3,Values!G105 &amp;" "&amp;  Values!$B$2 &amp; " " &amp;Values!$B$3))</f>
        <v/>
      </c>
      <c r="G106" s="32" t="str">
        <f aca="false">IF(ISBLANK(Values!E105),"","TellusRem")</f>
        <v/>
      </c>
      <c r="H106" s="27" t="str">
        <f aca="false">IF(ISBLANK(Values!E105),"",Values!$B$16)</f>
        <v/>
      </c>
      <c r="I106" s="27" t="str">
        <f aca="false">IF(ISBLANK(Values!E105),"","4730574031")</f>
        <v/>
      </c>
      <c r="J106" s="38" t="str">
        <f aca="false">IF(ISBLANK(Values!E105),"",Values!F105 )</f>
        <v/>
      </c>
      <c r="K106" s="28" t="str">
        <f aca="false">IF(ISBLANK(Values!E105),"",IF(Values!J105, Values!$B$4, Values!$B$5))</f>
        <v/>
      </c>
      <c r="L106" s="39" t="str">
        <f aca="false">IF(ISBLANK(Values!E105),"",Values!$B$18)</f>
        <v/>
      </c>
      <c r="M106" s="28" t="str">
        <f aca="false">IF(ISBLANK(Values!E105),"",Values!$M105)</f>
        <v/>
      </c>
      <c r="N106" s="28" t="str">
        <f aca="false">IF(ISBLANK(Values!F105),"",Values!$N105)</f>
        <v/>
      </c>
      <c r="O106" s="1" t="str">
        <f aca="false">IF(ISBLANK(Values!F105),"",Values!$O105)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0" t="str">
        <f aca="false">IF(ISBLANK(Values!E105),"",IF(Values!I105,Values!$B$23,Values!$B$33))</f>
        <v/>
      </c>
      <c r="AJ106" s="41" t="str">
        <f aca="false">IF(ISBLANK(Values!E105),"","👉 "&amp;Values!H105&amp; " "&amp;Values!$B$24 &amp;" "&amp;Values!$B$3)</f>
        <v/>
      </c>
      <c r="AK106" s="1" t="str">
        <f aca="false">IF(ISBLANK(Values!E105),"",Values!$B$25)</f>
        <v/>
      </c>
      <c r="AL106" s="1" t="str">
        <f aca="false">IF(ISBLANK(Values!E105),"",Values!$B$26)</f>
        <v/>
      </c>
      <c r="AM106" s="1" t="str">
        <f aca="false">IF(ISBLANK(Values!E105),"",Values!$B$27)</f>
        <v/>
      </c>
      <c r="AT106" s="1" t="str">
        <f aca="false">IF(ISBLANK(Values!E105),"",IF(Values!J105,"Backlit", "Non-Backlit"))</f>
        <v/>
      </c>
      <c r="AV106" s="28" t="str">
        <f aca="false">IF(ISBLANK(Values!E105),"",Values!H105)</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IF(ISBLANK(Values!E106),"",IF(Values!J106,Values!H106 &amp;" "&amp;  Values!$B$1 &amp; " " &amp;Values!$B$3,Values!G106 &amp;" "&amp;  Values!$B$2 &amp; " " &amp;Values!$B$3))</f>
        <v/>
      </c>
      <c r="G107" s="32" t="str">
        <f aca="false">IF(ISBLANK(Values!E106),"","TellusRem")</f>
        <v/>
      </c>
      <c r="H107" s="27" t="str">
        <f aca="false">IF(ISBLANK(Values!E106),"",Values!$B$16)</f>
        <v/>
      </c>
      <c r="I107" s="27" t="str">
        <f aca="false">IF(ISBLANK(Values!E106),"","4730574031")</f>
        <v/>
      </c>
      <c r="J107" s="38" t="str">
        <f aca="false">IF(ISBLANK(Values!E106),"",Values!F106 )</f>
        <v/>
      </c>
      <c r="K107" s="28" t="str">
        <f aca="false">IF(ISBLANK(Values!E106),"",IF(Values!J106, Values!$B$4, Values!$B$5))</f>
        <v/>
      </c>
      <c r="L107" s="39" t="str">
        <f aca="false">IF(ISBLANK(Values!E106),"",Values!$B$18)</f>
        <v/>
      </c>
      <c r="M107" s="28" t="str">
        <f aca="false">IF(ISBLANK(Values!E106),"",Values!$M106)</f>
        <v/>
      </c>
      <c r="N107" s="28" t="str">
        <f aca="false">IF(ISBLANK(Values!F106),"",Values!$N106)</f>
        <v/>
      </c>
      <c r="O107" s="1" t="str">
        <f aca="false">IF(ISBLANK(Values!F106),"",Values!$O106)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0" t="str">
        <f aca="false">IF(ISBLANK(Values!E106),"",IF(Values!I106,Values!$B$23,Values!$B$33))</f>
        <v/>
      </c>
      <c r="AJ107" s="41" t="str">
        <f aca="false">IF(ISBLANK(Values!E106),"","👉 "&amp;Values!H106&amp; " "&amp;Values!$B$24 &amp;" "&amp;Values!$B$3)</f>
        <v/>
      </c>
      <c r="AK107" s="1" t="str">
        <f aca="false">IF(ISBLANK(Values!E106),"",Values!$B$25)</f>
        <v/>
      </c>
      <c r="AL107" s="1" t="str">
        <f aca="false">IF(ISBLANK(Values!E106),"",Values!$B$26)</f>
        <v/>
      </c>
      <c r="AM107" s="1" t="str">
        <f aca="false">IF(ISBLANK(Values!E106),"",Values!$B$27)</f>
        <v/>
      </c>
      <c r="AT107" s="1" t="str">
        <f aca="false">IF(ISBLANK(Values!E106),"",IF(Values!J106,"Backlit", "Non-Backlit"))</f>
        <v/>
      </c>
      <c r="AV107" s="28" t="str">
        <f aca="false">IF(ISBLANK(Values!E106),"",Values!H106)</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IF(ISBLANK(Values!E107),"",IF(Values!J107,Values!H107 &amp;" "&amp;  Values!$B$1 &amp; " " &amp;Values!$B$3,Values!G107 &amp;" "&amp;  Values!$B$2 &amp; " " &amp;Values!$B$3))</f>
        <v/>
      </c>
      <c r="G108" s="32" t="str">
        <f aca="false">IF(ISBLANK(Values!E107),"","TellusRem")</f>
        <v/>
      </c>
      <c r="H108" s="27" t="str">
        <f aca="false">IF(ISBLANK(Values!E107),"",Values!$B$16)</f>
        <v/>
      </c>
      <c r="I108" s="27" t="str">
        <f aca="false">IF(ISBLANK(Values!E107),"","4730574031")</f>
        <v/>
      </c>
      <c r="J108" s="38" t="str">
        <f aca="false">IF(ISBLANK(Values!E107),"",Values!F107 )</f>
        <v/>
      </c>
      <c r="K108" s="28" t="str">
        <f aca="false">IF(ISBLANK(Values!E107),"",IF(Values!J107, Values!$B$4, Values!$B$5))</f>
        <v/>
      </c>
      <c r="L108" s="39" t="str">
        <f aca="false">IF(ISBLANK(Values!E107),"",Values!$B$18)</f>
        <v/>
      </c>
      <c r="M108" s="28" t="str">
        <f aca="false">IF(ISBLANK(Values!E107),"",Values!$M107)</f>
        <v/>
      </c>
      <c r="N108" s="28" t="str">
        <f aca="false">IF(ISBLANK(Values!F107),"",Values!$N107)</f>
        <v/>
      </c>
      <c r="O108" s="1" t="str">
        <f aca="false">IF(ISBLANK(Values!F107),"",Values!$O107)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0" t="str">
        <f aca="false">IF(ISBLANK(Values!E107),"",IF(Values!I107,Values!$B$23,Values!$B$33))</f>
        <v/>
      </c>
      <c r="AJ108" s="41" t="str">
        <f aca="false">IF(ISBLANK(Values!E107),"","👉 "&amp;Values!H107&amp; " "&amp;Values!$B$24 &amp;" "&amp;Values!$B$3)</f>
        <v/>
      </c>
      <c r="AK108" s="1" t="str">
        <f aca="false">IF(ISBLANK(Values!E107),"",Values!$B$25)</f>
        <v/>
      </c>
      <c r="AL108" s="1" t="str">
        <f aca="false">IF(ISBLANK(Values!E107),"",Values!$B$26)</f>
        <v/>
      </c>
      <c r="AM108" s="1" t="str">
        <f aca="false">IF(ISBLANK(Values!E107),"",Values!$B$27)</f>
        <v/>
      </c>
      <c r="AT108" s="1" t="str">
        <f aca="false">IF(ISBLANK(Values!E107),"",IF(Values!J107,"Backlit", "Non-Backlit"))</f>
        <v/>
      </c>
      <c r="AV108" s="28" t="str">
        <f aca="false">IF(ISBLANK(Values!E107),"",Values!H107)</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IF(ISBLANK(Values!E108),"",IF(Values!J108,Values!H108 &amp;" "&amp;  Values!$B$1 &amp; " " &amp;Values!$B$3,Values!G108 &amp;" "&amp;  Values!$B$2 &amp; " " &amp;Values!$B$3))</f>
        <v/>
      </c>
      <c r="G109" s="32" t="str">
        <f aca="false">IF(ISBLANK(Values!E108),"","TellusRem")</f>
        <v/>
      </c>
      <c r="H109" s="27" t="str">
        <f aca="false">IF(ISBLANK(Values!E108),"",Values!$B$16)</f>
        <v/>
      </c>
      <c r="I109" s="27" t="str">
        <f aca="false">IF(ISBLANK(Values!E108),"","4730574031")</f>
        <v/>
      </c>
      <c r="J109" s="38" t="str">
        <f aca="false">IF(ISBLANK(Values!E108),"",Values!F108 )</f>
        <v/>
      </c>
      <c r="K109" s="28" t="str">
        <f aca="false">IF(ISBLANK(Values!E108),"",IF(Values!J108, Values!$B$4, Values!$B$5))</f>
        <v/>
      </c>
      <c r="L109" s="39" t="str">
        <f aca="false">IF(ISBLANK(Values!E108),"",Values!$B$18)</f>
        <v/>
      </c>
      <c r="M109" s="28" t="str">
        <f aca="false">IF(ISBLANK(Values!E108),"",Values!$M108)</f>
        <v/>
      </c>
      <c r="N109" s="28" t="str">
        <f aca="false">IF(ISBLANK(Values!F108),"",Values!$N108)</f>
        <v/>
      </c>
      <c r="O109" s="1" t="str">
        <f aca="false">IF(ISBLANK(Values!F108),"",Values!$O108)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0" t="str">
        <f aca="false">IF(ISBLANK(Values!E108),"",IF(Values!I108,Values!$B$23,Values!$B$33))</f>
        <v/>
      </c>
      <c r="AJ109" s="41" t="str">
        <f aca="false">IF(ISBLANK(Values!E108),"","👉 "&amp;Values!H108&amp; " "&amp;Values!$B$24 &amp;" "&amp;Values!$B$3)</f>
        <v/>
      </c>
      <c r="AK109" s="1" t="str">
        <f aca="false">IF(ISBLANK(Values!E108),"",Values!$B$25)</f>
        <v/>
      </c>
      <c r="AL109" s="1" t="str">
        <f aca="false">IF(ISBLANK(Values!E108),"",Values!$B$26)</f>
        <v/>
      </c>
      <c r="AM109" s="1" t="str">
        <f aca="false">IF(ISBLANK(Values!E108),"",Values!$B$27)</f>
        <v/>
      </c>
      <c r="AT109" s="1" t="str">
        <f aca="false">IF(ISBLANK(Values!E108),"",IF(Values!J108,"Backlit", "Non-Backlit"))</f>
        <v/>
      </c>
      <c r="AV109" s="28" t="str">
        <f aca="false">IF(ISBLANK(Values!E108),"",Values!H108)</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IF(ISBLANK(Values!E109),"",IF(Values!J109,Values!H109 &amp;" "&amp;  Values!$B$1 &amp; " " &amp;Values!$B$3,Values!G109 &amp;" "&amp;  Values!$B$2 &amp; " " &amp;Values!$B$3))</f>
        <v/>
      </c>
      <c r="G110" s="32" t="str">
        <f aca="false">IF(ISBLANK(Values!E109),"","TellusRem")</f>
        <v/>
      </c>
      <c r="H110" s="27" t="str">
        <f aca="false">IF(ISBLANK(Values!E109),"",Values!$B$16)</f>
        <v/>
      </c>
      <c r="I110" s="27" t="str">
        <f aca="false">IF(ISBLANK(Values!E109),"","4730574031")</f>
        <v/>
      </c>
      <c r="J110" s="38" t="str">
        <f aca="false">IF(ISBLANK(Values!E109),"",Values!F109 )</f>
        <v/>
      </c>
      <c r="K110" s="28" t="str">
        <f aca="false">IF(ISBLANK(Values!E109),"",IF(Values!J109, Values!$B$4, Values!$B$5))</f>
        <v/>
      </c>
      <c r="L110" s="39" t="str">
        <f aca="false">IF(ISBLANK(Values!E109),"",Values!$B$18)</f>
        <v/>
      </c>
      <c r="M110" s="28" t="str">
        <f aca="false">IF(ISBLANK(Values!E109),"",Values!$M109)</f>
        <v/>
      </c>
      <c r="N110" s="28" t="str">
        <f aca="false">IF(ISBLANK(Values!F109),"",Values!$N109)</f>
        <v/>
      </c>
      <c r="O110" s="1" t="str">
        <f aca="false">IF(ISBLANK(Values!F109),"",Values!$O109)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0" t="str">
        <f aca="false">IF(ISBLANK(Values!E109),"",IF(Values!I109,Values!$B$23,Values!$B$33))</f>
        <v/>
      </c>
      <c r="AJ110" s="41" t="str">
        <f aca="false">IF(ISBLANK(Values!E109),"","👉 "&amp;Values!H109&amp; " "&amp;Values!$B$24 &amp;" "&amp;Values!$B$3)</f>
        <v/>
      </c>
      <c r="AK110" s="1" t="str">
        <f aca="false">IF(ISBLANK(Values!E109),"",Values!$B$25)</f>
        <v/>
      </c>
      <c r="AL110" s="1" t="str">
        <f aca="false">IF(ISBLANK(Values!E109),"",Values!$B$26)</f>
        <v/>
      </c>
      <c r="AM110" s="1" t="str">
        <f aca="false">IF(ISBLANK(Values!E109),"",Values!$B$27)</f>
        <v/>
      </c>
      <c r="AT110" s="1" t="str">
        <f aca="false">IF(ISBLANK(Values!E109),"",IF(Values!J109,"Backlit", "Non-Backlit"))</f>
        <v/>
      </c>
      <c r="AV110" s="28" t="str">
        <f aca="false">IF(ISBLANK(Values!E109),"",Values!H109)</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IF(ISBLANK(Values!E110),"",IF(Values!J110,Values!H110 &amp;" "&amp;  Values!$B$1 &amp; " " &amp;Values!$B$3,Values!G110 &amp;" "&amp;  Values!$B$2 &amp; " " &amp;Values!$B$3))</f>
        <v/>
      </c>
      <c r="G111" s="32" t="str">
        <f aca="false">IF(ISBLANK(Values!E110),"","TellusRem")</f>
        <v/>
      </c>
      <c r="H111" s="27" t="str">
        <f aca="false">IF(ISBLANK(Values!E110),"",Values!$B$16)</f>
        <v/>
      </c>
      <c r="I111" s="27" t="str">
        <f aca="false">IF(ISBLANK(Values!E110),"","4730574031")</f>
        <v/>
      </c>
      <c r="J111" s="38" t="str">
        <f aca="false">IF(ISBLANK(Values!E110),"",Values!F110 )</f>
        <v/>
      </c>
      <c r="K111" s="28" t="str">
        <f aca="false">IF(ISBLANK(Values!E110),"",IF(Values!J110, Values!$B$4, Values!$B$5))</f>
        <v/>
      </c>
      <c r="L111" s="39" t="str">
        <f aca="false">IF(ISBLANK(Values!E110),"",Values!$B$18)</f>
        <v/>
      </c>
      <c r="M111" s="28" t="str">
        <f aca="false">IF(ISBLANK(Values!E110),"",Values!$M110)</f>
        <v/>
      </c>
      <c r="N111" s="28" t="str">
        <f aca="false">IF(ISBLANK(Values!F110),"",Values!$N110)</f>
        <v/>
      </c>
      <c r="O111" s="1" t="str">
        <f aca="false">IF(ISBLANK(Values!F110),"",Values!$O110)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0" t="str">
        <f aca="false">IF(ISBLANK(Values!E110),"",IF(Values!I110,Values!$B$23,Values!$B$33))</f>
        <v/>
      </c>
      <c r="AJ111" s="41" t="str">
        <f aca="false">IF(ISBLANK(Values!E110),"","👉 "&amp;Values!H110&amp; " "&amp;Values!$B$24 &amp;" "&amp;Values!$B$3)</f>
        <v/>
      </c>
      <c r="AK111" s="1" t="str">
        <f aca="false">IF(ISBLANK(Values!E110),"",Values!$B$25)</f>
        <v/>
      </c>
      <c r="AL111" s="1" t="str">
        <f aca="false">IF(ISBLANK(Values!E110),"",Values!$B$26)</f>
        <v/>
      </c>
      <c r="AM111" s="1" t="str">
        <f aca="false">IF(ISBLANK(Values!E110),"",Values!$B$27)</f>
        <v/>
      </c>
      <c r="AT111" s="1" t="str">
        <f aca="false">IF(ISBLANK(Values!E110),"",IF(Values!J110,"Backlit", "Non-Backlit"))</f>
        <v/>
      </c>
      <c r="AV111" s="28" t="str">
        <f aca="false">IF(ISBLANK(Values!E110),"",Values!H110)</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IF(ISBLANK(Values!E111),"",IF(Values!J111,Values!H111 &amp;" "&amp;  Values!$B$1 &amp; " " &amp;Values!$B$3,Values!G111 &amp;" "&amp;  Values!$B$2 &amp; " " &amp;Values!$B$3))</f>
        <v/>
      </c>
      <c r="G112" s="32" t="str">
        <f aca="false">IF(ISBLANK(Values!E111),"","TellusRem")</f>
        <v/>
      </c>
      <c r="H112" s="27" t="str">
        <f aca="false">IF(ISBLANK(Values!E111),"",Values!$B$16)</f>
        <v/>
      </c>
      <c r="I112" s="27" t="str">
        <f aca="false">IF(ISBLANK(Values!E111),"","4730574031")</f>
        <v/>
      </c>
      <c r="J112" s="38" t="str">
        <f aca="false">IF(ISBLANK(Values!E111),"",Values!F111 )</f>
        <v/>
      </c>
      <c r="K112" s="28" t="str">
        <f aca="false">IF(ISBLANK(Values!E111),"",IF(Values!J111, Values!$B$4, Values!$B$5))</f>
        <v/>
      </c>
      <c r="L112" s="39" t="str">
        <f aca="false">IF(ISBLANK(Values!E111),"",Values!$B$18)</f>
        <v/>
      </c>
      <c r="M112" s="28" t="str">
        <f aca="false">IF(ISBLANK(Values!E111),"",Values!$M111)</f>
        <v/>
      </c>
      <c r="N112" s="28" t="str">
        <f aca="false">IF(ISBLANK(Values!F111),"",Values!$N111)</f>
        <v/>
      </c>
      <c r="O112" s="1" t="str">
        <f aca="false">IF(ISBLANK(Values!F111),"",Values!$O111)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0" t="str">
        <f aca="false">IF(ISBLANK(Values!E111),"",IF(Values!I111,Values!$B$23,Values!$B$33))</f>
        <v/>
      </c>
      <c r="AJ112" s="41" t="str">
        <f aca="false">IF(ISBLANK(Values!E111),"","👉 "&amp;Values!H111&amp; " "&amp;Values!$B$24 &amp;" "&amp;Values!$B$3)</f>
        <v/>
      </c>
      <c r="AK112" s="1" t="str">
        <f aca="false">IF(ISBLANK(Values!E111),"",Values!$B$25)</f>
        <v/>
      </c>
      <c r="AL112" s="1" t="str">
        <f aca="false">IF(ISBLANK(Values!E111),"",Values!$B$26)</f>
        <v/>
      </c>
      <c r="AM112" s="1" t="str">
        <f aca="false">IF(ISBLANK(Values!E111),"",Values!$B$27)</f>
        <v/>
      </c>
      <c r="AT112" s="1" t="str">
        <f aca="false">IF(ISBLANK(Values!E111),"",IF(Values!J111,"Backlit", "Non-Backlit"))</f>
        <v/>
      </c>
      <c r="AV112" s="28" t="str">
        <f aca="false">IF(ISBLANK(Values!E111),"",Values!H111)</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IF(ISBLANK(Values!E112),"",IF(Values!J112,Values!H112 &amp;" "&amp;  Values!$B$1 &amp; " " &amp;Values!$B$3,Values!G112 &amp;" "&amp;  Values!$B$2 &amp; " " &amp;Values!$B$3))</f>
        <v/>
      </c>
      <c r="G113" s="32" t="str">
        <f aca="false">IF(ISBLANK(Values!E112),"","TellusRem")</f>
        <v/>
      </c>
      <c r="H113" s="27" t="str">
        <f aca="false">IF(ISBLANK(Values!E112),"",Values!$B$16)</f>
        <v/>
      </c>
      <c r="I113" s="27" t="str">
        <f aca="false">IF(ISBLANK(Values!E112),"","4730574031")</f>
        <v/>
      </c>
      <c r="J113" s="38" t="str">
        <f aca="false">IF(ISBLANK(Values!E112),"",Values!F112 )</f>
        <v/>
      </c>
      <c r="K113" s="28" t="str">
        <f aca="false">IF(ISBLANK(Values!E112),"",IF(Values!J112, Values!$B$4, Values!$B$5))</f>
        <v/>
      </c>
      <c r="L113" s="39" t="str">
        <f aca="false">IF(ISBLANK(Values!E112),"",Values!$B$18)</f>
        <v/>
      </c>
      <c r="M113" s="28" t="str">
        <f aca="false">IF(ISBLANK(Values!E112),"",Values!$M112)</f>
        <v/>
      </c>
      <c r="N113" s="28" t="str">
        <f aca="false">IF(ISBLANK(Values!F112),"",Values!$N112)</f>
        <v/>
      </c>
      <c r="O113" s="1" t="str">
        <f aca="false">IF(ISBLANK(Values!F112),"",Values!$O112)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0" t="str">
        <f aca="false">IF(ISBLANK(Values!E112),"",IF(Values!I112,Values!$B$23,Values!$B$33))</f>
        <v/>
      </c>
      <c r="AJ113" s="41" t="str">
        <f aca="false">IF(ISBLANK(Values!E112),"","👉 "&amp;Values!H112&amp; " "&amp;Values!$B$24 &amp;" "&amp;Values!$B$3)</f>
        <v/>
      </c>
      <c r="AK113" s="1" t="str">
        <f aca="false">IF(ISBLANK(Values!E112),"",Values!$B$25)</f>
        <v/>
      </c>
      <c r="AL113" s="1" t="str">
        <f aca="false">IF(ISBLANK(Values!E112),"",Values!$B$26)</f>
        <v/>
      </c>
      <c r="AM113" s="1" t="str">
        <f aca="false">IF(ISBLANK(Values!E112),"",Values!$B$27)</f>
        <v/>
      </c>
      <c r="AT113" s="1" t="str">
        <f aca="false">IF(ISBLANK(Values!E112),"",IF(Values!J112,"Backlit", "Non-Backlit"))</f>
        <v/>
      </c>
      <c r="AV113" s="28" t="str">
        <f aca="false">IF(ISBLANK(Values!E112),"",Values!H112)</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IF(ISBLANK(Values!E113),"",IF(Values!J113,Values!H113 &amp;" "&amp;  Values!$B$1 &amp; " " &amp;Values!$B$3,Values!G113 &amp;" "&amp;  Values!$B$2 &amp; " " &amp;Values!$B$3))</f>
        <v/>
      </c>
      <c r="G114" s="32" t="str">
        <f aca="false">IF(ISBLANK(Values!E113),"","TellusRem")</f>
        <v/>
      </c>
      <c r="H114" s="27" t="str">
        <f aca="false">IF(ISBLANK(Values!E113),"",Values!$B$16)</f>
        <v/>
      </c>
      <c r="I114" s="27" t="str">
        <f aca="false">IF(ISBLANK(Values!E113),"","4730574031")</f>
        <v/>
      </c>
      <c r="J114" s="38" t="str">
        <f aca="false">IF(ISBLANK(Values!E113),"",Values!F113 )</f>
        <v/>
      </c>
      <c r="K114" s="28" t="str">
        <f aca="false">IF(ISBLANK(Values!E113),"",IF(Values!J113, Values!$B$4, Values!$B$5))</f>
        <v/>
      </c>
      <c r="L114" s="39" t="str">
        <f aca="false">IF(ISBLANK(Values!E113),"",Values!$B$18)</f>
        <v/>
      </c>
      <c r="M114" s="28" t="str">
        <f aca="false">IF(ISBLANK(Values!E113),"",Values!$M113)</f>
        <v/>
      </c>
      <c r="N114" s="28" t="str">
        <f aca="false">IF(ISBLANK(Values!F113),"",Values!$N113)</f>
        <v/>
      </c>
      <c r="O114" s="1" t="str">
        <f aca="false">IF(ISBLANK(Values!F113),"",Values!$O113)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0" t="str">
        <f aca="false">IF(ISBLANK(Values!E113),"",IF(Values!I113,Values!$B$23,Values!$B$33))</f>
        <v/>
      </c>
      <c r="AJ114" s="41" t="str">
        <f aca="false">IF(ISBLANK(Values!E113),"","👉 "&amp;Values!H113&amp; " "&amp;Values!$B$24 &amp;" "&amp;Values!$B$3)</f>
        <v/>
      </c>
      <c r="AK114" s="1" t="str">
        <f aca="false">IF(ISBLANK(Values!E113),"",Values!$B$25)</f>
        <v/>
      </c>
      <c r="AL114" s="1" t="str">
        <f aca="false">IF(ISBLANK(Values!E113),"",Values!$B$26)</f>
        <v/>
      </c>
      <c r="AM114" s="1" t="str">
        <f aca="false">IF(ISBLANK(Values!E113),"",Values!$B$27)</f>
        <v/>
      </c>
      <c r="AT114" s="1" t="str">
        <f aca="false">IF(ISBLANK(Values!E113),"",IF(Values!J113,"Backlit", "Non-Backlit"))</f>
        <v/>
      </c>
      <c r="AV114" s="28" t="str">
        <f aca="false">IF(ISBLANK(Values!E113),"",Values!H113)</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IF(ISBLANK(Values!E114),"",IF(Values!J114,Values!H114 &amp;" "&amp;  Values!$B$1 &amp; " " &amp;Values!$B$3,Values!G114 &amp;" "&amp;  Values!$B$2 &amp; " " &amp;Values!$B$3))</f>
        <v/>
      </c>
      <c r="G115" s="32" t="str">
        <f aca="false">IF(ISBLANK(Values!E114),"","TellusRem")</f>
        <v/>
      </c>
      <c r="H115" s="27" t="str">
        <f aca="false">IF(ISBLANK(Values!E114),"",Values!$B$16)</f>
        <v/>
      </c>
      <c r="I115" s="27" t="str">
        <f aca="false">IF(ISBLANK(Values!E114),"","4730574031")</f>
        <v/>
      </c>
      <c r="J115" s="38" t="str">
        <f aca="false">IF(ISBLANK(Values!E114),"",Values!F114 )</f>
        <v/>
      </c>
      <c r="K115" s="28" t="str">
        <f aca="false">IF(ISBLANK(Values!E114),"",IF(Values!J114, Values!$B$4, Values!$B$5))</f>
        <v/>
      </c>
      <c r="L115" s="39" t="str">
        <f aca="false">IF(ISBLANK(Values!E114),"",Values!$B$18)</f>
        <v/>
      </c>
      <c r="M115" s="28" t="str">
        <f aca="false">IF(ISBLANK(Values!E114),"",Values!$M114)</f>
        <v/>
      </c>
      <c r="N115" s="28" t="str">
        <f aca="false">IF(ISBLANK(Values!F114),"",Values!$N114)</f>
        <v/>
      </c>
      <c r="O115" s="1" t="str">
        <f aca="false">IF(ISBLANK(Values!F114),"",Values!$O114)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0" t="str">
        <f aca="false">IF(ISBLANK(Values!E114),"",IF(Values!I114,Values!$B$23,Values!$B$33))</f>
        <v/>
      </c>
      <c r="AJ115" s="41" t="str">
        <f aca="false">IF(ISBLANK(Values!E114),"","👉 "&amp;Values!H114&amp; " "&amp;Values!$B$24 &amp;" "&amp;Values!$B$3)</f>
        <v/>
      </c>
      <c r="AK115" s="1" t="str">
        <f aca="false">IF(ISBLANK(Values!E114),"",Values!$B$25)</f>
        <v/>
      </c>
      <c r="AL115" s="1" t="str">
        <f aca="false">IF(ISBLANK(Values!E114),"",Values!$B$26)</f>
        <v/>
      </c>
      <c r="AM115" s="1" t="str">
        <f aca="false">IF(ISBLANK(Values!E114),"",Values!$B$27)</f>
        <v/>
      </c>
      <c r="AT115" s="1" t="str">
        <f aca="false">IF(ISBLANK(Values!E114),"",IF(Values!J114,"Backlit", "Non-Backlit"))</f>
        <v/>
      </c>
      <c r="AV115" s="28" t="str">
        <f aca="false">IF(ISBLANK(Values!E114),"",Values!H114)</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IF(ISBLANK(Values!E115),"",IF(Values!J115,Values!H115 &amp;" "&amp;  Values!$B$1 &amp; " " &amp;Values!$B$3,Values!G115 &amp;" "&amp;  Values!$B$2 &amp; " " &amp;Values!$B$3))</f>
        <v/>
      </c>
      <c r="G116" s="32" t="str">
        <f aca="false">IF(ISBLANK(Values!E115),"","TellusRem")</f>
        <v/>
      </c>
      <c r="H116" s="27" t="str">
        <f aca="false">IF(ISBLANK(Values!E115),"",Values!$B$16)</f>
        <v/>
      </c>
      <c r="I116" s="27" t="str">
        <f aca="false">IF(ISBLANK(Values!E115),"","4730574031")</f>
        <v/>
      </c>
      <c r="J116" s="38" t="str">
        <f aca="false">IF(ISBLANK(Values!E115),"",Values!F115 )</f>
        <v/>
      </c>
      <c r="K116" s="28" t="str">
        <f aca="false">IF(ISBLANK(Values!E115),"",IF(Values!J115, Values!$B$4, Values!$B$5))</f>
        <v/>
      </c>
      <c r="L116" s="39" t="str">
        <f aca="false">IF(ISBLANK(Values!E115),"",Values!$B$18)</f>
        <v/>
      </c>
      <c r="M116" s="28" t="str">
        <f aca="false">IF(ISBLANK(Values!E115),"",Values!$M115)</f>
        <v/>
      </c>
      <c r="N116" s="28" t="str">
        <f aca="false">IF(ISBLANK(Values!F115),"",Values!$N115)</f>
        <v/>
      </c>
      <c r="O116" s="1" t="str">
        <f aca="false">IF(ISBLANK(Values!F115),"",Values!$O115)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0" t="str">
        <f aca="false">IF(ISBLANK(Values!E115),"",IF(Values!I115,Values!$B$23,Values!$B$33))</f>
        <v/>
      </c>
      <c r="AJ116" s="41" t="str">
        <f aca="false">IF(ISBLANK(Values!E115),"","👉 "&amp;Values!H115&amp; " "&amp;Values!$B$24 &amp;" "&amp;Values!$B$3)</f>
        <v/>
      </c>
      <c r="AK116" s="1" t="str">
        <f aca="false">IF(ISBLANK(Values!E115),"",Values!$B$25)</f>
        <v/>
      </c>
      <c r="AL116" s="1" t="str">
        <f aca="false">IF(ISBLANK(Values!E115),"",Values!$B$26)</f>
        <v/>
      </c>
      <c r="AM116" s="1" t="str">
        <f aca="false">IF(ISBLANK(Values!E115),"",Values!$B$27)</f>
        <v/>
      </c>
      <c r="AT116" s="1" t="str">
        <f aca="false">IF(ISBLANK(Values!E115),"",IF(Values!J115,"Backlit", "Non-Backlit"))</f>
        <v/>
      </c>
      <c r="AV116" s="28" t="str">
        <f aca="false">IF(ISBLANK(Values!E115),"",Values!H115)</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IF(ISBLANK(Values!E116),"",IF(Values!J116,Values!H116 &amp;" "&amp;  Values!$B$1 &amp; " " &amp;Values!$B$3,Values!G116 &amp;" "&amp;  Values!$B$2 &amp; " " &amp;Values!$B$3))</f>
        <v/>
      </c>
      <c r="G117" s="32" t="str">
        <f aca="false">IF(ISBLANK(Values!E116),"","TellusRem")</f>
        <v/>
      </c>
      <c r="H117" s="27" t="str">
        <f aca="false">IF(ISBLANK(Values!E116),"",Values!$B$16)</f>
        <v/>
      </c>
      <c r="I117" s="27" t="str">
        <f aca="false">IF(ISBLANK(Values!E116),"","4730574031")</f>
        <v/>
      </c>
      <c r="J117" s="38" t="str">
        <f aca="false">IF(ISBLANK(Values!E116),"",Values!F116 )</f>
        <v/>
      </c>
      <c r="K117" s="28" t="str">
        <f aca="false">IF(ISBLANK(Values!E116),"",IF(Values!J116, Values!$B$4, Values!$B$5))</f>
        <v/>
      </c>
      <c r="L117" s="39" t="str">
        <f aca="false">IF(ISBLANK(Values!E116),"",Values!$B$18)</f>
        <v/>
      </c>
      <c r="M117" s="28" t="str">
        <f aca="false">IF(ISBLANK(Values!E116),"",Values!$M116)</f>
        <v/>
      </c>
      <c r="N117" s="28" t="str">
        <f aca="false">IF(ISBLANK(Values!F116),"",Values!$N116)</f>
        <v/>
      </c>
      <c r="O117" s="1" t="str">
        <f aca="false">IF(ISBLANK(Values!F116),"",Values!$O116)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0" t="str">
        <f aca="false">IF(ISBLANK(Values!E116),"",IF(Values!I116,Values!$B$23,Values!$B$33))</f>
        <v/>
      </c>
      <c r="AJ117" s="41" t="str">
        <f aca="false">IF(ISBLANK(Values!E116),"","👉 "&amp;Values!H116&amp; " "&amp;Values!$B$24 &amp;" "&amp;Values!$B$3)</f>
        <v/>
      </c>
      <c r="AK117" s="1" t="str">
        <f aca="false">IF(ISBLANK(Values!E116),"",Values!$B$25)</f>
        <v/>
      </c>
      <c r="AL117" s="1" t="str">
        <f aca="false">IF(ISBLANK(Values!E116),"",Values!$B$26)</f>
        <v/>
      </c>
      <c r="AM117" s="1" t="str">
        <f aca="false">IF(ISBLANK(Values!E116),"",Values!$B$27)</f>
        <v/>
      </c>
      <c r="AT117" s="1" t="str">
        <f aca="false">IF(ISBLANK(Values!E116),"",IF(Values!J116,"Backlit", "Non-Backlit"))</f>
        <v/>
      </c>
      <c r="AV117" s="28" t="str">
        <f aca="false">IF(ISBLANK(Values!E116),"",Values!H116)</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IF(ISBLANK(Values!E117),"",IF(Values!J117,Values!H117 &amp;" "&amp;  Values!$B$1 &amp; " " &amp;Values!$B$3,Values!G117 &amp;" "&amp;  Values!$B$2 &amp; " " &amp;Values!$B$3))</f>
        <v/>
      </c>
      <c r="G118" s="32" t="str">
        <f aca="false">IF(ISBLANK(Values!E117),"","TellusRem")</f>
        <v/>
      </c>
      <c r="H118" s="27" t="str">
        <f aca="false">IF(ISBLANK(Values!E117),"",Values!$B$16)</f>
        <v/>
      </c>
      <c r="I118" s="27" t="str">
        <f aca="false">IF(ISBLANK(Values!E117),"","4730574031")</f>
        <v/>
      </c>
      <c r="J118" s="38" t="str">
        <f aca="false">IF(ISBLANK(Values!E117),"",Values!F117 )</f>
        <v/>
      </c>
      <c r="K118" s="28" t="str">
        <f aca="false">IF(ISBLANK(Values!E117),"",IF(Values!J117, Values!$B$4, Values!$B$5))</f>
        <v/>
      </c>
      <c r="L118" s="39" t="str">
        <f aca="false">IF(ISBLANK(Values!E117),"",Values!$B$18)</f>
        <v/>
      </c>
      <c r="M118" s="28" t="str">
        <f aca="false">IF(ISBLANK(Values!E117),"",Values!$M117)</f>
        <v/>
      </c>
      <c r="N118" s="28" t="str">
        <f aca="false">IF(ISBLANK(Values!F117),"",Values!$N117)</f>
        <v/>
      </c>
      <c r="O118" s="1" t="str">
        <f aca="false">IF(ISBLANK(Values!F117),"",Values!$O117)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0" t="str">
        <f aca="false">IF(ISBLANK(Values!E117),"",IF(Values!I117,Values!$B$23,Values!$B$33))</f>
        <v/>
      </c>
      <c r="AJ118" s="41" t="str">
        <f aca="false">IF(ISBLANK(Values!E117),"","👉 "&amp;Values!H117&amp; " "&amp;Values!$B$24 &amp;" "&amp;Values!$B$3)</f>
        <v/>
      </c>
      <c r="AK118" s="1" t="str">
        <f aca="false">IF(ISBLANK(Values!E117),"",Values!$B$25)</f>
        <v/>
      </c>
      <c r="AL118" s="1" t="str">
        <f aca="false">IF(ISBLANK(Values!E117),"",Values!$B$26)</f>
        <v/>
      </c>
      <c r="AM118" s="1" t="str">
        <f aca="false">IF(ISBLANK(Values!E117),"",Values!$B$27)</f>
        <v/>
      </c>
      <c r="AT118" s="1" t="str">
        <f aca="false">IF(ISBLANK(Values!E117),"",IF(Values!J117,"Backlit", "Non-Backlit"))</f>
        <v/>
      </c>
      <c r="AV118" s="28" t="str">
        <f aca="false">IF(ISBLANK(Values!E117),"",Values!H117)</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IF(ISBLANK(Values!E118),"",IF(Values!J118,Values!H118 &amp;" "&amp;  Values!$B$1 &amp; " " &amp;Values!$B$3,Values!G118 &amp;" "&amp;  Values!$B$2 &amp; " " &amp;Values!$B$3))</f>
        <v/>
      </c>
      <c r="G119" s="32" t="str">
        <f aca="false">IF(ISBLANK(Values!E118),"","TellusRem")</f>
        <v/>
      </c>
      <c r="H119" s="27" t="str">
        <f aca="false">IF(ISBLANK(Values!E118),"",Values!$B$16)</f>
        <v/>
      </c>
      <c r="I119" s="27" t="str">
        <f aca="false">IF(ISBLANK(Values!E118),"","4730574031")</f>
        <v/>
      </c>
      <c r="J119" s="38" t="str">
        <f aca="false">IF(ISBLANK(Values!E118),"",Values!F118 )</f>
        <v/>
      </c>
      <c r="K119" s="28" t="str">
        <f aca="false">IF(ISBLANK(Values!E118),"",IF(Values!J118, Values!$B$4, Values!$B$5))</f>
        <v/>
      </c>
      <c r="L119" s="39" t="str">
        <f aca="false">IF(ISBLANK(Values!E118),"",Values!$B$18)</f>
        <v/>
      </c>
      <c r="M119" s="28" t="str">
        <f aca="false">IF(ISBLANK(Values!E118),"",Values!$M118)</f>
        <v/>
      </c>
      <c r="N119" s="28" t="str">
        <f aca="false">IF(ISBLANK(Values!F118),"",Values!$N118)</f>
        <v/>
      </c>
      <c r="O119" s="1" t="str">
        <f aca="false">IF(ISBLANK(Values!F118),"",Values!$O118)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0" t="str">
        <f aca="false">IF(ISBLANK(Values!E118),"",IF(Values!I118,Values!$B$23,Values!$B$33))</f>
        <v/>
      </c>
      <c r="AJ119" s="41" t="str">
        <f aca="false">IF(ISBLANK(Values!E118),"","👉 "&amp;Values!H118&amp; " "&amp;Values!$B$24 &amp;" "&amp;Values!$B$3)</f>
        <v/>
      </c>
      <c r="AK119" s="1" t="str">
        <f aca="false">IF(ISBLANK(Values!E118),"",Values!$B$25)</f>
        <v/>
      </c>
      <c r="AL119" s="1" t="str">
        <f aca="false">IF(ISBLANK(Values!E118),"",Values!$B$26)</f>
        <v/>
      </c>
      <c r="AM119" s="1" t="str">
        <f aca="false">IF(ISBLANK(Values!E118),"",Values!$B$27)</f>
        <v/>
      </c>
      <c r="AT119" s="1" t="str">
        <f aca="false">IF(ISBLANK(Values!E118),"",IF(Values!J118,"Backlit", "Non-Backlit"))</f>
        <v/>
      </c>
      <c r="AV119" s="28" t="str">
        <f aca="false">IF(ISBLANK(Values!E118),"",Values!H118)</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IF(ISBLANK(Values!E119),"",IF(Values!J119,Values!H119 &amp;" "&amp;  Values!$B$1 &amp; " " &amp;Values!$B$3,Values!G119 &amp;" "&amp;  Values!$B$2 &amp; " " &amp;Values!$B$3))</f>
        <v/>
      </c>
      <c r="G120" s="32" t="str">
        <f aca="false">IF(ISBLANK(Values!E119),"","TellusRem")</f>
        <v/>
      </c>
      <c r="H120" s="27" t="str">
        <f aca="false">IF(ISBLANK(Values!E119),"",Values!$B$16)</f>
        <v/>
      </c>
      <c r="I120" s="27" t="str">
        <f aca="false">IF(ISBLANK(Values!E119),"","4730574031")</f>
        <v/>
      </c>
      <c r="J120" s="38" t="str">
        <f aca="false">IF(ISBLANK(Values!E119),"",Values!F119 )</f>
        <v/>
      </c>
      <c r="K120" s="28" t="str">
        <f aca="false">IF(ISBLANK(Values!E119),"",IF(Values!J119, Values!$B$4, Values!$B$5))</f>
        <v/>
      </c>
      <c r="L120" s="39" t="str">
        <f aca="false">IF(ISBLANK(Values!E119),"",Values!$B$18)</f>
        <v/>
      </c>
      <c r="M120" s="28" t="str">
        <f aca="false">IF(ISBLANK(Values!E119),"",Values!$M119)</f>
        <v/>
      </c>
      <c r="N120" s="28" t="str">
        <f aca="false">IF(ISBLANK(Values!F119),"",Values!$N119)</f>
        <v/>
      </c>
      <c r="O120" s="1" t="str">
        <f aca="false">IF(ISBLANK(Values!F119),"",Values!$O119)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0" t="str">
        <f aca="false">IF(ISBLANK(Values!E119),"",IF(Values!I119,Values!$B$23,Values!$B$33))</f>
        <v/>
      </c>
      <c r="AJ120" s="41" t="str">
        <f aca="false">IF(ISBLANK(Values!E119),"","👉 "&amp;Values!H119&amp; " "&amp;Values!$B$24 &amp;" "&amp;Values!$B$3)</f>
        <v/>
      </c>
      <c r="AK120" s="1" t="str">
        <f aca="false">IF(ISBLANK(Values!E119),"",Values!$B$25)</f>
        <v/>
      </c>
      <c r="AL120" s="1" t="str">
        <f aca="false">IF(ISBLANK(Values!E119),"",Values!$B$26)</f>
        <v/>
      </c>
      <c r="AM120" s="1" t="str">
        <f aca="false">IF(ISBLANK(Values!E119),"",Values!$B$27)</f>
        <v/>
      </c>
      <c r="AT120" s="1" t="str">
        <f aca="false">IF(ISBLANK(Values!E119),"",IF(Values!J119,"Backlit", "Non-Backlit"))</f>
        <v/>
      </c>
      <c r="AV120" s="28" t="str">
        <f aca="false">IF(ISBLANK(Values!E119),"",Values!H119)</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IF(ISBLANK(Values!E120),"",IF(Values!J120,Values!H120 &amp;" "&amp;  Values!$B$1 &amp; " " &amp;Values!$B$3,Values!G120 &amp;" "&amp;  Values!$B$2 &amp; " " &amp;Values!$B$3))</f>
        <v/>
      </c>
      <c r="G121" s="32" t="str">
        <f aca="false">IF(ISBLANK(Values!E120),"","TellusRem")</f>
        <v/>
      </c>
      <c r="H121" s="27" t="str">
        <f aca="false">IF(ISBLANK(Values!E120),"",Values!$B$16)</f>
        <v/>
      </c>
      <c r="I121" s="27" t="str">
        <f aca="false">IF(ISBLANK(Values!E120),"","4730574031")</f>
        <v/>
      </c>
      <c r="J121" s="38" t="str">
        <f aca="false">IF(ISBLANK(Values!E120),"",Values!F120 )</f>
        <v/>
      </c>
      <c r="K121" s="28" t="str">
        <f aca="false">IF(ISBLANK(Values!E120),"",IF(Values!J120, Values!$B$4, Values!$B$5))</f>
        <v/>
      </c>
      <c r="L121" s="39" t="str">
        <f aca="false">IF(ISBLANK(Values!E120),"",Values!$B$18)</f>
        <v/>
      </c>
      <c r="M121" s="28" t="str">
        <f aca="false">IF(ISBLANK(Values!E120),"",Values!$M120)</f>
        <v/>
      </c>
      <c r="N121" s="28" t="str">
        <f aca="false">IF(ISBLANK(Values!F120),"",Values!$N120)</f>
        <v/>
      </c>
      <c r="O121" s="1" t="str">
        <f aca="false">IF(ISBLANK(Values!F120),"",Values!$O120)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0" t="str">
        <f aca="false">IF(ISBLANK(Values!E120),"",IF(Values!I120,Values!$B$23,Values!$B$33))</f>
        <v/>
      </c>
      <c r="AJ121" s="41" t="str">
        <f aca="false">IF(ISBLANK(Values!E120),"","👉 "&amp;Values!H120&amp; " "&amp;Values!$B$24 &amp;" "&amp;Values!$B$3)</f>
        <v/>
      </c>
      <c r="AK121" s="1" t="str">
        <f aca="false">IF(ISBLANK(Values!E120),"",Values!$B$25)</f>
        <v/>
      </c>
      <c r="AL121" s="1" t="str">
        <f aca="false">IF(ISBLANK(Values!E120),"",Values!$B$26)</f>
        <v/>
      </c>
      <c r="AM121" s="1" t="str">
        <f aca="false">IF(ISBLANK(Values!E120),"",Values!$B$27)</f>
        <v/>
      </c>
      <c r="AT121" s="1" t="str">
        <f aca="false">IF(ISBLANK(Values!E120),"",IF(Values!J120,"Backlit", "Non-Backlit"))</f>
        <v/>
      </c>
      <c r="AV121" s="28" t="str">
        <f aca="false">IF(ISBLANK(Values!E120),"",Values!H120)</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IF(ISBLANK(Values!E121),"",IF(Values!J121,Values!H121 &amp;" "&amp;  Values!$B$1 &amp; " " &amp;Values!$B$3,Values!G121 &amp;" "&amp;  Values!$B$2 &amp; " " &amp;Values!$B$3))</f>
        <v/>
      </c>
      <c r="G122" s="32" t="str">
        <f aca="false">IF(ISBLANK(Values!E121),"","TellusRem")</f>
        <v/>
      </c>
      <c r="H122" s="27" t="str">
        <f aca="false">IF(ISBLANK(Values!E121),"",Values!$B$16)</f>
        <v/>
      </c>
      <c r="I122" s="27" t="str">
        <f aca="false">IF(ISBLANK(Values!E121),"","4730574031")</f>
        <v/>
      </c>
      <c r="J122" s="38" t="str">
        <f aca="false">IF(ISBLANK(Values!E121),"",Values!F121 )</f>
        <v/>
      </c>
      <c r="K122" s="28" t="str">
        <f aca="false">IF(ISBLANK(Values!E121),"",IF(Values!J121, Values!$B$4, Values!$B$5))</f>
        <v/>
      </c>
      <c r="L122" s="39" t="str">
        <f aca="false">IF(ISBLANK(Values!E121),"",Values!$B$18)</f>
        <v/>
      </c>
      <c r="M122" s="28" t="str">
        <f aca="false">IF(ISBLANK(Values!E121),"",Values!$M121)</f>
        <v/>
      </c>
      <c r="N122" s="28" t="str">
        <f aca="false">IF(ISBLANK(Values!F121),"",Values!$N121)</f>
        <v/>
      </c>
      <c r="O122" s="1" t="str">
        <f aca="false">IF(ISBLANK(Values!F121),"",Values!$O121)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0" t="str">
        <f aca="false">IF(ISBLANK(Values!E121),"",IF(Values!I121,Values!$B$23,Values!$B$33))</f>
        <v/>
      </c>
      <c r="AJ122" s="41" t="str">
        <f aca="false">IF(ISBLANK(Values!E121),"","👉 "&amp;Values!H121&amp; " "&amp;Values!$B$24 &amp;" "&amp;Values!$B$3)</f>
        <v/>
      </c>
      <c r="AK122" s="1" t="str">
        <f aca="false">IF(ISBLANK(Values!E121),"",Values!$B$25)</f>
        <v/>
      </c>
      <c r="AL122" s="1" t="str">
        <f aca="false">IF(ISBLANK(Values!E121),"",Values!$B$26)</f>
        <v/>
      </c>
      <c r="AM122" s="1" t="str">
        <f aca="false">IF(ISBLANK(Values!E121),"",Values!$B$27)</f>
        <v/>
      </c>
      <c r="AT122" s="1" t="str">
        <f aca="false">IF(ISBLANK(Values!E121),"",IF(Values!J121,"Backlit", "Non-Backlit"))</f>
        <v/>
      </c>
      <c r="AV122" s="28" t="str">
        <f aca="false">IF(ISBLANK(Values!E121),"",Values!H121)</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IF(ISBLANK(Values!E122),"",IF(Values!J122,Values!H122 &amp;" "&amp;  Values!$B$1 &amp; " " &amp;Values!$B$3,Values!G122 &amp;" "&amp;  Values!$B$2 &amp; " " &amp;Values!$B$3))</f>
        <v/>
      </c>
      <c r="G123" s="32" t="str">
        <f aca="false">IF(ISBLANK(Values!E122),"","TellusRem")</f>
        <v/>
      </c>
      <c r="H123" s="27" t="str">
        <f aca="false">IF(ISBLANK(Values!E122),"",Values!$B$16)</f>
        <v/>
      </c>
      <c r="I123" s="27" t="str">
        <f aca="false">IF(ISBLANK(Values!E122),"","4730574031")</f>
        <v/>
      </c>
      <c r="J123" s="38" t="str">
        <f aca="false">IF(ISBLANK(Values!E122),"",Values!F122 )</f>
        <v/>
      </c>
      <c r="K123" s="28" t="str">
        <f aca="false">IF(ISBLANK(Values!E122),"",IF(Values!J122, Values!$B$4, Values!$B$5))</f>
        <v/>
      </c>
      <c r="L123" s="39" t="str">
        <f aca="false">IF(ISBLANK(Values!E122),"",Values!$B$18)</f>
        <v/>
      </c>
      <c r="M123" s="28" t="str">
        <f aca="false">IF(ISBLANK(Values!E122),"",Values!$M122)</f>
        <v/>
      </c>
      <c r="N123" s="28" t="str">
        <f aca="false">IF(ISBLANK(Values!F122),"",Values!$N122)</f>
        <v/>
      </c>
      <c r="O123" s="1" t="str">
        <f aca="false">IF(ISBLANK(Values!F122),"",Values!$O122)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0" t="str">
        <f aca="false">IF(ISBLANK(Values!E122),"",IF(Values!I122,Values!$B$23,Values!$B$33))</f>
        <v/>
      </c>
      <c r="AJ123" s="41" t="str">
        <f aca="false">IF(ISBLANK(Values!E122),"","👉 "&amp;Values!H122&amp; " "&amp;Values!$B$24 &amp;" "&amp;Values!$B$3)</f>
        <v/>
      </c>
      <c r="AK123" s="1" t="str">
        <f aca="false">IF(ISBLANK(Values!E122),"",Values!$B$25)</f>
        <v/>
      </c>
      <c r="AL123" s="1" t="str">
        <f aca="false">IF(ISBLANK(Values!E122),"",Values!$B$26)</f>
        <v/>
      </c>
      <c r="AM123" s="1" t="str">
        <f aca="false">IF(ISBLANK(Values!E122),"",Values!$B$27)</f>
        <v/>
      </c>
      <c r="AT123" s="1" t="str">
        <f aca="false">IF(ISBLANK(Values!E122),"",IF(Values!J122,"Backlit", "Non-Backlit"))</f>
        <v/>
      </c>
      <c r="AV123" s="28" t="str">
        <f aca="false">IF(ISBLANK(Values!E122),"",Values!H122)</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IF(ISBLANK(Values!E123),"",IF(Values!J123,Values!H123 &amp;" "&amp;  Values!$B$1 &amp; " " &amp;Values!$B$3,Values!G123 &amp;" "&amp;  Values!$B$2 &amp; " " &amp;Values!$B$3))</f>
        <v/>
      </c>
      <c r="G124" s="32" t="str">
        <f aca="false">IF(ISBLANK(Values!E123),"","TellusRem")</f>
        <v/>
      </c>
      <c r="H124" s="27" t="str">
        <f aca="false">IF(ISBLANK(Values!E123),"",Values!$B$16)</f>
        <v/>
      </c>
      <c r="I124" s="27" t="str">
        <f aca="false">IF(ISBLANK(Values!E123),"","4730574031")</f>
        <v/>
      </c>
      <c r="J124" s="38" t="str">
        <f aca="false">IF(ISBLANK(Values!E123),"",Values!F123 )</f>
        <v/>
      </c>
      <c r="K124" s="28" t="str">
        <f aca="false">IF(ISBLANK(Values!E123),"",IF(Values!J123, Values!$B$4, Values!$B$5))</f>
        <v/>
      </c>
      <c r="L124" s="39" t="str">
        <f aca="false">IF(ISBLANK(Values!E123),"",Values!$B$18)</f>
        <v/>
      </c>
      <c r="M124" s="28" t="str">
        <f aca="false">IF(ISBLANK(Values!E123),"",Values!$M123)</f>
        <v/>
      </c>
      <c r="N124" s="28" t="str">
        <f aca="false">IF(ISBLANK(Values!F123),"",Values!$N123)</f>
        <v/>
      </c>
      <c r="O124" s="1" t="str">
        <f aca="false">IF(ISBLANK(Values!F123),"",Values!$O123)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0" t="str">
        <f aca="false">IF(ISBLANK(Values!E123),"",IF(Values!I123,Values!$B$23,Values!$B$33))</f>
        <v/>
      </c>
      <c r="AJ124" s="41" t="str">
        <f aca="false">IF(ISBLANK(Values!E123),"","👉 "&amp;Values!H123&amp; " "&amp;Values!$B$24 &amp;" "&amp;Values!$B$3)</f>
        <v/>
      </c>
      <c r="AK124" s="1" t="str">
        <f aca="false">IF(ISBLANK(Values!E123),"",Values!$B$25)</f>
        <v/>
      </c>
      <c r="AL124" s="1" t="str">
        <f aca="false">IF(ISBLANK(Values!E123),"",Values!$B$26)</f>
        <v/>
      </c>
      <c r="AM124" s="1" t="str">
        <f aca="false">IF(ISBLANK(Values!E123),"",Values!$B$27)</f>
        <v/>
      </c>
      <c r="AT124" s="1" t="str">
        <f aca="false">IF(ISBLANK(Values!E123),"",IF(Values!J123,"Backlit", "Non-Backlit"))</f>
        <v/>
      </c>
      <c r="AV124" s="28" t="str">
        <f aca="false">IF(ISBLANK(Values!E123),"",Values!H123)</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IF(ISBLANK(Values!E124),"",IF(Values!J124,Values!H124 &amp;" "&amp;  Values!$B$1 &amp; " " &amp;Values!$B$3,Values!G124 &amp;" "&amp;  Values!$B$2 &amp; " " &amp;Values!$B$3))</f>
        <v/>
      </c>
      <c r="G125" s="32" t="str">
        <f aca="false">IF(ISBLANK(Values!E124),"","TellusRem")</f>
        <v/>
      </c>
      <c r="H125" s="27" t="str">
        <f aca="false">IF(ISBLANK(Values!E124),"",Values!$B$16)</f>
        <v/>
      </c>
      <c r="I125" s="27" t="str">
        <f aca="false">IF(ISBLANK(Values!E124),"","4730574031")</f>
        <v/>
      </c>
      <c r="J125" s="38" t="str">
        <f aca="false">IF(ISBLANK(Values!E124),"",Values!F124 )</f>
        <v/>
      </c>
      <c r="K125" s="28" t="str">
        <f aca="false">IF(ISBLANK(Values!E124),"",IF(Values!J124, Values!$B$4, Values!$B$5))</f>
        <v/>
      </c>
      <c r="L125" s="39" t="str">
        <f aca="false">IF(ISBLANK(Values!E124),"",Values!$B$18)</f>
        <v/>
      </c>
      <c r="M125" s="28" t="str">
        <f aca="false">IF(ISBLANK(Values!E124),"",Values!$M124)</f>
        <v/>
      </c>
      <c r="N125" s="28" t="str">
        <f aca="false">IF(ISBLANK(Values!F124),"",Values!$N124)</f>
        <v/>
      </c>
      <c r="O125" s="1" t="str">
        <f aca="false">IF(ISBLANK(Values!F124),"",Values!$O124)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0" t="str">
        <f aca="false">IF(ISBLANK(Values!E124),"",IF(Values!I124,Values!$B$23,Values!$B$33))</f>
        <v/>
      </c>
      <c r="AJ125" s="41" t="str">
        <f aca="false">IF(ISBLANK(Values!E124),"","👉 "&amp;Values!H124&amp; " "&amp;Values!$B$24 &amp;" "&amp;Values!$B$3)</f>
        <v/>
      </c>
      <c r="AK125" s="1" t="str">
        <f aca="false">IF(ISBLANK(Values!E124),"",Values!$B$25)</f>
        <v/>
      </c>
      <c r="AL125" s="1" t="str">
        <f aca="false">IF(ISBLANK(Values!E124),"",Values!$B$26)</f>
        <v/>
      </c>
      <c r="AM125" s="1" t="str">
        <f aca="false">IF(ISBLANK(Values!E124),"",Values!$B$27)</f>
        <v/>
      </c>
      <c r="AT125" s="1" t="str">
        <f aca="false">IF(ISBLANK(Values!E124),"",IF(Values!J124,"Backlit", "Non-Backlit"))</f>
        <v/>
      </c>
      <c r="AV125" s="28" t="str">
        <f aca="false">IF(ISBLANK(Values!E124),"",Values!H124)</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IF(ISBLANK(Values!E125),"",IF(Values!J125,Values!H125 &amp;" "&amp;  Values!$B$1 &amp; " " &amp;Values!$B$3,Values!G125 &amp;" "&amp;  Values!$B$2 &amp; " " &amp;Values!$B$3))</f>
        <v/>
      </c>
      <c r="G126" s="32" t="str">
        <f aca="false">IF(ISBLANK(Values!E125),"","TellusRem")</f>
        <v/>
      </c>
      <c r="H126" s="27" t="str">
        <f aca="false">IF(ISBLANK(Values!E125),"",Values!$B$16)</f>
        <v/>
      </c>
      <c r="I126" s="27" t="str">
        <f aca="false">IF(ISBLANK(Values!E125),"","4730574031")</f>
        <v/>
      </c>
      <c r="J126" s="38" t="str">
        <f aca="false">IF(ISBLANK(Values!E125),"",Values!F125 )</f>
        <v/>
      </c>
      <c r="K126" s="28" t="str">
        <f aca="false">IF(ISBLANK(Values!E125),"",IF(Values!J125, Values!$B$4, Values!$B$5))</f>
        <v/>
      </c>
      <c r="L126" s="39" t="str">
        <f aca="false">IF(ISBLANK(Values!E125),"",Values!$B$18)</f>
        <v/>
      </c>
      <c r="M126" s="28" t="str">
        <f aca="false">IF(ISBLANK(Values!E125),"",Values!$M125)</f>
        <v/>
      </c>
      <c r="N126" s="28" t="str">
        <f aca="false">IF(ISBLANK(Values!F125),"",Values!$N125)</f>
        <v/>
      </c>
      <c r="O126" s="1" t="str">
        <f aca="false">IF(ISBLANK(Values!F125),"",Values!$O125)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0" t="str">
        <f aca="false">IF(ISBLANK(Values!E125),"",IF(Values!I125,Values!$B$23,Values!$B$33))</f>
        <v/>
      </c>
      <c r="AJ126" s="41" t="str">
        <f aca="false">IF(ISBLANK(Values!E125),"","👉 "&amp;Values!H125&amp; " "&amp;Values!$B$24 &amp;" "&amp;Values!$B$3)</f>
        <v/>
      </c>
      <c r="AK126" s="1" t="str">
        <f aca="false">IF(ISBLANK(Values!E125),"",Values!$B$25)</f>
        <v/>
      </c>
      <c r="AL126" s="1" t="str">
        <f aca="false">IF(ISBLANK(Values!E125),"",Values!$B$26)</f>
        <v/>
      </c>
      <c r="AM126" s="1" t="str">
        <f aca="false">IF(ISBLANK(Values!E125),"",Values!$B$27)</f>
        <v/>
      </c>
      <c r="AT126" s="1" t="str">
        <f aca="false">IF(ISBLANK(Values!E125),"",IF(Values!J125,"Backlit", "Non-Backlit"))</f>
        <v/>
      </c>
      <c r="AV126" s="28" t="str">
        <f aca="false">IF(ISBLANK(Values!E125),"",Values!H125)</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IF(ISBLANK(Values!E126),"",IF(Values!J126,Values!H126 &amp;" "&amp;  Values!$B$1 &amp; " " &amp;Values!$B$3,Values!G126 &amp;" "&amp;  Values!$B$2 &amp; " " &amp;Values!$B$3))</f>
        <v/>
      </c>
      <c r="G127" s="32" t="str">
        <f aca="false">IF(ISBLANK(Values!E126),"","TellusRem")</f>
        <v/>
      </c>
      <c r="H127" s="27" t="str">
        <f aca="false">IF(ISBLANK(Values!E126),"",Values!$B$16)</f>
        <v/>
      </c>
      <c r="I127" s="27" t="str">
        <f aca="false">IF(ISBLANK(Values!E126),"","4730574031")</f>
        <v/>
      </c>
      <c r="J127" s="38" t="str">
        <f aca="false">IF(ISBLANK(Values!E126),"",Values!F126 )</f>
        <v/>
      </c>
      <c r="K127" s="28" t="str">
        <f aca="false">IF(ISBLANK(Values!E126),"",IF(Values!J126, Values!$B$4, Values!$B$5))</f>
        <v/>
      </c>
      <c r="L127" s="39" t="str">
        <f aca="false">IF(ISBLANK(Values!E126),"",Values!$B$18)</f>
        <v/>
      </c>
      <c r="M127" s="28" t="str">
        <f aca="false">IF(ISBLANK(Values!E126),"",Values!$M126)</f>
        <v/>
      </c>
      <c r="N127" s="28" t="str">
        <f aca="false">IF(ISBLANK(Values!F126),"",Values!$N126)</f>
        <v/>
      </c>
      <c r="O127" s="1" t="str">
        <f aca="false">IF(ISBLANK(Values!F126),"",Values!$O126)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0" t="str">
        <f aca="false">IF(ISBLANK(Values!E126),"",IF(Values!I126,Values!$B$23,Values!$B$33))</f>
        <v/>
      </c>
      <c r="AJ127" s="41" t="str">
        <f aca="false">IF(ISBLANK(Values!E126),"","👉 "&amp;Values!H126&amp; " "&amp;Values!$B$24 &amp;" "&amp;Values!$B$3)</f>
        <v/>
      </c>
      <c r="AK127" s="1" t="str">
        <f aca="false">IF(ISBLANK(Values!E126),"",Values!$B$25)</f>
        <v/>
      </c>
      <c r="AL127" s="1" t="str">
        <f aca="false">IF(ISBLANK(Values!E126),"",Values!$B$26)</f>
        <v/>
      </c>
      <c r="AM127" s="1" t="str">
        <f aca="false">IF(ISBLANK(Values!E126),"",Values!$B$27)</f>
        <v/>
      </c>
      <c r="AT127" s="1" t="str">
        <f aca="false">IF(ISBLANK(Values!E126),"",IF(Values!J126,"Backlit", "Non-Backlit"))</f>
        <v/>
      </c>
      <c r="AV127" s="28" t="str">
        <f aca="false">IF(ISBLANK(Values!E126),"",Values!H126)</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IF(ISBLANK(Values!E127),"",IF(Values!J127,Values!H127 &amp;" "&amp;  Values!$B$1 &amp; " " &amp;Values!$B$3,Values!G127 &amp;" "&amp;  Values!$B$2 &amp; " " &amp;Values!$B$3))</f>
        <v/>
      </c>
      <c r="G128" s="32" t="str">
        <f aca="false">IF(ISBLANK(Values!E127),"","TellusRem")</f>
        <v/>
      </c>
      <c r="H128" s="27" t="str">
        <f aca="false">IF(ISBLANK(Values!E127),"",Values!$B$16)</f>
        <v/>
      </c>
      <c r="I128" s="27" t="str">
        <f aca="false">IF(ISBLANK(Values!E127),"","4730574031")</f>
        <v/>
      </c>
      <c r="J128" s="38" t="str">
        <f aca="false">IF(ISBLANK(Values!E127),"",Values!F127 )</f>
        <v/>
      </c>
      <c r="K128" s="28" t="str">
        <f aca="false">IF(ISBLANK(Values!E127),"",IF(Values!J127, Values!$B$4, Values!$B$5))</f>
        <v/>
      </c>
      <c r="L128" s="39" t="str">
        <f aca="false">IF(ISBLANK(Values!E127),"",Values!$B$18)</f>
        <v/>
      </c>
      <c r="M128" s="28" t="str">
        <f aca="false">IF(ISBLANK(Values!E127),"",Values!$M127)</f>
        <v/>
      </c>
      <c r="N128" s="28" t="str">
        <f aca="false">IF(ISBLANK(Values!F127),"",Values!$N127)</f>
        <v/>
      </c>
      <c r="O128" s="1" t="str">
        <f aca="false">IF(ISBLANK(Values!F127),"",Values!$O127)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0" t="str">
        <f aca="false">IF(ISBLANK(Values!E127),"",IF(Values!I127,Values!$B$23,Values!$B$33))</f>
        <v/>
      </c>
      <c r="AJ128" s="41" t="str">
        <f aca="false">IF(ISBLANK(Values!E127),"","👉 "&amp;Values!H127&amp; " "&amp;Values!$B$24 &amp;" "&amp;Values!$B$3)</f>
        <v/>
      </c>
      <c r="AK128" s="1" t="str">
        <f aca="false">IF(ISBLANK(Values!E127),"",Values!$B$25)</f>
        <v/>
      </c>
      <c r="AL128" s="1" t="str">
        <f aca="false">IF(ISBLANK(Values!E127),"",Values!$B$26)</f>
        <v/>
      </c>
      <c r="AM128" s="1" t="str">
        <f aca="false">IF(ISBLANK(Values!E127),"",Values!$B$27)</f>
        <v/>
      </c>
      <c r="AT128" s="1" t="str">
        <f aca="false">IF(ISBLANK(Values!E127),"",IF(Values!J127,"Backlit", "Non-Backlit"))</f>
        <v/>
      </c>
      <c r="AV128" s="28" t="str">
        <f aca="false">IF(ISBLANK(Values!E127),"",Values!H127)</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IF(ISBLANK(Values!E128),"",IF(Values!J128,Values!H128 &amp;" "&amp;  Values!$B$1 &amp; " " &amp;Values!$B$3,Values!G128 &amp;" "&amp;  Values!$B$2 &amp; " " &amp;Values!$B$3))</f>
        <v/>
      </c>
      <c r="G129" s="32" t="str">
        <f aca="false">IF(ISBLANK(Values!E128),"","TellusRem")</f>
        <v/>
      </c>
      <c r="H129" s="27" t="str">
        <f aca="false">IF(ISBLANK(Values!E128),"",Values!$B$16)</f>
        <v/>
      </c>
      <c r="I129" s="27" t="str">
        <f aca="false">IF(ISBLANK(Values!E128),"","4730574031")</f>
        <v/>
      </c>
      <c r="J129" s="38" t="str">
        <f aca="false">IF(ISBLANK(Values!E128),"",Values!F128 )</f>
        <v/>
      </c>
      <c r="K129" s="28" t="str">
        <f aca="false">IF(ISBLANK(Values!E128),"",IF(Values!J128, Values!$B$4, Values!$B$5))</f>
        <v/>
      </c>
      <c r="L129" s="39" t="str">
        <f aca="false">IF(ISBLANK(Values!E128),"",Values!$B$18)</f>
        <v/>
      </c>
      <c r="M129" s="28" t="str">
        <f aca="false">IF(ISBLANK(Values!E128),"",Values!$M128)</f>
        <v/>
      </c>
      <c r="N129" s="28" t="str">
        <f aca="false">IF(ISBLANK(Values!F128),"",Values!$N128)</f>
        <v/>
      </c>
      <c r="O129" s="1" t="str">
        <f aca="false">IF(ISBLANK(Values!F128),"",Values!$O128)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0" t="str">
        <f aca="false">IF(ISBLANK(Values!E128),"",IF(Values!I128,Values!$B$23,Values!$B$33))</f>
        <v/>
      </c>
      <c r="AJ129" s="41" t="str">
        <f aca="false">IF(ISBLANK(Values!E128),"","👉 "&amp;Values!H128&amp; " "&amp;Values!$B$24 &amp;" "&amp;Values!$B$3)</f>
        <v/>
      </c>
      <c r="AK129" s="1" t="str">
        <f aca="false">IF(ISBLANK(Values!E128),"",Values!$B$25)</f>
        <v/>
      </c>
      <c r="AL129" s="1" t="str">
        <f aca="false">IF(ISBLANK(Values!E128),"",Values!$B$26)</f>
        <v/>
      </c>
      <c r="AM129" s="1" t="str">
        <f aca="false">IF(ISBLANK(Values!E128),"",Values!$B$27)</f>
        <v/>
      </c>
      <c r="AT129" s="1" t="str">
        <f aca="false">IF(ISBLANK(Values!E128),"",IF(Values!J128,"Backlit", "Non-Backlit"))</f>
        <v/>
      </c>
      <c r="AV129" s="28" t="str">
        <f aca="false">IF(ISBLANK(Values!E128),"",Values!H128)</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IF(ISBLANK(Values!E129),"",IF(Values!J129,Values!H129 &amp;" "&amp;  Values!$B$1 &amp; " " &amp;Values!$B$3,Values!G129 &amp;" "&amp;  Values!$B$2 &amp; " " &amp;Values!$B$3))</f>
        <v/>
      </c>
      <c r="G130" s="32" t="str">
        <f aca="false">IF(ISBLANK(Values!E129),"","TellusRem")</f>
        <v/>
      </c>
      <c r="H130" s="27" t="str">
        <f aca="false">IF(ISBLANK(Values!E129),"",Values!$B$16)</f>
        <v/>
      </c>
      <c r="I130" s="27" t="str">
        <f aca="false">IF(ISBLANK(Values!E129),"","4730574031")</f>
        <v/>
      </c>
      <c r="J130" s="38" t="str">
        <f aca="false">IF(ISBLANK(Values!E129),"",Values!F129 )</f>
        <v/>
      </c>
      <c r="K130" s="28" t="str">
        <f aca="false">IF(ISBLANK(Values!E129),"",IF(Values!J129, Values!$B$4, Values!$B$5))</f>
        <v/>
      </c>
      <c r="L130" s="39" t="str">
        <f aca="false">IF(ISBLANK(Values!E129),"",Values!$B$18)</f>
        <v/>
      </c>
      <c r="M130" s="28" t="str">
        <f aca="false">IF(ISBLANK(Values!E129),"",Values!$M129)</f>
        <v/>
      </c>
      <c r="N130" s="28" t="str">
        <f aca="false">IF(ISBLANK(Values!F129),"",Values!$N129)</f>
        <v/>
      </c>
      <c r="O130" s="1" t="str">
        <f aca="false">IF(ISBLANK(Values!F129),"",Values!$O129)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0" t="str">
        <f aca="false">IF(ISBLANK(Values!E129),"",IF(Values!I129,Values!$B$23,Values!$B$33))</f>
        <v/>
      </c>
      <c r="AJ130" s="41" t="str">
        <f aca="false">IF(ISBLANK(Values!E129),"","👉 "&amp;Values!H129&amp; " "&amp;Values!$B$24 &amp;" "&amp;Values!$B$3)</f>
        <v/>
      </c>
      <c r="AK130" s="1" t="str">
        <f aca="false">IF(ISBLANK(Values!E129),"",Values!$B$25)</f>
        <v/>
      </c>
      <c r="AL130" s="1" t="str">
        <f aca="false">IF(ISBLANK(Values!E129),"",Values!$B$26)</f>
        <v/>
      </c>
      <c r="AM130" s="1" t="str">
        <f aca="false">IF(ISBLANK(Values!E129),"",Values!$B$27)</f>
        <v/>
      </c>
      <c r="AT130" s="1" t="str">
        <f aca="false">IF(ISBLANK(Values!E129),"",IF(Values!J129,"Backlit", "Non-Backlit"))</f>
        <v/>
      </c>
      <c r="AV130" s="28" t="str">
        <f aca="false">IF(ISBLANK(Values!E129),"",Values!H129)</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IF(ISBLANK(Values!E130),"",IF(Values!J130,Values!H130 &amp;" "&amp;  Values!$B$1 &amp; " " &amp;Values!$B$3,Values!G130 &amp;" "&amp;  Values!$B$2 &amp; " " &amp;Values!$B$3))</f>
        <v/>
      </c>
      <c r="G131" s="32" t="str">
        <f aca="false">IF(ISBLANK(Values!E130),"","TellusRem")</f>
        <v/>
      </c>
      <c r="H131" s="27" t="str">
        <f aca="false">IF(ISBLANK(Values!E130),"",Values!$B$16)</f>
        <v/>
      </c>
      <c r="I131" s="27" t="str">
        <f aca="false">IF(ISBLANK(Values!E130),"","4730574031")</f>
        <v/>
      </c>
      <c r="J131" s="38" t="str">
        <f aca="false">IF(ISBLANK(Values!E130),"",Values!F130 )</f>
        <v/>
      </c>
      <c r="K131" s="28" t="str">
        <f aca="false">IF(ISBLANK(Values!E130),"",IF(Values!J130, Values!$B$4, Values!$B$5))</f>
        <v/>
      </c>
      <c r="L131" s="39" t="str">
        <f aca="false">IF(ISBLANK(Values!E130),"",Values!$B$18)</f>
        <v/>
      </c>
      <c r="M131" s="28" t="str">
        <f aca="false">IF(ISBLANK(Values!E130),"",Values!$M130)</f>
        <v/>
      </c>
      <c r="N131" s="28" t="str">
        <f aca="false">IF(ISBLANK(Values!F130),"",Values!$N130)</f>
        <v/>
      </c>
      <c r="O131" s="1" t="str">
        <f aca="false">IF(ISBLANK(Values!F130),"",Values!$O130)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0" t="str">
        <f aca="false">IF(ISBLANK(Values!E130),"",IF(Values!I130,Values!$B$23,Values!$B$33))</f>
        <v/>
      </c>
      <c r="AJ131" s="41" t="str">
        <f aca="false">IF(ISBLANK(Values!E130),"","👉 "&amp;Values!H130&amp; " "&amp;Values!$B$24 &amp;" "&amp;Values!$B$3)</f>
        <v/>
      </c>
      <c r="AK131" s="1" t="str">
        <f aca="false">IF(ISBLANK(Values!E130),"",Values!$B$25)</f>
        <v/>
      </c>
      <c r="AL131" s="1" t="str">
        <f aca="false">IF(ISBLANK(Values!E130),"",Values!$B$26)</f>
        <v/>
      </c>
      <c r="AM131" s="1" t="str">
        <f aca="false">IF(ISBLANK(Values!E130),"",Values!$B$27)</f>
        <v/>
      </c>
      <c r="AT131" s="1" t="str">
        <f aca="false">IF(ISBLANK(Values!E130),"",IF(Values!J130,"Backlit", "Non-Backlit"))</f>
        <v/>
      </c>
      <c r="AV131" s="28" t="str">
        <f aca="false">IF(ISBLANK(Values!E130),"",Values!H130)</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IF(ISBLANK(Values!E131),"",IF(Values!J131,Values!H131 &amp;" "&amp;  Values!$B$1 &amp; " " &amp;Values!$B$3,Values!G131 &amp;" "&amp;  Values!$B$2 &amp; " " &amp;Values!$B$3))</f>
        <v/>
      </c>
      <c r="G132" s="32" t="str">
        <f aca="false">IF(ISBLANK(Values!E131),"","TellusRem")</f>
        <v/>
      </c>
      <c r="H132" s="27" t="str">
        <f aca="false">IF(ISBLANK(Values!E131),"",Values!$B$16)</f>
        <v/>
      </c>
      <c r="I132" s="27" t="str">
        <f aca="false">IF(ISBLANK(Values!E131),"","4730574031")</f>
        <v/>
      </c>
      <c r="J132" s="38" t="str">
        <f aca="false">IF(ISBLANK(Values!E131),"",Values!F131 )</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0" t="str">
        <f aca="false">IF(ISBLANK(Values!E131),"",IF(Values!I131,Values!$B$23,Values!$B$33))</f>
        <v/>
      </c>
      <c r="AJ132" s="41" t="str">
        <f aca="false">IF(ISBLANK(Values!E131),"","👉 "&amp;Values!H131&amp; " "&amp;Values!$B$24 &amp;" "&amp;Values!$B$3)</f>
        <v/>
      </c>
      <c r="AK132" s="1" t="str">
        <f aca="false">IF(ISBLANK(Values!E131),"",Values!$B$25)</f>
        <v/>
      </c>
      <c r="AL132" s="1" t="str">
        <f aca="false">IF(ISBLANK(Values!E131),"",Values!$B$26)</f>
        <v/>
      </c>
      <c r="AM132" s="1" t="str">
        <f aca="false">IF(ISBLANK(Values!E131),"",Values!$B$27)</f>
        <v/>
      </c>
      <c r="AT132" s="1" t="str">
        <f aca="false">IF(ISBLANK(Values!E131),"",IF(Values!J131,"Backlit", "Non-Backlit"))</f>
        <v/>
      </c>
      <c r="AV132" s="28" t="str">
        <f aca="false">IF(ISBLANK(Values!E131),"",Values!H131)</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IF(ISBLANK(Values!E132),"",IF(Values!J132,Values!H132 &amp;" "&amp;  Values!$B$1 &amp; " " &amp;Values!$B$3,Values!G132 &amp;" "&amp;  Values!$B$2 &amp; " " &amp;Values!$B$3))</f>
        <v/>
      </c>
      <c r="G133" s="32" t="str">
        <f aca="false">IF(ISBLANK(Values!E132),"","TellusRem")</f>
        <v/>
      </c>
      <c r="H133" s="27" t="str">
        <f aca="false">IF(ISBLANK(Values!E132),"",Values!$B$16)</f>
        <v/>
      </c>
      <c r="I133" s="27" t="str">
        <f aca="false">IF(ISBLANK(Values!E132),"","4730574031")</f>
        <v/>
      </c>
      <c r="J133" s="38" t="str">
        <f aca="false">IF(ISBLANK(Values!E132),"",Values!F132 )</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0" t="str">
        <f aca="false">IF(ISBLANK(Values!E132),"",IF(Values!I132,Values!$B$23,Values!$B$33))</f>
        <v/>
      </c>
      <c r="AJ133" s="41" t="str">
        <f aca="false">IF(ISBLANK(Values!E132),"","👉 "&amp;Values!H132&amp; " "&amp;Values!$B$24 &amp;" "&amp;Values!$B$3)</f>
        <v/>
      </c>
      <c r="AK133" s="1" t="str">
        <f aca="false">IF(ISBLANK(Values!E132),"",Values!$B$25)</f>
        <v/>
      </c>
      <c r="AL133" s="1" t="str">
        <f aca="false">IF(ISBLANK(Values!E132),"",Values!$B$26)</f>
        <v/>
      </c>
      <c r="AM133" s="1" t="str">
        <f aca="false">IF(ISBLANK(Values!E132),"",Values!$B$27)</f>
        <v/>
      </c>
      <c r="AT133" s="1" t="str">
        <f aca="false">IF(ISBLANK(Values!E132),"",IF(Values!J132,"Backlit", "Non-Backlit"))</f>
        <v/>
      </c>
      <c r="AV133" s="28" t="str">
        <f aca="false">IF(ISBLANK(Values!E132),"",Values!H132)</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IF(ISBLANK(Values!E133),"",IF(Values!J133,Values!H133 &amp;" "&amp;  Values!$B$1 &amp; " " &amp;Values!$B$3,Values!G133 &amp;" "&amp;  Values!$B$2 &amp; " " &amp;Values!$B$3))</f>
        <v/>
      </c>
      <c r="G134" s="32" t="str">
        <f aca="false">IF(ISBLANK(Values!E133),"","TellusRem")</f>
        <v/>
      </c>
      <c r="H134" s="27" t="str">
        <f aca="false">IF(ISBLANK(Values!E133),"",Values!$B$16)</f>
        <v/>
      </c>
      <c r="I134" s="27" t="str">
        <f aca="false">IF(ISBLANK(Values!E133),"","4730574031")</f>
        <v/>
      </c>
      <c r="J134" s="38" t="str">
        <f aca="false">IF(ISBLANK(Values!E133),"",Values!F133 )</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0" t="str">
        <f aca="false">IF(ISBLANK(Values!E133),"",IF(Values!I133,Values!$B$23,Values!$B$33))</f>
        <v/>
      </c>
      <c r="AJ134" s="41" t="str">
        <f aca="false">IF(ISBLANK(Values!E133),"","👉 "&amp;Values!H133&amp; " "&amp;Values!$B$24 &amp;" "&amp;Values!$B$3)</f>
        <v/>
      </c>
      <c r="AK134" s="1" t="str">
        <f aca="false">IF(ISBLANK(Values!E133),"",Values!$B$25)</f>
        <v/>
      </c>
      <c r="AL134" s="1" t="str">
        <f aca="false">IF(ISBLANK(Values!E133),"",Values!$B$26)</f>
        <v/>
      </c>
      <c r="AM134" s="1" t="str">
        <f aca="false">IF(ISBLANK(Values!E133),"",Values!$B$27)</f>
        <v/>
      </c>
      <c r="AT134" s="1" t="str">
        <f aca="false">IF(ISBLANK(Values!E133),"",IF(Values!J133,"Backlit", "Non-Backlit"))</f>
        <v/>
      </c>
      <c r="AV134" s="28" t="str">
        <f aca="false">IF(ISBLANK(Values!E133),"",Values!H133)</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IF(ISBLANK(Values!E134),"",IF(Values!J134,Values!H134 &amp;" "&amp;  Values!$B$1 &amp; " " &amp;Values!$B$3,Values!G134 &amp;" "&amp;  Values!$B$2 &amp; " " &amp;Values!$B$3))</f>
        <v/>
      </c>
      <c r="G135" s="32" t="str">
        <f aca="false">IF(ISBLANK(Values!E134),"","TellusRem")</f>
        <v/>
      </c>
      <c r="H135" s="27" t="str">
        <f aca="false">IF(ISBLANK(Values!E134),"",Values!$B$16)</f>
        <v/>
      </c>
      <c r="I135" s="27" t="str">
        <f aca="false">IF(ISBLANK(Values!E134),"","4730574031")</f>
        <v/>
      </c>
      <c r="J135" s="38" t="str">
        <f aca="false">IF(ISBLANK(Values!E134),"",Values!F134 )</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0" t="str">
        <f aca="false">IF(ISBLANK(Values!E134),"",IF(Values!I134,Values!$B$23,Values!$B$33))</f>
        <v/>
      </c>
      <c r="AJ135" s="41" t="str">
        <f aca="false">IF(ISBLANK(Values!E134),"","👉 "&amp;Values!H134&amp; " "&amp;Values!$B$24 &amp;" "&amp;Values!$B$3)</f>
        <v/>
      </c>
      <c r="AK135" s="1" t="str">
        <f aca="false">IF(ISBLANK(Values!E134),"",Values!$B$25)</f>
        <v/>
      </c>
      <c r="AL135" s="1" t="str">
        <f aca="false">IF(ISBLANK(Values!E134),"",Values!$B$26)</f>
        <v/>
      </c>
      <c r="AM135" s="1" t="str">
        <f aca="false">IF(ISBLANK(Values!E134),"",Values!$B$27)</f>
        <v/>
      </c>
      <c r="AT135" s="1" t="str">
        <f aca="false">IF(ISBLANK(Values!E134),"",IF(Values!J134,"Backlit", "Non-Backlit"))</f>
        <v/>
      </c>
      <c r="AV135" s="28" t="str">
        <f aca="false">IF(ISBLANK(Values!E134),"",Values!H134)</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IF(ISBLANK(Values!E135),"",IF(Values!J135,Values!H135 &amp;" "&amp;  Values!$B$1 &amp; " " &amp;Values!$B$3,Values!G135 &amp;" "&amp;  Values!$B$2 &amp; " " &amp;Values!$B$3))</f>
        <v/>
      </c>
      <c r="G136" s="32" t="str">
        <f aca="false">IF(ISBLANK(Values!E135),"","TellusRem")</f>
        <v/>
      </c>
      <c r="H136" s="27" t="str">
        <f aca="false">IF(ISBLANK(Values!E135),"",Values!$B$16)</f>
        <v/>
      </c>
      <c r="I136" s="27" t="str">
        <f aca="false">IF(ISBLANK(Values!E135),"","4730574031")</f>
        <v/>
      </c>
      <c r="J136" s="38" t="str">
        <f aca="false">IF(ISBLANK(Values!E135),"",Values!F135 )</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0" t="str">
        <f aca="false">IF(ISBLANK(Values!E135),"",IF(Values!I135,Values!$B$23,Values!$B$33))</f>
        <v/>
      </c>
      <c r="AJ136" s="41" t="str">
        <f aca="false">IF(ISBLANK(Values!E135),"","👉 "&amp;Values!H135&amp; " "&amp;Values!$B$24 &amp;" "&amp;Values!$B$3)</f>
        <v/>
      </c>
      <c r="AK136" s="1" t="str">
        <f aca="false">IF(ISBLANK(Values!E135),"",Values!$B$25)</f>
        <v/>
      </c>
      <c r="AL136" s="1" t="str">
        <f aca="false">IF(ISBLANK(Values!E135),"",Values!$B$26)</f>
        <v/>
      </c>
      <c r="AM136" s="1" t="str">
        <f aca="false">IF(ISBLANK(Values!E135),"",Values!$B$27)</f>
        <v/>
      </c>
      <c r="AT136" s="1" t="str">
        <f aca="false">IF(ISBLANK(Values!E135),"",IF(Values!J135,"Backlit", "Non-Backlit"))</f>
        <v/>
      </c>
      <c r="AV136" s="28" t="str">
        <f aca="false">IF(ISBLANK(Values!E135),"",Values!H135)</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IF(ISBLANK(Values!E136),"",IF(Values!J136,Values!H136 &amp;" "&amp;  Values!$B$1 &amp; " " &amp;Values!$B$3,Values!G136 &amp;" "&amp;  Values!$B$2 &amp; " " &amp;Values!$B$3))</f>
        <v/>
      </c>
      <c r="G137" s="32" t="str">
        <f aca="false">IF(ISBLANK(Values!E136),"","TellusRem")</f>
        <v/>
      </c>
      <c r="H137" s="27" t="str">
        <f aca="false">IF(ISBLANK(Values!E136),"",Values!$B$16)</f>
        <v/>
      </c>
      <c r="I137" s="27" t="str">
        <f aca="false">IF(ISBLANK(Values!E136),"","4730574031")</f>
        <v/>
      </c>
      <c r="J137" s="38" t="str">
        <f aca="false">IF(ISBLANK(Values!E136),"",Values!F136 )</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0" t="str">
        <f aca="false">IF(ISBLANK(Values!E136),"",IF(Values!I136,Values!$B$23,Values!$B$33))</f>
        <v/>
      </c>
      <c r="AJ137" s="41" t="str">
        <f aca="false">IF(ISBLANK(Values!E136),"","👉 "&amp;Values!H136&amp; " "&amp;Values!$B$24 &amp;" "&amp;Values!$B$3)</f>
        <v/>
      </c>
      <c r="AK137" s="1" t="str">
        <f aca="false">IF(ISBLANK(Values!E136),"",Values!$B$25)</f>
        <v/>
      </c>
      <c r="AL137" s="1" t="str">
        <f aca="false">IF(ISBLANK(Values!E136),"",Values!$B$26)</f>
        <v/>
      </c>
      <c r="AM137" s="1" t="str">
        <f aca="false">IF(ISBLANK(Values!E136),"",Values!$B$27)</f>
        <v/>
      </c>
      <c r="AT137" s="1" t="str">
        <f aca="false">IF(ISBLANK(Values!E136),"",IF(Values!J136,"Backlit", "Non-Backlit"))</f>
        <v/>
      </c>
      <c r="AV137" s="28" t="str">
        <f aca="false">IF(ISBLANK(Values!E136),"",Values!H136)</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IF(ISBLANK(Values!E137),"",IF(Values!J137,Values!H137 &amp;" "&amp;  Values!$B$1 &amp; " " &amp;Values!$B$3,Values!G137 &amp;" "&amp;  Values!$B$2 &amp; " " &amp;Values!$B$3))</f>
        <v/>
      </c>
      <c r="G138" s="32" t="str">
        <f aca="false">IF(ISBLANK(Values!E137),"","TellusRem")</f>
        <v/>
      </c>
      <c r="H138" s="27" t="str">
        <f aca="false">IF(ISBLANK(Values!E137),"",Values!$B$16)</f>
        <v/>
      </c>
      <c r="I138" s="27" t="str">
        <f aca="false">IF(ISBLANK(Values!E137),"","4730574031")</f>
        <v/>
      </c>
      <c r="J138" s="38" t="str">
        <f aca="false">IF(ISBLANK(Values!E137),"",Values!F137 )</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0" t="str">
        <f aca="false">IF(ISBLANK(Values!E137),"",IF(Values!I137,Values!$B$23,Values!$B$33))</f>
        <v/>
      </c>
      <c r="AJ138" s="41" t="str">
        <f aca="false">IF(ISBLANK(Values!E137),"","👉 "&amp;Values!H137&amp; " "&amp;Values!$B$24 &amp;" "&amp;Values!$B$3)</f>
        <v/>
      </c>
      <c r="AK138" s="1" t="str">
        <f aca="false">IF(ISBLANK(Values!E137),"",Values!$B$25)</f>
        <v/>
      </c>
      <c r="AL138" s="1" t="str">
        <f aca="false">IF(ISBLANK(Values!E137),"",Values!$B$26)</f>
        <v/>
      </c>
      <c r="AM138" s="1" t="str">
        <f aca="false">IF(ISBLANK(Values!E137),"",Values!$B$27)</f>
        <v/>
      </c>
      <c r="AT138" s="1" t="str">
        <f aca="false">IF(ISBLANK(Values!E137),"",IF(Values!J137,"Backlit", "Non-Backlit"))</f>
        <v/>
      </c>
      <c r="AV138" s="28" t="str">
        <f aca="false">IF(ISBLANK(Values!E137),"",Values!H137)</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IF(ISBLANK(Values!E138),"",IF(Values!J138,Values!H138 &amp;" "&amp;  Values!$B$1 &amp; " " &amp;Values!$B$3,Values!G138 &amp;" "&amp;  Values!$B$2 &amp; " " &amp;Values!$B$3))</f>
        <v/>
      </c>
      <c r="G139" s="32" t="str">
        <f aca="false">IF(ISBLANK(Values!E138),"","TellusRem")</f>
        <v/>
      </c>
      <c r="H139" s="27" t="str">
        <f aca="false">IF(ISBLANK(Values!E138),"",Values!$B$16)</f>
        <v/>
      </c>
      <c r="I139" s="27" t="str">
        <f aca="false">IF(ISBLANK(Values!E138),"","4730574031")</f>
        <v/>
      </c>
      <c r="J139" s="38" t="str">
        <f aca="false">IF(ISBLANK(Values!E138),"",Values!F138 )</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0" t="str">
        <f aca="false">IF(ISBLANK(Values!E138),"",IF(Values!I138,Values!$B$23,Values!$B$33))</f>
        <v/>
      </c>
      <c r="AJ139" s="41" t="str">
        <f aca="false">IF(ISBLANK(Values!E138),"","👉 "&amp;Values!H138&amp; " "&amp;Values!$B$24 &amp;" "&amp;Values!$B$3)</f>
        <v/>
      </c>
      <c r="AK139" s="1" t="str">
        <f aca="false">IF(ISBLANK(Values!E138),"",Values!$B$25)</f>
        <v/>
      </c>
      <c r="AL139" s="1" t="str">
        <f aca="false">IF(ISBLANK(Values!E138),"",Values!$B$26)</f>
        <v/>
      </c>
      <c r="AM139" s="1" t="str">
        <f aca="false">IF(ISBLANK(Values!E138),"",Values!$B$27)</f>
        <v/>
      </c>
      <c r="AT139" s="1" t="str">
        <f aca="false">IF(ISBLANK(Values!E138),"",IF(Values!J138,"Backlit", "Non-Backlit"))</f>
        <v/>
      </c>
      <c r="AV139" s="28" t="str">
        <f aca="false">IF(ISBLANK(Values!E138),"",Values!H138)</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IF(ISBLANK(Values!E139),"",IF(Values!J139,Values!H139 &amp;" "&amp;  Values!$B$1 &amp; " " &amp;Values!$B$3,Values!G139 &amp;" "&amp;  Values!$B$2 &amp; " " &amp;Values!$B$3))</f>
        <v/>
      </c>
      <c r="G140" s="32" t="str">
        <f aca="false">IF(ISBLANK(Values!E139),"","TellusRem")</f>
        <v/>
      </c>
      <c r="H140" s="27" t="str">
        <f aca="false">IF(ISBLANK(Values!E139),"",Values!$B$16)</f>
        <v/>
      </c>
      <c r="I140" s="27" t="str">
        <f aca="false">IF(ISBLANK(Values!E139),"","4730574031")</f>
        <v/>
      </c>
      <c r="J140" s="38" t="str">
        <f aca="false">IF(ISBLANK(Values!E139),"",Values!F139 )</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0" t="str">
        <f aca="false">IF(ISBLANK(Values!E139),"",IF(Values!I139,Values!$B$23,Values!$B$33))</f>
        <v/>
      </c>
      <c r="AJ140" s="41" t="str">
        <f aca="false">IF(ISBLANK(Values!E139),"","👉 "&amp;Values!H139&amp; " "&amp;Values!$B$24 &amp;" "&amp;Values!$B$3)</f>
        <v/>
      </c>
      <c r="AK140" s="1" t="str">
        <f aca="false">IF(ISBLANK(Values!E139),"",Values!$B$25)</f>
        <v/>
      </c>
      <c r="AL140" s="1" t="str">
        <f aca="false">IF(ISBLANK(Values!E139),"",Values!$B$26)</f>
        <v/>
      </c>
      <c r="AM140" s="1" t="str">
        <f aca="false">IF(ISBLANK(Values!E139),"",Values!$B$27)</f>
        <v/>
      </c>
      <c r="AT140" s="1" t="str">
        <f aca="false">IF(ISBLANK(Values!E139),"",IF(Values!J139,"Backlit", "Non-Backlit"))</f>
        <v/>
      </c>
      <c r="AV140" s="28" t="str">
        <f aca="false">IF(ISBLANK(Values!E139),"",Values!H139)</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IF(ISBLANK(Values!E140),"",IF(Values!J140,Values!H140 &amp;" "&amp;  Values!$B$1 &amp; " " &amp;Values!$B$3,Values!G140 &amp;" "&amp;  Values!$B$2 &amp; " " &amp;Values!$B$3))</f>
        <v/>
      </c>
      <c r="G141" s="32" t="str">
        <f aca="false">IF(ISBLANK(Values!E140),"","TellusRem")</f>
        <v/>
      </c>
      <c r="H141" s="27" t="str">
        <f aca="false">IF(ISBLANK(Values!E140),"",Values!$B$16)</f>
        <v/>
      </c>
      <c r="I141" s="27" t="str">
        <f aca="false">IF(ISBLANK(Values!E140),"","4730574031")</f>
        <v/>
      </c>
      <c r="J141" s="38" t="str">
        <f aca="false">IF(ISBLANK(Values!E140),"",Values!F140 )</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0" t="str">
        <f aca="false">IF(ISBLANK(Values!E140),"",IF(Values!I140,Values!$B$23,Values!$B$33))</f>
        <v/>
      </c>
      <c r="AJ141" s="41" t="str">
        <f aca="false">IF(ISBLANK(Values!E140),"","👉 "&amp;Values!H140&amp; " "&amp;Values!$B$24 &amp;" "&amp;Values!$B$3)</f>
        <v/>
      </c>
      <c r="AK141" s="1" t="str">
        <f aca="false">IF(ISBLANK(Values!E140),"",Values!$B$25)</f>
        <v/>
      </c>
      <c r="AL141" s="1" t="str">
        <f aca="false">IF(ISBLANK(Values!E140),"",Values!$B$26)</f>
        <v/>
      </c>
      <c r="AM141" s="1" t="str">
        <f aca="false">IF(ISBLANK(Values!E140),"",Values!$B$27)</f>
        <v/>
      </c>
      <c r="AT141" s="1" t="str">
        <f aca="false">IF(ISBLANK(Values!E140),"",IF(Values!J140,"Backlit", "Non-Backlit"))</f>
        <v/>
      </c>
      <c r="AV141" s="28" t="str">
        <f aca="false">IF(ISBLANK(Values!E140),"",Values!H140)</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IF(ISBLANK(Values!E141),"",IF(Values!J141,Values!H141 &amp;" "&amp;  Values!$B$1 &amp; " " &amp;Values!$B$3,Values!G141 &amp;" "&amp;  Values!$B$2 &amp; " " &amp;Values!$B$3))</f>
        <v/>
      </c>
      <c r="G142" s="32" t="str">
        <f aca="false">IF(ISBLANK(Values!E141),"","TellusRem")</f>
        <v/>
      </c>
      <c r="H142" s="27" t="str">
        <f aca="false">IF(ISBLANK(Values!E141),"",Values!$B$16)</f>
        <v/>
      </c>
      <c r="I142" s="27" t="str">
        <f aca="false">IF(ISBLANK(Values!E141),"","4730574031")</f>
        <v/>
      </c>
      <c r="J142" s="38" t="str">
        <f aca="false">IF(ISBLANK(Values!E141),"",Values!F141 )</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0" t="str">
        <f aca="false">IF(ISBLANK(Values!E141),"",IF(Values!I141,Values!$B$23,Values!$B$33))</f>
        <v/>
      </c>
      <c r="AJ142" s="41" t="str">
        <f aca="false">IF(ISBLANK(Values!E141),"","👉 "&amp;Values!H141&amp; " "&amp;Values!$B$24 &amp;" "&amp;Values!$B$3)</f>
        <v/>
      </c>
      <c r="AK142" s="1" t="str">
        <f aca="false">IF(ISBLANK(Values!E141),"",Values!$B$25)</f>
        <v/>
      </c>
      <c r="AL142" s="1" t="str">
        <f aca="false">IF(ISBLANK(Values!E141),"",Values!$B$26)</f>
        <v/>
      </c>
      <c r="AM142" s="1" t="str">
        <f aca="false">IF(ISBLANK(Values!E141),"",Values!$B$27)</f>
        <v/>
      </c>
      <c r="AT142" s="1" t="str">
        <f aca="false">IF(ISBLANK(Values!E141),"",IF(Values!J141,"Backlit", "Non-Backlit"))</f>
        <v/>
      </c>
      <c r="AV142" s="28" t="str">
        <f aca="false">IF(ISBLANK(Values!E141),"",Values!H141)</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IF(ISBLANK(Values!E142),"",IF(Values!J142,Values!H142 &amp;" "&amp;  Values!$B$1 &amp; " " &amp;Values!$B$3,Values!G142 &amp;" "&amp;  Values!$B$2 &amp; " " &amp;Values!$B$3))</f>
        <v/>
      </c>
      <c r="G143" s="32" t="str">
        <f aca="false">IF(ISBLANK(Values!E142),"","TellusRem")</f>
        <v/>
      </c>
      <c r="H143" s="27" t="str">
        <f aca="false">IF(ISBLANK(Values!E142),"",Values!$B$16)</f>
        <v/>
      </c>
      <c r="I143" s="27" t="str">
        <f aca="false">IF(ISBLANK(Values!E142),"","4730574031")</f>
        <v/>
      </c>
      <c r="J143" s="38" t="str">
        <f aca="false">IF(ISBLANK(Values!E142),"",Values!F142 )</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0" t="str">
        <f aca="false">IF(ISBLANK(Values!E142),"",IF(Values!I142,Values!$B$23,Values!$B$33))</f>
        <v/>
      </c>
      <c r="AJ143" s="41" t="str">
        <f aca="false">IF(ISBLANK(Values!E142),"","👉 "&amp;Values!H142&amp; " "&amp;Values!$B$24 &amp;" "&amp;Values!$B$3)</f>
        <v/>
      </c>
      <c r="AK143" s="1" t="str">
        <f aca="false">IF(ISBLANK(Values!E142),"",Values!$B$25)</f>
        <v/>
      </c>
      <c r="AL143" s="1" t="str">
        <f aca="false">IF(ISBLANK(Values!E142),"",Values!$B$26)</f>
        <v/>
      </c>
      <c r="AM143" s="1" t="str">
        <f aca="false">IF(ISBLANK(Values!E142),"",Values!$B$27)</f>
        <v/>
      </c>
      <c r="AT143" s="1" t="str">
        <f aca="false">IF(ISBLANK(Values!E142),"",IF(Values!J142,"Backlit", "Non-Backlit"))</f>
        <v/>
      </c>
      <c r="AV143" s="28" t="str">
        <f aca="false">IF(ISBLANK(Values!E142),"",Values!H142)</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IF(ISBLANK(Values!E143),"",IF(Values!J143,Values!H143 &amp;" "&amp;  Values!$B$1 &amp; " " &amp;Values!$B$3,Values!G143 &amp;" "&amp;  Values!$B$2 &amp; " " &amp;Values!$B$3))</f>
        <v/>
      </c>
      <c r="G144" s="32" t="str">
        <f aca="false">IF(ISBLANK(Values!E143),"","TellusRem")</f>
        <v/>
      </c>
      <c r="H144" s="27" t="str">
        <f aca="false">IF(ISBLANK(Values!E143),"",Values!$B$16)</f>
        <v/>
      </c>
      <c r="I144" s="27" t="str">
        <f aca="false">IF(ISBLANK(Values!E143),"","4730574031")</f>
        <v/>
      </c>
      <c r="J144" s="38" t="str">
        <f aca="false">IF(ISBLANK(Values!E143),"",Values!F143 )</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0" t="str">
        <f aca="false">IF(ISBLANK(Values!E143),"",IF(Values!I143,Values!$B$23,Values!$B$33))</f>
        <v/>
      </c>
      <c r="AJ144" s="41" t="str">
        <f aca="false">IF(ISBLANK(Values!E143),"","👉 "&amp;Values!H143&amp; " "&amp;Values!$B$24 &amp;" "&amp;Values!$B$3)</f>
        <v/>
      </c>
      <c r="AK144" s="1" t="str">
        <f aca="false">IF(ISBLANK(Values!E143),"",Values!$B$25)</f>
        <v/>
      </c>
      <c r="AL144" s="1" t="str">
        <f aca="false">IF(ISBLANK(Values!E143),"",Values!$B$26)</f>
        <v/>
      </c>
      <c r="AM144" s="1" t="str">
        <f aca="false">IF(ISBLANK(Values!E143),"",Values!$B$27)</f>
        <v/>
      </c>
      <c r="AT144" s="1" t="str">
        <f aca="false">IF(ISBLANK(Values!E143),"",IF(Values!J143,"Backlit", "Non-Backlit"))</f>
        <v/>
      </c>
      <c r="AV144" s="28" t="str">
        <f aca="false">IF(ISBLANK(Values!E143),"",Values!H143)</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IF(ISBLANK(Values!E144),"",IF(Values!J144,Values!H144 &amp;" "&amp;  Values!$B$1 &amp; " " &amp;Values!$B$3,Values!G144 &amp;" "&amp;  Values!$B$2 &amp; " " &amp;Values!$B$3))</f>
        <v/>
      </c>
      <c r="G145" s="32" t="str">
        <f aca="false">IF(ISBLANK(Values!E144),"","TellusRem")</f>
        <v/>
      </c>
      <c r="H145" s="27" t="str">
        <f aca="false">IF(ISBLANK(Values!E144),"",Values!$B$16)</f>
        <v/>
      </c>
      <c r="I145" s="27" t="str">
        <f aca="false">IF(ISBLANK(Values!E144),"","4730574031")</f>
        <v/>
      </c>
      <c r="J145" s="38" t="str">
        <f aca="false">IF(ISBLANK(Values!E144),"",Values!F144 )</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0" t="str">
        <f aca="false">IF(ISBLANK(Values!E144),"",IF(Values!I144,Values!$B$23,Values!$B$33))</f>
        <v/>
      </c>
      <c r="AJ145" s="41" t="str">
        <f aca="false">IF(ISBLANK(Values!E144),"","👉 "&amp;Values!H144&amp; " "&amp;Values!$B$24 &amp;" "&amp;Values!$B$3)</f>
        <v/>
      </c>
      <c r="AK145" s="1" t="str">
        <f aca="false">IF(ISBLANK(Values!E144),"",Values!$B$25)</f>
        <v/>
      </c>
      <c r="AL145" s="1" t="str">
        <f aca="false">IF(ISBLANK(Values!E144),"",Values!$B$26)</f>
        <v/>
      </c>
      <c r="AM145" s="1" t="str">
        <f aca="false">IF(ISBLANK(Values!E144),"",Values!$B$27)</f>
        <v/>
      </c>
      <c r="AT145" s="1" t="str">
        <f aca="false">IF(ISBLANK(Values!E144),"",IF(Values!J144,"Backlit", "Non-Backlit"))</f>
        <v/>
      </c>
      <c r="AV145" s="28" t="str">
        <f aca="false">IF(ISBLANK(Values!E144),"",Values!H144)</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IF(ISBLANK(Values!E145),"",IF(Values!J145,Values!H145 &amp;" "&amp;  Values!$B$1 &amp; " " &amp;Values!$B$3,Values!G145 &amp;" "&amp;  Values!$B$2 &amp; " " &amp;Values!$B$3))</f>
        <v/>
      </c>
      <c r="G146" s="32" t="str">
        <f aca="false">IF(ISBLANK(Values!E145),"","TellusRem")</f>
        <v/>
      </c>
      <c r="H146" s="27" t="str">
        <f aca="false">IF(ISBLANK(Values!E145),"",Values!$B$16)</f>
        <v/>
      </c>
      <c r="I146" s="27" t="str">
        <f aca="false">IF(ISBLANK(Values!E145),"","4730574031")</f>
        <v/>
      </c>
      <c r="J146" s="38" t="str">
        <f aca="false">IF(ISBLANK(Values!E145),"",Values!F145 )</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0" t="str">
        <f aca="false">IF(ISBLANK(Values!E145),"",IF(Values!I145,Values!$B$23,Values!$B$33))</f>
        <v/>
      </c>
      <c r="AJ146" s="41" t="str">
        <f aca="false">IF(ISBLANK(Values!E145),"","👉 "&amp;Values!H145&amp; " "&amp;Values!$B$24 &amp;" "&amp;Values!$B$3)</f>
        <v/>
      </c>
      <c r="AK146" s="1" t="str">
        <f aca="false">IF(ISBLANK(Values!E145),"",Values!$B$25)</f>
        <v/>
      </c>
      <c r="AL146" s="1" t="str">
        <f aca="false">IF(ISBLANK(Values!E145),"",Values!$B$26)</f>
        <v/>
      </c>
      <c r="AM146" s="1" t="str">
        <f aca="false">IF(ISBLANK(Values!E145),"",Values!$B$27)</f>
        <v/>
      </c>
      <c r="AT146" s="1" t="str">
        <f aca="false">IF(ISBLANK(Values!E145),"",IF(Values!J145,"Backlit", "Non-Backlit"))</f>
        <v/>
      </c>
      <c r="AV146" s="28" t="str">
        <f aca="false">IF(ISBLANK(Values!E145),"",Values!H145)</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IF(ISBLANK(Values!E146),"",IF(Values!J146,Values!H146 &amp;" "&amp;  Values!$B$1 &amp; " " &amp;Values!$B$3,Values!G146 &amp;" "&amp;  Values!$B$2 &amp; " " &amp;Values!$B$3))</f>
        <v/>
      </c>
      <c r="G147" s="32" t="str">
        <f aca="false">IF(ISBLANK(Values!E146),"","TellusRem")</f>
        <v/>
      </c>
      <c r="H147" s="27" t="str">
        <f aca="false">IF(ISBLANK(Values!E146),"",Values!$B$16)</f>
        <v/>
      </c>
      <c r="I147" s="27" t="str">
        <f aca="false">IF(ISBLANK(Values!E146),"","4730574031")</f>
        <v/>
      </c>
      <c r="J147" s="38" t="str">
        <f aca="false">IF(ISBLANK(Values!E146),"",Values!F146 )</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0" t="str">
        <f aca="false">IF(ISBLANK(Values!E146),"",IF(Values!I146,Values!$B$23,Values!$B$33))</f>
        <v/>
      </c>
      <c r="AJ147" s="41" t="str">
        <f aca="false">IF(ISBLANK(Values!E146),"","👉 "&amp;Values!H146&amp; " "&amp;Values!$B$24 &amp;" "&amp;Values!$B$3)</f>
        <v/>
      </c>
      <c r="AK147" s="1" t="str">
        <f aca="false">IF(ISBLANK(Values!E146),"",Values!$B$25)</f>
        <v/>
      </c>
      <c r="AL147" s="1" t="str">
        <f aca="false">IF(ISBLANK(Values!E146),"",Values!$B$26)</f>
        <v/>
      </c>
      <c r="AM147" s="1" t="str">
        <f aca="false">IF(ISBLANK(Values!E146),"",Values!$B$27)</f>
        <v/>
      </c>
      <c r="AT147" s="1" t="str">
        <f aca="false">IF(ISBLANK(Values!E146),"",IF(Values!J146,"Backlit", "Non-Backlit"))</f>
        <v/>
      </c>
      <c r="AV147" s="28" t="str">
        <f aca="false">IF(ISBLANK(Values!E146),"",Values!H146)</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IF(ISBLANK(Values!E147),"",IF(Values!J147,Values!H147 &amp;" "&amp;  Values!$B$1 &amp; " " &amp;Values!$B$3,Values!G147 &amp;" "&amp;  Values!$B$2 &amp; " " &amp;Values!$B$3))</f>
        <v/>
      </c>
      <c r="G148" s="32" t="str">
        <f aca="false">IF(ISBLANK(Values!E147),"","TellusRem")</f>
        <v/>
      </c>
      <c r="H148" s="27" t="str">
        <f aca="false">IF(ISBLANK(Values!E147),"",Values!$B$16)</f>
        <v/>
      </c>
      <c r="I148" s="27" t="str">
        <f aca="false">IF(ISBLANK(Values!E147),"","4730574031")</f>
        <v/>
      </c>
      <c r="J148" s="38" t="str">
        <f aca="false">IF(ISBLANK(Values!E147),"",Values!F147 )</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0" t="str">
        <f aca="false">IF(ISBLANK(Values!E147),"",IF(Values!I147,Values!$B$23,Values!$B$33))</f>
        <v/>
      </c>
      <c r="AJ148" s="41" t="str">
        <f aca="false">IF(ISBLANK(Values!E147),"","👉 "&amp;Values!H147&amp; " "&amp;Values!$B$24 &amp;" "&amp;Values!$B$3)</f>
        <v/>
      </c>
      <c r="AK148" s="1" t="str">
        <f aca="false">IF(ISBLANK(Values!E147),"",Values!$B$25)</f>
        <v/>
      </c>
      <c r="AL148" s="1" t="str">
        <f aca="false">IF(ISBLANK(Values!E147),"",Values!$B$26)</f>
        <v/>
      </c>
      <c r="AM148" s="1" t="str">
        <f aca="false">IF(ISBLANK(Values!E147),"",Values!$B$27)</f>
        <v/>
      </c>
      <c r="AT148" s="1" t="str">
        <f aca="false">IF(ISBLANK(Values!E147),"",IF(Values!J147,"Backlit", "Non-Backlit"))</f>
        <v/>
      </c>
      <c r="AV148" s="28" t="str">
        <f aca="false">IF(ISBLANK(Values!E147),"",Values!H147)</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IF(ISBLANK(Values!E148),"",IF(Values!J148,Values!H148 &amp;" "&amp;  Values!$B$1 &amp; " " &amp;Values!$B$3,Values!G148 &amp;" "&amp;  Values!$B$2 &amp; " " &amp;Values!$B$3))</f>
        <v/>
      </c>
      <c r="G149" s="32" t="str">
        <f aca="false">IF(ISBLANK(Values!E148),"","TellusRem")</f>
        <v/>
      </c>
      <c r="H149" s="27" t="str">
        <f aca="false">IF(ISBLANK(Values!E148),"",Values!$B$16)</f>
        <v/>
      </c>
      <c r="I149" s="27" t="str">
        <f aca="false">IF(ISBLANK(Values!E148),"","4730574031")</f>
        <v/>
      </c>
      <c r="J149" s="38" t="str">
        <f aca="false">IF(ISBLANK(Values!E148),"",Values!F148 )</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0" t="str">
        <f aca="false">IF(ISBLANK(Values!E148),"",IF(Values!I148,Values!$B$23,Values!$B$33))</f>
        <v/>
      </c>
      <c r="AJ149" s="41" t="str">
        <f aca="false">IF(ISBLANK(Values!E148),"","👉 "&amp;Values!H148&amp; " "&amp;Values!$B$24 &amp;" "&amp;Values!$B$3)</f>
        <v/>
      </c>
      <c r="AK149" s="1" t="str">
        <f aca="false">IF(ISBLANK(Values!E148),"",Values!$B$25)</f>
        <v/>
      </c>
      <c r="AL149" s="1" t="str">
        <f aca="false">IF(ISBLANK(Values!E148),"",Values!$B$26)</f>
        <v/>
      </c>
      <c r="AM149" s="1" t="str">
        <f aca="false">IF(ISBLANK(Values!E148),"",Values!$B$27)</f>
        <v/>
      </c>
      <c r="AT149" s="1" t="str">
        <f aca="false">IF(ISBLANK(Values!E148),"",IF(Values!J148,"Backlit", "Non-Backlit"))</f>
        <v/>
      </c>
      <c r="AV149" s="28" t="str">
        <f aca="false">IF(ISBLANK(Values!E148),"",Values!H148)</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IF(ISBLANK(Values!E149),"",IF(Values!J149,Values!H149 &amp;" "&amp;  Values!$B$1 &amp; " " &amp;Values!$B$3,Values!G149 &amp;" "&amp;  Values!$B$2 &amp; " " &amp;Values!$B$3))</f>
        <v/>
      </c>
      <c r="G150" s="32" t="str">
        <f aca="false">IF(ISBLANK(Values!E149),"","TellusRem")</f>
        <v/>
      </c>
      <c r="H150" s="27" t="str">
        <f aca="false">IF(ISBLANK(Values!E149),"",Values!$B$16)</f>
        <v/>
      </c>
      <c r="I150" s="27" t="str">
        <f aca="false">IF(ISBLANK(Values!E149),"","4730574031")</f>
        <v/>
      </c>
      <c r="J150" s="38" t="str">
        <f aca="false">IF(ISBLANK(Values!E149),"",Values!F149 )</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0" t="str">
        <f aca="false">IF(ISBLANK(Values!E149),"",IF(Values!I149,Values!$B$23,Values!$B$33))</f>
        <v/>
      </c>
      <c r="AJ150" s="41" t="str">
        <f aca="false">IF(ISBLANK(Values!E149),"","👉 "&amp;Values!H149&amp; " "&amp;Values!$B$24 &amp;" "&amp;Values!$B$3)</f>
        <v/>
      </c>
      <c r="AK150" s="1" t="str">
        <f aca="false">IF(ISBLANK(Values!E149),"",Values!$B$25)</f>
        <v/>
      </c>
      <c r="AL150" s="1" t="str">
        <f aca="false">IF(ISBLANK(Values!E149),"",Values!$B$26)</f>
        <v/>
      </c>
      <c r="AM150" s="1" t="str">
        <f aca="false">IF(ISBLANK(Values!E149),"",Values!$B$27)</f>
        <v/>
      </c>
      <c r="AT150" s="1" t="str">
        <f aca="false">IF(ISBLANK(Values!E149),"",IF(Values!J149,"Backlit", "Non-Backlit"))</f>
        <v/>
      </c>
      <c r="AV150" s="28" t="str">
        <f aca="false">IF(ISBLANK(Values!E149),"",Values!H149)</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IF(ISBLANK(Values!E150),"",IF(Values!J150,Values!H150 &amp;" "&amp;  Values!$B$1 &amp; " " &amp;Values!$B$3,Values!G150 &amp;" "&amp;  Values!$B$2 &amp; " " &amp;Values!$B$3))</f>
        <v/>
      </c>
      <c r="G151" s="32" t="str">
        <f aca="false">IF(ISBLANK(Values!E150),"","TellusRem")</f>
        <v/>
      </c>
      <c r="H151" s="27" t="str">
        <f aca="false">IF(ISBLANK(Values!E150),"",Values!$B$16)</f>
        <v/>
      </c>
      <c r="I151" s="27" t="str">
        <f aca="false">IF(ISBLANK(Values!E150),"","4730574031")</f>
        <v/>
      </c>
      <c r="J151" s="38" t="str">
        <f aca="false">IF(ISBLANK(Values!E150),"",Values!F150 )</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0" t="str">
        <f aca="false">IF(ISBLANK(Values!E150),"",IF(Values!I150,Values!$B$23,Values!$B$33))</f>
        <v/>
      </c>
      <c r="AJ151" s="41" t="str">
        <f aca="false">IF(ISBLANK(Values!E150),"","👉 "&amp;Values!H150&amp; " "&amp;Values!$B$24 &amp;" "&amp;Values!$B$3)</f>
        <v/>
      </c>
      <c r="AK151" s="1" t="str">
        <f aca="false">IF(ISBLANK(Values!E150),"",Values!$B$25)</f>
        <v/>
      </c>
      <c r="AL151" s="1" t="str">
        <f aca="false">IF(ISBLANK(Values!E150),"",Values!$B$26)</f>
        <v/>
      </c>
      <c r="AM151" s="1" t="str">
        <f aca="false">IF(ISBLANK(Values!E150),"",Values!$B$27)</f>
        <v/>
      </c>
      <c r="AT151" s="1" t="str">
        <f aca="false">IF(ISBLANK(Values!E150),"",IF(Values!J150,"Backlit", "Non-Backlit"))</f>
        <v/>
      </c>
      <c r="AV151" s="28" t="str">
        <f aca="false">IF(ISBLANK(Values!E150),"",Values!H150)</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IF(ISBLANK(Values!E151),"",IF(Values!J151,Values!H151 &amp;" "&amp;  Values!$B$1 &amp; " " &amp;Values!$B$3,Values!G151 &amp;" "&amp;  Values!$B$2 &amp; " " &amp;Values!$B$3))</f>
        <v/>
      </c>
      <c r="G152" s="32" t="str">
        <f aca="false">IF(ISBLANK(Values!E151),"","TellusRem")</f>
        <v/>
      </c>
      <c r="H152" s="27" t="str">
        <f aca="false">IF(ISBLANK(Values!E151),"",Values!$B$16)</f>
        <v/>
      </c>
      <c r="I152" s="27" t="str">
        <f aca="false">IF(ISBLANK(Values!E151),"","4730574031")</f>
        <v/>
      </c>
      <c r="J152" s="38" t="str">
        <f aca="false">IF(ISBLANK(Values!E151),"",Values!F151 )</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0" t="str">
        <f aca="false">IF(ISBLANK(Values!E151),"",IF(Values!I151,Values!$B$23,Values!$B$33))</f>
        <v/>
      </c>
      <c r="AJ152" s="41" t="str">
        <f aca="false">IF(ISBLANK(Values!E151),"","👉 "&amp;Values!H151&amp; " "&amp;Values!$B$24 &amp;" "&amp;Values!$B$3)</f>
        <v/>
      </c>
      <c r="AK152" s="1" t="str">
        <f aca="false">IF(ISBLANK(Values!E151),"",Values!$B$25)</f>
        <v/>
      </c>
      <c r="AL152" s="1" t="str">
        <f aca="false">IF(ISBLANK(Values!E151),"",Values!$B$26)</f>
        <v/>
      </c>
      <c r="AM152" s="1" t="str">
        <f aca="false">IF(ISBLANK(Values!E151),"",Values!$B$27)</f>
        <v/>
      </c>
      <c r="AT152" s="1" t="str">
        <f aca="false">IF(ISBLANK(Values!E151),"",IF(Values!J151,"Backlit", "Non-Backlit"))</f>
        <v/>
      </c>
      <c r="AV152" s="28" t="str">
        <f aca="false">IF(ISBLANK(Values!E151),"",Values!H151)</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IF(ISBLANK(Values!E152),"",IF(Values!J152,Values!H152 &amp;" "&amp;  Values!$B$1 &amp; " " &amp;Values!$B$3,Values!G152 &amp;" "&amp;  Values!$B$2 &amp; " " &amp;Values!$B$3))</f>
        <v/>
      </c>
      <c r="G153" s="32" t="str">
        <f aca="false">IF(ISBLANK(Values!E152),"","TellusRem")</f>
        <v/>
      </c>
      <c r="H153" s="27" t="str">
        <f aca="false">IF(ISBLANK(Values!E152),"",Values!$B$16)</f>
        <v/>
      </c>
      <c r="I153" s="27" t="str">
        <f aca="false">IF(ISBLANK(Values!E152),"","4730574031")</f>
        <v/>
      </c>
      <c r="J153" s="38" t="str">
        <f aca="false">IF(ISBLANK(Values!E152),"",Values!F152 )</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0" t="str">
        <f aca="false">IF(ISBLANK(Values!E152),"",IF(Values!I152,Values!$B$23,Values!$B$33))</f>
        <v/>
      </c>
      <c r="AJ153" s="41" t="str">
        <f aca="false">IF(ISBLANK(Values!E152),"","👉 "&amp;Values!H152&amp; " "&amp;Values!$B$24 &amp;" "&amp;Values!$B$3)</f>
        <v/>
      </c>
      <c r="AK153" s="1" t="str">
        <f aca="false">IF(ISBLANK(Values!E152),"",Values!$B$25)</f>
        <v/>
      </c>
      <c r="AL153" s="1" t="str">
        <f aca="false">IF(ISBLANK(Values!E152),"",Values!$B$26)</f>
        <v/>
      </c>
      <c r="AM153" s="1" t="str">
        <f aca="false">IF(ISBLANK(Values!E152),"",Values!$B$27)</f>
        <v/>
      </c>
      <c r="AT153" s="1" t="str">
        <f aca="false">IF(ISBLANK(Values!E152),"",IF(Values!J152,"Backlit", "Non-Backlit"))</f>
        <v/>
      </c>
      <c r="AV153" s="28" t="str">
        <f aca="false">IF(ISBLANK(Values!E152),"",Values!H152)</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IF(ISBLANK(Values!E153),"",IF(Values!J153,Values!H153 &amp;" "&amp;  Values!$B$1 &amp; " " &amp;Values!$B$3,Values!G153 &amp;" "&amp;  Values!$B$2 &amp; " " &amp;Values!$B$3))</f>
        <v/>
      </c>
      <c r="G154" s="32" t="str">
        <f aca="false">IF(ISBLANK(Values!E153),"","TellusRem")</f>
        <v/>
      </c>
      <c r="H154" s="27" t="str">
        <f aca="false">IF(ISBLANK(Values!E153),"",Values!$B$16)</f>
        <v/>
      </c>
      <c r="I154" s="27" t="str">
        <f aca="false">IF(ISBLANK(Values!E153),"","4730574031")</f>
        <v/>
      </c>
      <c r="J154" s="38" t="str">
        <f aca="false">IF(ISBLANK(Values!E153),"",Values!F153 )</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0" t="str">
        <f aca="false">IF(ISBLANK(Values!E153),"",IF(Values!I153,Values!$B$23,Values!$B$33))</f>
        <v/>
      </c>
      <c r="AJ154" s="41" t="str">
        <f aca="false">IF(ISBLANK(Values!E153),"","👉 "&amp;Values!H153&amp; " "&amp;Values!$B$24 &amp;" "&amp;Values!$B$3)</f>
        <v/>
      </c>
      <c r="AK154" s="1" t="str">
        <f aca="false">IF(ISBLANK(Values!E153),"",Values!$B$25)</f>
        <v/>
      </c>
      <c r="AL154" s="1" t="str">
        <f aca="false">IF(ISBLANK(Values!E153),"",Values!$B$26)</f>
        <v/>
      </c>
      <c r="AM154" s="1" t="str">
        <f aca="false">IF(ISBLANK(Values!E153),"",Values!$B$27)</f>
        <v/>
      </c>
      <c r="AT154" s="1" t="str">
        <f aca="false">IF(ISBLANK(Values!E153),"",IF(Values!J153,"Backlit", "Non-Backlit"))</f>
        <v/>
      </c>
      <c r="AV154" s="28" t="str">
        <f aca="false">IF(ISBLANK(Values!E153),"",Values!H153)</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IF(ISBLANK(Values!E154),"",IF(Values!J154,Values!H154 &amp;" "&amp;  Values!$B$1 &amp; " " &amp;Values!$B$3,Values!G154 &amp;" "&amp;  Values!$B$2 &amp; " " &amp;Values!$B$3))</f>
        <v/>
      </c>
      <c r="G155" s="32" t="str">
        <f aca="false">IF(ISBLANK(Values!E154),"","TellusRem")</f>
        <v/>
      </c>
      <c r="H155" s="27" t="str">
        <f aca="false">IF(ISBLANK(Values!E154),"",Values!$B$16)</f>
        <v/>
      </c>
      <c r="I155" s="27" t="str">
        <f aca="false">IF(ISBLANK(Values!E154),"","4730574031")</f>
        <v/>
      </c>
      <c r="J155" s="38" t="str">
        <f aca="false">IF(ISBLANK(Values!E154),"",Values!F154 )</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0" t="str">
        <f aca="false">IF(ISBLANK(Values!E154),"",IF(Values!I154,Values!$B$23,Values!$B$33))</f>
        <v/>
      </c>
      <c r="AJ155" s="41" t="str">
        <f aca="false">IF(ISBLANK(Values!E154),"","👉 "&amp;Values!H154&amp; " "&amp;Values!$B$24 &amp;" "&amp;Values!$B$3)</f>
        <v/>
      </c>
      <c r="AK155" s="1" t="str">
        <f aca="false">IF(ISBLANK(Values!E154),"",Values!$B$25)</f>
        <v/>
      </c>
      <c r="AL155" s="1" t="str">
        <f aca="false">IF(ISBLANK(Values!E154),"",Values!$B$26)</f>
        <v/>
      </c>
      <c r="AM155" s="1" t="str">
        <f aca="false">IF(ISBLANK(Values!E154),"",Values!$B$27)</f>
        <v/>
      </c>
      <c r="AT155" s="1" t="str">
        <f aca="false">IF(ISBLANK(Values!E154),"",IF(Values!J154,"Backlit", "Non-Backlit"))</f>
        <v/>
      </c>
      <c r="AV155" s="28" t="str">
        <f aca="false">IF(ISBLANK(Values!E154),"",Values!H154)</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IF(ISBLANK(Values!E155),"",IF(Values!J155,Values!H155 &amp;" "&amp;  Values!$B$1 &amp; " " &amp;Values!$B$3,Values!G155 &amp;" "&amp;  Values!$B$2 &amp; " " &amp;Values!$B$3))</f>
        <v/>
      </c>
      <c r="G156" s="32" t="str">
        <f aca="false">IF(ISBLANK(Values!E155),"","TellusRem")</f>
        <v/>
      </c>
      <c r="H156" s="27" t="str">
        <f aca="false">IF(ISBLANK(Values!E155),"",Values!$B$16)</f>
        <v/>
      </c>
      <c r="I156" s="27" t="str">
        <f aca="false">IF(ISBLANK(Values!E155),"","4730574031")</f>
        <v/>
      </c>
      <c r="J156" s="38" t="str">
        <f aca="false">IF(ISBLANK(Values!E155),"",Values!F155 )</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0" t="str">
        <f aca="false">IF(ISBLANK(Values!E155),"",IF(Values!I155,Values!$B$23,Values!$B$33))</f>
        <v/>
      </c>
      <c r="AJ156" s="41" t="str">
        <f aca="false">IF(ISBLANK(Values!E155),"","👉 "&amp;Values!H155&amp; " "&amp;Values!$B$24 &amp;" "&amp;Values!$B$3)</f>
        <v/>
      </c>
      <c r="AK156" s="1" t="str">
        <f aca="false">IF(ISBLANK(Values!E155),"",Values!$B$25)</f>
        <v/>
      </c>
      <c r="AL156" s="1" t="str">
        <f aca="false">IF(ISBLANK(Values!E155),"",Values!$B$26)</f>
        <v/>
      </c>
      <c r="AM156" s="1" t="str">
        <f aca="false">IF(ISBLANK(Values!E155),"",Values!$B$27)</f>
        <v/>
      </c>
      <c r="AT156" s="1" t="str">
        <f aca="false">IF(ISBLANK(Values!E155),"",IF(Values!J155,"Backlit", "Non-Backlit"))</f>
        <v/>
      </c>
      <c r="AV156" s="28" t="str">
        <f aca="false">IF(ISBLANK(Values!E155),"",Values!H155)</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IF(ISBLANK(Values!E156),"",IF(Values!J156,Values!H156 &amp;" "&amp;  Values!$B$1 &amp; " " &amp;Values!$B$3,Values!G156 &amp;" "&amp;  Values!$B$2 &amp; " " &amp;Values!$B$3))</f>
        <v/>
      </c>
      <c r="G157" s="32" t="str">
        <f aca="false">IF(ISBLANK(Values!E156),"","TellusRem")</f>
        <v/>
      </c>
      <c r="H157" s="27" t="str">
        <f aca="false">IF(ISBLANK(Values!E156),"",Values!$B$16)</f>
        <v/>
      </c>
      <c r="I157" s="27" t="str">
        <f aca="false">IF(ISBLANK(Values!E156),"","4730574031")</f>
        <v/>
      </c>
      <c r="J157" s="38" t="str">
        <f aca="false">IF(ISBLANK(Values!E156),"",Values!F156 )</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0" t="str">
        <f aca="false">IF(ISBLANK(Values!E156),"",IF(Values!I156,Values!$B$23,Values!$B$33))</f>
        <v/>
      </c>
      <c r="AJ157" s="41" t="str">
        <f aca="false">IF(ISBLANK(Values!E156),"","👉 "&amp;Values!H156&amp; " "&amp;Values!$B$24 &amp;" "&amp;Values!$B$3)</f>
        <v/>
      </c>
      <c r="AK157" s="1" t="str">
        <f aca="false">IF(ISBLANK(Values!E156),"",Values!$B$25)</f>
        <v/>
      </c>
      <c r="AL157" s="1" t="str">
        <f aca="false">IF(ISBLANK(Values!E156),"",Values!$B$26)</f>
        <v/>
      </c>
      <c r="AM157" s="1" t="str">
        <f aca="false">IF(ISBLANK(Values!E156),"",Values!$B$27)</f>
        <v/>
      </c>
      <c r="AT157" s="1" t="str">
        <f aca="false">IF(ISBLANK(Values!E156),"",IF(Values!J156,"Backlit", "Non-Backlit"))</f>
        <v/>
      </c>
      <c r="AV157" s="28" t="str">
        <f aca="false">IF(ISBLANK(Values!E156),"",Values!H156)</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IF(ISBLANK(Values!E157),"",IF(Values!J157,Values!H157 &amp;" "&amp;  Values!$B$1 &amp; " " &amp;Values!$B$3,Values!G157 &amp;" "&amp;  Values!$B$2 &amp; " " &amp;Values!$B$3))</f>
        <v/>
      </c>
      <c r="G158" s="32" t="str">
        <f aca="false">IF(ISBLANK(Values!E157),"","TellusRem")</f>
        <v/>
      </c>
      <c r="H158" s="27" t="str">
        <f aca="false">IF(ISBLANK(Values!E157),"",Values!$B$16)</f>
        <v/>
      </c>
      <c r="I158" s="27" t="str">
        <f aca="false">IF(ISBLANK(Values!E157),"","4730574031")</f>
        <v/>
      </c>
      <c r="J158" s="38" t="str">
        <f aca="false">IF(ISBLANK(Values!E157),"",Values!F157 )</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0" t="str">
        <f aca="false">IF(ISBLANK(Values!E157),"",IF(Values!I157,Values!$B$23,Values!$B$33))</f>
        <v/>
      </c>
      <c r="AJ158" s="41" t="str">
        <f aca="false">IF(ISBLANK(Values!E157),"","👉 "&amp;Values!H157&amp; " "&amp;Values!$B$24 &amp;" "&amp;Values!$B$3)</f>
        <v/>
      </c>
      <c r="AK158" s="1" t="str">
        <f aca="false">IF(ISBLANK(Values!E157),"",Values!$B$25)</f>
        <v/>
      </c>
      <c r="AL158" s="1" t="str">
        <f aca="false">IF(ISBLANK(Values!E157),"",Values!$B$26)</f>
        <v/>
      </c>
      <c r="AM158" s="1" t="str">
        <f aca="false">IF(ISBLANK(Values!E157),"",Values!$B$27)</f>
        <v/>
      </c>
      <c r="AT158" s="1" t="str">
        <f aca="false">IF(ISBLANK(Values!E157),"",IF(Values!J157,"Backlit", "Non-Backlit"))</f>
        <v/>
      </c>
      <c r="AV158" s="28" t="str">
        <f aca="false">IF(ISBLANK(Values!E157),"",Values!H157)</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IF(ISBLANK(Values!E158),"",IF(Values!J158,Values!H158 &amp;" "&amp;  Values!$B$1 &amp; " " &amp;Values!$B$3,Values!G158 &amp;" "&amp;  Values!$B$2 &amp; " " &amp;Values!$B$3))</f>
        <v/>
      </c>
      <c r="G159" s="32" t="str">
        <f aca="false">IF(ISBLANK(Values!E158),"","TellusRem")</f>
        <v/>
      </c>
      <c r="H159" s="27" t="str">
        <f aca="false">IF(ISBLANK(Values!E158),"",Values!$B$16)</f>
        <v/>
      </c>
      <c r="I159" s="27" t="str">
        <f aca="false">IF(ISBLANK(Values!E158),"","4730574031")</f>
        <v/>
      </c>
      <c r="J159" s="38" t="str">
        <f aca="false">IF(ISBLANK(Values!E158),"",Values!F158 )</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0" t="str">
        <f aca="false">IF(ISBLANK(Values!E158),"",IF(Values!I158,Values!$B$23,Values!$B$33))</f>
        <v/>
      </c>
      <c r="AJ159" s="41" t="str">
        <f aca="false">IF(ISBLANK(Values!E158),"","👉 "&amp;Values!H158&amp; " "&amp;Values!$B$24 &amp;" "&amp;Values!$B$3)</f>
        <v/>
      </c>
      <c r="AK159" s="1" t="str">
        <f aca="false">IF(ISBLANK(Values!E158),"",Values!$B$25)</f>
        <v/>
      </c>
      <c r="AL159" s="1" t="str">
        <f aca="false">IF(ISBLANK(Values!E158),"",Values!$B$26)</f>
        <v/>
      </c>
      <c r="AM159" s="1" t="str">
        <f aca="false">IF(ISBLANK(Values!E158),"",Values!$B$27)</f>
        <v/>
      </c>
      <c r="AT159" s="1" t="str">
        <f aca="false">IF(ISBLANK(Values!E158),"",IF(Values!J158,"Backlit", "Non-Backlit"))</f>
        <v/>
      </c>
      <c r="AV159" s="28" t="str">
        <f aca="false">IF(ISBLANK(Values!E158),"",Values!H158)</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IF(ISBLANK(Values!E159),"",IF(Values!J159,Values!H159 &amp;" "&amp;  Values!$B$1 &amp; " " &amp;Values!$B$3,Values!G159 &amp;" "&amp;  Values!$B$2 &amp; " " &amp;Values!$B$3))</f>
        <v/>
      </c>
      <c r="G160" s="32" t="str">
        <f aca="false">IF(ISBLANK(Values!E159),"","TellusRem")</f>
        <v/>
      </c>
      <c r="H160" s="27" t="str">
        <f aca="false">IF(ISBLANK(Values!E159),"",Values!$B$16)</f>
        <v/>
      </c>
      <c r="I160" s="27" t="str">
        <f aca="false">IF(ISBLANK(Values!E159),"","4730574031")</f>
        <v/>
      </c>
      <c r="J160" s="38" t="str">
        <f aca="false">IF(ISBLANK(Values!E159),"",Values!F159 )</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0" t="str">
        <f aca="false">IF(ISBLANK(Values!E159),"",IF(Values!I159,Values!$B$23,Values!$B$33))</f>
        <v/>
      </c>
      <c r="AJ160" s="41" t="str">
        <f aca="false">IF(ISBLANK(Values!E159),"","👉 "&amp;Values!H159&amp; " "&amp;Values!$B$24 &amp;" "&amp;Values!$B$3)</f>
        <v/>
      </c>
      <c r="AK160" s="1" t="str">
        <f aca="false">IF(ISBLANK(Values!E159),"",Values!$B$25)</f>
        <v/>
      </c>
      <c r="AL160" s="1" t="str">
        <f aca="false">IF(ISBLANK(Values!E159),"",Values!$B$26)</f>
        <v/>
      </c>
      <c r="AM160" s="1" t="str">
        <f aca="false">IF(ISBLANK(Values!E159),"",Values!$B$27)</f>
        <v/>
      </c>
      <c r="AT160" s="1" t="str">
        <f aca="false">IF(ISBLANK(Values!E159),"",IF(Values!J159,"Backlit", "Non-Backlit"))</f>
        <v/>
      </c>
      <c r="AV160" s="28" t="str">
        <f aca="false">IF(ISBLANK(Values!E159),"",Values!H159)</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IF(ISBLANK(Values!E160),"",IF(Values!J160,Values!H160 &amp;" "&amp;  Values!$B$1 &amp; " " &amp;Values!$B$3,Values!G160 &amp;" "&amp;  Values!$B$2 &amp; " " &amp;Values!$B$3))</f>
        <v/>
      </c>
      <c r="G161" s="32" t="str">
        <f aca="false">IF(ISBLANK(Values!E160),"","TellusRem")</f>
        <v/>
      </c>
      <c r="H161" s="27" t="str">
        <f aca="false">IF(ISBLANK(Values!E160),"",Values!$B$16)</f>
        <v/>
      </c>
      <c r="I161" s="27" t="str">
        <f aca="false">IF(ISBLANK(Values!E160),"","4730574031")</f>
        <v/>
      </c>
      <c r="J161" s="38" t="str">
        <f aca="false">IF(ISBLANK(Values!E160),"",Values!F160 )</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0" t="str">
        <f aca="false">IF(ISBLANK(Values!E160),"",IF(Values!I160,Values!$B$23,Values!$B$33))</f>
        <v/>
      </c>
      <c r="AJ161" s="41" t="str">
        <f aca="false">IF(ISBLANK(Values!E160),"","👉 "&amp;Values!H160&amp; " "&amp;Values!$B$24 &amp;" "&amp;Values!$B$3)</f>
        <v/>
      </c>
      <c r="AK161" s="1" t="str">
        <f aca="false">IF(ISBLANK(Values!E160),"",Values!$B$25)</f>
        <v/>
      </c>
      <c r="AL161" s="1" t="str">
        <f aca="false">IF(ISBLANK(Values!E160),"",Values!$B$26)</f>
        <v/>
      </c>
      <c r="AM161" s="1" t="str">
        <f aca="false">IF(ISBLANK(Values!E160),"",Values!$B$27)</f>
        <v/>
      </c>
      <c r="AT161" s="1" t="str">
        <f aca="false">IF(ISBLANK(Values!E160),"",IF(Values!J160,"Backlit", "Non-Backlit"))</f>
        <v/>
      </c>
      <c r="AV161" s="28" t="str">
        <f aca="false">IF(ISBLANK(Values!E160),"",Values!H160)</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IF(ISBLANK(Values!E161),"",IF(Values!J161,Values!H161 &amp;" "&amp;  Values!$B$1 &amp; " " &amp;Values!$B$3,Values!G161 &amp;" "&amp;  Values!$B$2 &amp; " " &amp;Values!$B$3))</f>
        <v/>
      </c>
      <c r="G162" s="32" t="str">
        <f aca="false">IF(ISBLANK(Values!E161),"","TellusRem")</f>
        <v/>
      </c>
      <c r="H162" s="27" t="str">
        <f aca="false">IF(ISBLANK(Values!E161),"",Values!$B$16)</f>
        <v/>
      </c>
      <c r="I162" s="27" t="str">
        <f aca="false">IF(ISBLANK(Values!E161),"","4730574031")</f>
        <v/>
      </c>
      <c r="J162" s="38" t="str">
        <f aca="false">IF(ISBLANK(Values!E161),"",Values!F161 )</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0" t="str">
        <f aca="false">IF(ISBLANK(Values!E161),"",IF(Values!I161,Values!$B$23,Values!$B$33))</f>
        <v/>
      </c>
      <c r="AJ162" s="41" t="str">
        <f aca="false">IF(ISBLANK(Values!E161),"","👉 "&amp;Values!H161&amp; " "&amp;Values!$B$24 &amp;" "&amp;Values!$B$3)</f>
        <v/>
      </c>
      <c r="AK162" s="1" t="str">
        <f aca="false">IF(ISBLANK(Values!E161),"",Values!$B$25)</f>
        <v/>
      </c>
      <c r="AL162" s="1" t="str">
        <f aca="false">IF(ISBLANK(Values!E161),"",Values!$B$26)</f>
        <v/>
      </c>
      <c r="AM162" s="1" t="str">
        <f aca="false">IF(ISBLANK(Values!E161),"",Values!$B$27)</f>
        <v/>
      </c>
      <c r="AT162" s="1" t="str">
        <f aca="false">IF(ISBLANK(Values!E161),"",IF(Values!J161,"Backlit", "Non-Backlit"))</f>
        <v/>
      </c>
      <c r="AV162" s="28" t="str">
        <f aca="false">IF(ISBLANK(Values!E161),"",Values!H161)</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IF(ISBLANK(Values!E162),"",IF(Values!J162,Values!H162 &amp;" "&amp;  Values!$B$1 &amp; " " &amp;Values!$B$3,Values!G162 &amp;" "&amp;  Values!$B$2 &amp; " " &amp;Values!$B$3))</f>
        <v/>
      </c>
      <c r="G163" s="32" t="str">
        <f aca="false">IF(ISBLANK(Values!E162),"","TellusRem")</f>
        <v/>
      </c>
      <c r="H163" s="27" t="str">
        <f aca="false">IF(ISBLANK(Values!E162),"",Values!$B$16)</f>
        <v/>
      </c>
      <c r="I163" s="27" t="str">
        <f aca="false">IF(ISBLANK(Values!E162),"","4730574031")</f>
        <v/>
      </c>
      <c r="J163" s="38" t="str">
        <f aca="false">IF(ISBLANK(Values!E162),"",Values!F162 )</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0" t="str">
        <f aca="false">IF(ISBLANK(Values!E162),"",IF(Values!I162,Values!$B$23,Values!$B$33))</f>
        <v/>
      </c>
      <c r="AJ163" s="41" t="str">
        <f aca="false">IF(ISBLANK(Values!E162),"","👉 "&amp;Values!H162&amp; " "&amp;Values!$B$24 &amp;" "&amp;Values!$B$3)</f>
        <v/>
      </c>
      <c r="AK163" s="1" t="str">
        <f aca="false">IF(ISBLANK(Values!E162),"",Values!$B$25)</f>
        <v/>
      </c>
      <c r="AL163" s="1" t="str">
        <f aca="false">IF(ISBLANK(Values!E162),"",Values!$B$26)</f>
        <v/>
      </c>
      <c r="AM163" s="1" t="str">
        <f aca="false">IF(ISBLANK(Values!E162),"",Values!$B$27)</f>
        <v/>
      </c>
      <c r="AT163" s="1" t="str">
        <f aca="false">IF(ISBLANK(Values!E162),"",IF(Values!J162,"Backlit", "Non-Backlit"))</f>
        <v/>
      </c>
      <c r="AV163" s="28" t="str">
        <f aca="false">IF(ISBLANK(Values!E162),"",Values!H162)</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IF(ISBLANK(Values!E163),"",IF(Values!J163,Values!H163 &amp;" "&amp;  Values!$B$1 &amp; " " &amp;Values!$B$3,Values!G163 &amp;" "&amp;  Values!$B$2 &amp; " " &amp;Values!$B$3))</f>
        <v/>
      </c>
      <c r="G164" s="32" t="str">
        <f aca="false">IF(ISBLANK(Values!E163),"","TellusRem")</f>
        <v/>
      </c>
      <c r="H164" s="27" t="str">
        <f aca="false">IF(ISBLANK(Values!E163),"",Values!$B$16)</f>
        <v/>
      </c>
      <c r="I164" s="27" t="str">
        <f aca="false">IF(ISBLANK(Values!E163),"","4730574031")</f>
        <v/>
      </c>
      <c r="J164" s="38" t="str">
        <f aca="false">IF(ISBLANK(Values!E163),"",Values!F163 )</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0" t="str">
        <f aca="false">IF(ISBLANK(Values!E163),"",IF(Values!I163,Values!$B$23,Values!$B$33))</f>
        <v/>
      </c>
      <c r="AJ164" s="41" t="str">
        <f aca="false">IF(ISBLANK(Values!E163),"","👉 "&amp;Values!H163&amp; " "&amp;Values!$B$24 &amp;" "&amp;Values!$B$3)</f>
        <v/>
      </c>
      <c r="AK164" s="1" t="str">
        <f aca="false">IF(ISBLANK(Values!E163),"",Values!$B$25)</f>
        <v/>
      </c>
      <c r="AL164" s="1" t="str">
        <f aca="false">IF(ISBLANK(Values!E163),"",Values!$B$26)</f>
        <v/>
      </c>
      <c r="AM164" s="1" t="str">
        <f aca="false">IF(ISBLANK(Values!E163),"",Values!$B$27)</f>
        <v/>
      </c>
      <c r="AT164" s="1" t="str">
        <f aca="false">IF(ISBLANK(Values!E163),"",IF(Values!J163,"Backlit", "Non-Backlit"))</f>
        <v/>
      </c>
      <c r="AV164" s="28" t="str">
        <f aca="false">IF(ISBLANK(Values!E163),"",Values!H163)</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IF(ISBLANK(Values!E164),"",IF(Values!J164,Values!H164 &amp;" "&amp;  Values!$B$1 &amp; " " &amp;Values!$B$3,Values!G164 &amp;" "&amp;  Values!$B$2 &amp; " " &amp;Values!$B$3))</f>
        <v/>
      </c>
      <c r="G165" s="32" t="str">
        <f aca="false">IF(ISBLANK(Values!E164),"","TellusRem")</f>
        <v/>
      </c>
      <c r="H165" s="27" t="str">
        <f aca="false">IF(ISBLANK(Values!E164),"",Values!$B$16)</f>
        <v/>
      </c>
      <c r="I165" s="27" t="str">
        <f aca="false">IF(ISBLANK(Values!E164),"","4730574031")</f>
        <v/>
      </c>
      <c r="J165" s="38" t="str">
        <f aca="false">IF(ISBLANK(Values!E164),"",Values!F164 )</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0" t="str">
        <f aca="false">IF(ISBLANK(Values!E164),"",IF(Values!I164,Values!$B$23,Values!$B$33))</f>
        <v/>
      </c>
      <c r="AJ165" s="41" t="str">
        <f aca="false">IF(ISBLANK(Values!E164),"","👉 "&amp;Values!H164&amp; " "&amp;Values!$B$24 &amp;" "&amp;Values!$B$3)</f>
        <v/>
      </c>
      <c r="AK165" s="1" t="str">
        <f aca="false">IF(ISBLANK(Values!E164),"",Values!$B$25)</f>
        <v/>
      </c>
      <c r="AL165" s="1" t="str">
        <f aca="false">IF(ISBLANK(Values!E164),"",Values!$B$26)</f>
        <v/>
      </c>
      <c r="AM165" s="1" t="str">
        <f aca="false">IF(ISBLANK(Values!E164),"",Values!$B$27)</f>
        <v/>
      </c>
      <c r="AT165" s="1" t="str">
        <f aca="false">IF(ISBLANK(Values!E164),"",IF(Values!J164,"Backlit", "Non-Backlit"))</f>
        <v/>
      </c>
      <c r="AV165" s="28" t="str">
        <f aca="false">IF(ISBLANK(Values!E164),"",Values!H164)</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IF(ISBLANK(Values!E165),"",IF(Values!J165,Values!H165 &amp;" "&amp;  Values!$B$1 &amp; " " &amp;Values!$B$3,Values!G165 &amp;" "&amp;  Values!$B$2 &amp; " " &amp;Values!$B$3))</f>
        <v/>
      </c>
      <c r="G166" s="32" t="str">
        <f aca="false">IF(ISBLANK(Values!E165),"","TellusRem")</f>
        <v/>
      </c>
      <c r="H166" s="27" t="str">
        <f aca="false">IF(ISBLANK(Values!E165),"",Values!$B$16)</f>
        <v/>
      </c>
      <c r="I166" s="27" t="str">
        <f aca="false">IF(ISBLANK(Values!E165),"","4730574031")</f>
        <v/>
      </c>
      <c r="J166" s="38" t="str">
        <f aca="false">IF(ISBLANK(Values!E165),"",Values!F165 )</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0" t="str">
        <f aca="false">IF(ISBLANK(Values!E165),"",IF(Values!I165,Values!$B$23,Values!$B$33))</f>
        <v/>
      </c>
      <c r="AJ166" s="41" t="str">
        <f aca="false">IF(ISBLANK(Values!E165),"","👉 "&amp;Values!H165&amp; " "&amp;Values!$B$24 &amp;" "&amp;Values!$B$3)</f>
        <v/>
      </c>
      <c r="AK166" s="1" t="str">
        <f aca="false">IF(ISBLANK(Values!E165),"",Values!$B$25)</f>
        <v/>
      </c>
      <c r="AL166" s="1" t="str">
        <f aca="false">IF(ISBLANK(Values!E165),"",Values!$B$26)</f>
        <v/>
      </c>
      <c r="AM166" s="1" t="str">
        <f aca="false">IF(ISBLANK(Values!E165),"",Values!$B$27)</f>
        <v/>
      </c>
      <c r="AT166" s="1" t="str">
        <f aca="false">IF(ISBLANK(Values!E165),"",IF(Values!J165,"Backlit", "Non-Backlit"))</f>
        <v/>
      </c>
      <c r="AV166" s="28" t="str">
        <f aca="false">IF(ISBLANK(Values!E165),"",Values!H165)</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IF(ISBLANK(Values!E166),"",IF(Values!J166,Values!H166 &amp;" "&amp;  Values!$B$1 &amp; " " &amp;Values!$B$3,Values!G166 &amp;" "&amp;  Values!$B$2 &amp; " " &amp;Values!$B$3))</f>
        <v/>
      </c>
      <c r="G167" s="32" t="str">
        <f aca="false">IF(ISBLANK(Values!E166),"","TellusRem")</f>
        <v/>
      </c>
      <c r="H167" s="27" t="str">
        <f aca="false">IF(ISBLANK(Values!E166),"",Values!$B$16)</f>
        <v/>
      </c>
      <c r="I167" s="27" t="str">
        <f aca="false">IF(ISBLANK(Values!E166),"","4730574031")</f>
        <v/>
      </c>
      <c r="J167" s="38" t="str">
        <f aca="false">IF(ISBLANK(Values!E166),"",Values!F166 )</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0" t="str">
        <f aca="false">IF(ISBLANK(Values!E166),"",IF(Values!I166,Values!$B$23,Values!$B$33))</f>
        <v/>
      </c>
      <c r="AJ167" s="41" t="str">
        <f aca="false">IF(ISBLANK(Values!E166),"","👉 "&amp;Values!H166&amp; " "&amp;Values!$B$24 &amp;" "&amp;Values!$B$3)</f>
        <v/>
      </c>
      <c r="AK167" s="1" t="str">
        <f aca="false">IF(ISBLANK(Values!E166),"",Values!$B$25)</f>
        <v/>
      </c>
      <c r="AL167" s="1" t="str">
        <f aca="false">IF(ISBLANK(Values!E166),"",Values!$B$26)</f>
        <v/>
      </c>
      <c r="AM167" s="1" t="str">
        <f aca="false">IF(ISBLANK(Values!E166),"",Values!$B$27)</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IF(ISBLANK(Values!E167),"",IF(Values!J167,Values!H167 &amp;" "&amp;  Values!$B$1 &amp; " " &amp;Values!$B$3,Values!G167 &amp;" "&amp;  Values!$B$2 &amp; " " &amp;Values!$B$3))</f>
        <v/>
      </c>
      <c r="G168" s="32" t="str">
        <f aca="false">IF(ISBLANK(Values!E167),"","TellusRem")</f>
        <v/>
      </c>
      <c r="H168" s="27" t="str">
        <f aca="false">IF(ISBLANK(Values!E167),"",Values!$B$16)</f>
        <v/>
      </c>
      <c r="I168" s="27" t="str">
        <f aca="false">IF(ISBLANK(Values!E167),"","4730574031")</f>
        <v/>
      </c>
      <c r="J168" s="38" t="str">
        <f aca="false">IF(ISBLANK(Values!E167),"",Values!F167 )</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0" t="str">
        <f aca="false">IF(ISBLANK(Values!E167),"",IF(Values!I167,Values!$B$23,Values!$B$33))</f>
        <v/>
      </c>
      <c r="AJ168" s="41" t="str">
        <f aca="false">IF(ISBLANK(Values!E167),"","👉 "&amp;Values!H167&amp; " "&amp;Values!$B$24 &amp;" "&amp;Values!$B$3)</f>
        <v/>
      </c>
      <c r="AK168" s="1" t="str">
        <f aca="false">IF(ISBLANK(Values!E167),"",Values!$B$25)</f>
        <v/>
      </c>
      <c r="AL168" s="1" t="str">
        <f aca="false">IF(ISBLANK(Values!E167),"",Values!$B$26)</f>
        <v/>
      </c>
      <c r="AM168" s="1" t="str">
        <f aca="false">IF(ISBLANK(Values!E167),"",Values!$B$27)</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IF(ISBLANK(Values!E168),"",IF(Values!J168,Values!H168 &amp;" "&amp;  Values!$B$1 &amp; " " &amp;Values!$B$3,Values!G168 &amp;" "&amp;  Values!$B$2 &amp; " " &amp;Values!$B$3))</f>
        <v/>
      </c>
      <c r="G169" s="32" t="str">
        <f aca="false">IF(ISBLANK(Values!E168),"","TellusRem")</f>
        <v/>
      </c>
      <c r="H169" s="27" t="str">
        <f aca="false">IF(ISBLANK(Values!E168),"",Values!$B$16)</f>
        <v/>
      </c>
      <c r="I169" s="27" t="str">
        <f aca="false">IF(ISBLANK(Values!E168),"","4730574031")</f>
        <v/>
      </c>
      <c r="J169" s="38" t="str">
        <f aca="false">IF(ISBLANK(Values!E168),"",Values!F168 )</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0" t="str">
        <f aca="false">IF(ISBLANK(Values!E168),"",IF(Values!I168,Values!$B$23,Values!$B$33))</f>
        <v/>
      </c>
      <c r="AJ169" s="41" t="str">
        <f aca="false">IF(ISBLANK(Values!E168),"","👉 "&amp;Values!H168&amp; " "&amp;Values!$B$24 &amp;" "&amp;Values!$B$3)</f>
        <v/>
      </c>
      <c r="AK169" s="1" t="str">
        <f aca="false">IF(ISBLANK(Values!E168),"",Values!$B$25)</f>
        <v/>
      </c>
      <c r="AL169" s="1" t="str">
        <f aca="false">IF(ISBLANK(Values!E168),"",Values!$B$26)</f>
        <v/>
      </c>
      <c r="AM169" s="1" t="str">
        <f aca="false">IF(ISBLANK(Values!E168),"",Values!$B$27)</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IF(ISBLANK(Values!E169),"",IF(Values!J169,Values!H169 &amp;" "&amp;  Values!$B$1 &amp; " " &amp;Values!$B$3,Values!G169 &amp;" "&amp;  Values!$B$2 &amp; " " &amp;Values!$B$3))</f>
        <v/>
      </c>
      <c r="G170" s="32" t="str">
        <f aca="false">IF(ISBLANK(Values!E169),"","TellusRem")</f>
        <v/>
      </c>
      <c r="H170" s="27" t="str">
        <f aca="false">IF(ISBLANK(Values!E169),"",Values!$B$16)</f>
        <v/>
      </c>
      <c r="I170" s="27" t="str">
        <f aca="false">IF(ISBLANK(Values!E169),"","4730574031")</f>
        <v/>
      </c>
      <c r="J170" s="38" t="str">
        <f aca="false">IF(ISBLANK(Values!E169),"",Values!F169 )</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0" t="str">
        <f aca="false">IF(ISBLANK(Values!E169),"",IF(Values!I169,Values!$B$23,Values!$B$33))</f>
        <v/>
      </c>
      <c r="AJ170" s="41" t="str">
        <f aca="false">IF(ISBLANK(Values!E169),"","👉 "&amp;Values!H169&amp; " "&amp;Values!$B$24 &amp;" "&amp;Values!$B$3)</f>
        <v/>
      </c>
      <c r="AK170" s="1" t="str">
        <f aca="false">IF(ISBLANK(Values!E169),"",Values!$B$25)</f>
        <v/>
      </c>
      <c r="AL170" s="1" t="str">
        <f aca="false">IF(ISBLANK(Values!E169),"",Values!$B$26)</f>
        <v/>
      </c>
      <c r="AM170" s="1" t="str">
        <f aca="false">IF(ISBLANK(Values!E169),"",Values!$B$27)</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IF(ISBLANK(Values!E170),"",IF(Values!J170,Values!H170 &amp;" "&amp;  Values!$B$1 &amp; " " &amp;Values!$B$3,Values!G170 &amp;" "&amp;  Values!$B$2 &amp; " " &amp;Values!$B$3))</f>
        <v/>
      </c>
      <c r="G171" s="32" t="str">
        <f aca="false">IF(ISBLANK(Values!E170),"","TellusRem")</f>
        <v/>
      </c>
      <c r="H171" s="27" t="str">
        <f aca="false">IF(ISBLANK(Values!E170),"",Values!$B$16)</f>
        <v/>
      </c>
      <c r="I171" s="27" t="str">
        <f aca="false">IF(ISBLANK(Values!E170),"","4730574031")</f>
        <v/>
      </c>
      <c r="J171" s="38" t="str">
        <f aca="false">IF(ISBLANK(Values!E170),"",Values!F170 )</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0" t="str">
        <f aca="false">IF(ISBLANK(Values!E170),"",IF(Values!I170,Values!$B$23,Values!$B$33))</f>
        <v/>
      </c>
      <c r="AJ171" s="41" t="str">
        <f aca="false">IF(ISBLANK(Values!E170),"","👉 "&amp;Values!H170&amp; " "&amp;Values!$B$24 &amp;" "&amp;Values!$B$3)</f>
        <v/>
      </c>
      <c r="AK171" s="1" t="str">
        <f aca="false">IF(ISBLANK(Values!E170),"",Values!$B$25)</f>
        <v/>
      </c>
      <c r="AL171" s="1" t="str">
        <f aca="false">IF(ISBLANK(Values!E170),"",Values!$B$26)</f>
        <v/>
      </c>
      <c r="AM171" s="1" t="str">
        <f aca="false">IF(ISBLANK(Values!E170),"",Values!$B$27)</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IF(ISBLANK(Values!E171),"",IF(Values!J171,Values!H171 &amp;" "&amp;  Values!$B$1 &amp; " " &amp;Values!$B$3,Values!G171 &amp;" "&amp;  Values!$B$2 &amp; " " &amp;Values!$B$3))</f>
        <v/>
      </c>
      <c r="G172" s="32" t="str">
        <f aca="false">IF(ISBLANK(Values!E171),"","TellusRem")</f>
        <v/>
      </c>
      <c r="H172" s="27" t="str">
        <f aca="false">IF(ISBLANK(Values!E171),"",Values!$B$16)</f>
        <v/>
      </c>
      <c r="I172" s="27" t="str">
        <f aca="false">IF(ISBLANK(Values!E171),"","4730574031")</f>
        <v/>
      </c>
      <c r="J172" s="38" t="str">
        <f aca="false">IF(ISBLANK(Values!E171),"",Values!F171 )</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0" t="str">
        <f aca="false">IF(ISBLANK(Values!E171),"",IF(Values!I171,Values!$B$23,Values!$B$33))</f>
        <v/>
      </c>
      <c r="AJ172" s="41" t="str">
        <f aca="false">IF(ISBLANK(Values!E171),"","👉 "&amp;Values!H171&amp; " "&amp;Values!$B$24 &amp;" "&amp;Values!$B$3)</f>
        <v/>
      </c>
      <c r="AK172" s="1" t="str">
        <f aca="false">IF(ISBLANK(Values!E171),"",Values!$B$25)</f>
        <v/>
      </c>
      <c r="AL172" s="1" t="str">
        <f aca="false">IF(ISBLANK(Values!E171),"",Values!$B$26)</f>
        <v/>
      </c>
      <c r="AM172" s="1" t="str">
        <f aca="false">IF(ISBLANK(Values!E171),"",Values!$B$27)</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IF(ISBLANK(Values!E172),"",IF(Values!J172,Values!H172 &amp;" "&amp;  Values!$B$1 &amp; " " &amp;Values!$B$3,Values!G172 &amp;" "&amp;  Values!$B$2 &amp; " " &amp;Values!$B$3))</f>
        <v/>
      </c>
      <c r="G173" s="32" t="str">
        <f aca="false">IF(ISBLANK(Values!E172),"","TellusRem")</f>
        <v/>
      </c>
      <c r="H173" s="27" t="str">
        <f aca="false">IF(ISBLANK(Values!E172),"",Values!$B$16)</f>
        <v/>
      </c>
      <c r="I173" s="27" t="str">
        <f aca="false">IF(ISBLANK(Values!E172),"","4730574031")</f>
        <v/>
      </c>
      <c r="J173" s="38" t="str">
        <f aca="false">IF(ISBLANK(Values!E172),"",Values!F172 )</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0" t="str">
        <f aca="false">IF(ISBLANK(Values!E172),"",IF(Values!I172,Values!$B$23,Values!$B$33))</f>
        <v/>
      </c>
      <c r="AJ173" s="41" t="str">
        <f aca="false">IF(ISBLANK(Values!E172),"","👉 "&amp;Values!H172&amp; " "&amp;Values!$B$24 &amp;" "&amp;Values!$B$3)</f>
        <v/>
      </c>
      <c r="AK173" s="1" t="str">
        <f aca="false">IF(ISBLANK(Values!E172),"",Values!$B$25)</f>
        <v/>
      </c>
      <c r="AL173" s="1" t="str">
        <f aca="false">IF(ISBLANK(Values!E172),"",Values!$B$26)</f>
        <v/>
      </c>
      <c r="AM173" s="1" t="str">
        <f aca="false">IF(ISBLANK(Values!E172),"",Values!$B$27)</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IF(ISBLANK(Values!E173),"",IF(Values!J173,Values!H173 &amp;" "&amp;  Values!$B$1 &amp; " " &amp;Values!$B$3,Values!G173 &amp;" "&amp;  Values!$B$2 &amp; " " &amp;Values!$B$3))</f>
        <v/>
      </c>
      <c r="G174" s="32" t="str">
        <f aca="false">IF(ISBLANK(Values!E173),"","TellusRem")</f>
        <v/>
      </c>
      <c r="H174" s="27" t="str">
        <f aca="false">IF(ISBLANK(Values!E173),"",Values!$B$16)</f>
        <v/>
      </c>
      <c r="I174" s="27" t="str">
        <f aca="false">IF(ISBLANK(Values!E173),"","4730574031")</f>
        <v/>
      </c>
      <c r="J174" s="38" t="str">
        <f aca="false">IF(ISBLANK(Values!E173),"",Values!F173 )</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0" t="str">
        <f aca="false">IF(ISBLANK(Values!E173),"",IF(Values!I173,Values!$B$23,Values!$B$33))</f>
        <v/>
      </c>
      <c r="AJ174" s="41" t="str">
        <f aca="false">IF(ISBLANK(Values!E173),"","👉 "&amp;Values!H173&amp; " "&amp;Values!$B$24 &amp;" "&amp;Values!$B$3)</f>
        <v/>
      </c>
      <c r="AK174" s="1" t="str">
        <f aca="false">IF(ISBLANK(Values!E173),"",Values!$B$25)</f>
        <v/>
      </c>
      <c r="AL174" s="1" t="str">
        <f aca="false">IF(ISBLANK(Values!E173),"",Values!$B$26)</f>
        <v/>
      </c>
      <c r="AM174" s="1" t="str">
        <f aca="false">IF(ISBLANK(Values!E173),"",Values!$B$27)</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IF(ISBLANK(Values!E174),"",IF(Values!J174,Values!H174 &amp;" "&amp;  Values!$B$1 &amp; " " &amp;Values!$B$3,Values!G174 &amp;" "&amp;  Values!$B$2 &amp; " " &amp;Values!$B$3))</f>
        <v/>
      </c>
      <c r="G175" s="32" t="str">
        <f aca="false">IF(ISBLANK(Values!E174),"","TellusRem")</f>
        <v/>
      </c>
      <c r="H175" s="27" t="str">
        <f aca="false">IF(ISBLANK(Values!E174),"",Values!$B$16)</f>
        <v/>
      </c>
      <c r="I175" s="27" t="str">
        <f aca="false">IF(ISBLANK(Values!E174),"","4730574031")</f>
        <v/>
      </c>
      <c r="J175" s="38" t="str">
        <f aca="false">IF(ISBLANK(Values!E174),"",Values!F174 )</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0" t="str">
        <f aca="false">IF(ISBLANK(Values!E174),"",IF(Values!I174,Values!$B$23,Values!$B$33))</f>
        <v/>
      </c>
      <c r="AJ175" s="41" t="str">
        <f aca="false">IF(ISBLANK(Values!E174),"","👉 "&amp;Values!H174&amp; " "&amp;Values!$B$24 &amp;" "&amp;Values!$B$3)</f>
        <v/>
      </c>
      <c r="AK175" s="1" t="str">
        <f aca="false">IF(ISBLANK(Values!E174),"",Values!$B$25)</f>
        <v/>
      </c>
      <c r="AL175" s="1" t="str">
        <f aca="false">IF(ISBLANK(Values!E174),"",Values!$B$26)</f>
        <v/>
      </c>
      <c r="AM175" s="1" t="str">
        <f aca="false">IF(ISBLANK(Values!E174),"",Values!$B$27)</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IF(ISBLANK(Values!E175),"",IF(Values!J175,Values!H175 &amp;" "&amp;  Values!$B$1 &amp; " " &amp;Values!$B$3,Values!G175 &amp;" "&amp;  Values!$B$2 &amp; " " &amp;Values!$B$3))</f>
        <v/>
      </c>
      <c r="G176" s="32" t="str">
        <f aca="false">IF(ISBLANK(Values!E175),"","TellusRem")</f>
        <v/>
      </c>
      <c r="H176" s="27" t="str">
        <f aca="false">IF(ISBLANK(Values!E175),"",Values!$B$16)</f>
        <v/>
      </c>
      <c r="I176" s="27" t="str">
        <f aca="false">IF(ISBLANK(Values!E175),"","4730574031")</f>
        <v/>
      </c>
      <c r="J176" s="38" t="str">
        <f aca="false">IF(ISBLANK(Values!E175),"",Values!F175 )</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0" t="str">
        <f aca="false">IF(ISBLANK(Values!E175),"",IF(Values!I175,Values!$B$23,Values!$B$33))</f>
        <v/>
      </c>
      <c r="AJ176" s="41" t="str">
        <f aca="false">IF(ISBLANK(Values!E175),"","👉 "&amp;Values!H175&amp; " "&amp;Values!$B$24 &amp;" "&amp;Values!$B$3)</f>
        <v/>
      </c>
      <c r="AK176" s="1" t="str">
        <f aca="false">IF(ISBLANK(Values!E175),"",Values!$B$25)</f>
        <v/>
      </c>
      <c r="AL176" s="1" t="str">
        <f aca="false">IF(ISBLANK(Values!E175),"",Values!$B$26)</f>
        <v/>
      </c>
      <c r="AM176" s="1" t="str">
        <f aca="false">IF(ISBLANK(Values!E175),"",Values!$B$27)</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IF(ISBLANK(Values!E176),"",IF(Values!J176,Values!H176 &amp;" "&amp;  Values!$B$1 &amp; " " &amp;Values!$B$3,Values!G176 &amp;" "&amp;  Values!$B$2 &amp; " " &amp;Values!$B$3))</f>
        <v/>
      </c>
      <c r="G177" s="32" t="str">
        <f aca="false">IF(ISBLANK(Values!E176),"","TellusRem")</f>
        <v/>
      </c>
      <c r="H177" s="27" t="str">
        <f aca="false">IF(ISBLANK(Values!E176),"",Values!$B$16)</f>
        <v/>
      </c>
      <c r="I177" s="27" t="str">
        <f aca="false">IF(ISBLANK(Values!E176),"","4730574031")</f>
        <v/>
      </c>
      <c r="J177" s="38" t="str">
        <f aca="false">IF(ISBLANK(Values!E176),"",Values!F176 )</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0" t="str">
        <f aca="false">IF(ISBLANK(Values!E176),"",IF(Values!I176,Values!$B$23,Values!$B$33))</f>
        <v/>
      </c>
      <c r="AJ177" s="41" t="str">
        <f aca="false">IF(ISBLANK(Values!E176),"","👉 "&amp;Values!H176&amp; " "&amp;Values!$B$24 &amp;" "&amp;Values!$B$3)</f>
        <v/>
      </c>
      <c r="AK177" s="1" t="str">
        <f aca="false">IF(ISBLANK(Values!E176),"",Values!$B$25)</f>
        <v/>
      </c>
      <c r="AL177" s="1" t="str">
        <f aca="false">IF(ISBLANK(Values!E176),"",Values!$B$26)</f>
        <v/>
      </c>
      <c r="AM177" s="1" t="str">
        <f aca="false">IF(ISBLANK(Values!E176),"",Values!$B$27)</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IF(ISBLANK(Values!E177),"",IF(Values!J177,Values!H177 &amp;" "&amp;  Values!$B$1 &amp; " " &amp;Values!$B$3,Values!G177 &amp;" "&amp;  Values!$B$2 &amp; " " &amp;Values!$B$3))</f>
        <v/>
      </c>
      <c r="G178" s="32" t="str">
        <f aca="false">IF(ISBLANK(Values!E177),"","TellusRem")</f>
        <v/>
      </c>
      <c r="H178" s="27" t="str">
        <f aca="false">IF(ISBLANK(Values!E177),"",Values!$B$16)</f>
        <v/>
      </c>
      <c r="I178" s="27" t="str">
        <f aca="false">IF(ISBLANK(Values!E177),"","4730574031")</f>
        <v/>
      </c>
      <c r="J178" s="38" t="str">
        <f aca="false">IF(ISBLANK(Values!E177),"",Values!F177 )</f>
        <v/>
      </c>
      <c r="K178" s="28" t="str">
        <f aca="false">IF(ISBLANK(Values!E177),"",IF(Values!J177, Values!$B$4, Values!$B$5))</f>
        <v/>
      </c>
      <c r="L178" s="39"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0" t="str">
        <f aca="false">IF(ISBLANK(Values!E177),"",IF(Values!I177,Values!$B$23,Values!$B$33))</f>
        <v/>
      </c>
      <c r="AJ178" s="41" t="str">
        <f aca="false">IF(ISBLANK(Values!E177),"","👉 "&amp;Values!H177&amp; " "&amp;Values!$B$24 &amp;" "&amp;Values!$B$3)</f>
        <v/>
      </c>
      <c r="AK178" s="1" t="str">
        <f aca="false">IF(ISBLANK(Values!E177),"",Values!$B$25)</f>
        <v/>
      </c>
      <c r="AL178" s="1" t="str">
        <f aca="false">IF(ISBLANK(Values!E177),"",Values!$B$26)</f>
        <v/>
      </c>
      <c r="AM178" s="1" t="str">
        <f aca="false">IF(ISBLANK(Values!E177),"",Values!$B$27)</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IF(ISBLANK(Values!E178),"",IF(Values!J178,Values!H178 &amp;" "&amp;  Values!$B$1 &amp; " " &amp;Values!$B$3,Values!G178 &amp;" "&amp;  Values!$B$2 &amp; " " &amp;Values!$B$3))</f>
        <v/>
      </c>
      <c r="G179" s="32" t="str">
        <f aca="false">IF(ISBLANK(Values!E178),"","TellusRem")</f>
        <v/>
      </c>
      <c r="H179" s="27" t="str">
        <f aca="false">IF(ISBLANK(Values!E178),"",Values!$B$16)</f>
        <v/>
      </c>
      <c r="I179" s="27" t="str">
        <f aca="false">IF(ISBLANK(Values!E178),"","4730574031")</f>
        <v/>
      </c>
      <c r="J179" s="38" t="str">
        <f aca="false">IF(ISBLANK(Values!E178),"",Values!F178 )</f>
        <v/>
      </c>
      <c r="K179" s="28" t="str">
        <f aca="false">IF(ISBLANK(Values!E178),"",IF(Values!J178, Values!$B$4, Values!$B$5))</f>
        <v/>
      </c>
      <c r="L179" s="39"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0" t="str">
        <f aca="false">IF(ISBLANK(Values!E178),"",IF(Values!I178,Values!$B$23,Values!$B$33))</f>
        <v/>
      </c>
      <c r="AJ179" s="41" t="str">
        <f aca="false">IF(ISBLANK(Values!E178),"","👉 "&amp;Values!H178&amp; " "&amp;Values!$B$24 &amp;" "&amp;Values!$B$3)</f>
        <v/>
      </c>
      <c r="AK179" s="1" t="str">
        <f aca="false">IF(ISBLANK(Values!E178),"",Values!$B$25)</f>
        <v/>
      </c>
      <c r="AL179" s="1" t="str">
        <f aca="false">IF(ISBLANK(Values!E178),"",Values!$B$26)</f>
        <v/>
      </c>
      <c r="AM179" s="1" t="str">
        <f aca="false">IF(ISBLANK(Values!E178),"",Values!$B$27)</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IF(ISBLANK(Values!E179),"",IF(Values!J179,Values!H179 &amp;" "&amp;  Values!$B$1 &amp; " " &amp;Values!$B$3,Values!G179 &amp;" "&amp;  Values!$B$2 &amp; " " &amp;Values!$B$3))</f>
        <v/>
      </c>
      <c r="G180" s="32" t="str">
        <f aca="false">IF(ISBLANK(Values!E179),"","TellusRem")</f>
        <v/>
      </c>
      <c r="H180" s="27" t="str">
        <f aca="false">IF(ISBLANK(Values!E179),"",Values!$B$16)</f>
        <v/>
      </c>
      <c r="I180" s="27" t="str">
        <f aca="false">IF(ISBLANK(Values!E179),"","4730574031")</f>
        <v/>
      </c>
      <c r="J180" s="38" t="str">
        <f aca="false">IF(ISBLANK(Values!E179),"",Values!F179 )</f>
        <v/>
      </c>
      <c r="K180" s="28" t="str">
        <f aca="false">IF(ISBLANK(Values!E179),"",IF(Values!J179, Values!$B$4, Values!$B$5))</f>
        <v/>
      </c>
      <c r="L180" s="39"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0" t="str">
        <f aca="false">IF(ISBLANK(Values!E179),"",IF(Values!I179,Values!$B$23,Values!$B$33))</f>
        <v/>
      </c>
      <c r="AJ180" s="41" t="str">
        <f aca="false">IF(ISBLANK(Values!E179),"","👉 "&amp;Values!H179&amp; " "&amp;Values!$B$24 &amp;" "&amp;Values!$B$3)</f>
        <v/>
      </c>
      <c r="AK180" s="1" t="str">
        <f aca="false">IF(ISBLANK(Values!E179),"",Values!$B$25)</f>
        <v/>
      </c>
      <c r="AL180" s="1" t="str">
        <f aca="false">IF(ISBLANK(Values!E179),"",Values!$B$26)</f>
        <v/>
      </c>
      <c r="AM180" s="1" t="str">
        <f aca="false">IF(ISBLANK(Values!E179),"",Values!$B$27)</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IF(ISBLANK(Values!E180),"",IF(Values!J180,Values!H180 &amp;" "&amp;  Values!$B$1 &amp; " " &amp;Values!$B$3,Values!G180 &amp;" "&amp;  Values!$B$2 &amp; " " &amp;Values!$B$3))</f>
        <v/>
      </c>
      <c r="G181" s="32" t="str">
        <f aca="false">IF(ISBLANK(Values!E180),"","TellusRem")</f>
        <v/>
      </c>
      <c r="H181" s="27" t="str">
        <f aca="false">IF(ISBLANK(Values!E180),"",Values!$B$16)</f>
        <v/>
      </c>
      <c r="I181" s="27" t="str">
        <f aca="false">IF(ISBLANK(Values!E180),"","4730574031")</f>
        <v/>
      </c>
      <c r="J181" s="38" t="str">
        <f aca="false">IF(ISBLANK(Values!E180),"",Values!F180 )</f>
        <v/>
      </c>
      <c r="K181" s="28" t="str">
        <f aca="false">IF(ISBLANK(Values!E180),"",IF(Values!J180, Values!$B$4, Values!$B$5))</f>
        <v/>
      </c>
      <c r="L181" s="39"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0" t="str">
        <f aca="false">IF(ISBLANK(Values!E180),"",IF(Values!I180,Values!$B$23,Values!$B$33))</f>
        <v/>
      </c>
      <c r="AJ181" s="41" t="str">
        <f aca="false">IF(ISBLANK(Values!E180),"","👉 "&amp;Values!H180&amp; " "&amp;Values!$B$24 &amp;" "&amp;Values!$B$3)</f>
        <v/>
      </c>
      <c r="AK181" s="1" t="str">
        <f aca="false">IF(ISBLANK(Values!E180),"",Values!$B$25)</f>
        <v/>
      </c>
      <c r="AL181" s="1" t="str">
        <f aca="false">IF(ISBLANK(Values!E180),"",Values!$B$26)</f>
        <v/>
      </c>
      <c r="AM181" s="1" t="str">
        <f aca="false">IF(ISBLANK(Values!E180),"",Values!$B$27)</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IF(ISBLANK(Values!E181),"",IF(Values!J181,Values!H181 &amp;" "&amp;  Values!$B$1 &amp; " " &amp;Values!$B$3,Values!G181 &amp;" "&amp;  Values!$B$2 &amp; " " &amp;Values!$B$3))</f>
        <v/>
      </c>
      <c r="G182" s="32" t="str">
        <f aca="false">IF(ISBLANK(Values!E181),"","TellusRem")</f>
        <v/>
      </c>
      <c r="H182" s="27" t="str">
        <f aca="false">IF(ISBLANK(Values!E181),"",Values!$B$16)</f>
        <v/>
      </c>
      <c r="I182" s="27" t="str">
        <f aca="false">IF(ISBLANK(Values!E181),"","4730574031")</f>
        <v/>
      </c>
      <c r="J182" s="38" t="str">
        <f aca="false">IF(ISBLANK(Values!E181),"",Values!F181 )</f>
        <v/>
      </c>
      <c r="K182" s="28" t="str">
        <f aca="false">IF(ISBLANK(Values!E181),"",IF(Values!J181, Values!$B$4, Values!$B$5))</f>
        <v/>
      </c>
      <c r="L182" s="39"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0" t="str">
        <f aca="false">IF(ISBLANK(Values!E181),"",IF(Values!I181,Values!$B$23,Values!$B$33))</f>
        <v/>
      </c>
      <c r="AJ182" s="41" t="str">
        <f aca="false">IF(ISBLANK(Values!E181),"","👉 "&amp;Values!H181&amp; " "&amp;Values!$B$24 &amp;" "&amp;Values!$B$3)</f>
        <v/>
      </c>
      <c r="AK182" s="1" t="str">
        <f aca="false">IF(ISBLANK(Values!E181),"",Values!$B$25)</f>
        <v/>
      </c>
      <c r="AL182" s="1" t="str">
        <f aca="false">IF(ISBLANK(Values!E181),"",Values!$B$26)</f>
        <v/>
      </c>
      <c r="AM182" s="1" t="str">
        <f aca="false">IF(ISBLANK(Values!E181),"",Values!$B$27)</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IF(ISBLANK(Values!E182),"",IF(Values!J182,Values!H182 &amp;" "&amp;  Values!$B$1 &amp; " " &amp;Values!$B$3,Values!G182 &amp;" "&amp;  Values!$B$2 &amp; " " &amp;Values!$B$3))</f>
        <v/>
      </c>
      <c r="G183" s="32" t="str">
        <f aca="false">IF(ISBLANK(Values!E182),"","TellusRem")</f>
        <v/>
      </c>
      <c r="H183" s="27" t="str">
        <f aca="false">IF(ISBLANK(Values!E182),"",Values!$B$16)</f>
        <v/>
      </c>
      <c r="I183" s="27" t="str">
        <f aca="false">IF(ISBLANK(Values!E182),"","4730574031")</f>
        <v/>
      </c>
      <c r="J183" s="38" t="str">
        <f aca="false">IF(ISBLANK(Values!E182),"",Values!F182 )</f>
        <v/>
      </c>
      <c r="K183" s="28" t="str">
        <f aca="false">IF(ISBLANK(Values!E182),"",IF(Values!J182, Values!$B$4, Values!$B$5))</f>
        <v/>
      </c>
      <c r="L183" s="39"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0" t="str">
        <f aca="false">IF(ISBLANK(Values!E182),"",IF(Values!I182,Values!$B$23,Values!$B$33))</f>
        <v/>
      </c>
      <c r="AJ183" s="41" t="str">
        <f aca="false">IF(ISBLANK(Values!E182),"","👉 "&amp;Values!H182&amp; " "&amp;Values!$B$24 &amp;" "&amp;Values!$B$3)</f>
        <v/>
      </c>
      <c r="AK183" s="1" t="str">
        <f aca="false">IF(ISBLANK(Values!E182),"",Values!$B$25)</f>
        <v/>
      </c>
      <c r="AL183" s="1" t="str">
        <f aca="false">IF(ISBLANK(Values!E182),"",Values!$B$26)</f>
        <v/>
      </c>
      <c r="AM183" s="1" t="str">
        <f aca="false">IF(ISBLANK(Values!E182),"",Values!$B$27)</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IF(ISBLANK(Values!E183),"",IF(Values!J183,Values!H183 &amp;" "&amp;  Values!$B$1 &amp; " " &amp;Values!$B$3,Values!G183 &amp;" "&amp;  Values!$B$2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0" t="str">
        <f aca="false">IF(ISBLANK(Values!E183),"",IF(Values!I183,Values!$B$23,Values!$B$33))</f>
        <v/>
      </c>
      <c r="AJ184" s="41" t="str">
        <f aca="false">IF(ISBLANK(Values!E183),"","👉 "&amp;Values!H183&amp; " "&amp;Values!$B$24 &amp;" "&amp;Values!$B$3)</f>
        <v/>
      </c>
      <c r="AK184" s="1" t="str">
        <f aca="false">IF(ISBLANK(Values!E183),"",Values!$B$25)</f>
        <v/>
      </c>
      <c r="AL184" s="1" t="str">
        <f aca="false">IF(ISBLANK(Values!E183),"",Values!$B$26)</f>
        <v/>
      </c>
      <c r="AM184" s="1" t="str">
        <f aca="false">IF(ISBLANK(Values!E183),"",Values!$B$27)</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IF(ISBLANK(Values!E184),"",IF(Values!J184,Values!H184 &amp;" "&amp;  Values!$B$1 &amp; " " &amp;Values!$B$3,Values!G184 &amp;" "&amp;  Values!$B$2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0" t="str">
        <f aca="false">IF(ISBLANK(Values!E184),"",IF(Values!I184,Values!$B$23,Values!$B$33))</f>
        <v/>
      </c>
      <c r="AJ185" s="41" t="str">
        <f aca="false">IF(ISBLANK(Values!E184),"","👉 "&amp;Values!H184&amp; " "&amp;Values!$B$24 &amp;" "&amp;Values!$B$3)</f>
        <v/>
      </c>
      <c r="AK185" s="1" t="str">
        <f aca="false">IF(ISBLANK(Values!E184),"",Values!$B$25)</f>
        <v/>
      </c>
      <c r="AL185" s="1" t="str">
        <f aca="false">IF(ISBLANK(Values!E184),"",Values!$B$26)</f>
        <v/>
      </c>
      <c r="AM185" s="1" t="str">
        <f aca="false">IF(ISBLANK(Values!E184),"",Values!$B$27)</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IF(ISBLANK(Values!E185),"",IF(Values!J185,Values!H185 &amp;" "&amp;  Values!$B$1 &amp; " " &amp;Values!$B$3,Values!G185 &amp;" "&amp;  Values!$B$2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0" t="str">
        <f aca="false">IF(ISBLANK(Values!E185),"",IF(Values!I185,Values!$B$23,Values!$B$33))</f>
        <v/>
      </c>
      <c r="AJ186" s="41" t="str">
        <f aca="false">IF(ISBLANK(Values!E185),"","👉 "&amp;Values!H185&amp; " "&amp;Values!$B$24 &amp;" "&amp;Values!$B$3)</f>
        <v/>
      </c>
      <c r="AK186" s="1" t="str">
        <f aca="false">IF(ISBLANK(Values!E185),"",Values!$B$25)</f>
        <v/>
      </c>
      <c r="AL186" s="1" t="str">
        <f aca="false">IF(ISBLANK(Values!E185),"",Values!$B$26)</f>
        <v/>
      </c>
      <c r="AM186" s="1" t="str">
        <f aca="false">IF(ISBLANK(Values!E185),"",Values!$B$27)</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IF(ISBLANK(Values!E186),"",IF(Values!J186,Values!H186 &amp;" "&amp;  Values!$B$1 &amp; " " &amp;Values!$B$3,Values!G186 &amp;" "&amp;  Values!$B$2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0" t="str">
        <f aca="false">IF(ISBLANK(Values!E186),"",IF(Values!I186,Values!$B$23,Values!$B$33))</f>
        <v/>
      </c>
      <c r="AJ187" s="41" t="str">
        <f aca="false">IF(ISBLANK(Values!E186),"","👉 "&amp;Values!H186&amp; " "&amp;Values!$B$24 &amp;" "&amp;Values!$B$3)</f>
        <v/>
      </c>
      <c r="AK187" s="1" t="str">
        <f aca="false">IF(ISBLANK(Values!E186),"",Values!$B$25)</f>
        <v/>
      </c>
      <c r="AL187" s="1" t="str">
        <f aca="false">IF(ISBLANK(Values!E186),"",Values!$B$26)</f>
        <v/>
      </c>
      <c r="AM187" s="1" t="str">
        <f aca="false">IF(ISBLANK(Values!E186),"",Values!$B$27)</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IF(ISBLANK(Values!E187),"",IF(Values!J187,Values!H187 &amp;" "&amp;  Values!$B$1 &amp; " " &amp;Values!$B$3,Values!G187 &amp;" "&amp;  Values!$B$2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0" t="str">
        <f aca="false">IF(ISBLANK(Values!E187),"",IF(Values!I187,Values!$B$23,Values!$B$33))</f>
        <v/>
      </c>
      <c r="AJ188" s="41" t="str">
        <f aca="false">IF(ISBLANK(Values!E187),"","👉 "&amp;Values!H187&amp; " "&amp;Values!$B$24 &amp;" "&amp;Values!$B$3)</f>
        <v/>
      </c>
      <c r="AK188" s="1" t="str">
        <f aca="false">IF(ISBLANK(Values!E187),"",Values!$B$25)</f>
        <v/>
      </c>
      <c r="AL188" s="1" t="str">
        <f aca="false">IF(ISBLANK(Values!E187),"",Values!$B$26)</f>
        <v/>
      </c>
      <c r="AM188" s="1" t="str">
        <f aca="false">IF(ISBLANK(Values!E187),"",Values!$B$27)</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IF(ISBLANK(Values!E188),"",IF(Values!J188,Values!H188 &amp;" "&amp;  Values!$B$1 &amp; " " &amp;Values!$B$3,Values!G188 &amp;" "&amp;  Values!$B$2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0" t="str">
        <f aca="false">IF(ISBLANK(Values!E188),"",IF(Values!I188,Values!$B$23,Values!$B$33))</f>
        <v/>
      </c>
      <c r="AJ189" s="41" t="str">
        <f aca="false">IF(ISBLANK(Values!E188),"","👉 "&amp;Values!H188&amp; " "&amp;Values!$B$24 &amp;" "&amp;Values!$B$3)</f>
        <v/>
      </c>
      <c r="AK189" s="1" t="str">
        <f aca="false">IF(ISBLANK(Values!E188),"",Values!$B$25)</f>
        <v/>
      </c>
      <c r="AL189" s="1" t="str">
        <f aca="false">IF(ISBLANK(Values!E188),"",Values!$B$26)</f>
        <v/>
      </c>
      <c r="AM189" s="1" t="str">
        <f aca="false">IF(ISBLANK(Values!E188),"",Values!$B$27)</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IF(ISBLANK(Values!E189),"",IF(Values!J189,Values!H189 &amp;" "&amp;  Values!$B$1 &amp; " " &amp;Values!$B$3,Values!G189 &amp;" "&amp;  Values!$B$2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0" t="str">
        <f aca="false">IF(ISBLANK(Values!E189),"",IF(Values!I189,Values!$B$23,Values!$B$33))</f>
        <v/>
      </c>
      <c r="AJ190" s="41" t="str">
        <f aca="false">IF(ISBLANK(Values!E189),"","👉 "&amp;Values!H189&amp; " "&amp;Values!$B$24 &amp;" "&amp;Values!$B$3)</f>
        <v/>
      </c>
      <c r="AK190" s="1" t="str">
        <f aca="false">IF(ISBLANK(Values!E189),"",Values!$B$25)</f>
        <v/>
      </c>
      <c r="AL190" s="1" t="str">
        <f aca="false">IF(ISBLANK(Values!E189),"",Values!$B$26)</f>
        <v/>
      </c>
      <c r="AM190" s="1" t="str">
        <f aca="false">IF(ISBLANK(Values!E189),"",Values!$B$27)</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IF(ISBLANK(Values!E190),"",IF(Values!J190,Values!H190 &amp;" "&amp;  Values!$B$1 &amp; " " &amp;Values!$B$3,Values!G190 &amp;" "&amp;  Values!$B$2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0" t="str">
        <f aca="false">IF(ISBLANK(Values!E190),"",IF(Values!I190,Values!$B$23,Values!$B$33))</f>
        <v/>
      </c>
      <c r="AJ191" s="41" t="str">
        <f aca="false">IF(ISBLANK(Values!E190),"","👉 "&amp;Values!H190&amp; " "&amp;Values!$B$24 &amp;" "&amp;Values!$B$3)</f>
        <v/>
      </c>
      <c r="AK191" s="1" t="str">
        <f aca="false">IF(ISBLANK(Values!E190),"",Values!$B$25)</f>
        <v/>
      </c>
      <c r="AL191" s="1" t="str">
        <f aca="false">IF(ISBLANK(Values!E190),"",Values!$B$26)</f>
        <v/>
      </c>
      <c r="AM191" s="1" t="str">
        <f aca="false">IF(ISBLANK(Values!E190),"",Values!$B$27)</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IF(ISBLANK(Values!E191),"",IF(Values!J191,Values!H191 &amp;" "&amp;  Values!$B$1 &amp; " " &amp;Values!$B$3,Values!G191 &amp;" "&amp;  Values!$B$2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0" t="str">
        <f aca="false">IF(ISBLANK(Values!E191),"",IF(Values!I191,Values!$B$23,Values!$B$33))</f>
        <v/>
      </c>
      <c r="AJ192" s="41" t="str">
        <f aca="false">IF(ISBLANK(Values!E191),"","👉 "&amp;Values!H191&amp; " "&amp;Values!$B$24 &amp;" "&amp;Values!$B$3)</f>
        <v/>
      </c>
      <c r="AK192" s="1" t="str">
        <f aca="false">IF(ISBLANK(Values!E191),"",Values!$B$25)</f>
        <v/>
      </c>
      <c r="AL192" s="1" t="str">
        <f aca="false">IF(ISBLANK(Values!E191),"",Values!$B$26)</f>
        <v/>
      </c>
      <c r="AM192" s="1" t="str">
        <f aca="false">IF(ISBLANK(Values!E191),"",Values!$B$27)</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IF(ISBLANK(Values!E192),"",IF(Values!J192,Values!H192 &amp;" "&amp;  Values!$B$1 &amp; " " &amp;Values!$B$3,Values!G192 &amp;" "&amp;  Values!$B$2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0" t="str">
        <f aca="false">IF(ISBLANK(Values!E192),"",IF(Values!I192,Values!$B$23,Values!$B$33))</f>
        <v/>
      </c>
      <c r="AJ193" s="41" t="str">
        <f aca="false">IF(ISBLANK(Values!E192),"","👉 "&amp;Values!H192&amp; " "&amp;Values!$B$24 &amp;" "&amp;Values!$B$3)</f>
        <v/>
      </c>
      <c r="AK193" s="1" t="str">
        <f aca="false">IF(ISBLANK(Values!E192),"",Values!$B$25)</f>
        <v/>
      </c>
      <c r="AL193" s="1" t="str">
        <f aca="false">IF(ISBLANK(Values!E192),"",Values!$B$26)</f>
        <v/>
      </c>
      <c r="AM193" s="1" t="str">
        <f aca="false">IF(ISBLANK(Values!E192),"",Values!$B$27)</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IF(ISBLANK(Values!E193),"",IF(Values!J193,Values!H193 &amp;" "&amp;  Values!$B$1 &amp; " " &amp;Values!$B$3,Values!G193 &amp;" "&amp;  Values!$B$2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0" t="str">
        <f aca="false">IF(ISBLANK(Values!E193),"",IF(Values!I193,Values!$B$23,Values!$B$33))</f>
        <v/>
      </c>
      <c r="AJ194" s="41" t="str">
        <f aca="false">IF(ISBLANK(Values!E193),"","👉 "&amp;Values!H193&amp; " "&amp;Values!$B$24 &amp;" "&amp;Values!$B$3)</f>
        <v/>
      </c>
      <c r="AK194" s="1" t="str">
        <f aca="false">IF(ISBLANK(Values!E193),"",Values!$B$25)</f>
        <v/>
      </c>
      <c r="AL194" s="1" t="str">
        <f aca="false">IF(ISBLANK(Values!E193),"",Values!$B$26)</f>
        <v/>
      </c>
      <c r="AM194" s="1" t="str">
        <f aca="false">IF(ISBLANK(Values!E193),"",Values!$B$27)</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IF(ISBLANK(Values!E194),"",IF(Values!J194,Values!H194 &amp;" "&amp;  Values!$B$1 &amp; " " &amp;Values!$B$3,Values!G194 &amp;" "&amp;  Values!$B$2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0" t="str">
        <f aca="false">IF(ISBLANK(Values!E194),"",IF(Values!I194,Values!$B$23,Values!$B$33))</f>
        <v/>
      </c>
      <c r="AJ195" s="41" t="str">
        <f aca="false">IF(ISBLANK(Values!E194),"","👉 "&amp;Values!H194&amp; " "&amp;Values!$B$24 &amp;" "&amp;Values!$B$3)</f>
        <v/>
      </c>
      <c r="AK195" s="1" t="str">
        <f aca="false">IF(ISBLANK(Values!E194),"",Values!$B$25)</f>
        <v/>
      </c>
      <c r="AL195" s="1" t="str">
        <f aca="false">IF(ISBLANK(Values!E194),"",Values!$B$26)</f>
        <v/>
      </c>
      <c r="AM195" s="1" t="str">
        <f aca="false">IF(ISBLANK(Values!E194),"",Values!$B$27)</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IF(ISBLANK(Values!E195),"",IF(Values!J195,Values!H195 &amp;" "&amp;  Values!$B$1 &amp; " " &amp;Values!$B$3,Values!G195 &amp;" "&amp;  Values!$B$2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0" t="str">
        <f aca="false">IF(ISBLANK(Values!E195),"",IF(Values!I195,Values!$B$23,Values!$B$33))</f>
        <v/>
      </c>
      <c r="AJ196" s="41" t="str">
        <f aca="false">IF(ISBLANK(Values!E195),"","👉 "&amp;Values!H195&amp; " "&amp;Values!$B$24 &amp;" "&amp;Values!$B$3)</f>
        <v/>
      </c>
      <c r="AK196" s="1" t="str">
        <f aca="false">IF(ISBLANK(Values!E195),"",Values!$B$25)</f>
        <v/>
      </c>
      <c r="AL196" s="1" t="str">
        <f aca="false">IF(ISBLANK(Values!E195),"",Values!$B$26)</f>
        <v/>
      </c>
      <c r="AM196" s="1" t="str">
        <f aca="false">IF(ISBLANK(Values!E195),"",Values!$B$27)</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IF(ISBLANK(Values!E196),"",IF(Values!J196,Values!H196 &amp;" "&amp;  Values!$B$1 &amp; " " &amp;Values!$B$3,Values!G196 &amp;" "&amp;  Values!$B$2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0" t="str">
        <f aca="false">IF(ISBLANK(Values!E196),"",IF(Values!I196,Values!$B$23,Values!$B$33))</f>
        <v/>
      </c>
      <c r="AJ197" s="41" t="str">
        <f aca="false">IF(ISBLANK(Values!E196),"","👉 "&amp;Values!H196&amp; " "&amp;Values!$B$24 &amp;" "&amp;Values!$B$3)</f>
        <v/>
      </c>
      <c r="AK197" s="1" t="str">
        <f aca="false">IF(ISBLANK(Values!E196),"",Values!$B$25)</f>
        <v/>
      </c>
      <c r="AL197" s="1" t="str">
        <f aca="false">IF(ISBLANK(Values!E196),"",Values!$B$26)</f>
        <v/>
      </c>
      <c r="AM197" s="1" t="str">
        <f aca="false">IF(ISBLANK(Values!E196),"",Values!$B$27)</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IF(ISBLANK(Values!E197),"",IF(Values!J197,Values!H197 &amp;" "&amp;  Values!$B$1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0" t="str">
        <f aca="false">IF(ISBLANK(Values!E197),"",IF(Values!I197,Values!$B$23,Values!$B$33))</f>
        <v/>
      </c>
      <c r="AJ198" s="41" t="str">
        <f aca="false">IF(ISBLANK(Values!E197),"","👉 "&amp;Values!H197&amp; " "&amp;Values!$B$24 &amp;" "&amp;Values!$B$3)</f>
        <v/>
      </c>
      <c r="AK198" s="1" t="str">
        <f aca="false">IF(ISBLANK(Values!E197),"",Values!$B$25)</f>
        <v/>
      </c>
      <c r="AL198" s="1" t="str">
        <f aca="false">IF(ISBLANK(Values!E197),"",Values!$B$26)</f>
        <v/>
      </c>
      <c r="AM198" s="1" t="str">
        <f aca="false">IF(ISBLANK(Values!E197),"",Values!$B$27)</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IF(ISBLANK(Values!E198),"",IF(Values!J198,Values!H198 &amp;" "&amp;  Values!$B$1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0" t="str">
        <f aca="false">IF(ISBLANK(Values!E198),"",IF(Values!I198,Values!$B$23,Values!$B$33))</f>
        <v/>
      </c>
      <c r="AJ199" s="41" t="str">
        <f aca="false">IF(ISBLANK(Values!E198),"","👉 "&amp;Values!H198&amp; " "&amp;Values!$B$24 &amp;" "&amp;Values!$B$3)</f>
        <v/>
      </c>
      <c r="AK199" s="1" t="str">
        <f aca="false">IF(ISBLANK(Values!E198),"",Values!$B$25)</f>
        <v/>
      </c>
      <c r="AL199" s="1" t="str">
        <f aca="false">IF(ISBLANK(Values!E198),"",Values!$B$26)</f>
        <v/>
      </c>
      <c r="AM199" s="1" t="str">
        <f aca="false">IF(ISBLANK(Values!E198),"",Values!$B$27)</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IF(ISBLANK(Values!E199),"",IF(Values!J199,Values!H199 &amp;" "&amp;  Values!$B$1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0" t="str">
        <f aca="false">IF(ISBLANK(Values!E199),"",IF(Values!I199,Values!$B$23,Values!$B$33))</f>
        <v/>
      </c>
      <c r="AJ200" s="41" t="str">
        <f aca="false">IF(ISBLANK(Values!E199),"","👉 "&amp;Values!H199&amp; " "&amp;Values!$B$24 &amp;" "&amp;Values!$B$3)</f>
        <v/>
      </c>
      <c r="AK200" s="1" t="str">
        <f aca="false">IF(ISBLANK(Values!E199),"",Values!$B$25)</f>
        <v/>
      </c>
      <c r="AL200" s="1" t="str">
        <f aca="false">IF(ISBLANK(Values!E199),"",Values!$B$26)</f>
        <v/>
      </c>
      <c r="AM200" s="1" t="str">
        <f aca="false">IF(ISBLANK(Values!E199),"",Values!$B$27)</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IF(ISBLANK(Values!E200),"",IF(Values!J200,Values!H200 &amp;" "&amp;  Values!$B$1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0" t="str">
        <f aca="false">IF(ISBLANK(Values!E200),"",IF(Values!I200,Values!$B$23,Values!$B$33))</f>
        <v/>
      </c>
      <c r="AJ201" s="41" t="str">
        <f aca="false">IF(ISBLANK(Values!E200),"","👉 "&amp;Values!H200&amp; " "&amp;Values!$B$24 &amp;" "&amp;Values!$B$3)</f>
        <v/>
      </c>
      <c r="AK201" s="1" t="str">
        <f aca="false">IF(ISBLANK(Values!E200),"",Values!$B$25)</f>
        <v/>
      </c>
      <c r="AL201" s="1" t="str">
        <f aca="false">IF(ISBLANK(Values!E200),"",Values!$B$26)</f>
        <v/>
      </c>
      <c r="AM201" s="1" t="str">
        <f aca="false">IF(ISBLANK(Values!E200),"",Values!$B$27)</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IF(ISBLANK(Values!E201),"",IF(Values!J201,Values!H201 &amp;" "&amp;  Values!$B$1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0" t="str">
        <f aca="false">IF(ISBLANK(Values!E201),"",IF(Values!I201,Values!$B$23,Values!$B$33))</f>
        <v/>
      </c>
      <c r="AJ202" s="41" t="str">
        <f aca="false">IF(ISBLANK(Values!E201),"","👉 "&amp;Values!H201&amp; " "&amp;Values!$B$24 &amp;" "&amp;Values!$B$3)</f>
        <v/>
      </c>
      <c r="AK202" s="1" t="str">
        <f aca="false">IF(ISBLANK(Values!E201),"",Values!$B$25)</f>
        <v/>
      </c>
      <c r="AL202" s="1" t="str">
        <f aca="false">IF(ISBLANK(Values!E201),"",Values!$B$26)</f>
        <v/>
      </c>
      <c r="AM202" s="1" t="str">
        <f aca="false">IF(ISBLANK(Values!E201),"",Values!$B$27)</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IF(ISBLANK(Values!E202),"",IF(Values!J202,Values!H202 &amp;" "&amp;  Values!$B$1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0" t="str">
        <f aca="false">IF(ISBLANK(Values!E202),"",IF(Values!I202,Values!$B$23,Values!$B$33))</f>
        <v/>
      </c>
      <c r="AJ203" s="41" t="str">
        <f aca="false">IF(ISBLANK(Values!E202),"","👉 "&amp;Values!H202&amp; " "&amp;Values!$B$24 &amp;" "&amp;Values!$B$3)</f>
        <v/>
      </c>
      <c r="AK203" s="1" t="str">
        <f aca="false">IF(ISBLANK(Values!E202),"",Values!$B$25)</f>
        <v/>
      </c>
      <c r="AL203" s="1" t="str">
        <f aca="false">IF(ISBLANK(Values!E202),"",Values!$B$26)</f>
        <v/>
      </c>
      <c r="AM203" s="1" t="str">
        <f aca="false">IF(ISBLANK(Values!E202),"",Values!$B$27)</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IF(ISBLANK(Values!E203),"",IF(Values!J203,Values!H203 &amp;" "&amp;  Values!$B$1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0" t="str">
        <f aca="false">IF(ISBLANK(Values!E203),"",IF(Values!I203,Values!$B$23,Values!$B$33))</f>
        <v/>
      </c>
      <c r="AJ204" s="41" t="str">
        <f aca="false">IF(ISBLANK(Values!E203),"","👉 "&amp;Values!H203&amp; " "&amp;Values!$B$24 &amp;" "&amp;Values!$B$3)</f>
        <v/>
      </c>
      <c r="AK204" s="1" t="str">
        <f aca="false">IF(ISBLANK(Values!E203),"",Values!$B$25)</f>
        <v/>
      </c>
      <c r="AL204" s="1" t="str">
        <f aca="false">IF(ISBLANK(Values!E203),"",Values!$B$26)</f>
        <v/>
      </c>
      <c r="AM204" s="1" t="str">
        <f aca="false">IF(ISBLANK(Values!E203),"",Values!$B$27)</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H205" s="27"/>
      <c r="I205" s="27"/>
      <c r="AA205" s="36"/>
      <c r="AJ205" s="41" t="str">
        <f aca="false">IF(ISBLANK(Values!E204),"","👉 "&amp;Values!H204&amp; " "&amp;Values!$B$24 &amp;" "&amp;Values!$B$3)</f>
        <v/>
      </c>
      <c r="BE205" s="27"/>
      <c r="BF205" s="27"/>
      <c r="BG205" s="27"/>
      <c r="BH205" s="27"/>
      <c r="DO205" s="27"/>
      <c r="DP205" s="27"/>
      <c r="DS205" s="31"/>
      <c r="DY205" s="31"/>
      <c r="DZ205" s="31"/>
      <c r="EA205" s="31"/>
      <c r="EB205" s="31"/>
      <c r="EC205" s="31"/>
    </row>
    <row r="206" customFormat="false" ht="13.8" hidden="false" customHeight="false" outlineLevel="0" collapsed="false">
      <c r="A206" s="27"/>
      <c r="E206" s="31"/>
      <c r="H206" s="27"/>
      <c r="I206" s="27"/>
      <c r="AA206" s="36"/>
      <c r="AJ206" s="41" t="str">
        <f aca="false">IF(ISBLANK(Values!E205),"","👉 "&amp;Values!H205&amp; " "&amp;Values!$B$24 &amp;" "&amp;Values!$B$3)</f>
        <v/>
      </c>
      <c r="BE206" s="27"/>
      <c r="BF206" s="27"/>
      <c r="BG206" s="27"/>
      <c r="BH206" s="27"/>
      <c r="DO206" s="27"/>
      <c r="DP206" s="27"/>
      <c r="DS206" s="31"/>
      <c r="DY206" s="31"/>
      <c r="DZ206" s="31"/>
      <c r="EA206" s="31"/>
      <c r="EB206" s="31"/>
      <c r="EC206" s="31"/>
    </row>
    <row r="207" customFormat="false" ht="13.8" hidden="false" customHeight="false" outlineLevel="0" collapsed="false">
      <c r="A207" s="27"/>
      <c r="E207" s="31"/>
      <c r="H207" s="27"/>
      <c r="I207" s="27"/>
      <c r="AA207" s="36"/>
      <c r="AJ207" s="41" t="str">
        <f aca="false">IF(ISBLANK(Values!E206),"","👉 "&amp;Values!H206&amp; " "&amp;Values!$B$24 &amp;" "&amp;Values!$B$3)</f>
        <v/>
      </c>
      <c r="BE207" s="27"/>
      <c r="BF207" s="27"/>
      <c r="BG207" s="27"/>
      <c r="BH207" s="27"/>
      <c r="DO207" s="27"/>
      <c r="DP207" s="27"/>
      <c r="DS207" s="31"/>
      <c r="DY207" s="31"/>
      <c r="DZ207" s="31"/>
      <c r="EA207" s="31"/>
      <c r="EB207" s="31"/>
      <c r="EC207" s="31"/>
    </row>
    <row r="208" customFormat="false" ht="13.8" hidden="false" customHeight="false" outlineLevel="0" collapsed="false">
      <c r="A208" s="27"/>
      <c r="E208" s="31"/>
      <c r="H208" s="27"/>
      <c r="I208" s="27"/>
      <c r="AA208" s="36"/>
      <c r="AJ208" s="41" t="str">
        <f aca="false">IF(ISBLANK(Values!E207),"","👉 "&amp;Values!H207&amp; " "&amp;Values!$B$24 &amp;" "&amp;Values!$B$3)</f>
        <v/>
      </c>
      <c r="BE208" s="27"/>
      <c r="BF208" s="27"/>
      <c r="BG208" s="27"/>
      <c r="BH208" s="27"/>
      <c r="DO208" s="27"/>
      <c r="DP208" s="27"/>
      <c r="DS208" s="31"/>
      <c r="DY208" s="31"/>
      <c r="DZ208" s="31"/>
      <c r="EA208" s="31"/>
      <c r="EB208" s="31"/>
      <c r="EC208" s="31"/>
    </row>
    <row r="209" customFormat="false" ht="13.8" hidden="false" customHeight="false" outlineLevel="0" collapsed="false">
      <c r="A209" s="27"/>
      <c r="E209" s="31"/>
      <c r="H209" s="27"/>
      <c r="I209" s="27"/>
      <c r="AA209" s="36"/>
      <c r="AJ209" s="41" t="str">
        <f aca="false">IF(ISBLANK(Values!E208),"","👉 "&amp;Values!H208&amp; " "&amp;Values!$B$24 &amp;" "&amp;Values!$B$3)</f>
        <v/>
      </c>
      <c r="BE209" s="27"/>
      <c r="BF209" s="27"/>
      <c r="BG209" s="27"/>
      <c r="BH209" s="27"/>
      <c r="DO209" s="27"/>
      <c r="DP209" s="27"/>
      <c r="DS209" s="31"/>
      <c r="DY209" s="31"/>
      <c r="DZ209" s="31"/>
      <c r="EA209" s="31"/>
      <c r="EB209" s="31"/>
      <c r="EC209" s="31"/>
    </row>
    <row r="210" customFormat="false" ht="13.8" hidden="false" customHeight="false" outlineLevel="0" collapsed="false">
      <c r="A210" s="27"/>
      <c r="E210" s="31"/>
      <c r="H210" s="27"/>
      <c r="I210" s="27"/>
      <c r="AA210" s="36"/>
      <c r="AJ210" s="41" t="str">
        <f aca="false">IF(ISBLANK(Values!E209),"","👉 "&amp;Values!H209&amp; " "&amp;Values!$B$24 &amp;" "&amp;Values!$B$3)</f>
        <v/>
      </c>
      <c r="BE210" s="27"/>
      <c r="BF210" s="27"/>
      <c r="BG210" s="27"/>
      <c r="BH210" s="27"/>
      <c r="DO210" s="27"/>
      <c r="DP210" s="27"/>
      <c r="DS210" s="31"/>
      <c r="DY210" s="31"/>
      <c r="DZ210" s="31"/>
      <c r="EA210" s="31"/>
      <c r="EB210" s="31"/>
      <c r="EC210" s="31"/>
    </row>
    <row r="211" customFormat="false" ht="13.8" hidden="false" customHeight="false" outlineLevel="0" collapsed="false">
      <c r="A211" s="27"/>
      <c r="E211" s="31"/>
      <c r="H211" s="27"/>
      <c r="I211" s="27"/>
      <c r="AA211" s="36"/>
      <c r="AJ211" s="41" t="str">
        <f aca="false">IF(ISBLANK(Values!E210),"","👉 "&amp;Values!H210&amp; " "&amp;Values!$B$24 &amp;" "&amp;Values!$B$3)</f>
        <v/>
      </c>
      <c r="BE211" s="27"/>
      <c r="BF211" s="27"/>
      <c r="BG211" s="27"/>
      <c r="BH211" s="27"/>
      <c r="DO211" s="27"/>
      <c r="DP211" s="27"/>
      <c r="DS211" s="31"/>
      <c r="DY211" s="31"/>
      <c r="DZ211" s="31"/>
      <c r="EA211" s="31"/>
      <c r="EB211" s="31"/>
      <c r="EC211" s="31"/>
    </row>
    <row r="212" customFormat="false" ht="13.8" hidden="false" customHeight="false" outlineLevel="0" collapsed="false">
      <c r="A212" s="27"/>
      <c r="E212" s="31"/>
      <c r="H212" s="27"/>
      <c r="I212" s="27"/>
      <c r="AA212" s="36"/>
      <c r="AJ212" s="41" t="str">
        <f aca="false">IF(ISBLANK(Values!E211),"","👉 "&amp;Values!H211&amp; " "&amp;Values!$B$24 &amp;" "&amp;Values!$B$3)</f>
        <v/>
      </c>
      <c r="BE212" s="27"/>
      <c r="BF212" s="27"/>
      <c r="BG212" s="27"/>
      <c r="BH212" s="27"/>
      <c r="DO212" s="27"/>
      <c r="DP212" s="27"/>
      <c r="DS212" s="31"/>
      <c r="DY212" s="31"/>
      <c r="DZ212" s="31"/>
      <c r="EA212" s="31"/>
      <c r="EB212" s="31"/>
      <c r="EC212" s="31"/>
    </row>
    <row r="213" customFormat="false" ht="13.8" hidden="false" customHeight="false" outlineLevel="0" collapsed="false">
      <c r="A213" s="27"/>
      <c r="E213" s="31"/>
      <c r="H213" s="27"/>
      <c r="I213" s="27"/>
      <c r="AA213" s="36"/>
      <c r="AJ213" s="41" t="str">
        <f aca="false">IF(ISBLANK(Values!E212),"","👉 "&amp;Values!H212&amp; " "&amp;Values!$B$24 &amp;" "&amp;Values!$B$3)</f>
        <v/>
      </c>
      <c r="BE213" s="27"/>
      <c r="BF213" s="27"/>
      <c r="BG213" s="27"/>
      <c r="BH213" s="27"/>
      <c r="DO213" s="27"/>
      <c r="DP213" s="27"/>
      <c r="DS213" s="31"/>
      <c r="DY213" s="31"/>
      <c r="DZ213" s="31"/>
      <c r="EA213" s="31"/>
      <c r="EB213" s="31"/>
      <c r="EC213" s="31"/>
    </row>
    <row r="214" customFormat="false" ht="13.8" hidden="false" customHeight="false" outlineLevel="0" collapsed="false">
      <c r="A214" s="27"/>
      <c r="E214" s="31"/>
      <c r="H214" s="27"/>
      <c r="I214" s="27"/>
      <c r="AA214" s="36"/>
      <c r="AJ214" s="41" t="str">
        <f aca="false">IF(ISBLANK(Values!E213),"","👉 "&amp;Values!H213&amp; " "&amp;Values!$B$24 &amp;" "&amp;Values!$B$3)</f>
        <v/>
      </c>
      <c r="BE214" s="27"/>
      <c r="BF214" s="27"/>
      <c r="BG214" s="27"/>
      <c r="BH214" s="27"/>
      <c r="DO214" s="27"/>
      <c r="DP214" s="27"/>
      <c r="DS214" s="31"/>
      <c r="DY214" s="31"/>
      <c r="DZ214" s="31"/>
      <c r="EA214" s="31"/>
      <c r="EB214" s="31"/>
      <c r="EC214" s="31"/>
    </row>
    <row r="215" customFormat="false" ht="13.8" hidden="false" customHeight="false" outlineLevel="0" collapsed="false">
      <c r="A215" s="27"/>
      <c r="E215" s="31"/>
      <c r="H215" s="27"/>
      <c r="I215" s="27"/>
      <c r="AA215" s="36"/>
      <c r="AJ215" s="41" t="str">
        <f aca="false">IF(ISBLANK(Values!E214),"","👉 "&amp;Values!H214&amp; " "&amp;Values!$B$24 &amp;" "&amp;Values!$B$3)</f>
        <v/>
      </c>
      <c r="BE215" s="27"/>
      <c r="BF215" s="27"/>
      <c r="BG215" s="27"/>
      <c r="BH215" s="27"/>
      <c r="DO215" s="27"/>
      <c r="DP215" s="27"/>
      <c r="DS215" s="31"/>
      <c r="DY215" s="31"/>
      <c r="DZ215" s="31"/>
      <c r="EA215" s="31"/>
      <c r="EB215" s="31"/>
      <c r="EC215" s="31"/>
    </row>
    <row r="216" customFormat="false" ht="13.8" hidden="false" customHeight="false" outlineLevel="0" collapsed="false">
      <c r="A216" s="27"/>
      <c r="E216" s="31"/>
      <c r="H216" s="27"/>
      <c r="I216" s="27"/>
      <c r="AA216" s="36"/>
      <c r="AJ216" s="41" t="str">
        <f aca="false">IF(ISBLANK(Values!E215),"","👉 "&amp;Values!H215&amp; " "&amp;Values!$B$24 &amp;" "&amp;Values!$B$3)</f>
        <v/>
      </c>
      <c r="BE216" s="27"/>
      <c r="BF216" s="27"/>
      <c r="BG216" s="27"/>
      <c r="BH216" s="27"/>
      <c r="DO216" s="27"/>
      <c r="DP216" s="27"/>
      <c r="DS216" s="31"/>
      <c r="DY216" s="31"/>
      <c r="DZ216" s="31"/>
      <c r="EA216" s="31"/>
      <c r="EB216" s="31"/>
      <c r="EC216" s="31"/>
    </row>
    <row r="217" customFormat="false" ht="13.8" hidden="false" customHeight="false" outlineLevel="0" collapsed="false">
      <c r="A217" s="27"/>
      <c r="E217" s="31"/>
      <c r="H217" s="27"/>
      <c r="I217" s="27"/>
      <c r="AA217" s="36"/>
      <c r="AJ217" s="41" t="str">
        <f aca="false">IF(ISBLANK(Values!E216),"","👉 "&amp;Values!H216&amp; " "&amp;Values!$B$24 &amp;" "&amp;Values!$B$3)</f>
        <v/>
      </c>
      <c r="BE217" s="27"/>
      <c r="BF217" s="27"/>
      <c r="BG217" s="27"/>
      <c r="BH217" s="27"/>
      <c r="DO217" s="27"/>
      <c r="DP217" s="27"/>
      <c r="DS217" s="31"/>
      <c r="DY217" s="31"/>
      <c r="DZ217" s="31"/>
      <c r="EA217" s="31"/>
      <c r="EB217" s="31"/>
      <c r="EC217" s="31"/>
    </row>
    <row r="218" customFormat="false" ht="13.8" hidden="false" customHeight="false" outlineLevel="0" collapsed="false">
      <c r="A218" s="27"/>
      <c r="E218" s="31"/>
      <c r="H218" s="27"/>
      <c r="I218" s="27"/>
      <c r="AA218" s="36"/>
      <c r="AJ218" s="41" t="str">
        <f aca="false">IF(ISBLANK(Values!E217),"","👉 "&amp;Values!H217&amp; " "&amp;Values!$B$24 &amp;" "&amp;Values!$B$3)</f>
        <v/>
      </c>
      <c r="BE218" s="27"/>
      <c r="BF218" s="27"/>
      <c r="BG218" s="27"/>
      <c r="BH218" s="27"/>
      <c r="DO218" s="27"/>
      <c r="DP218" s="27"/>
      <c r="DS218" s="31"/>
      <c r="DY218" s="31"/>
      <c r="DZ218" s="31"/>
      <c r="EA218" s="31"/>
      <c r="EB218" s="31"/>
      <c r="EC218" s="31"/>
    </row>
    <row r="219" customFormat="false" ht="13.8" hidden="false" customHeight="false" outlineLevel="0" collapsed="false">
      <c r="A219" s="27"/>
      <c r="E219" s="31"/>
      <c r="H219" s="27"/>
      <c r="I219" s="27"/>
      <c r="AA219" s="36"/>
      <c r="AJ219" s="41" t="str">
        <f aca="false">IF(ISBLANK(Values!E218),"","👉 "&amp;Values!H218&amp; " "&amp;Values!$B$24 &amp;" "&amp;Values!$B$3)</f>
        <v/>
      </c>
      <c r="BE219" s="27"/>
      <c r="BF219" s="27"/>
      <c r="BG219" s="27"/>
      <c r="BH219" s="27"/>
      <c r="DO219" s="27"/>
      <c r="DP219" s="27"/>
      <c r="DS219" s="31"/>
      <c r="DY219" s="31"/>
      <c r="DZ219" s="31"/>
      <c r="EA219" s="31"/>
      <c r="EB219" s="31"/>
      <c r="EC219" s="31"/>
    </row>
    <row r="220" customFormat="false" ht="13.8" hidden="false" customHeight="false" outlineLevel="0" collapsed="false">
      <c r="A220" s="27"/>
      <c r="E220" s="31"/>
      <c r="H220" s="27"/>
      <c r="I220" s="27"/>
      <c r="AA220" s="36"/>
      <c r="AJ220" s="41" t="str">
        <f aca="false">IF(ISBLANK(Values!E219),"","👉 "&amp;Values!H219&amp; " "&amp;Values!$B$24 &amp;" "&amp;Values!$B$3)</f>
        <v/>
      </c>
      <c r="BE220" s="27"/>
      <c r="BF220" s="27"/>
      <c r="BG220" s="27"/>
      <c r="BH220" s="27"/>
      <c r="DO220" s="27"/>
      <c r="DP220" s="27"/>
      <c r="DS220" s="31"/>
      <c r="DY220" s="31"/>
      <c r="DZ220" s="31"/>
      <c r="EA220" s="31"/>
      <c r="EB220" s="31"/>
      <c r="EC220" s="31"/>
    </row>
    <row r="221" customFormat="false" ht="13.8" hidden="false" customHeight="false" outlineLevel="0" collapsed="false">
      <c r="A221" s="27"/>
      <c r="E221" s="31"/>
      <c r="H221" s="27"/>
      <c r="I221" s="27"/>
      <c r="AA221" s="36"/>
      <c r="AJ221" s="41" t="str">
        <f aca="false">IF(ISBLANK(Values!E220),"","👉 "&amp;Values!H220&amp; " "&amp;Values!$B$24 &amp;" "&amp;Values!$B$3)</f>
        <v/>
      </c>
      <c r="BE221" s="27"/>
      <c r="BF221" s="27"/>
      <c r="BG221" s="27"/>
      <c r="BH221" s="27"/>
      <c r="DO221" s="27"/>
      <c r="DP221" s="27"/>
      <c r="DS221" s="31"/>
      <c r="DY221" s="31"/>
      <c r="DZ221" s="31"/>
      <c r="EA221" s="31"/>
      <c r="EB221" s="31"/>
      <c r="EC221" s="31"/>
    </row>
    <row r="222" customFormat="false" ht="13.8" hidden="false" customHeight="false" outlineLevel="0" collapsed="false">
      <c r="A222" s="27"/>
      <c r="E222" s="31"/>
      <c r="H222" s="27"/>
      <c r="I222" s="27"/>
      <c r="AA222" s="36"/>
      <c r="BE222" s="27"/>
      <c r="BF222" s="27"/>
      <c r="BG222" s="27"/>
      <c r="BH222" s="27"/>
      <c r="DO222" s="27"/>
      <c r="DP222" s="27"/>
      <c r="DS222" s="31"/>
      <c r="DY222" s="31"/>
      <c r="DZ222" s="31"/>
      <c r="EA222" s="31"/>
      <c r="EB222" s="31"/>
      <c r="EC222" s="31"/>
    </row>
    <row r="223" customFormat="false" ht="13.8" hidden="false" customHeight="false" outlineLevel="0" collapsed="false">
      <c r="A223" s="27"/>
      <c r="E223" s="31"/>
      <c r="H223" s="27"/>
      <c r="I223" s="27"/>
      <c r="AA223" s="36"/>
      <c r="BE223" s="27"/>
      <c r="BF223" s="27"/>
      <c r="BG223" s="27"/>
      <c r="BH223" s="27"/>
      <c r="DO223" s="27"/>
      <c r="DP223" s="27"/>
      <c r="DS223" s="31"/>
      <c r="DY223" s="31"/>
      <c r="DZ223" s="31"/>
      <c r="EA223" s="31"/>
      <c r="EB223" s="31"/>
      <c r="EC223" s="31"/>
    </row>
    <row r="224" customFormat="false" ht="13.8" hidden="false" customHeight="false" outlineLevel="0" collapsed="false">
      <c r="A224" s="27"/>
      <c r="E224" s="31"/>
      <c r="H224" s="27"/>
      <c r="I224" s="27"/>
      <c r="AA224" s="36"/>
      <c r="BE224" s="27"/>
      <c r="BF224" s="27"/>
      <c r="BG224" s="27"/>
      <c r="BH224" s="27"/>
      <c r="DO224" s="27"/>
      <c r="DP224" s="27"/>
      <c r="DS224" s="31"/>
      <c r="DY224" s="31"/>
      <c r="DZ224" s="31"/>
      <c r="EA224" s="31"/>
      <c r="EB224" s="31"/>
      <c r="EC224" s="31"/>
    </row>
    <row r="225" customFormat="false" ht="13.8" hidden="false" customHeight="false" outlineLevel="0" collapsed="false">
      <c r="A225" s="27"/>
      <c r="E225" s="31"/>
      <c r="H225" s="27"/>
      <c r="I225" s="27"/>
      <c r="AA225" s="36"/>
      <c r="BE225" s="27"/>
      <c r="BF225" s="27"/>
      <c r="BG225" s="27"/>
      <c r="BH225" s="27"/>
      <c r="DO225" s="27"/>
      <c r="DP225" s="27"/>
      <c r="DS225" s="31"/>
      <c r="DY225" s="31"/>
      <c r="DZ225" s="31"/>
      <c r="EA225" s="31"/>
      <c r="EB225" s="31"/>
      <c r="EC225" s="31"/>
    </row>
    <row r="226" customFormat="false" ht="13.8" hidden="false" customHeight="false" outlineLevel="0" collapsed="false">
      <c r="A226" s="27"/>
      <c r="E226" s="31"/>
      <c r="H226" s="27"/>
      <c r="I226" s="27"/>
      <c r="AA226" s="36"/>
      <c r="BE226" s="27"/>
      <c r="BF226" s="27"/>
      <c r="BG226" s="27"/>
      <c r="BH226" s="27"/>
      <c r="DO226" s="27"/>
      <c r="DP226" s="27"/>
      <c r="DS226" s="31"/>
      <c r="DY226" s="31"/>
      <c r="DZ226" s="31"/>
      <c r="EA226" s="31"/>
      <c r="EB226" s="31"/>
      <c r="EC226" s="31"/>
    </row>
    <row r="227" customFormat="false" ht="13.8" hidden="false" customHeight="false" outlineLevel="0" collapsed="false">
      <c r="A227" s="27"/>
      <c r="E227" s="31"/>
      <c r="H227" s="27"/>
      <c r="I227" s="27"/>
      <c r="AA227" s="36"/>
      <c r="BE227" s="27"/>
      <c r="BF227" s="27"/>
      <c r="BG227" s="27"/>
      <c r="BH227" s="27"/>
      <c r="DO227" s="27"/>
      <c r="DP227" s="27"/>
      <c r="DS227" s="31"/>
      <c r="DY227" s="31"/>
      <c r="DZ227" s="31"/>
      <c r="EA227" s="31"/>
      <c r="EB227" s="31"/>
      <c r="EC227" s="31"/>
    </row>
    <row r="228" customFormat="false" ht="13.8" hidden="false" customHeight="false" outlineLevel="0" collapsed="false">
      <c r="A228" s="27"/>
      <c r="E228" s="31"/>
      <c r="H228" s="27"/>
      <c r="I228" s="27"/>
      <c r="AA228" s="36"/>
      <c r="BE228" s="27"/>
      <c r="BF228" s="27"/>
      <c r="BG228" s="27"/>
      <c r="BH228" s="27"/>
      <c r="DO228" s="27"/>
      <c r="DP228" s="27"/>
      <c r="DS228" s="31"/>
      <c r="DY228" s="31"/>
      <c r="DZ228" s="31"/>
      <c r="EA228" s="31"/>
      <c r="EB228" s="31"/>
      <c r="EC228" s="31"/>
    </row>
    <row r="229" customFormat="false" ht="13.8" hidden="false" customHeight="false" outlineLevel="0" collapsed="false">
      <c r="A229" s="27"/>
      <c r="E229" s="31"/>
      <c r="H229" s="27"/>
      <c r="I229" s="27"/>
      <c r="AA229" s="36"/>
      <c r="BE229" s="27"/>
      <c r="BF229" s="27"/>
      <c r="BG229" s="27"/>
      <c r="BH229" s="27"/>
      <c r="DO229" s="27"/>
      <c r="DP229" s="27"/>
      <c r="DS229" s="31"/>
      <c r="DY229" s="31"/>
      <c r="DZ229" s="31"/>
      <c r="EA229" s="31"/>
      <c r="EB229" s="31"/>
      <c r="EC229" s="31"/>
    </row>
    <row r="230" customFormat="false" ht="13.8" hidden="false" customHeight="false" outlineLevel="0" collapsed="false">
      <c r="A230" s="27"/>
      <c r="E230" s="31"/>
      <c r="H230" s="27"/>
      <c r="I230" s="27"/>
      <c r="AA230" s="36"/>
      <c r="BE230" s="27"/>
      <c r="BF230" s="27"/>
      <c r="BG230" s="27"/>
      <c r="BH230" s="27"/>
      <c r="DO230" s="27"/>
      <c r="DP230" s="27"/>
      <c r="DS230" s="31"/>
      <c r="DY230" s="31"/>
      <c r="DZ230" s="31"/>
      <c r="EA230" s="31"/>
      <c r="EB230" s="31"/>
      <c r="EC230" s="31"/>
    </row>
    <row r="231" customFormat="false" ht="13.8" hidden="false" customHeight="false" outlineLevel="0" collapsed="false">
      <c r="A231" s="27"/>
      <c r="E231" s="31"/>
      <c r="H231" s="27"/>
      <c r="I231" s="27"/>
      <c r="AA231" s="36"/>
      <c r="BE231" s="27"/>
      <c r="BF231" s="27"/>
      <c r="BG231" s="27"/>
      <c r="BH231" s="27"/>
      <c r="DO231" s="27"/>
      <c r="DP231" s="27"/>
      <c r="DS231" s="31"/>
      <c r="DY231" s="31"/>
      <c r="DZ231" s="31"/>
      <c r="EA231" s="31"/>
      <c r="EB231" s="31"/>
      <c r="EC231" s="31"/>
    </row>
    <row r="232" customFormat="false" ht="13.8" hidden="false" customHeight="false" outlineLevel="0" collapsed="false">
      <c r="A232" s="27"/>
      <c r="E232" s="31"/>
      <c r="H232" s="27"/>
      <c r="I232" s="27"/>
      <c r="AA232" s="36"/>
      <c r="BE232" s="27"/>
      <c r="BF232" s="27"/>
      <c r="BG232" s="27"/>
      <c r="BH232" s="27"/>
      <c r="DO232" s="27"/>
      <c r="DP232" s="27"/>
      <c r="DS232" s="31"/>
      <c r="DY232" s="31"/>
      <c r="DZ232" s="31"/>
      <c r="EA232" s="31"/>
      <c r="EB232" s="31"/>
      <c r="EC232" s="31"/>
    </row>
    <row r="233" customFormat="false" ht="13.8" hidden="false" customHeight="false" outlineLevel="0" collapsed="false">
      <c r="A233" s="27"/>
      <c r="E233" s="31"/>
      <c r="H233" s="27"/>
      <c r="I233" s="27"/>
      <c r="AA233" s="36"/>
      <c r="BE233" s="27"/>
      <c r="BF233" s="27"/>
      <c r="BG233" s="27"/>
      <c r="BH233" s="27"/>
      <c r="DO233" s="27"/>
      <c r="DP233" s="27"/>
      <c r="DS233" s="31"/>
      <c r="DY233" s="31"/>
      <c r="DZ233" s="31"/>
      <c r="EA233" s="31"/>
      <c r="EB233" s="31"/>
      <c r="EC233" s="31"/>
    </row>
    <row r="234" customFormat="false" ht="13.8" hidden="false" customHeight="false" outlineLevel="0" collapsed="false">
      <c r="A234" s="27"/>
      <c r="E234" s="31"/>
      <c r="H234" s="27"/>
      <c r="I234" s="27"/>
      <c r="AA234" s="36"/>
      <c r="BE234" s="27"/>
      <c r="BF234" s="27"/>
      <c r="BG234" s="27"/>
      <c r="BH234" s="27"/>
      <c r="DO234" s="27"/>
      <c r="DP234" s="27"/>
      <c r="DS234" s="31"/>
      <c r="DY234" s="31"/>
      <c r="DZ234" s="31"/>
      <c r="EA234" s="31"/>
      <c r="EB234" s="31"/>
      <c r="EC234" s="31"/>
    </row>
    <row r="235" customFormat="false" ht="13.8" hidden="false" customHeight="false" outlineLevel="0" collapsed="false">
      <c r="A235" s="27"/>
      <c r="E235" s="31"/>
      <c r="H235" s="27"/>
      <c r="I235" s="27"/>
      <c r="AA235" s="36"/>
      <c r="BE235" s="27"/>
      <c r="BF235" s="27"/>
      <c r="BG235" s="27"/>
      <c r="BH235" s="27"/>
      <c r="DO235" s="27"/>
      <c r="DP235" s="27"/>
      <c r="DS235" s="31"/>
      <c r="DY235" s="31"/>
      <c r="DZ235" s="31"/>
      <c r="EA235" s="31"/>
      <c r="EB235" s="31"/>
      <c r="EC235" s="31"/>
    </row>
    <row r="236" customFormat="false" ht="13.8" hidden="false" customHeight="false" outlineLevel="0" collapsed="false">
      <c r="A236" s="27"/>
      <c r="E236" s="31"/>
      <c r="H236" s="27"/>
      <c r="I236" s="27"/>
      <c r="AA236" s="36"/>
      <c r="BE236" s="27"/>
      <c r="BF236" s="27"/>
      <c r="BG236" s="27"/>
      <c r="BH236" s="27"/>
      <c r="DO236" s="27"/>
      <c r="DP236" s="27"/>
      <c r="DS236" s="31"/>
      <c r="DY236" s="31"/>
      <c r="DZ236" s="31"/>
      <c r="EA236" s="31"/>
      <c r="EB236" s="31"/>
      <c r="EC236" s="31"/>
    </row>
    <row r="237" customFormat="false" ht="13.8" hidden="false" customHeight="false" outlineLevel="0" collapsed="false">
      <c r="A237" s="27"/>
      <c r="E237" s="31"/>
      <c r="H237" s="27"/>
      <c r="I237" s="27"/>
      <c r="AA237" s="36"/>
      <c r="BE237" s="27"/>
      <c r="BF237" s="27"/>
      <c r="BG237" s="27"/>
      <c r="BH237" s="27"/>
      <c r="DO237" s="27"/>
      <c r="DP237" s="27"/>
      <c r="DS237" s="31"/>
      <c r="DY237" s="31"/>
      <c r="DZ237" s="31"/>
      <c r="EA237" s="31"/>
      <c r="EB237" s="31"/>
      <c r="EC237" s="31"/>
    </row>
    <row r="238" customFormat="false" ht="13.8" hidden="false" customHeight="false" outlineLevel="0" collapsed="false">
      <c r="A238" s="27"/>
      <c r="E238" s="31"/>
      <c r="H238" s="27"/>
      <c r="I238" s="27"/>
      <c r="AA238" s="36"/>
      <c r="BE238" s="27"/>
      <c r="BF238" s="27"/>
      <c r="BG238" s="27"/>
      <c r="BH238" s="27"/>
      <c r="DO238" s="27"/>
      <c r="DP238" s="27"/>
      <c r="DS238" s="31"/>
      <c r="DY238" s="31"/>
      <c r="DZ238" s="31"/>
      <c r="EA238" s="31"/>
      <c r="EB238" s="31"/>
      <c r="EC238" s="31"/>
    </row>
    <row r="239" customFormat="false" ht="13.8" hidden="false" customHeight="false" outlineLevel="0" collapsed="false">
      <c r="A239" s="27"/>
      <c r="E239" s="31"/>
      <c r="H239" s="27"/>
      <c r="I239" s="27"/>
      <c r="AA239" s="36"/>
      <c r="BE239" s="27"/>
      <c r="BF239" s="27"/>
      <c r="BG239" s="27"/>
      <c r="BH239" s="27"/>
      <c r="DO239" s="27"/>
      <c r="DP239" s="27"/>
      <c r="DS239" s="31"/>
      <c r="DY239" s="31"/>
      <c r="DZ239" s="31"/>
      <c r="EA239" s="31"/>
      <c r="EB239" s="31"/>
      <c r="EC239" s="31"/>
    </row>
    <row r="240" customFormat="false" ht="13.8" hidden="false" customHeight="false" outlineLevel="0" collapsed="false">
      <c r="A240" s="27"/>
      <c r="E240" s="31"/>
      <c r="H240" s="27"/>
      <c r="I240" s="27"/>
      <c r="AA240" s="36"/>
      <c r="BE240" s="27"/>
      <c r="BF240" s="27"/>
      <c r="BG240" s="27"/>
      <c r="BH240" s="27"/>
      <c r="DO240" s="27"/>
      <c r="DP240" s="27"/>
      <c r="DS240" s="31"/>
      <c r="DY240" s="31"/>
      <c r="DZ240" s="31"/>
      <c r="EA240" s="31"/>
      <c r="EB240" s="31"/>
      <c r="EC240" s="31"/>
    </row>
    <row r="241" customFormat="false" ht="13.8" hidden="false" customHeight="false" outlineLevel="0" collapsed="false">
      <c r="A241" s="27"/>
      <c r="E241" s="31"/>
      <c r="H241" s="27"/>
      <c r="I241" s="27"/>
      <c r="AA241" s="36"/>
      <c r="BE241" s="27"/>
      <c r="BF241" s="27"/>
      <c r="BG241" s="27"/>
      <c r="BH241" s="27"/>
      <c r="DO241" s="27"/>
      <c r="DP241" s="27"/>
      <c r="DS241" s="31"/>
      <c r="DY241" s="31"/>
      <c r="DZ241" s="31"/>
      <c r="EA241" s="31"/>
      <c r="EB241" s="31"/>
      <c r="EC241" s="31"/>
    </row>
    <row r="242" customFormat="false" ht="13.8" hidden="false" customHeight="false" outlineLevel="0" collapsed="false">
      <c r="A242" s="27"/>
      <c r="E242" s="31"/>
      <c r="H242" s="27"/>
      <c r="I242" s="27"/>
      <c r="AA242" s="36"/>
      <c r="BE242" s="27"/>
      <c r="BF242" s="27"/>
      <c r="BG242" s="27"/>
      <c r="BH242" s="27"/>
      <c r="DO242" s="27"/>
      <c r="DP242" s="27"/>
      <c r="DS242" s="31"/>
      <c r="DY242" s="31"/>
      <c r="DZ242" s="31"/>
      <c r="EA242" s="31"/>
      <c r="EB242" s="31"/>
      <c r="EC242" s="31"/>
    </row>
    <row r="243" customFormat="false" ht="13.8" hidden="false" customHeight="false" outlineLevel="0" collapsed="false">
      <c r="A243" s="27"/>
      <c r="E243" s="31"/>
      <c r="H243" s="27"/>
      <c r="I243" s="27"/>
      <c r="AA243" s="36"/>
      <c r="BE243" s="27"/>
      <c r="BF243" s="27"/>
      <c r="BG243" s="27"/>
      <c r="BH243" s="27"/>
      <c r="DO243" s="27"/>
      <c r="DP243" s="27"/>
      <c r="DS243" s="31"/>
      <c r="DY243" s="31"/>
      <c r="DZ243" s="31"/>
      <c r="EA243" s="31"/>
      <c r="EB243" s="31"/>
      <c r="EC243" s="31"/>
    </row>
    <row r="244" customFormat="false" ht="13.8" hidden="false" customHeight="false" outlineLevel="0" collapsed="false">
      <c r="A244" s="27"/>
      <c r="E244" s="31"/>
      <c r="H244" s="27"/>
      <c r="I244" s="27"/>
      <c r="AA244" s="36"/>
      <c r="BE244" s="27"/>
      <c r="BF244" s="27"/>
      <c r="BG244" s="27"/>
      <c r="BH244" s="27"/>
      <c r="DO244" s="27"/>
      <c r="DP244" s="27"/>
      <c r="DS244" s="31"/>
      <c r="DY244" s="31"/>
      <c r="DZ244" s="31"/>
      <c r="EA244" s="31"/>
      <c r="EB244" s="31"/>
      <c r="EC244" s="31"/>
    </row>
    <row r="245" customFormat="false" ht="13.8" hidden="false" customHeight="false" outlineLevel="0" collapsed="false">
      <c r="A245" s="27"/>
      <c r="E245" s="31"/>
      <c r="H245" s="27"/>
      <c r="I245" s="27"/>
      <c r="AA245" s="36"/>
      <c r="BE245" s="27"/>
      <c r="BF245" s="27"/>
      <c r="BG245" s="27"/>
      <c r="BH245" s="27"/>
      <c r="DO245" s="27"/>
      <c r="DP245" s="27"/>
      <c r="DS245" s="31"/>
      <c r="DY245" s="31"/>
      <c r="DZ245" s="31"/>
      <c r="EA245" s="31"/>
      <c r="EB245" s="31"/>
      <c r="EC245" s="31"/>
    </row>
    <row r="246" customFormat="false" ht="13.8" hidden="false" customHeight="false" outlineLevel="0" collapsed="false">
      <c r="A246" s="27"/>
      <c r="E246" s="31"/>
      <c r="H246" s="27"/>
      <c r="I246" s="27"/>
      <c r="AA246" s="36"/>
      <c r="BE246" s="27"/>
      <c r="BF246" s="27"/>
      <c r="BG246" s="27"/>
      <c r="BH246" s="27"/>
      <c r="DO246" s="27"/>
      <c r="DP246" s="27"/>
      <c r="DS246" s="31"/>
      <c r="DY246" s="31"/>
      <c r="DZ246" s="31"/>
      <c r="EA246" s="31"/>
      <c r="EB246" s="31"/>
      <c r="EC246" s="31"/>
    </row>
    <row r="247" customFormat="false" ht="13.8" hidden="false" customHeight="false" outlineLevel="0" collapsed="false">
      <c r="A247" s="27"/>
      <c r="E247" s="31"/>
      <c r="H247" s="27"/>
      <c r="I247" s="27"/>
      <c r="AA247" s="36"/>
      <c r="BE247" s="27"/>
      <c r="BF247" s="27"/>
      <c r="BG247" s="27"/>
      <c r="BH247" s="27"/>
      <c r="DO247" s="27"/>
      <c r="DP247" s="27"/>
      <c r="DS247" s="31"/>
      <c r="DY247" s="31"/>
      <c r="DZ247" s="31"/>
      <c r="EA247" s="31"/>
      <c r="EB247" s="31"/>
      <c r="EC247" s="31"/>
    </row>
    <row r="248" customFormat="false" ht="13.8" hidden="false" customHeight="false" outlineLevel="0" collapsed="false">
      <c r="A248" s="27"/>
      <c r="E248" s="31"/>
      <c r="H248" s="27"/>
      <c r="I248" s="27"/>
      <c r="AA248" s="36"/>
      <c r="BE248" s="27"/>
      <c r="BF248" s="27"/>
      <c r="BG248" s="27"/>
      <c r="BH248" s="27"/>
      <c r="DO248" s="27"/>
      <c r="DP248" s="27"/>
      <c r="DS248" s="31"/>
      <c r="DY248" s="31"/>
      <c r="DZ248" s="31"/>
      <c r="EA248" s="31"/>
      <c r="EB248" s="31"/>
      <c r="EC248" s="31"/>
    </row>
    <row r="249" customFormat="false" ht="13.8" hidden="false" customHeight="false" outlineLevel="0" collapsed="false">
      <c r="A249" s="27"/>
      <c r="E249" s="31"/>
      <c r="H249" s="27"/>
      <c r="I249" s="27"/>
      <c r="AA249" s="36"/>
      <c r="BE249" s="27"/>
      <c r="BF249" s="27"/>
      <c r="BG249" s="27"/>
      <c r="BH249" s="27"/>
      <c r="DO249" s="27"/>
      <c r="DP249" s="27"/>
      <c r="DS249" s="31"/>
      <c r="DY249" s="31"/>
      <c r="DZ249" s="31"/>
      <c r="EA249" s="31"/>
      <c r="EB249" s="31"/>
      <c r="EC249" s="31"/>
    </row>
    <row r="250" customFormat="false" ht="13.8" hidden="false" customHeight="false" outlineLevel="0" collapsed="false">
      <c r="A250" s="27"/>
      <c r="E250" s="31"/>
      <c r="H250" s="27"/>
      <c r="I250" s="27"/>
      <c r="AA250" s="36"/>
      <c r="BE250" s="27"/>
      <c r="BF250" s="27"/>
      <c r="BG250" s="27"/>
      <c r="BH250" s="27"/>
      <c r="DO250" s="27"/>
      <c r="DP250" s="27"/>
      <c r="DS250" s="31"/>
      <c r="DY250" s="31"/>
      <c r="DZ250" s="31"/>
      <c r="EA250" s="31"/>
      <c r="EB250" s="31"/>
      <c r="EC250" s="31"/>
    </row>
    <row r="251" customFormat="false" ht="13.8" hidden="false" customHeight="false" outlineLevel="0" collapsed="false">
      <c r="A251" s="27"/>
      <c r="E251" s="31"/>
      <c r="H251" s="27"/>
      <c r="I251" s="27"/>
      <c r="AA251" s="36"/>
      <c r="BE251" s="27"/>
      <c r="BF251" s="27"/>
      <c r="BG251" s="27"/>
      <c r="BH251" s="27"/>
      <c r="DO251" s="27"/>
      <c r="DP251" s="27"/>
      <c r="DS251" s="31"/>
      <c r="DY251" s="31"/>
      <c r="DZ251" s="31"/>
      <c r="EA251" s="31"/>
      <c r="EB251" s="31"/>
      <c r="EC251" s="31"/>
    </row>
    <row r="252" customFormat="false" ht="13.8" hidden="false" customHeight="false" outlineLevel="0" collapsed="false">
      <c r="A252" s="27"/>
      <c r="E252" s="31"/>
      <c r="H252" s="27"/>
      <c r="I252" s="27"/>
      <c r="AA252" s="36"/>
      <c r="BE252" s="27"/>
      <c r="BF252" s="27"/>
      <c r="BG252" s="27"/>
      <c r="BH252" s="27"/>
      <c r="DO252" s="27"/>
      <c r="DP252" s="27"/>
      <c r="DS252" s="31"/>
      <c r="DY252" s="31"/>
      <c r="DZ252" s="31"/>
      <c r="EA252" s="31"/>
      <c r="EB252" s="31"/>
      <c r="EC252" s="31"/>
    </row>
    <row r="253" customFormat="false" ht="13.8" hidden="false" customHeight="false" outlineLevel="0" collapsed="false">
      <c r="A253" s="27"/>
      <c r="E253" s="31"/>
      <c r="H253" s="27"/>
      <c r="I253" s="27"/>
      <c r="AA253" s="36"/>
      <c r="BE253" s="27"/>
      <c r="BF253" s="27"/>
      <c r="BG253" s="27"/>
      <c r="BH253" s="27"/>
      <c r="DO253" s="27"/>
      <c r="DP253" s="27"/>
      <c r="DS253" s="31"/>
      <c r="DY253" s="31"/>
      <c r="DZ253" s="31"/>
      <c r="EA253" s="31"/>
      <c r="EB253" s="31"/>
      <c r="EC253" s="31"/>
    </row>
    <row r="254" customFormat="false" ht="13.8" hidden="false" customHeight="false" outlineLevel="0" collapsed="false">
      <c r="A254" s="27"/>
      <c r="E254" s="31"/>
      <c r="H254" s="27"/>
      <c r="I254" s="27"/>
      <c r="AA254" s="36"/>
      <c r="BE254" s="27"/>
      <c r="BF254" s="27"/>
      <c r="BG254" s="27"/>
      <c r="BH254" s="27"/>
      <c r="DO254" s="27"/>
      <c r="DP254" s="27"/>
      <c r="DS254" s="31"/>
      <c r="DY254" s="31"/>
      <c r="DZ254" s="31"/>
      <c r="EA254" s="31"/>
      <c r="EB254" s="31"/>
      <c r="EC254" s="31"/>
    </row>
    <row r="255" customFormat="false" ht="13.8" hidden="false" customHeight="false" outlineLevel="0" collapsed="false">
      <c r="A255" s="27"/>
      <c r="E255" s="31"/>
      <c r="H255" s="27"/>
      <c r="I255" s="27"/>
      <c r="AA255" s="36"/>
      <c r="BE255" s="27"/>
      <c r="BF255" s="27"/>
      <c r="BG255" s="27"/>
      <c r="BH255" s="27"/>
      <c r="DO255" s="27"/>
      <c r="DP255" s="27"/>
      <c r="DS255" s="31"/>
      <c r="DY255" s="31"/>
      <c r="DZ255" s="31"/>
      <c r="EA255" s="31"/>
      <c r="EB255" s="31"/>
      <c r="EC255" s="31"/>
    </row>
    <row r="256" customFormat="false" ht="13.8" hidden="false" customHeight="false" outlineLevel="0" collapsed="false">
      <c r="A256" s="27"/>
      <c r="E256" s="31"/>
      <c r="H256" s="27"/>
      <c r="I256" s="27"/>
      <c r="AA256" s="36"/>
      <c r="BE256" s="27"/>
      <c r="BF256" s="27"/>
      <c r="BG256" s="27"/>
      <c r="BH256" s="27"/>
      <c r="DO256" s="27"/>
      <c r="DP256" s="27"/>
      <c r="DS256" s="31"/>
      <c r="DY256" s="31"/>
      <c r="DZ256" s="31"/>
      <c r="EA256" s="31"/>
      <c r="EB256" s="31"/>
      <c r="EC256" s="31"/>
    </row>
    <row r="257" customFormat="false" ht="13.8" hidden="false" customHeight="false" outlineLevel="0" collapsed="false">
      <c r="A257" s="27"/>
      <c r="E257" s="31"/>
      <c r="H257" s="27"/>
      <c r="I257" s="27"/>
      <c r="AA257" s="36"/>
      <c r="BE257" s="27"/>
      <c r="BF257" s="27"/>
      <c r="BG257" s="27"/>
      <c r="BH257" s="27"/>
      <c r="DO257" s="27"/>
      <c r="DP257" s="27"/>
      <c r="DS257" s="31"/>
      <c r="DY257" s="31"/>
      <c r="DZ257" s="31"/>
      <c r="EA257" s="31"/>
      <c r="EB257" s="31"/>
      <c r="EC257" s="31"/>
    </row>
    <row r="258" customFormat="false" ht="13.8" hidden="false" customHeight="false" outlineLevel="0" collapsed="false">
      <c r="A258" s="27"/>
      <c r="E258" s="31"/>
      <c r="H258" s="27"/>
      <c r="I258" s="27"/>
      <c r="AA258" s="36"/>
      <c r="BE258" s="27"/>
      <c r="BF258" s="27"/>
      <c r="BG258" s="27"/>
      <c r="BH258" s="27"/>
      <c r="DO258" s="27"/>
      <c r="DP258" s="27"/>
      <c r="DS258" s="31"/>
      <c r="DY258" s="31"/>
      <c r="DZ258" s="31"/>
      <c r="EA258" s="31"/>
      <c r="EB258" s="31"/>
      <c r="EC258" s="31"/>
    </row>
    <row r="259" customFormat="false" ht="13.8" hidden="false" customHeight="false" outlineLevel="0" collapsed="false">
      <c r="A259" s="27"/>
      <c r="E259" s="31"/>
      <c r="H259" s="27"/>
      <c r="I259" s="27"/>
      <c r="AA259" s="36"/>
      <c r="BE259" s="27"/>
      <c r="BF259" s="27"/>
      <c r="BG259" s="27"/>
      <c r="BH259" s="27"/>
      <c r="DO259" s="27"/>
      <c r="DP259" s="27"/>
      <c r="DS259" s="31"/>
      <c r="DY259" s="31"/>
      <c r="DZ259" s="31"/>
      <c r="EA259" s="31"/>
      <c r="EB259" s="31"/>
      <c r="EC259" s="31"/>
    </row>
    <row r="260" customFormat="false" ht="13.8" hidden="false" customHeight="false" outlineLevel="0" collapsed="false">
      <c r="A260" s="27"/>
      <c r="E260" s="31"/>
      <c r="H260" s="27"/>
      <c r="I260" s="27"/>
      <c r="AA260" s="36"/>
      <c r="BE260" s="27"/>
      <c r="BF260" s="27"/>
      <c r="BG260" s="27"/>
      <c r="BH260" s="27"/>
      <c r="DO260" s="27"/>
      <c r="DP260" s="27"/>
      <c r="DS260" s="31"/>
      <c r="DY260" s="31"/>
      <c r="DZ260" s="31"/>
      <c r="EA260" s="31"/>
      <c r="EB260" s="31"/>
      <c r="EC260" s="31"/>
    </row>
    <row r="261" customFormat="false" ht="13.8" hidden="false" customHeight="false" outlineLevel="0" collapsed="false">
      <c r="A261" s="27"/>
      <c r="E261" s="31"/>
      <c r="H261" s="27"/>
      <c r="I261" s="27"/>
      <c r="AA261" s="36"/>
      <c r="BE261" s="27"/>
      <c r="BF261" s="27"/>
      <c r="BG261" s="27"/>
      <c r="BH261" s="27"/>
      <c r="DO261" s="27"/>
      <c r="DP261" s="27"/>
      <c r="DS261" s="31"/>
      <c r="DY261" s="31"/>
      <c r="DZ261" s="31"/>
      <c r="EA261" s="31"/>
      <c r="EB261" s="31"/>
      <c r="EC261" s="31"/>
    </row>
    <row r="262" customFormat="false" ht="13.8" hidden="false" customHeight="false" outlineLevel="0" collapsed="false">
      <c r="A262" s="27"/>
      <c r="E262" s="31"/>
      <c r="H262" s="27"/>
      <c r="I262" s="27"/>
      <c r="AA262" s="36"/>
      <c r="BE262" s="27"/>
      <c r="BF262" s="27"/>
      <c r="BG262" s="27"/>
      <c r="BH262" s="27"/>
      <c r="DO262" s="27"/>
      <c r="DP262" s="27"/>
      <c r="DS262" s="31"/>
      <c r="DY262" s="31"/>
      <c r="DZ262" s="31"/>
      <c r="EA262" s="31"/>
      <c r="EB262" s="31"/>
      <c r="EC262" s="31"/>
    </row>
    <row r="263" customFormat="false" ht="13.8" hidden="false" customHeight="false" outlineLevel="0" collapsed="false">
      <c r="A263" s="27"/>
      <c r="E263" s="31"/>
      <c r="H263" s="27"/>
      <c r="I263" s="27"/>
      <c r="AA263" s="36"/>
      <c r="BE263" s="27"/>
      <c r="BF263" s="27"/>
      <c r="BG263" s="27"/>
      <c r="BH263" s="27"/>
      <c r="DO263" s="27"/>
      <c r="DP263" s="27"/>
      <c r="DS263" s="31"/>
      <c r="DY263" s="31"/>
      <c r="DZ263" s="31"/>
      <c r="EA263" s="31"/>
      <c r="EB263" s="31"/>
      <c r="EC263" s="31"/>
    </row>
    <row r="264" customFormat="false" ht="13.8" hidden="false" customHeight="false" outlineLevel="0" collapsed="false">
      <c r="A264" s="27"/>
      <c r="E264" s="31"/>
      <c r="H264" s="27"/>
      <c r="I264" s="27"/>
      <c r="AA264" s="36"/>
      <c r="BE264" s="27"/>
      <c r="BF264" s="27"/>
      <c r="BG264" s="27"/>
      <c r="BH264" s="27"/>
      <c r="DO264" s="27"/>
      <c r="DP264" s="27"/>
      <c r="DS264" s="31"/>
      <c r="DY264" s="31"/>
      <c r="DZ264" s="31"/>
      <c r="EA264" s="31"/>
      <c r="EB264" s="31"/>
      <c r="EC264" s="31"/>
    </row>
    <row r="265" customFormat="false" ht="13.8" hidden="false" customHeight="false" outlineLevel="0" collapsed="false">
      <c r="A265" s="27"/>
      <c r="E265" s="31"/>
      <c r="H265" s="27"/>
      <c r="I265" s="27"/>
      <c r="AA265" s="36"/>
      <c r="BE265" s="27"/>
      <c r="BF265" s="27"/>
      <c r="BG265" s="27"/>
      <c r="BH265" s="27"/>
      <c r="DO265" s="27"/>
      <c r="DP265" s="27"/>
      <c r="DS265" s="31"/>
      <c r="DY265" s="31"/>
      <c r="DZ265" s="31"/>
      <c r="EA265" s="31"/>
      <c r="EB265" s="31"/>
      <c r="EC265" s="31"/>
    </row>
    <row r="266" customFormat="false" ht="13.8" hidden="false" customHeight="false" outlineLevel="0" collapsed="false">
      <c r="A266" s="27"/>
      <c r="E266" s="31"/>
      <c r="H266" s="27"/>
      <c r="I266" s="27"/>
      <c r="AA266" s="36"/>
      <c r="BE266" s="27"/>
      <c r="BF266" s="27"/>
      <c r="BG266" s="27"/>
      <c r="BH266" s="27"/>
      <c r="DO266" s="27"/>
      <c r="DP266" s="27"/>
      <c r="DS266" s="31"/>
      <c r="DY266" s="31"/>
      <c r="DZ266" s="31"/>
      <c r="EA266" s="31"/>
      <c r="EB266" s="31"/>
      <c r="EC266" s="31"/>
    </row>
    <row r="267" customFormat="false" ht="13.8" hidden="false" customHeight="false" outlineLevel="0" collapsed="false">
      <c r="A267" s="27"/>
      <c r="E267" s="31"/>
      <c r="H267" s="27"/>
      <c r="I267" s="27"/>
      <c r="AA267" s="36"/>
      <c r="BE267" s="27"/>
      <c r="BF267" s="27"/>
      <c r="BG267" s="27"/>
      <c r="BH267" s="27"/>
      <c r="DO267" s="27"/>
      <c r="DP267" s="27"/>
      <c r="DS267" s="31"/>
      <c r="DY267" s="31"/>
      <c r="DZ267" s="31"/>
      <c r="EA267" s="31"/>
      <c r="EB267" s="31"/>
      <c r="EC267" s="31"/>
    </row>
    <row r="268" customFormat="false" ht="13.8" hidden="false" customHeight="false" outlineLevel="0" collapsed="false">
      <c r="A268" s="27"/>
      <c r="E268" s="31"/>
      <c r="H268" s="27"/>
      <c r="I268" s="27"/>
      <c r="AA268" s="36"/>
      <c r="BE268" s="27"/>
      <c r="BF268" s="27"/>
      <c r="BG268" s="27"/>
      <c r="BH268" s="27"/>
      <c r="DO268" s="27"/>
      <c r="DP268" s="27"/>
      <c r="DS268" s="31"/>
      <c r="DY268" s="31"/>
      <c r="DZ268" s="31"/>
      <c r="EA268" s="31"/>
      <c r="EB268" s="31"/>
      <c r="EC268" s="31"/>
    </row>
    <row r="269" customFormat="false" ht="13.8" hidden="false" customHeight="false" outlineLevel="0" collapsed="false">
      <c r="A269" s="27"/>
      <c r="E269" s="31"/>
      <c r="H269" s="27"/>
      <c r="I269" s="27"/>
      <c r="AA269" s="36"/>
      <c r="BE269" s="27"/>
      <c r="BF269" s="27"/>
      <c r="BG269" s="27"/>
      <c r="BH269" s="27"/>
      <c r="DO269" s="27"/>
      <c r="DP269" s="27"/>
      <c r="DS269" s="31"/>
      <c r="DY269" s="31"/>
      <c r="DZ269" s="31"/>
      <c r="EA269" s="31"/>
      <c r="EB269" s="31"/>
      <c r="EC269" s="31"/>
    </row>
    <row r="270" customFormat="false" ht="13.8" hidden="false" customHeight="false" outlineLevel="0" collapsed="false">
      <c r="A270" s="27"/>
      <c r="E270" s="31"/>
      <c r="H270" s="27"/>
      <c r="I270" s="27"/>
      <c r="AA270" s="36"/>
      <c r="BE270" s="27"/>
      <c r="BF270" s="27"/>
      <c r="BG270" s="27"/>
      <c r="BH270" s="27"/>
      <c r="DO270" s="27"/>
      <c r="DP270" s="27"/>
      <c r="DS270" s="31"/>
      <c r="DY270" s="31"/>
      <c r="DZ270" s="31"/>
      <c r="EA270" s="31"/>
      <c r="EB270" s="31"/>
      <c r="EC270" s="31"/>
    </row>
    <row r="271" customFormat="false" ht="13.8" hidden="false" customHeight="false" outlineLevel="0" collapsed="false">
      <c r="A271" s="27"/>
      <c r="E271" s="31"/>
      <c r="H271" s="27"/>
      <c r="I271" s="27"/>
      <c r="AA271" s="36"/>
      <c r="BE271" s="27"/>
      <c r="BF271" s="27"/>
      <c r="BG271" s="27"/>
      <c r="BH271" s="27"/>
      <c r="DO271" s="27"/>
      <c r="DP271" s="27"/>
      <c r="DS271" s="31"/>
      <c r="DY271" s="31"/>
      <c r="DZ271" s="31"/>
      <c r="EA271" s="31"/>
      <c r="EB271" s="31"/>
      <c r="EC271" s="31"/>
    </row>
    <row r="272" customFormat="false" ht="13.8" hidden="false" customHeight="false" outlineLevel="0" collapsed="false">
      <c r="A272" s="27"/>
      <c r="E272" s="31"/>
      <c r="H272" s="27"/>
      <c r="I272" s="27"/>
      <c r="AA272" s="36"/>
      <c r="BE272" s="27"/>
      <c r="BF272" s="27"/>
      <c r="BG272" s="27"/>
      <c r="BH272" s="27"/>
      <c r="DO272" s="27"/>
      <c r="DP272" s="27"/>
      <c r="DS272" s="31"/>
      <c r="DY272" s="31"/>
      <c r="DZ272" s="31"/>
      <c r="EA272" s="31"/>
      <c r="EB272" s="31"/>
      <c r="EC272" s="31"/>
    </row>
    <row r="273" customFormat="false" ht="13.8" hidden="false" customHeight="false" outlineLevel="0" collapsed="false">
      <c r="A273" s="27"/>
      <c r="E273" s="31"/>
      <c r="H273" s="27"/>
      <c r="I273" s="27"/>
      <c r="AA273" s="36"/>
      <c r="BE273" s="27"/>
      <c r="BF273" s="27"/>
      <c r="BG273" s="27"/>
      <c r="BH273" s="27"/>
      <c r="DO273" s="27"/>
      <c r="DP273" s="27"/>
      <c r="DS273" s="31"/>
      <c r="DY273" s="31"/>
      <c r="DZ273" s="31"/>
      <c r="EA273" s="31"/>
      <c r="EB273" s="31"/>
      <c r="EC273" s="31"/>
    </row>
    <row r="274" customFormat="false" ht="13.8" hidden="false" customHeight="false" outlineLevel="0" collapsed="false">
      <c r="A274" s="27"/>
      <c r="E274" s="31"/>
      <c r="H274" s="27"/>
      <c r="I274" s="27"/>
      <c r="AA274" s="36"/>
      <c r="BE274" s="27"/>
      <c r="BF274" s="27"/>
      <c r="BG274" s="27"/>
      <c r="BH274" s="27"/>
      <c r="DO274" s="27"/>
      <c r="DP274" s="27"/>
      <c r="DS274" s="31"/>
      <c r="DY274" s="31"/>
      <c r="DZ274" s="31"/>
      <c r="EA274" s="31"/>
      <c r="EB274" s="31"/>
      <c r="EC274" s="31"/>
    </row>
    <row r="275" customFormat="false" ht="13.8" hidden="false" customHeight="false" outlineLevel="0" collapsed="false">
      <c r="A275" s="27"/>
      <c r="E275" s="31"/>
      <c r="H275" s="27"/>
      <c r="I275" s="27"/>
      <c r="AA275" s="36"/>
      <c r="BE275" s="27"/>
      <c r="BF275" s="27"/>
      <c r="BG275" s="27"/>
      <c r="BH275" s="27"/>
      <c r="DO275" s="27"/>
      <c r="DP275" s="27"/>
      <c r="DS275" s="31"/>
      <c r="DY275" s="31"/>
      <c r="DZ275" s="31"/>
      <c r="EA275" s="31"/>
      <c r="EB275" s="31"/>
      <c r="EC275" s="31"/>
    </row>
    <row r="276" customFormat="false" ht="13.8" hidden="false" customHeight="false" outlineLevel="0" collapsed="false">
      <c r="A276" s="27"/>
      <c r="E276" s="31"/>
      <c r="H276" s="27"/>
      <c r="I276" s="27"/>
      <c r="AA276" s="36"/>
      <c r="BE276" s="27"/>
      <c r="BF276" s="27"/>
      <c r="BG276" s="27"/>
      <c r="BH276" s="27"/>
      <c r="DO276" s="27"/>
      <c r="DP276" s="27"/>
      <c r="DS276" s="31"/>
      <c r="DY276" s="31"/>
      <c r="DZ276" s="31"/>
      <c r="EA276" s="31"/>
      <c r="EB276" s="31"/>
      <c r="EC276" s="31"/>
    </row>
    <row r="277" customFormat="false" ht="13.8" hidden="false" customHeight="false" outlineLevel="0" collapsed="false">
      <c r="A277" s="27"/>
      <c r="E277" s="31"/>
      <c r="H277" s="27"/>
      <c r="I277" s="27"/>
      <c r="AA277" s="36"/>
      <c r="BE277" s="27"/>
      <c r="BF277" s="27"/>
      <c r="BG277" s="27"/>
      <c r="BH277" s="27"/>
      <c r="DO277" s="27"/>
      <c r="DP277" s="27"/>
      <c r="DS277" s="31"/>
      <c r="DY277" s="31"/>
      <c r="DZ277" s="31"/>
      <c r="EA277" s="31"/>
      <c r="EB277" s="31"/>
      <c r="EC277" s="31"/>
    </row>
    <row r="278" customFormat="false" ht="13.8" hidden="false" customHeight="false" outlineLevel="0" collapsed="false">
      <c r="A278" s="27"/>
      <c r="E278" s="31"/>
      <c r="H278" s="27"/>
      <c r="I278" s="27"/>
      <c r="AA278" s="36"/>
      <c r="BE278" s="27"/>
      <c r="BF278" s="27"/>
      <c r="BG278" s="27"/>
      <c r="BH278" s="27"/>
      <c r="DO278" s="27"/>
      <c r="DP278" s="27"/>
      <c r="DS278" s="31"/>
      <c r="DY278" s="31"/>
      <c r="DZ278" s="31"/>
      <c r="EA278" s="31"/>
      <c r="EB278" s="31"/>
      <c r="EC278" s="31"/>
    </row>
    <row r="279" customFormat="false" ht="13.8" hidden="false" customHeight="false" outlineLevel="0" collapsed="false">
      <c r="A279" s="27"/>
      <c r="E279" s="31"/>
      <c r="H279" s="27"/>
      <c r="I279" s="27"/>
      <c r="AA279" s="36"/>
      <c r="BE279" s="27"/>
      <c r="BF279" s="27"/>
      <c r="BG279" s="27"/>
      <c r="BH279" s="27"/>
      <c r="DO279" s="27"/>
      <c r="DP279" s="27"/>
      <c r="DS279" s="31"/>
      <c r="DY279" s="31"/>
      <c r="DZ279" s="31"/>
      <c r="EA279" s="31"/>
      <c r="EB279" s="31"/>
      <c r="EC279" s="31"/>
    </row>
    <row r="280" customFormat="false" ht="13.8" hidden="false" customHeight="false" outlineLevel="0" collapsed="false">
      <c r="A280" s="27"/>
      <c r="E280" s="31"/>
      <c r="H280" s="27"/>
      <c r="I280" s="27"/>
      <c r="AA280" s="36"/>
      <c r="BE280" s="27"/>
      <c r="BF280" s="27"/>
      <c r="BG280" s="27"/>
      <c r="BH280" s="27"/>
      <c r="DO280" s="27"/>
      <c r="DP280" s="27"/>
      <c r="DS280" s="31"/>
      <c r="DY280" s="31"/>
      <c r="DZ280" s="31"/>
      <c r="EA280" s="31"/>
      <c r="EB280" s="31"/>
      <c r="EC280" s="31"/>
    </row>
    <row r="281" customFormat="false" ht="13.8" hidden="false" customHeight="false" outlineLevel="0" collapsed="false">
      <c r="A281" s="27"/>
      <c r="E281" s="31"/>
      <c r="H281" s="27"/>
      <c r="I281" s="27"/>
      <c r="AA281" s="36"/>
      <c r="BE281" s="27"/>
      <c r="BF281" s="27"/>
      <c r="BG281" s="27"/>
      <c r="BH281" s="27"/>
      <c r="DO281" s="27"/>
      <c r="DP281" s="27"/>
      <c r="DS281" s="31"/>
      <c r="DY281" s="31"/>
      <c r="DZ281" s="31"/>
      <c r="EA281" s="31"/>
      <c r="EB281" s="31"/>
      <c r="EC281" s="31"/>
    </row>
    <row r="282" customFormat="false" ht="13.8" hidden="false" customHeight="false" outlineLevel="0" collapsed="false">
      <c r="A282" s="27"/>
      <c r="E282" s="31"/>
      <c r="H282" s="27"/>
      <c r="I282" s="27"/>
      <c r="AA282" s="36"/>
      <c r="BE282" s="27"/>
      <c r="BF282" s="27"/>
      <c r="BG282" s="27"/>
      <c r="BH282" s="27"/>
      <c r="DO282" s="27"/>
      <c r="DP282" s="27"/>
      <c r="DS282" s="31"/>
      <c r="DY282" s="31"/>
      <c r="DZ282" s="31"/>
      <c r="EA282" s="31"/>
      <c r="EB282" s="31"/>
      <c r="EC282" s="31"/>
    </row>
    <row r="283" customFormat="false" ht="13.8" hidden="false" customHeight="false" outlineLevel="0" collapsed="false">
      <c r="A283" s="27"/>
      <c r="E283" s="31"/>
      <c r="H283" s="27"/>
      <c r="I283" s="27"/>
      <c r="AA283" s="36"/>
      <c r="BE283" s="27"/>
      <c r="BF283" s="27"/>
      <c r="BG283" s="27"/>
      <c r="BH283" s="27"/>
      <c r="DO283" s="27"/>
      <c r="DP283" s="27"/>
      <c r="DS283" s="31"/>
      <c r="DY283" s="31"/>
      <c r="DZ283" s="31"/>
      <c r="EA283" s="31"/>
      <c r="EB283" s="31"/>
      <c r="EC283" s="31"/>
    </row>
    <row r="284" customFormat="false" ht="13.8" hidden="false" customHeight="false" outlineLevel="0" collapsed="false">
      <c r="A284" s="27"/>
      <c r="E284" s="31"/>
      <c r="H284" s="27"/>
      <c r="I284" s="27"/>
      <c r="AA284" s="36"/>
      <c r="BE284" s="27"/>
      <c r="BF284" s="27"/>
      <c r="BG284" s="27"/>
      <c r="BH284" s="27"/>
      <c r="DO284" s="27"/>
      <c r="DP284" s="27"/>
      <c r="DS284" s="31"/>
      <c r="DY284" s="31"/>
      <c r="DZ284" s="31"/>
      <c r="EA284" s="31"/>
      <c r="EB284" s="31"/>
      <c r="EC284" s="31"/>
    </row>
    <row r="285" customFormat="false" ht="13.8" hidden="false" customHeight="false" outlineLevel="0" collapsed="false">
      <c r="A285" s="27"/>
      <c r="E285" s="31"/>
      <c r="H285" s="27"/>
      <c r="I285" s="27"/>
      <c r="AA285" s="36"/>
      <c r="BE285" s="27"/>
      <c r="BF285" s="27"/>
      <c r="BG285" s="27"/>
      <c r="BH285" s="27"/>
      <c r="DO285" s="27"/>
      <c r="DP285" s="27"/>
      <c r="DS285" s="31"/>
      <c r="DY285" s="31"/>
      <c r="DZ285" s="31"/>
      <c r="EA285" s="31"/>
      <c r="EB285" s="31"/>
      <c r="EC285" s="31"/>
    </row>
    <row r="286" customFormat="false" ht="13.8" hidden="false" customHeight="false" outlineLevel="0" collapsed="false">
      <c r="A286" s="27"/>
      <c r="E286" s="31"/>
      <c r="H286" s="27"/>
      <c r="I286" s="27"/>
      <c r="AA286" s="36"/>
      <c r="BE286" s="27"/>
      <c r="BF286" s="27"/>
      <c r="BG286" s="27"/>
      <c r="BH286" s="27"/>
      <c r="DO286" s="27"/>
      <c r="DP286" s="27"/>
      <c r="DS286" s="31"/>
      <c r="DY286" s="31"/>
      <c r="DZ286" s="31"/>
      <c r="EA286" s="31"/>
      <c r="EB286" s="31"/>
      <c r="EC286" s="31"/>
    </row>
    <row r="287" customFormat="false" ht="13.8" hidden="false" customHeight="false" outlineLevel="0" collapsed="false">
      <c r="A287" s="27"/>
      <c r="E287" s="31"/>
      <c r="H287" s="27"/>
      <c r="I287" s="27"/>
      <c r="AA287" s="36"/>
      <c r="BE287" s="27"/>
      <c r="BF287" s="27"/>
      <c r="BG287" s="27"/>
      <c r="BH287" s="27"/>
      <c r="DO287" s="27"/>
      <c r="DP287" s="27"/>
      <c r="DS287" s="31"/>
      <c r="DY287" s="31"/>
      <c r="DZ287" s="31"/>
      <c r="EA287" s="31"/>
      <c r="EB287" s="31"/>
      <c r="EC287" s="31"/>
    </row>
    <row r="288" customFormat="false" ht="13.8" hidden="false" customHeight="false" outlineLevel="0" collapsed="false">
      <c r="A288" s="27"/>
      <c r="E288" s="31"/>
      <c r="H288" s="27"/>
      <c r="I288" s="27"/>
      <c r="AA288" s="36"/>
      <c r="BE288" s="27"/>
      <c r="BF288" s="27"/>
      <c r="BG288" s="27"/>
      <c r="BH288" s="27"/>
      <c r="DO288" s="27"/>
      <c r="DP288" s="27"/>
      <c r="DS288" s="31"/>
      <c r="DY288" s="31"/>
      <c r="DZ288" s="31"/>
      <c r="EA288" s="31"/>
      <c r="EB288" s="31"/>
      <c r="EC288" s="31"/>
    </row>
    <row r="289" customFormat="false" ht="13.8" hidden="false" customHeight="false" outlineLevel="0" collapsed="false">
      <c r="A289" s="27"/>
      <c r="E289" s="31"/>
      <c r="H289" s="27"/>
      <c r="I289" s="27"/>
      <c r="AA289" s="36"/>
      <c r="BE289" s="27"/>
      <c r="BF289" s="27"/>
      <c r="BG289" s="27"/>
      <c r="BH289" s="27"/>
      <c r="DO289" s="27"/>
      <c r="DP289" s="27"/>
      <c r="DS289" s="31"/>
      <c r="DY289" s="31"/>
      <c r="DZ289" s="31"/>
      <c r="EA289" s="31"/>
      <c r="EB289" s="31"/>
      <c r="EC289" s="31"/>
    </row>
    <row r="290" customFormat="false" ht="13.8" hidden="false" customHeight="false" outlineLevel="0" collapsed="false">
      <c r="A290" s="27"/>
      <c r="E290" s="31"/>
      <c r="H290" s="27"/>
      <c r="I290" s="27"/>
      <c r="AA290" s="36"/>
      <c r="BE290" s="27"/>
      <c r="BF290" s="27"/>
      <c r="BG290" s="27"/>
      <c r="BH290" s="27"/>
      <c r="DO290" s="27"/>
      <c r="DP290" s="27"/>
      <c r="DS290" s="31"/>
      <c r="DY290" s="31"/>
      <c r="DZ290" s="31"/>
      <c r="EA290" s="31"/>
      <c r="EB290" s="31"/>
      <c r="EC290" s="31"/>
    </row>
    <row r="291" customFormat="false" ht="13.8" hidden="false" customHeight="false" outlineLevel="0" collapsed="false">
      <c r="A291" s="27"/>
      <c r="E291" s="31"/>
      <c r="H291" s="27"/>
      <c r="I291" s="27"/>
      <c r="AA291" s="36"/>
      <c r="BE291" s="27"/>
      <c r="BF291" s="27"/>
      <c r="BG291" s="27"/>
      <c r="BH291" s="27"/>
      <c r="DO291" s="27"/>
      <c r="DP291" s="27"/>
      <c r="DS291" s="31"/>
      <c r="DY291" s="31"/>
      <c r="DZ291" s="31"/>
      <c r="EA291" s="31"/>
      <c r="EB291" s="31"/>
      <c r="EC291" s="31"/>
    </row>
    <row r="292" customFormat="false" ht="13.8" hidden="false" customHeight="false" outlineLevel="0" collapsed="false">
      <c r="A292" s="27"/>
      <c r="E292" s="31"/>
      <c r="H292" s="27"/>
      <c r="I292" s="27"/>
      <c r="AA292" s="36"/>
      <c r="BE292" s="27"/>
      <c r="BF292" s="27"/>
      <c r="BG292" s="27"/>
      <c r="BH292" s="27"/>
      <c r="DO292" s="27"/>
      <c r="DP292" s="27"/>
      <c r="DS292" s="31"/>
      <c r="DY292" s="31"/>
      <c r="DZ292" s="31"/>
      <c r="EA292" s="31"/>
      <c r="EB292" s="31"/>
      <c r="EC292" s="31"/>
    </row>
    <row r="293" customFormat="false" ht="13.8" hidden="false" customHeight="false" outlineLevel="0" collapsed="false">
      <c r="A293" s="27"/>
      <c r="E293" s="31"/>
      <c r="H293" s="27"/>
      <c r="I293" s="27"/>
      <c r="AA293" s="36"/>
      <c r="BE293" s="27"/>
      <c r="BF293" s="27"/>
      <c r="BG293" s="27"/>
      <c r="BH293" s="27"/>
      <c r="DO293" s="27"/>
      <c r="DP293" s="27"/>
      <c r="DS293" s="31"/>
      <c r="DY293" s="31"/>
      <c r="DZ293" s="31"/>
      <c r="EA293" s="31"/>
      <c r="EB293" s="31"/>
      <c r="EC293" s="31"/>
    </row>
    <row r="294" customFormat="false" ht="13.8" hidden="false" customHeight="false" outlineLevel="0" collapsed="false">
      <c r="A294" s="27"/>
      <c r="E294" s="31"/>
      <c r="H294" s="27"/>
      <c r="I294" s="27"/>
      <c r="AA294" s="36"/>
      <c r="BE294" s="27"/>
      <c r="BF294" s="27"/>
      <c r="BG294" s="27"/>
      <c r="BH294" s="27"/>
      <c r="DO294" s="27"/>
      <c r="DP294" s="27"/>
      <c r="DS294" s="31"/>
      <c r="DY294" s="31"/>
      <c r="DZ294" s="31"/>
      <c r="EA294" s="31"/>
      <c r="EB294" s="31"/>
      <c r="EC294" s="31"/>
    </row>
    <row r="295" customFormat="false" ht="13.8" hidden="false" customHeight="false" outlineLevel="0" collapsed="false">
      <c r="A295" s="27"/>
      <c r="E295" s="31"/>
      <c r="H295" s="27"/>
      <c r="I295" s="27"/>
      <c r="AA295" s="36"/>
      <c r="BE295" s="27"/>
      <c r="BF295" s="27"/>
      <c r="BG295" s="27"/>
      <c r="BH295" s="27"/>
      <c r="DO295" s="27"/>
      <c r="DP295" s="27"/>
      <c r="DS295" s="31"/>
      <c r="DY295" s="31"/>
      <c r="DZ295" s="31"/>
      <c r="EA295" s="31"/>
      <c r="EB295" s="31"/>
      <c r="EC295" s="31"/>
    </row>
    <row r="296" customFormat="false" ht="13.8" hidden="false" customHeight="false" outlineLevel="0" collapsed="false">
      <c r="A296" s="27"/>
      <c r="E296" s="31"/>
      <c r="H296" s="27"/>
      <c r="I296" s="27"/>
      <c r="AA296" s="36"/>
      <c r="BE296" s="27"/>
      <c r="BF296" s="27"/>
      <c r="BG296" s="27"/>
      <c r="BH296" s="27"/>
      <c r="DO296" s="27"/>
      <c r="DP296" s="27"/>
      <c r="DS296" s="31"/>
      <c r="DY296" s="31"/>
      <c r="DZ296" s="31"/>
      <c r="EA296" s="31"/>
      <c r="EB296" s="31"/>
      <c r="EC296" s="31"/>
    </row>
    <row r="297" customFormat="false" ht="13.8" hidden="false" customHeight="false" outlineLevel="0" collapsed="false">
      <c r="A297" s="27"/>
      <c r="E297" s="31"/>
      <c r="H297" s="27"/>
      <c r="I297" s="27"/>
      <c r="AA297" s="36"/>
      <c r="BE297" s="27"/>
      <c r="BF297" s="27"/>
      <c r="BG297" s="27"/>
      <c r="BH297" s="27"/>
      <c r="DO297" s="27"/>
      <c r="DP297" s="27"/>
      <c r="DS297" s="31"/>
      <c r="DY297" s="31"/>
      <c r="DZ297" s="31"/>
      <c r="EA297" s="31"/>
      <c r="EB297" s="31"/>
      <c r="EC297" s="31"/>
    </row>
    <row r="298" customFormat="false" ht="13.8" hidden="false" customHeight="false" outlineLevel="0" collapsed="false">
      <c r="A298" s="27"/>
      <c r="E298" s="31"/>
      <c r="H298" s="27"/>
      <c r="I298" s="27"/>
      <c r="AA298" s="36"/>
      <c r="BE298" s="27"/>
      <c r="BF298" s="27"/>
      <c r="BG298" s="27"/>
      <c r="BH298" s="27"/>
      <c r="DO298" s="27"/>
      <c r="DP298" s="27"/>
      <c r="DS298" s="31"/>
      <c r="DY298" s="31"/>
      <c r="DZ298" s="31"/>
      <c r="EA298" s="31"/>
      <c r="EB298" s="31"/>
      <c r="EC298" s="31"/>
    </row>
    <row r="299" customFormat="false" ht="13.8" hidden="false" customHeight="false" outlineLevel="0" collapsed="false">
      <c r="A299" s="27"/>
      <c r="E299" s="31"/>
      <c r="H299" s="27"/>
      <c r="I299" s="27"/>
      <c r="AA299" s="36"/>
      <c r="BE299" s="27"/>
      <c r="BF299" s="27"/>
      <c r="BG299" s="27"/>
      <c r="BH299" s="27"/>
      <c r="DO299" s="27"/>
      <c r="DP299" s="27"/>
      <c r="DS299" s="31"/>
      <c r="DY299" s="31"/>
      <c r="DZ299" s="31"/>
      <c r="EA299" s="31"/>
      <c r="EB299" s="31"/>
      <c r="EC299" s="31"/>
    </row>
    <row r="300" customFormat="false" ht="13.8" hidden="false" customHeight="false" outlineLevel="0" collapsed="false">
      <c r="A300" s="27"/>
      <c r="E300" s="31"/>
      <c r="H300" s="27"/>
      <c r="I300" s="27"/>
      <c r="AA300" s="36"/>
      <c r="BE300" s="27"/>
      <c r="BF300" s="27"/>
      <c r="BG300" s="27"/>
      <c r="BH300" s="27"/>
      <c r="DO300" s="27"/>
      <c r="DP300" s="27"/>
      <c r="DS300" s="31"/>
      <c r="DY300" s="31"/>
      <c r="DZ300" s="31"/>
      <c r="EA300" s="31"/>
      <c r="EB300" s="31"/>
      <c r="EC300" s="31"/>
    </row>
    <row r="301" customFormat="false" ht="13.8" hidden="false" customHeight="false" outlineLevel="0" collapsed="false">
      <c r="A301" s="27"/>
      <c r="E301" s="31"/>
      <c r="H301" s="27"/>
      <c r="I301" s="27"/>
      <c r="AA301" s="36"/>
      <c r="BE301" s="27"/>
      <c r="BF301" s="27"/>
      <c r="BG301" s="27"/>
      <c r="BH301" s="27"/>
      <c r="DO301" s="27"/>
      <c r="DP301" s="27"/>
      <c r="DS301" s="31"/>
      <c r="DY301" s="31"/>
      <c r="DZ301" s="31"/>
      <c r="EA301" s="31"/>
      <c r="EB301" s="31"/>
      <c r="EC301" s="31"/>
    </row>
    <row r="302" customFormat="false" ht="13.8" hidden="false" customHeight="false" outlineLevel="0" collapsed="false">
      <c r="A302" s="27"/>
      <c r="E302" s="31"/>
      <c r="H302" s="27"/>
      <c r="I302" s="27"/>
      <c r="AA302" s="36"/>
      <c r="BE302" s="27"/>
      <c r="BF302" s="27"/>
      <c r="BG302" s="27"/>
      <c r="BH302" s="27"/>
      <c r="DO302" s="27"/>
      <c r="DP302" s="27"/>
      <c r="DS302" s="31"/>
      <c r="DY302" s="31"/>
      <c r="DZ302" s="31"/>
      <c r="EA302" s="31"/>
      <c r="EB302" s="31"/>
      <c r="EC302" s="31"/>
    </row>
    <row r="303" customFormat="false" ht="13.8" hidden="false" customHeight="false" outlineLevel="0" collapsed="false">
      <c r="A303" s="27"/>
      <c r="E303" s="31"/>
      <c r="H303" s="27"/>
      <c r="I303" s="27"/>
      <c r="AA303" s="36"/>
      <c r="BE303" s="27"/>
      <c r="BF303" s="27"/>
      <c r="BG303" s="27"/>
      <c r="BH303" s="27"/>
      <c r="DO303" s="27"/>
      <c r="DP303" s="27"/>
      <c r="DS303" s="31"/>
      <c r="DY303" s="31"/>
      <c r="DZ303" s="31"/>
      <c r="EA303" s="31"/>
      <c r="EB303" s="31"/>
      <c r="EC303" s="31"/>
    </row>
    <row r="304" customFormat="false" ht="13.8" hidden="false" customHeight="false" outlineLevel="0" collapsed="false">
      <c r="A304" s="27"/>
      <c r="E304" s="31"/>
      <c r="H304" s="27"/>
      <c r="I304" s="27"/>
      <c r="AA304" s="36"/>
      <c r="BE304" s="27"/>
      <c r="BF304" s="27"/>
      <c r="BG304" s="27"/>
      <c r="BH304" s="27"/>
      <c r="DO304" s="27"/>
      <c r="DP304" s="27"/>
      <c r="DS304" s="31"/>
      <c r="DY304" s="31"/>
      <c r="DZ304" s="31"/>
      <c r="EA304" s="31"/>
      <c r="EB304" s="31"/>
      <c r="EC304" s="31"/>
    </row>
    <row r="305" customFormat="false" ht="13.8" hidden="false" customHeight="false" outlineLevel="0" collapsed="false">
      <c r="A305" s="27"/>
      <c r="E305" s="31"/>
      <c r="H305" s="27"/>
      <c r="I305" s="27"/>
      <c r="AA305" s="36"/>
      <c r="BE305" s="27"/>
      <c r="BF305" s="27"/>
      <c r="BG305" s="27"/>
      <c r="BH305" s="27"/>
      <c r="DO305" s="27"/>
      <c r="DP305" s="27"/>
      <c r="DS305" s="31"/>
      <c r="DY305" s="31"/>
      <c r="DZ305" s="31"/>
      <c r="EA305" s="31"/>
      <c r="EB305" s="31"/>
      <c r="EC305" s="31"/>
    </row>
    <row r="306" customFormat="false" ht="13.8" hidden="false" customHeight="false" outlineLevel="0" collapsed="false">
      <c r="A306" s="27"/>
      <c r="E306" s="31"/>
      <c r="H306" s="27"/>
      <c r="I306" s="27"/>
      <c r="AA306" s="36"/>
      <c r="BE306" s="27"/>
      <c r="BF306" s="27"/>
      <c r="BG306" s="27"/>
      <c r="BH306" s="27"/>
      <c r="DO306" s="27"/>
      <c r="DP306" s="27"/>
      <c r="DS306" s="31"/>
      <c r="DY306" s="31"/>
      <c r="DZ306" s="31"/>
      <c r="EA306" s="31"/>
      <c r="EB306" s="31"/>
      <c r="EC306" s="31"/>
    </row>
    <row r="307" customFormat="false" ht="13.8" hidden="false" customHeight="false" outlineLevel="0" collapsed="false">
      <c r="A307" s="27"/>
      <c r="E307" s="31"/>
      <c r="H307" s="27"/>
      <c r="I307" s="27"/>
      <c r="AA307" s="36"/>
      <c r="BE307" s="27"/>
      <c r="BF307" s="27"/>
      <c r="BG307" s="27"/>
      <c r="BH307" s="27"/>
      <c r="DO307" s="27"/>
      <c r="DP307" s="27"/>
      <c r="DS307" s="31"/>
      <c r="DY307" s="31"/>
      <c r="DZ307" s="31"/>
      <c r="EA307" s="31"/>
      <c r="EB307" s="31"/>
      <c r="EC307" s="31"/>
    </row>
    <row r="308" customFormat="false" ht="13.8" hidden="false" customHeight="false" outlineLevel="0" collapsed="false">
      <c r="A308" s="27"/>
      <c r="E308" s="31"/>
      <c r="H308" s="27"/>
      <c r="I308" s="27"/>
      <c r="AA308" s="36"/>
      <c r="BE308" s="27"/>
      <c r="BF308" s="27"/>
      <c r="BG308" s="27"/>
      <c r="BH308" s="27"/>
      <c r="DO308" s="27"/>
      <c r="DP308" s="27"/>
      <c r="DS308" s="31"/>
      <c r="DY308" s="31"/>
      <c r="DZ308" s="31"/>
      <c r="EA308" s="31"/>
      <c r="EB308" s="31"/>
      <c r="EC308" s="31"/>
    </row>
    <row r="309" customFormat="false" ht="13.8" hidden="false" customHeight="false" outlineLevel="0" collapsed="false">
      <c r="A309" s="27"/>
      <c r="E309" s="31"/>
      <c r="H309" s="27"/>
      <c r="I309" s="27"/>
      <c r="AA309" s="36"/>
      <c r="BE309" s="27"/>
      <c r="BF309" s="27"/>
      <c r="BG309" s="27"/>
      <c r="BH309" s="27"/>
      <c r="DO309" s="27"/>
      <c r="DP309" s="27"/>
      <c r="DS309" s="31"/>
      <c r="DY309" s="31"/>
      <c r="DZ309" s="31"/>
      <c r="EA309" s="31"/>
      <c r="EB309" s="31"/>
      <c r="EC309" s="31"/>
    </row>
    <row r="310" customFormat="false" ht="13.8" hidden="false" customHeight="false" outlineLevel="0" collapsed="false">
      <c r="A310" s="27"/>
      <c r="E310" s="31"/>
      <c r="H310" s="27"/>
      <c r="I310" s="27"/>
      <c r="AA310" s="36"/>
      <c r="BE310" s="27"/>
      <c r="BF310" s="27"/>
      <c r="BG310" s="27"/>
      <c r="BH310" s="27"/>
      <c r="DO310" s="27"/>
      <c r="DP310" s="27"/>
      <c r="DS310" s="31"/>
      <c r="DY310" s="31"/>
      <c r="DZ310" s="31"/>
      <c r="EA310" s="31"/>
      <c r="EB310" s="31"/>
      <c r="EC310" s="31"/>
    </row>
    <row r="311" customFormat="false" ht="13.8" hidden="false" customHeight="false" outlineLevel="0" collapsed="false">
      <c r="A311" s="27"/>
      <c r="E311" s="31"/>
      <c r="H311" s="27"/>
      <c r="I311" s="27"/>
      <c r="AA311" s="36"/>
      <c r="BE311" s="27"/>
      <c r="BF311" s="27"/>
      <c r="BG311" s="27"/>
      <c r="BH311" s="27"/>
      <c r="DO311" s="27"/>
      <c r="DP311" s="27"/>
      <c r="DS311" s="31"/>
      <c r="DY311" s="31"/>
      <c r="DZ311" s="31"/>
      <c r="EA311" s="31"/>
      <c r="EB311" s="31"/>
      <c r="EC311" s="31"/>
    </row>
    <row r="312" customFormat="false" ht="13.8" hidden="false" customHeight="false" outlineLevel="0" collapsed="false">
      <c r="A312" s="27"/>
      <c r="E312" s="31"/>
      <c r="H312" s="27"/>
      <c r="I312" s="27"/>
      <c r="AA312" s="36"/>
      <c r="BE312" s="27"/>
      <c r="BF312" s="27"/>
      <c r="BG312" s="27"/>
      <c r="BH312" s="27"/>
      <c r="DO312" s="27"/>
      <c r="DP312" s="27"/>
      <c r="DS312" s="31"/>
      <c r="DY312" s="31"/>
      <c r="DZ312" s="31"/>
      <c r="EA312" s="31"/>
      <c r="EB312" s="31"/>
      <c r="EC312" s="31"/>
    </row>
    <row r="313" customFormat="false" ht="13.8" hidden="false" customHeight="false" outlineLevel="0" collapsed="false">
      <c r="A313" s="27"/>
      <c r="E313" s="31"/>
      <c r="H313" s="27"/>
      <c r="I313" s="27"/>
      <c r="AA313" s="36"/>
      <c r="BE313" s="27"/>
      <c r="BF313" s="27"/>
      <c r="BG313" s="27"/>
      <c r="BH313" s="27"/>
      <c r="DO313" s="27"/>
      <c r="DP313" s="27"/>
      <c r="DS313" s="31"/>
      <c r="DY313" s="31"/>
      <c r="DZ313" s="31"/>
      <c r="EA313" s="31"/>
      <c r="EB313" s="31"/>
      <c r="EC313" s="31"/>
    </row>
    <row r="314" customFormat="false" ht="13.8" hidden="false" customHeight="false" outlineLevel="0" collapsed="false">
      <c r="A314" s="27"/>
      <c r="E314" s="31"/>
      <c r="H314" s="27"/>
      <c r="I314" s="27"/>
      <c r="AA314" s="36"/>
      <c r="BE314" s="27"/>
      <c r="BF314" s="27"/>
      <c r="BG314" s="27"/>
      <c r="BH314" s="27"/>
      <c r="DO314" s="27"/>
      <c r="DP314" s="27"/>
      <c r="DS314" s="31"/>
      <c r="DY314" s="31"/>
      <c r="DZ314" s="31"/>
      <c r="EA314" s="31"/>
      <c r="EB314" s="31"/>
      <c r="EC314" s="31"/>
    </row>
    <row r="315" customFormat="false" ht="13.8" hidden="false" customHeight="false" outlineLevel="0" collapsed="false">
      <c r="A315" s="27"/>
      <c r="E315" s="31"/>
      <c r="H315" s="27"/>
      <c r="I315" s="27"/>
      <c r="AA315" s="36"/>
      <c r="BE315" s="27"/>
      <c r="BF315" s="27"/>
      <c r="BG315" s="27"/>
      <c r="BH315" s="27"/>
      <c r="DO315" s="27"/>
      <c r="DP315" s="27"/>
      <c r="DS315" s="31"/>
      <c r="DY315" s="31"/>
      <c r="DZ315" s="31"/>
      <c r="EA315" s="31"/>
      <c r="EB315" s="31"/>
      <c r="EC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N5 N6:N204">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O4:O1048576">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4:AT104857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4:AW1048576">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04">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5:N204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89">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 AX4:AZ1041 BC4:BD1041 CF4:CG1041 CI4:CK1041 CP4:CS1041 CW4:CW1041 DE4:DH1041 DJ4:DN1041 DQ4:DQ1041 DT4:DU1041 ED4:EF1041 EH4:EH1041 ET4:EU1041 EW4:FA1041 FC4:FI1041 FK4:FO4 FQ4:FZ1041 GB4:GE1041 GG4:GJ1041 C5:C1041 K5:V204 AB5:AB1041 AI5:AI1041 AK5:AT221 DP5:DP1041 FJ5:FO204 B205:B1041 D205:D1041 J205:V1041 AC205:AC1041 AV205:AV1041 FK205:FO1041 AJ222:AT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0" activeCellId="0" sqref="B20"/>
    </sheetView>
  </sheetViews>
  <sheetFormatPr defaultColWidth="11.7773437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1" min="11" style="0" width="18.77"/>
    <col collapsed="false" customWidth="true" hidden="false" outlineLevel="0" max="13" min="13" style="0" width="69.33"/>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3" t="s">
        <v>350</v>
      </c>
      <c r="B1" s="44" t="str">
        <f aca="false">IF(Values!$B$36=English!$B$2,English!B10, IF(Values!$B$36=German!$B$2,German!B10, IF(Values!$B$36=Italian!$B$2,Italian!B10, IF(Values!$B$36=Spanish!$B$2, Spanish!B10, IF(Values!$B$36=French!$B$2,French!B10, IF(Values!$B$36=Dutch!$B$2,Dutch!B10, IF(Values!$B$36=English!$D$32, English!D40, 0)))))))</f>
        <v>Teclado retroiluminado original para Lenovo Thinkpad</v>
      </c>
      <c r="E1" s="45" t="s">
        <v>351</v>
      </c>
      <c r="F1" s="45"/>
      <c r="G1" s="45"/>
      <c r="H1" s="46"/>
      <c r="I1" s="46"/>
    </row>
    <row r="2" customFormat="false" ht="12.8" hidden="false" customHeight="false" outlineLevel="0" collapsed="false">
      <c r="A2" s="43" t="s">
        <v>352</v>
      </c>
      <c r="B2" s="44" t="str">
        <f aca="false">IF(Values!$B$36=English!$B$2,English!B11, IF(Values!$B$36=German!$B$2,German!B11, IF(Values!$B$36=Italian!$B$2,Italian!B11, IF(Values!$B$36=Spanish!$B$2, Spanish!B11, IF(Values!$B$36=French!$B$2,French!B11, IF(Values!$B$36=Dutch!$B$2,Dutch!B11, IF(Values!$B$36=English!$D$32, English!D41, 0)))))))</f>
        <v>Teclado original sin retroiluminación para Lenovo Thinkpad</v>
      </c>
    </row>
    <row r="3" customFormat="false" ht="12.8" hidden="false" customHeight="false" outlineLevel="0" collapsed="false">
      <c r="A3" s="43" t="s">
        <v>353</v>
      </c>
      <c r="B3" s="44" t="s">
        <v>354</v>
      </c>
      <c r="E3" s="43" t="s">
        <v>355</v>
      </c>
      <c r="F3" s="43" t="s">
        <v>356</v>
      </c>
      <c r="G3" s="43" t="s">
        <v>357</v>
      </c>
      <c r="H3" s="43" t="s">
        <v>358</v>
      </c>
      <c r="I3" s="43" t="s">
        <v>359</v>
      </c>
      <c r="J3" s="43" t="s">
        <v>360</v>
      </c>
      <c r="K3" s="43" t="s">
        <v>361</v>
      </c>
      <c r="L3" s="43" t="s">
        <v>362</v>
      </c>
      <c r="M3" s="43" t="s">
        <v>363</v>
      </c>
      <c r="N3" s="43" t="s">
        <v>364</v>
      </c>
      <c r="O3" s="43" t="s">
        <v>365</v>
      </c>
      <c r="P3" s="43" t="s">
        <v>366</v>
      </c>
      <c r="Q3" s="43" t="s">
        <v>367</v>
      </c>
      <c r="R3" s="43" t="s">
        <v>368</v>
      </c>
      <c r="S3" s="43" t="s">
        <v>369</v>
      </c>
      <c r="T3" s="43" t="s">
        <v>370</v>
      </c>
      <c r="U3" s="43" t="s">
        <v>371</v>
      </c>
      <c r="V3" s="0" t="s">
        <v>372</v>
      </c>
    </row>
    <row r="4" customFormat="false" ht="12.8" hidden="false" customHeight="false" outlineLevel="0" collapsed="false">
      <c r="A4" s="43" t="s">
        <v>373</v>
      </c>
      <c r="B4" s="47" t="n">
        <v>58.95</v>
      </c>
      <c r="E4" s="48" t="n">
        <v>5714401431015</v>
      </c>
      <c r="F4" s="48" t="s">
        <v>374</v>
      </c>
      <c r="G4" s="49" t="s">
        <v>375</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alemán</v>
      </c>
      <c r="I4" s="50" t="n">
        <f aca="false">TRUE()</f>
        <v>1</v>
      </c>
      <c r="J4" s="51" t="n">
        <f aca="false">FALSE()</f>
        <v>0</v>
      </c>
      <c r="K4" s="48" t="s">
        <v>376</v>
      </c>
      <c r="L4" s="52" t="n">
        <f aca="false">FALSE()</f>
        <v>0</v>
      </c>
      <c r="M4" s="53" t="str">
        <f aca="false">IF(ISBLANK(K4),"",IF(L4, "https://raw.githubusercontent.com/PatrickVibild/TellusAmazonPictures/master/pictures/"&amp;K4&amp;"/1.jpg","https://download.lenovo.com/Images/Parts/"&amp;K4&amp;"/"&amp;K4&amp;"_A.jpg"))</f>
        <v>https://download.lenovo.com/Images/Parts/01AX458/01AX458_A.jpg</v>
      </c>
      <c r="N4" s="53" t="str">
        <f aca="false">IF(ISBLANK(K4),"",IF(L4, "https://raw.githubusercontent.com/PatrickVibild/TellusAmazonPictures/master/pictures/"&amp;K4&amp;"/2.jpg","https://download.lenovo.com/Images/Parts/"&amp;K4&amp;"/"&amp;K4&amp;"_B.jpg"))</f>
        <v>https://download.lenovo.com/Images/Parts/01AX458/01AX458_B.jpg</v>
      </c>
      <c r="O4" s="54" t="str">
        <f aca="false">IF(ISBLANK(K4),"",IF(L4, "https://raw.githubusercontent.com/PatrickVibild/TellusAmazonPictures/master/pictures/"&amp;K4&amp;"/3.jpg","https://download.lenovo.com/Images/Parts/"&amp;K4&amp;"/"&amp;K4&amp;"_details.jpg"))</f>
        <v>https://download.lenovo.com/Images/Parts/01AX458/01AX458_details.jpg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55" t="n">
        <f aca="false">MATCH(G4,options!$D$1:$D$20,0)</f>
        <v>1</v>
      </c>
    </row>
    <row r="5" customFormat="false" ht="12.8" hidden="false" customHeight="false" outlineLevel="0" collapsed="false">
      <c r="A5" s="43" t="s">
        <v>377</v>
      </c>
      <c r="B5" s="47" t="n">
        <v>44.95</v>
      </c>
      <c r="E5" s="48" t="n">
        <v>5714401431022</v>
      </c>
      <c r="F5" s="48" t="s">
        <v>378</v>
      </c>
      <c r="G5" s="49" t="s">
        <v>379</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francés</v>
      </c>
      <c r="I5" s="50" t="n">
        <f aca="false">TRUE()</f>
        <v>1</v>
      </c>
      <c r="J5" s="51" t="n">
        <f aca="false">FALSE()</f>
        <v>0</v>
      </c>
      <c r="K5" s="48" t="s">
        <v>380</v>
      </c>
      <c r="L5" s="52" t="n">
        <f aca="false">FALSE()</f>
        <v>0</v>
      </c>
      <c r="M5" s="53" t="str">
        <f aca="false">IF(ISBLANK(K5),"",IF(L5, "https://raw.githubusercontent.com/PatrickVibild/TellusAmazonPictures/master/pictures/"&amp;K5&amp;"/1.jpg","https://download.lenovo.com/Images/Parts/"&amp;K5&amp;"/"&amp;K5&amp;"_A.jpg"))</f>
        <v>https://download.lenovo.com/Images/Parts/01AX416/01AX416_A.jpg</v>
      </c>
      <c r="N5" s="53" t="str">
        <f aca="false">IF(ISBLANK(K5),"",IF(L5, "https://raw.githubusercontent.com/PatrickVibild/TellusAmazonPictures/master/pictures/"&amp;K5&amp;"/2.jpg","https://download.lenovo.com/Images/Parts/"&amp;K5&amp;"/"&amp;K5&amp;"_B.jpg"))</f>
        <v>https://download.lenovo.com/Images/Parts/01AX416/01AX416_B.jpg</v>
      </c>
      <c r="O5" s="54" t="str">
        <f aca="false">IF(ISBLANK(K5),"",IF(L5, "https://raw.githubusercontent.com/PatrickVibild/TellusAmazonPictures/master/pictures/"&amp;K5&amp;"/3.jpg","https://download.lenovo.com/Images/Parts/"&amp;K5&amp;"/"&amp;K5&amp;"_details.jpg"))</f>
        <v>https://download.lenovo.com/Images/Parts/01AX416/01AX416_details.jpg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55" t="n">
        <f aca="false">MATCH(G5,options!$D$1:$D$20,0)</f>
        <v>2</v>
      </c>
    </row>
    <row r="6" customFormat="false" ht="12.8" hidden="false" customHeight="false" outlineLevel="0" collapsed="false">
      <c r="A6" s="43" t="s">
        <v>381</v>
      </c>
      <c r="B6" s="56" t="s">
        <v>382</v>
      </c>
      <c r="E6" s="48" t="n">
        <v>5714401431039</v>
      </c>
      <c r="F6" s="48" t="s">
        <v>383</v>
      </c>
      <c r="G6" s="49" t="s">
        <v>384</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0" t="n">
        <f aca="false">TRUE()</f>
        <v>1</v>
      </c>
      <c r="J6" s="51" t="n">
        <f aca="false">FALSE()</f>
        <v>0</v>
      </c>
      <c r="K6" s="48" t="s">
        <v>385</v>
      </c>
      <c r="L6" s="52" t="n">
        <f aca="false">FALSE()</f>
        <v>0</v>
      </c>
      <c r="M6" s="53" t="str">
        <f aca="false">IF(ISBLANK(K6),"",IF(L6, "https://raw.githubusercontent.com/PatrickVibild/TellusAmazonPictures/master/pictures/"&amp;K6&amp;"/1.jpg","https://download.lenovo.com/Images/Parts/"&amp;K6&amp;"/"&amp;K6&amp;"_A.jpg"))</f>
        <v>https://download.lenovo.com/Images/Parts/01AX381/01AX381_A.jpg</v>
      </c>
      <c r="N6" s="53" t="str">
        <f aca="false">IF(ISBLANK(K6),"",IF(L6, "https://raw.githubusercontent.com/PatrickVibild/TellusAmazonPictures/master/pictures/"&amp;K6&amp;"/2.jpg","https://download.lenovo.com/Images/Parts/"&amp;K6&amp;"/"&amp;K6&amp;"_B.jpg"))</f>
        <v>https://download.lenovo.com/Images/Parts/01AX381/01AX381_B.jpg</v>
      </c>
      <c r="O6" s="54" t="str">
        <f aca="false">IF(ISBLANK(K6),"",IF(L6, "https://raw.githubusercontent.com/PatrickVibild/TellusAmazonPictures/master/pictures/"&amp;K6&amp;"/3.jpg","https://download.lenovo.com/Images/Parts/"&amp;K6&amp;"/"&amp;K6&amp;"_details.jpg"))</f>
        <v>https://download.lenovo.com/Images/Parts/01AX381/01AX381_details.jpg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55" t="n">
        <f aca="false">MATCH(G6,options!$D$1:$D$20,0)</f>
        <v>3</v>
      </c>
      <c r="AK6" s="0" t="s">
        <v>386</v>
      </c>
    </row>
    <row r="7" customFormat="false" ht="12.8" hidden="false" customHeight="false" outlineLevel="0" collapsed="false">
      <c r="A7" s="43" t="s">
        <v>387</v>
      </c>
      <c r="B7" s="57" t="str">
        <f aca="false">IF(B6=options!C1,"30","40")</f>
        <v>30</v>
      </c>
      <c r="E7" s="48" t="n">
        <v>5714401431046</v>
      </c>
      <c r="F7" s="48" t="s">
        <v>388</v>
      </c>
      <c r="G7" s="49" t="s">
        <v>389</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Español</v>
      </c>
      <c r="I7" s="50" t="n">
        <f aca="false">TRUE()</f>
        <v>1</v>
      </c>
      <c r="J7" s="51" t="n">
        <f aca="false">FALSE()</f>
        <v>0</v>
      </c>
      <c r="K7" s="48" t="s">
        <v>390</v>
      </c>
      <c r="L7" s="52" t="n">
        <f aca="false">FALSE()</f>
        <v>0</v>
      </c>
      <c r="M7" s="53" t="str">
        <f aca="false">IF(ISBLANK(K7),"",IF(L7, "https://raw.githubusercontent.com/PatrickVibild/TellusAmazonPictures/master/pictures/"&amp;K7&amp;"/1.jpg","https://download.lenovo.com/Images/Parts/"&amp;K7&amp;"/"&amp;K7&amp;"_A.jpg"))</f>
        <v>https://download.lenovo.com/Images/Parts/01AX374/01AX374_A.jpg</v>
      </c>
      <c r="N7" s="53" t="str">
        <f aca="false">IF(ISBLANK(K7),"",IF(L7, "https://raw.githubusercontent.com/PatrickVibild/TellusAmazonPictures/master/pictures/"&amp;K7&amp;"/2.jpg","https://download.lenovo.com/Images/Parts/"&amp;K7&amp;"/"&amp;K7&amp;"_B.jpg"))</f>
        <v>https://download.lenovo.com/Images/Parts/01AX374/01AX374_B.jpg</v>
      </c>
      <c r="O7" s="54" t="str">
        <f aca="false">IF(ISBLANK(K7),"",IF(L7, "https://raw.githubusercontent.com/PatrickVibild/TellusAmazonPictures/master/pictures/"&amp;K7&amp;"/3.jpg","https://download.lenovo.com/Images/Parts/"&amp;K7&amp;"/"&amp;K7&amp;"_details.jpg"))</f>
        <v>https://download.lenovo.com/Images/Parts/01AX374/01AX374_details.jpg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55" t="n">
        <f aca="false">MATCH(G7,options!$D$1:$D$20,0)</f>
        <v>4</v>
      </c>
    </row>
    <row r="8" customFormat="false" ht="12.8" hidden="false" customHeight="false" outlineLevel="0" collapsed="false">
      <c r="A8" s="43" t="s">
        <v>391</v>
      </c>
      <c r="B8" s="57" t="str">
        <f aca="false">IF(B6=options!C1,"22","25")</f>
        <v>22</v>
      </c>
      <c r="E8" s="48" t="n">
        <v>5714401431053</v>
      </c>
      <c r="F8" s="48" t="s">
        <v>392</v>
      </c>
      <c r="G8" s="49" t="s">
        <v>393</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Ingles</v>
      </c>
      <c r="I8" s="50" t="n">
        <f aca="false">TRUE()</f>
        <v>1</v>
      </c>
      <c r="J8" s="51" t="n">
        <f aca="false">FALSE()</f>
        <v>0</v>
      </c>
      <c r="K8" s="48" t="s">
        <v>394</v>
      </c>
      <c r="L8" s="52" t="n">
        <f aca="false">FALSE()</f>
        <v>0</v>
      </c>
      <c r="M8" s="53" t="str">
        <f aca="false">IF(ISBLANK(K8),"",IF(L8, "https://raw.githubusercontent.com/PatrickVibild/TellusAmazonPictures/master/pictures/"&amp;K8&amp;"/1.jpg","https://download.lenovo.com/Images/Parts/"&amp;K8&amp;"/"&amp;K8&amp;"_A.jpg"))</f>
        <v>https://download.lenovo.com/Images/Parts/01AX475/01AX475_A.jpg</v>
      </c>
      <c r="N8" s="53" t="str">
        <f aca="false">IF(ISBLANK(K8),"",IF(L8, "https://raw.githubusercontent.com/PatrickVibild/TellusAmazonPictures/master/pictures/"&amp;K8&amp;"/2.jpg","https://download.lenovo.com/Images/Parts/"&amp;K8&amp;"/"&amp;K8&amp;"_B.jpg"))</f>
        <v>https://download.lenovo.com/Images/Parts/01AX475/01AX475_B.jpg</v>
      </c>
      <c r="O8" s="54" t="str">
        <f aca="false">IF(ISBLANK(K8),"",IF(L8, "https://raw.githubusercontent.com/PatrickVibild/TellusAmazonPictures/master/pictures/"&amp;K8&amp;"/3.jpg","https://download.lenovo.com/Images/Parts/"&amp;K8&amp;"/"&amp;K8&amp;"_details.jpg"))</f>
        <v>https://download.lenovo.com/Images/Parts/01AX475/01AX475_details.jpg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55" t="n">
        <f aca="false">MATCH(G8,options!$D$1:$D$20,0)</f>
        <v>5</v>
      </c>
    </row>
    <row r="9" customFormat="false" ht="12.8" hidden="false" customHeight="false" outlineLevel="0" collapsed="false">
      <c r="A9" s="43" t="s">
        <v>395</v>
      </c>
      <c r="B9" s="57" t="str">
        <f aca="false">IF(B6=options!C1,"5","3")</f>
        <v>5</v>
      </c>
      <c r="E9" s="48" t="n">
        <v>5714401431060</v>
      </c>
      <c r="F9" s="48" t="s">
        <v>396</v>
      </c>
      <c r="G9" s="49" t="s">
        <v>397</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Escandinavo - nórdico</v>
      </c>
      <c r="I9" s="50" t="n">
        <f aca="false">TRUE()</f>
        <v>1</v>
      </c>
      <c r="J9" s="51" t="n">
        <f aca="false">FALSE()</f>
        <v>0</v>
      </c>
      <c r="K9" s="48" t="s">
        <v>398</v>
      </c>
      <c r="L9" s="52" t="n">
        <f aca="false">FALSE()</f>
        <v>0</v>
      </c>
      <c r="M9" s="53" t="str">
        <f aca="false">IF(ISBLANK(K9),"",IF(L9, "https://raw.githubusercontent.com/PatrickVibild/TellusAmazonPictures/master/pictures/"&amp;K9&amp;"/1.jpg","https://download.lenovo.com/Images/Parts/"&amp;K9&amp;"/"&amp;K9&amp;"_A.jpg"))</f>
        <v>https://download.lenovo.com/Images/Parts/01AX486/01AX486_A.jpg</v>
      </c>
      <c r="N9" s="53" t="str">
        <f aca="false">IF(ISBLANK(K9),"",IF(L9, "https://raw.githubusercontent.com/PatrickVibild/TellusAmazonPictures/master/pictures/"&amp;K9&amp;"/2.jpg","https://download.lenovo.com/Images/Parts/"&amp;K9&amp;"/"&amp;K9&amp;"_B.jpg"))</f>
        <v>https://download.lenovo.com/Images/Parts/01AX486/01AX486_B.jpg</v>
      </c>
      <c r="O9" s="54" t="str">
        <f aca="false">IF(ISBLANK(K9),"",IF(L9, "https://raw.githubusercontent.com/PatrickVibild/TellusAmazonPictures/master/pictures/"&amp;K9&amp;"/3.jpg","https://download.lenovo.com/Images/Parts/"&amp;K9&amp;"/"&amp;K9&amp;"_details.jpg"))</f>
        <v>https://download.lenovo.com/Images/Parts/01AX486/01AX486_details.jpg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5" t="n">
        <f aca="false">MATCH(G9,options!$D$1:$D$20,0)</f>
        <v>6</v>
      </c>
    </row>
    <row r="10" customFormat="false" ht="12.8" hidden="false" customHeight="false" outlineLevel="0" collapsed="false">
      <c r="A10" s="0" t="s">
        <v>399</v>
      </c>
      <c r="B10" s="58"/>
      <c r="E10" s="48" t="n">
        <v>5714401431077</v>
      </c>
      <c r="F10" s="48" t="s">
        <v>400</v>
      </c>
      <c r="G10" s="49" t="s">
        <v>401</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0" t="n">
        <f aca="false">TRUE()</f>
        <v>1</v>
      </c>
      <c r="J10" s="51" t="n">
        <f aca="false">FALSE()</f>
        <v>0</v>
      </c>
      <c r="K10" s="48" t="s">
        <v>402</v>
      </c>
      <c r="L10" s="52" t="n">
        <f aca="false">FALSE()</f>
        <v>0</v>
      </c>
      <c r="M10" s="53" t="str">
        <f aca="false">IF(ISBLANK(K10),"",IF(L10, "https://raw.githubusercontent.com/PatrickVibild/TellusAmazonPictures/master/pictures/"&amp;K10&amp;"/1.jpg","https://download.lenovo.com/Images/Parts/"&amp;K10&amp;"/"&amp;K10&amp;"_A.jpg"))</f>
        <v>https://download.lenovo.com/Images/Parts/01AX370/01AX370_A.jpg</v>
      </c>
      <c r="N10" s="53" t="str">
        <f aca="false">IF(ISBLANK(K10),"",IF(L10, "https://raw.githubusercontent.com/PatrickVibild/TellusAmazonPictures/master/pictures/"&amp;K10&amp;"/2.jpg","https://download.lenovo.com/Images/Parts/"&amp;K10&amp;"/"&amp;K10&amp;"_B.jpg"))</f>
        <v>https://download.lenovo.com/Images/Parts/01AX370/01AX370_B.jpg</v>
      </c>
      <c r="O10" s="54" t="str">
        <f aca="false">IF(ISBLANK(K10),"",IF(L10, "https://raw.githubusercontent.com/PatrickVibild/TellusAmazonPictures/master/pictures/"&amp;K10&amp;"/3.jpg","https://download.lenovo.com/Images/Parts/"&amp;K10&amp;"/"&amp;K10&amp;"_details.jpg"))</f>
        <v>https://download.lenovo.com/Images/Parts/01AX370/01AX370_details.jpg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5" t="n">
        <f aca="false">MATCH(G10,options!$D$1:$D$20,0)</f>
        <v>7</v>
      </c>
    </row>
    <row r="11" customFormat="false" ht="12.8" hidden="false" customHeight="false" outlineLevel="0" collapsed="false">
      <c r="A11" s="43" t="s">
        <v>403</v>
      </c>
      <c r="B11" s="59" t="n">
        <v>150</v>
      </c>
      <c r="E11" s="48" t="n">
        <v>5714401431084</v>
      </c>
      <c r="F11" s="48" t="s">
        <v>404</v>
      </c>
      <c r="G11" s="49" t="s">
        <v>405</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búlgaro</v>
      </c>
      <c r="I11" s="50" t="n">
        <f aca="false">TRUE()</f>
        <v>1</v>
      </c>
      <c r="J11" s="51" t="n">
        <f aca="false">FALSE()</f>
        <v>0</v>
      </c>
      <c r="K11" s="48" t="s">
        <v>406</v>
      </c>
      <c r="L11" s="52" t="n">
        <f aca="false">FALSE()</f>
        <v>0</v>
      </c>
      <c r="M11" s="53" t="str">
        <f aca="false">IF(ISBLANK(K11),"",IF(L11, "https://raw.githubusercontent.com/PatrickVibild/TellusAmazonPictures/master/pictures/"&amp;K11&amp;"/1.jpg","https://download.lenovo.com/Images/Parts/"&amp;K11&amp;"/"&amp;K11&amp;"_A.jpg"))</f>
        <v>https://download.lenovo.com/Images/Parts/01AX371/01AX371_A.jpg</v>
      </c>
      <c r="N11" s="53" t="str">
        <f aca="false">IF(ISBLANK(K11),"",IF(L11, "https://raw.githubusercontent.com/PatrickVibild/TellusAmazonPictures/master/pictures/"&amp;K11&amp;"/2.jpg","https://download.lenovo.com/Images/Parts/"&amp;K11&amp;"/"&amp;K11&amp;"_B.jpg"))</f>
        <v>https://download.lenovo.com/Images/Parts/01AX371/01AX371_B.jpg</v>
      </c>
      <c r="O11" s="54" t="str">
        <f aca="false">IF(ISBLANK(K11),"",IF(L11, "https://raw.githubusercontent.com/PatrickVibild/TellusAmazonPictures/master/pictures/"&amp;K11&amp;"/3.jpg","https://download.lenovo.com/Images/Parts/"&amp;K11&amp;"/"&amp;K11&amp;"_details.jpg"))</f>
        <v>https://download.lenovo.com/Images/Parts/01AX371/01AX371_details.jpg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5" t="n">
        <f aca="false">MATCH(G11,options!$D$1:$D$20,0)</f>
        <v>8</v>
      </c>
    </row>
    <row r="12" customFormat="false" ht="12.8" hidden="false" customHeight="false" outlineLevel="0" collapsed="false">
      <c r="B12" s="58"/>
      <c r="E12" s="48" t="n">
        <v>5714401431091</v>
      </c>
      <c r="F12" s="48" t="s">
        <v>407</v>
      </c>
      <c r="G12" s="49" t="s">
        <v>408</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checo</v>
      </c>
      <c r="I12" s="50" t="n">
        <f aca="false">TRUE()</f>
        <v>1</v>
      </c>
      <c r="J12" s="51" t="n">
        <f aca="false">FALSE()</f>
        <v>0</v>
      </c>
      <c r="K12" s="48" t="s">
        <v>409</v>
      </c>
      <c r="L12" s="52" t="n">
        <f aca="false">FALSE()</f>
        <v>0</v>
      </c>
      <c r="M12" s="53" t="str">
        <f aca="false">IF(ISBLANK(K12),"",IF(L12, "https://raw.githubusercontent.com/PatrickVibild/TellusAmazonPictures/master/pictures/"&amp;K12&amp;"/1.jpg","https://download.lenovo.com/Images/Parts/"&amp;K12&amp;"/"&amp;K12&amp;"_A.jpg"))</f>
        <v>https://download.lenovo.com/Images/Parts/01AX454/01AX454_A.jpg</v>
      </c>
      <c r="N12" s="53" t="str">
        <f aca="false">IF(ISBLANK(K12),"",IF(L12, "https://raw.githubusercontent.com/PatrickVibild/TellusAmazonPictures/master/pictures/"&amp;K12&amp;"/2.jpg","https://download.lenovo.com/Images/Parts/"&amp;K12&amp;"/"&amp;K12&amp;"_B.jpg"))</f>
        <v>https://download.lenovo.com/Images/Parts/01AX454/01AX454_B.jpg</v>
      </c>
      <c r="O12" s="54" t="str">
        <f aca="false">IF(ISBLANK(K12),"",IF(L12, "https://raw.githubusercontent.com/PatrickVibild/TellusAmazonPictures/master/pictures/"&amp;K12&amp;"/3.jpg","https://download.lenovo.com/Images/Parts/"&amp;K12&amp;"/"&amp;K12&amp;"_details.jpg"))</f>
        <v>https://download.lenovo.com/Images/Parts/01AX454/01AX454_details.jpg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5" t="n">
        <f aca="false">MATCH(G12,options!$D$1:$D$20,0)</f>
        <v>20</v>
      </c>
    </row>
    <row r="13" customFormat="false" ht="12.8" hidden="false" customHeight="false" outlineLevel="0" collapsed="false">
      <c r="A13" s="43" t="s">
        <v>410</v>
      </c>
      <c r="B13" s="48" t="s">
        <v>411</v>
      </c>
      <c r="E13" s="48" t="n">
        <v>5714401431107</v>
      </c>
      <c r="F13" s="48" t="s">
        <v>412</v>
      </c>
      <c r="G13" s="49" t="s">
        <v>413</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danés</v>
      </c>
      <c r="I13" s="50" t="n">
        <f aca="false">TRUE()</f>
        <v>1</v>
      </c>
      <c r="J13" s="51" t="n">
        <f aca="false">FALSE()</f>
        <v>0</v>
      </c>
      <c r="K13" s="48" t="s">
        <v>414</v>
      </c>
      <c r="L13" s="52" t="n">
        <f aca="false">FALSE()</f>
        <v>0</v>
      </c>
      <c r="M13" s="53" t="str">
        <f aca="false">IF(ISBLANK(K13),"",IF(L13, "https://raw.githubusercontent.com/PatrickVibild/TellusAmazonPictures/master/pictures/"&amp;K13&amp;"/1.jpg","https://download.lenovo.com/Images/Parts/"&amp;K13&amp;"/"&amp;K13&amp;"_A.jpg"))</f>
        <v>https://download.lenovo.com/Images/Parts/01AX455/01AX455_A.jpg</v>
      </c>
      <c r="N13" s="53" t="str">
        <f aca="false">IF(ISBLANK(K13),"",IF(L13, "https://raw.githubusercontent.com/PatrickVibild/TellusAmazonPictures/master/pictures/"&amp;K13&amp;"/2.jpg","https://download.lenovo.com/Images/Parts/"&amp;K13&amp;"/"&amp;K13&amp;"_B.jpg"))</f>
        <v>https://download.lenovo.com/Images/Parts/01AX455/01AX455_B.jpg</v>
      </c>
      <c r="O13" s="54" t="str">
        <f aca="false">IF(ISBLANK(K13),"",IF(L13, "https://raw.githubusercontent.com/PatrickVibild/TellusAmazonPictures/master/pictures/"&amp;K13&amp;"/3.jpg","https://download.lenovo.com/Images/Parts/"&amp;K13&amp;"/"&amp;K13&amp;"_details.jpg"))</f>
        <v>https://download.lenovo.com/Images/Parts/01AX455/01AX455_details.jpg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5" t="n">
        <f aca="false">MATCH(G13,options!$D$1:$D$20,0)</f>
        <v>9</v>
      </c>
    </row>
    <row r="14" customFormat="false" ht="12.8" hidden="false" customHeight="false" outlineLevel="0" collapsed="false">
      <c r="A14" s="43" t="s">
        <v>415</v>
      </c>
      <c r="B14" s="48" t="n">
        <v>5714401430995</v>
      </c>
      <c r="E14" s="48" t="n">
        <v>5714401431114</v>
      </c>
      <c r="F14" s="48" t="s">
        <v>416</v>
      </c>
      <c r="G14" s="49" t="s">
        <v>417</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húngaro</v>
      </c>
      <c r="I14" s="50" t="n">
        <f aca="false">TRUE()</f>
        <v>1</v>
      </c>
      <c r="J14" s="51" t="n">
        <f aca="false">FALSE()</f>
        <v>0</v>
      </c>
      <c r="K14" s="48" t="s">
        <v>418</v>
      </c>
      <c r="L14" s="52" t="n">
        <f aca="false">FALSE()</f>
        <v>0</v>
      </c>
      <c r="M14" s="53" t="str">
        <f aca="false">IF(ISBLANK(K14),"",IF(L14, "https://raw.githubusercontent.com/PatrickVibild/TellusAmazonPictures/master/pictures/"&amp;K14&amp;"/1.jpg","https://download.lenovo.com/Images/Parts/"&amp;K14&amp;"/"&amp;K14&amp;"_A.jpg"))</f>
        <v>https://download.lenovo.com/Images/Parts/01AX379/01AX379_A.jpg</v>
      </c>
      <c r="N14" s="53" t="str">
        <f aca="false">IF(ISBLANK(K14),"",IF(L14, "https://raw.githubusercontent.com/PatrickVibild/TellusAmazonPictures/master/pictures/"&amp;K14&amp;"/2.jpg","https://download.lenovo.com/Images/Parts/"&amp;K14&amp;"/"&amp;K14&amp;"_B.jpg"))</f>
        <v>https://download.lenovo.com/Images/Parts/01AX379/01AX379_B.jpg</v>
      </c>
      <c r="O14" s="54" t="str">
        <f aca="false">IF(ISBLANK(K14),"",IF(L14, "https://raw.githubusercontent.com/PatrickVibild/TellusAmazonPictures/master/pictures/"&amp;K14&amp;"/3.jpg","https://download.lenovo.com/Images/Parts/"&amp;K14&amp;"/"&amp;K14&amp;"_details.jpg"))</f>
        <v>https://download.lenovo.com/Images/Parts/01AX379/01AX379_details.jpg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5" t="n">
        <f aca="false">MATCH(G14,options!$D$1:$D$20,0)</f>
        <v>19</v>
      </c>
    </row>
    <row r="15" customFormat="false" ht="12.8" hidden="false" customHeight="false" outlineLevel="0" collapsed="false">
      <c r="B15" s="58"/>
      <c r="E15" s="48" t="n">
        <v>5714401431121</v>
      </c>
      <c r="F15" s="48" t="s">
        <v>419</v>
      </c>
      <c r="G15" s="49" t="s">
        <v>420</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holandés</v>
      </c>
      <c r="I15" s="50" t="n">
        <f aca="false">TRUE()</f>
        <v>1</v>
      </c>
      <c r="J15" s="51" t="n">
        <f aca="false">FALSE()</f>
        <v>0</v>
      </c>
      <c r="K15" s="48" t="s">
        <v>421</v>
      </c>
      <c r="L15" s="52" t="n">
        <f aca="false">FALSE()</f>
        <v>0</v>
      </c>
      <c r="M15" s="53" t="str">
        <f aca="false">IF(ISBLANK(K15),"",IF(L15, "https://raw.githubusercontent.com/PatrickVibild/TellusAmazonPictures/master/pictures/"&amp;K15&amp;"/1.jpg","https://download.lenovo.com/Images/Parts/"&amp;K15&amp;"/"&amp;K15&amp;"_A.jpg"))</f>
        <v>https://download.lenovo.com/Images/Parts/01AX465/01AX465_A.jpg</v>
      </c>
      <c r="N15" s="53" t="str">
        <f aca="false">IF(ISBLANK(K15),"",IF(L15, "https://raw.githubusercontent.com/PatrickVibild/TellusAmazonPictures/master/pictures/"&amp;K15&amp;"/2.jpg","https://download.lenovo.com/Images/Parts/"&amp;K15&amp;"/"&amp;K15&amp;"_B.jpg"))</f>
        <v>https://download.lenovo.com/Images/Parts/01AX465/01AX465_B.jpg</v>
      </c>
      <c r="O15" s="54" t="str">
        <f aca="false">IF(ISBLANK(K15),"",IF(L15, "https://raw.githubusercontent.com/PatrickVibild/TellusAmazonPictures/master/pictures/"&amp;K15&amp;"/3.jpg","https://download.lenovo.com/Images/Parts/"&amp;K15&amp;"/"&amp;K15&amp;"_details.jpg"))</f>
        <v>https://download.lenovo.com/Images/Parts/01AX465/01AX465_details.jpg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5" t="n">
        <f aca="false">MATCH(G15,options!$D$1:$D$20,0)</f>
        <v>10</v>
      </c>
    </row>
    <row r="16" customFormat="false" ht="12.8" hidden="false" customHeight="false" outlineLevel="0" collapsed="false">
      <c r="A16" s="43" t="s">
        <v>422</v>
      </c>
      <c r="B16" s="44" t="s">
        <v>423</v>
      </c>
      <c r="E16" s="48" t="n">
        <v>5714401431138</v>
      </c>
      <c r="F16" s="48" t="s">
        <v>424</v>
      </c>
      <c r="G16" s="49" t="s">
        <v>425</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noruego</v>
      </c>
      <c r="I16" s="50" t="n">
        <f aca="false">TRUE()</f>
        <v>1</v>
      </c>
      <c r="J16" s="51" t="n">
        <f aca="false">FALSE()</f>
        <v>0</v>
      </c>
      <c r="K16" s="48" t="s">
        <v>426</v>
      </c>
      <c r="L16" s="52" t="n">
        <f aca="false">FALSE()</f>
        <v>0</v>
      </c>
      <c r="M16" s="53" t="str">
        <f aca="false">IF(ISBLANK(K16),"",IF(L16, "https://raw.githubusercontent.com/PatrickVibild/TellusAmazonPictures/master/pictures/"&amp;K16&amp;"/1.jpg","https://download.lenovo.com/Images/Parts/"&amp;K16&amp;"/"&amp;K16&amp;"_A.jpg"))</f>
        <v>https://download.lenovo.com/Images/Parts/01AX425/01AX425_A.jpg</v>
      </c>
      <c r="N16" s="53" t="str">
        <f aca="false">IF(ISBLANK(K16),"",IF(L16, "https://raw.githubusercontent.com/PatrickVibild/TellusAmazonPictures/master/pictures/"&amp;K16&amp;"/2.jpg","https://download.lenovo.com/Images/Parts/"&amp;K16&amp;"/"&amp;K16&amp;"_B.jpg"))</f>
        <v>https://download.lenovo.com/Images/Parts/01AX425/01AX425_B.jpg</v>
      </c>
      <c r="O16" s="54" t="str">
        <f aca="false">IF(ISBLANK(K16),"",IF(L16, "https://raw.githubusercontent.com/PatrickVibild/TellusAmazonPictures/master/pictures/"&amp;K16&amp;"/3.jpg","https://download.lenovo.com/Images/Parts/"&amp;K16&amp;"/"&amp;K16&amp;"_details.jpg"))</f>
        <v>https://download.lenovo.com/Images/Parts/01AX425/01AX425_details.jpg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5" t="n">
        <f aca="false">MATCH(G16,options!$D$1:$D$20,0)</f>
        <v>11</v>
      </c>
    </row>
    <row r="17" customFormat="false" ht="12.8" hidden="false" customHeight="false" outlineLevel="0" collapsed="false">
      <c r="B17" s="58"/>
      <c r="E17" s="48" t="n">
        <v>5714401431145</v>
      </c>
      <c r="F17" s="48" t="s">
        <v>427</v>
      </c>
      <c r="G17" s="49" t="s">
        <v>428</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polaco</v>
      </c>
      <c r="I17" s="50" t="n">
        <f aca="false">TRUE()</f>
        <v>1</v>
      </c>
      <c r="J17" s="51" t="n">
        <f aca="false">FALSE()</f>
        <v>0</v>
      </c>
      <c r="L17" s="52" t="n">
        <f aca="false">FALSE()</f>
        <v>0</v>
      </c>
      <c r="M17" s="53" t="str">
        <f aca="false">IF(ISBLANK(K17),"",IF(L17, "https://raw.githubusercontent.com/PatrickVibild/TellusAmazonPictures/master/pictures/"&amp;K17&amp;"/1.jpg","https://download.lenovo.com/Images/Parts/"&amp;K17&amp;"/"&amp;K17&amp;"_A.jpg"))</f>
        <v/>
      </c>
      <c r="N17" s="53" t="str">
        <f aca="false">IF(ISBLANK(K17),"",IF(L17, "https://raw.githubusercontent.com/PatrickVibild/TellusAmazonPictures/master/pictures/"&amp;K17&amp;"/2.jpg","https://download.lenovo.com/Images/Parts/"&amp;K17&amp;"/"&amp;K17&amp;"_B.jpg"))</f>
        <v/>
      </c>
      <c r="O17" s="54"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5" t="n">
        <f aca="false">MATCH(G17,options!$D$1:$D$20,0)</f>
        <v>12</v>
      </c>
    </row>
    <row r="18" customFormat="false" ht="12.8" hidden="false" customHeight="false" outlineLevel="0" collapsed="false">
      <c r="A18" s="43" t="s">
        <v>429</v>
      </c>
      <c r="B18" s="59" t="n">
        <v>5</v>
      </c>
      <c r="E18" s="48" t="n">
        <v>5714401431152</v>
      </c>
      <c r="F18" s="48" t="s">
        <v>430</v>
      </c>
      <c r="G18" s="49" t="s">
        <v>431</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portugués</v>
      </c>
      <c r="I18" s="50" t="n">
        <f aca="false">TRUE()</f>
        <v>1</v>
      </c>
      <c r="J18" s="51" t="n">
        <f aca="false">FALSE()</f>
        <v>0</v>
      </c>
      <c r="K18" s="48" t="s">
        <v>432</v>
      </c>
      <c r="L18" s="52" t="n">
        <f aca="false">FALSE()</f>
        <v>0</v>
      </c>
      <c r="M18" s="53" t="str">
        <f aca="false">IF(ISBLANK(K18),"",IF(L18, "https://raw.githubusercontent.com/PatrickVibild/TellusAmazonPictures/master/pictures/"&amp;K18&amp;"/1.jpg","https://download.lenovo.com/Images/Parts/"&amp;K18&amp;"/"&amp;K18&amp;"_A.jpg"))</f>
        <v>https://download.lenovo.com/Images/Parts/01AX468/01AX468_A.jpg</v>
      </c>
      <c r="N18" s="53" t="str">
        <f aca="false">IF(ISBLANK(K18),"",IF(L18, "https://raw.githubusercontent.com/PatrickVibild/TellusAmazonPictures/master/pictures/"&amp;K18&amp;"/2.jpg","https://download.lenovo.com/Images/Parts/"&amp;K18&amp;"/"&amp;K18&amp;"_B.jpg"))</f>
        <v>https://download.lenovo.com/Images/Parts/01AX468/01AX468_B.jpg</v>
      </c>
      <c r="O18" s="54" t="str">
        <f aca="false">IF(ISBLANK(K18),"",IF(L18, "https://raw.githubusercontent.com/PatrickVibild/TellusAmazonPictures/master/pictures/"&amp;K18&amp;"/3.jpg","https://download.lenovo.com/Images/Parts/"&amp;K18&amp;"/"&amp;K18&amp;"_details.jpg"))</f>
        <v>https://download.lenovo.com/Images/Parts/01AX468/01AX468_details.jpg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5" t="n">
        <f aca="false">MATCH(G18,options!$D$1:$D$20,0)</f>
        <v>13</v>
      </c>
    </row>
    <row r="19" customFormat="false" ht="12.8" hidden="false" customHeight="false" outlineLevel="0" collapsed="false">
      <c r="B19" s="58"/>
      <c r="E19" s="48" t="n">
        <v>5714401431169</v>
      </c>
      <c r="F19" s="48" t="s">
        <v>433</v>
      </c>
      <c r="G19" s="49" t="s">
        <v>434</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Sueco – Finlandes</v>
      </c>
      <c r="I19" s="50" t="n">
        <f aca="false">TRUE()</f>
        <v>1</v>
      </c>
      <c r="J19" s="51" t="n">
        <f aca="false">FALSE()</f>
        <v>0</v>
      </c>
      <c r="K19" s="48" t="s">
        <v>435</v>
      </c>
      <c r="L19" s="52" t="n">
        <f aca="false">FALSE()</f>
        <v>0</v>
      </c>
      <c r="M19" s="53" t="str">
        <f aca="false">IF(ISBLANK(K19),"",IF(L19, "https://raw.githubusercontent.com/PatrickVibild/TellusAmazonPictures/master/pictures/"&amp;K19&amp;"/1.jpg","https://download.lenovo.com/Images/Parts/"&amp;K19&amp;"/"&amp;K19&amp;"_A.jpg"))</f>
        <v>https://download.lenovo.com/Images/Parts/01AX472/01AX472_A.jpg</v>
      </c>
      <c r="N19" s="53" t="str">
        <f aca="false">IF(ISBLANK(K19),"",IF(L19, "https://raw.githubusercontent.com/PatrickVibild/TellusAmazonPictures/master/pictures/"&amp;K19&amp;"/2.jpg","https://download.lenovo.com/Images/Parts/"&amp;K19&amp;"/"&amp;K19&amp;"_B.jpg"))</f>
        <v>https://download.lenovo.com/Images/Parts/01AX472/01AX472_B.jpg</v>
      </c>
      <c r="O19" s="54" t="str">
        <f aca="false">IF(ISBLANK(K19),"",IF(L19, "https://raw.githubusercontent.com/PatrickVibild/TellusAmazonPictures/master/pictures/"&amp;K19&amp;"/3.jpg","https://download.lenovo.com/Images/Parts/"&amp;K19&amp;"/"&amp;K19&amp;"_details.jpg"))</f>
        <v>https://download.lenovo.com/Images/Parts/01AX472/01AX472_details.jpg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5" t="n">
        <f aca="false">MATCH(G19,options!$D$1:$D$20,0)</f>
        <v>14</v>
      </c>
    </row>
    <row r="20" customFormat="false" ht="12.8" hidden="false" customHeight="false" outlineLevel="0" collapsed="false">
      <c r="A20" s="43" t="s">
        <v>436</v>
      </c>
      <c r="B20" s="60" t="s">
        <v>437</v>
      </c>
      <c r="E20" s="48" t="n">
        <v>5714401431176</v>
      </c>
      <c r="F20" s="48" t="s">
        <v>438</v>
      </c>
      <c r="G20" s="49" t="s">
        <v>439</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suizo</v>
      </c>
      <c r="I20" s="50" t="n">
        <f aca="false">TRUE()</f>
        <v>1</v>
      </c>
      <c r="J20" s="51" t="n">
        <f aca="false">FALSE()</f>
        <v>0</v>
      </c>
      <c r="K20" s="48" t="s">
        <v>440</v>
      </c>
      <c r="L20" s="52" t="n">
        <f aca="false">FALSE()</f>
        <v>0</v>
      </c>
      <c r="M20" s="53" t="str">
        <f aca="false">IF(ISBLANK(K20),"",IF(L20, "https://raw.githubusercontent.com/PatrickVibild/TellusAmazonPictures/master/pictures/"&amp;K20&amp;"/1.jpg","https://download.lenovo.com/Images/Parts/"&amp;K20&amp;"/"&amp;K20&amp;"_A.jpg"))</f>
        <v>https://download.lenovo.com/Images/Parts/01AX473/01AX473_A.jpg</v>
      </c>
      <c r="N20" s="53" t="str">
        <f aca="false">IF(ISBLANK(K20),"",IF(L20, "https://raw.githubusercontent.com/PatrickVibild/TellusAmazonPictures/master/pictures/"&amp;K20&amp;"/2.jpg","https://download.lenovo.com/Images/Parts/"&amp;K20&amp;"/"&amp;K20&amp;"_B.jpg"))</f>
        <v>https://download.lenovo.com/Images/Parts/01AX473/01AX473_B.jpg</v>
      </c>
      <c r="O20" s="54" t="str">
        <f aca="false">IF(ISBLANK(K20),"",IF(L20, "https://raw.githubusercontent.com/PatrickVibild/TellusAmazonPictures/master/pictures/"&amp;K20&amp;"/3.jpg","https://download.lenovo.com/Images/Parts/"&amp;K20&amp;"/"&amp;K20&amp;"_details.jpg"))</f>
        <v>https://download.lenovo.com/Images/Parts/01AX473/01AX473_details.jpg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5" t="n">
        <f aca="false">MATCH(G20,options!$D$1:$D$20,0)</f>
        <v>15</v>
      </c>
    </row>
    <row r="21" customFormat="false" ht="12.8" hidden="false" customHeight="false" outlineLevel="0" collapsed="false">
      <c r="B21" s="58"/>
      <c r="E21" s="48" t="n">
        <v>5714401431183</v>
      </c>
      <c r="F21" s="48" t="s">
        <v>441</v>
      </c>
      <c r="G21" s="49" t="s">
        <v>442</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internacional</v>
      </c>
      <c r="I21" s="50" t="n">
        <f aca="false">FALSE()</f>
        <v>0</v>
      </c>
      <c r="J21" s="51" t="n">
        <f aca="false">FALSE()</f>
        <v>0</v>
      </c>
      <c r="K21" s="48" t="s">
        <v>443</v>
      </c>
      <c r="L21" s="52" t="n">
        <f aca="false">FALSE()</f>
        <v>0</v>
      </c>
      <c r="M21" s="53" t="str">
        <f aca="false">IF(ISBLANK(K21),"",IF(L21, "https://raw.githubusercontent.com/PatrickVibild/TellusAmazonPictures/master/pictures/"&amp;K21&amp;"/1.jpg","https://download.lenovo.com/Images/Parts/"&amp;K21&amp;"/"&amp;K21&amp;"_A.jpg"))</f>
        <v>https://download.lenovo.com/Images/Parts/01AX394/01AX394_A.jpg</v>
      </c>
      <c r="N21" s="53" t="str">
        <f aca="false">IF(ISBLANK(K21),"",IF(L21, "https://raw.githubusercontent.com/PatrickVibild/TellusAmazonPictures/master/pictures/"&amp;K21&amp;"/2.jpg","https://download.lenovo.com/Images/Parts/"&amp;K21&amp;"/"&amp;K21&amp;"_B.jpg"))</f>
        <v>https://download.lenovo.com/Images/Parts/01AX394/01AX394_B.jpg</v>
      </c>
      <c r="O21" s="54" t="str">
        <f aca="false">IF(ISBLANK(K21),"",IF(L21, "https://raw.githubusercontent.com/PatrickVibild/TellusAmazonPictures/master/pictures/"&amp;K21&amp;"/3.jpg","https://download.lenovo.com/Images/Parts/"&amp;K21&amp;"/"&amp;K21&amp;"_details.jpg"))</f>
        <v>https://download.lenovo.com/Images/Parts/01AX394/01AX394_details.jpg</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55" t="n">
        <f aca="false">MATCH(G21,options!$D$1:$D$20,0)</f>
        <v>16</v>
      </c>
    </row>
    <row r="22" customFormat="false" ht="12.8" hidden="false" customHeight="false" outlineLevel="0" collapsed="false">
      <c r="B22" s="58"/>
      <c r="E22" s="48" t="n">
        <v>5714401431190</v>
      </c>
      <c r="F22" s="48" t="s">
        <v>444</v>
      </c>
      <c r="G22" s="49" t="s">
        <v>445</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ruso</v>
      </c>
      <c r="I22" s="50" t="n">
        <f aca="false">TRUE()</f>
        <v>1</v>
      </c>
      <c r="J22" s="51" t="n">
        <f aca="false">FALSE()</f>
        <v>0</v>
      </c>
      <c r="K22" s="48" t="s">
        <v>446</v>
      </c>
      <c r="L22" s="52" t="n">
        <f aca="false">FALSE()</f>
        <v>0</v>
      </c>
      <c r="M22" s="53" t="str">
        <f aca="false">IF(ISBLANK(K22),"",IF(L22, "https://raw.githubusercontent.com/PatrickVibild/TellusAmazonPictures/master/pictures/"&amp;K22&amp;"/1.jpg","https://download.lenovo.com/Images/Parts/"&amp;K22&amp;"/"&amp;K22&amp;"_A.jpg"))</f>
        <v>https://download.lenovo.com/Images/Parts/01AX469/01AX469_A.jpg</v>
      </c>
      <c r="N22" s="53" t="str">
        <f aca="false">IF(ISBLANK(K22),"",IF(L22, "https://raw.githubusercontent.com/PatrickVibild/TellusAmazonPictures/master/pictures/"&amp;K22&amp;"/2.jpg","https://download.lenovo.com/Images/Parts/"&amp;K22&amp;"/"&amp;K22&amp;"_B.jpg"))</f>
        <v>https://download.lenovo.com/Images/Parts/01AX469/01AX469_B.jpg</v>
      </c>
      <c r="O22" s="54" t="str">
        <f aca="false">IF(ISBLANK(K22),"",IF(L22, "https://raw.githubusercontent.com/PatrickVibild/TellusAmazonPictures/master/pictures/"&amp;K22&amp;"/3.jpg","https://download.lenovo.com/Images/Parts/"&amp;K22&amp;"/"&amp;K22&amp;"_details.jpg"))</f>
        <v>https://download.lenovo.com/Images/Parts/01AX469/01AX469_details.jpg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5" t="n">
        <f aca="false">MATCH(G22,options!$D$1:$D$20,0)</f>
        <v>17</v>
      </c>
    </row>
    <row r="23" customFormat="false" ht="12.8" hidden="false" customHeight="false" outlineLevel="0" collapsed="false">
      <c r="A23" s="43" t="s">
        <v>447</v>
      </c>
      <c r="B23" s="44" t="str">
        <f aca="false">IF(Values!$B$36=English!$B$2,English!B3, IF(Values!$B$36=German!$B$2,German!B3, IF(Values!$B$36=Italian!$B$2,Italian!B3, IF(Values!$B$36=Spanish!$B$2, Spanish!B3, IF(Values!$B$36=French!$B$2, French!B3, IF(Values!$B$36=Dutch!$B$2,Dutch!B3, IF(Values!$B$36=English!$D$32, English!B14, 0)))))))</f>
        <v>👉MAS DE 10.000 CLIENTES SATISFECHOS EN TODO EL MUNDO: Teclado restaurado en Europa </v>
      </c>
      <c r="E23" s="48" t="n">
        <v>5714401431206</v>
      </c>
      <c r="F23" s="48" t="s">
        <v>448</v>
      </c>
      <c r="G23" s="49" t="s">
        <v>449</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0" t="n">
        <f aca="false">FALSE()</f>
        <v>0</v>
      </c>
      <c r="J23" s="51" t="n">
        <f aca="false">FALSE()</f>
        <v>0</v>
      </c>
      <c r="K23" s="48" t="s">
        <v>450</v>
      </c>
      <c r="L23" s="52" t="n">
        <f aca="false">FALSE()</f>
        <v>0</v>
      </c>
      <c r="M23" s="53" t="str">
        <f aca="false">IF(ISBLANK(K23),"",IF(L23, "https://raw.githubusercontent.com/PatrickVibild/TellusAmazonPictures/master/pictures/"&amp;K23&amp;"/1.jpg","https://download.lenovo.com/Images/Parts/"&amp;K23&amp;"/"&amp;K23&amp;"_A.jpg"))</f>
        <v>https://download.lenovo.com/Images/Parts/01AX446/01AX446_A.jpg</v>
      </c>
      <c r="N23" s="53" t="str">
        <f aca="false">IF(ISBLANK(K23),"",IF(L23, "https://raw.githubusercontent.com/PatrickVibild/TellusAmazonPictures/master/pictures/"&amp;K23&amp;"/2.jpg","https://download.lenovo.com/Images/Parts/"&amp;K23&amp;"/"&amp;K23&amp;"_B.jpg"))</f>
        <v>https://download.lenovo.com/Images/Parts/01AX446/01AX446_B.jpg</v>
      </c>
      <c r="O23" s="54" t="str">
        <f aca="false">IF(ISBLANK(K23),"",IF(L23, "https://raw.githubusercontent.com/PatrickVibild/TellusAmazonPictures/master/pictures/"&amp;K23&amp;"/3.jpg","https://download.lenovo.com/Images/Parts/"&amp;K23&amp;"/"&amp;K23&amp;"_details.jpg"))</f>
        <v>https://download.lenovo.com/Images/Parts/01AX446/01AX446_details.jpg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5" t="n">
        <f aca="false">MATCH(G23,options!$D$1:$D$20,0)</f>
        <v>18</v>
      </c>
    </row>
    <row r="24" customFormat="false" ht="23.85" hidden="false" customHeight="false" outlineLevel="0" collapsed="false">
      <c r="A24" s="43" t="s">
        <v>451</v>
      </c>
      <c r="B24" s="44" t="str">
        <f aca="false">IF(Values!$B$36=English!$B$2,English!B4, IF(Values!$B$36=German!$B$2,German!B4, IF(Values!$B$36=Italian!$B$2,Italian!B4, IF(Values!$B$36=Spanish!$B$2, Spanish!B4, IF(Values!$B$36=French!$B$2, French!B4, IF(Values!$B$36=Dutch!$B$2,Dutch!B4, IF(Values!$B$36=English!$D$32, English!D34, 0)))))))</f>
        <v>Compatible con Lenovo</v>
      </c>
      <c r="E24" s="48" t="n">
        <v>5714401430018</v>
      </c>
      <c r="F24" s="48" t="s">
        <v>452</v>
      </c>
      <c r="G24" s="49" t="s">
        <v>375</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alemán</v>
      </c>
      <c r="I24" s="50" t="n">
        <f aca="false">TRUE()</f>
        <v>1</v>
      </c>
      <c r="J24" s="51" t="n">
        <f aca="false">TRUE()</f>
        <v>1</v>
      </c>
      <c r="K24" s="48" t="s">
        <v>453</v>
      </c>
      <c r="L24" s="52" t="n">
        <f aca="false">TRUE()</f>
        <v>1</v>
      </c>
      <c r="M24" s="53" t="str">
        <f aca="false">IF(ISBLANK(K24),"",IF(L24, "https://raw.githubusercontent.com/PatrickVibild/TellusAmazonPictures/master/pictures/"&amp;K24&amp;"/1.jpg","https://download.lenovo.com/Images/Parts/"&amp;K24&amp;"/"&amp;K24&amp;"_A.jpg"))</f>
        <v>https://raw.githubusercontent.com/PatrickVibild/TellusAmazonPictures/master/pictures/Lenovo/T530/BL/DE/1.jpg</v>
      </c>
      <c r="N24" s="53" t="str">
        <f aca="false">IF(ISBLANK(K24),"",IF(L24, "https://raw.githubusercontent.com/PatrickVibild/TellusAmazonPictures/master/pictures/"&amp;K24&amp;"/2.jpg","https://download.lenovo.com/Images/Parts/"&amp;K24&amp;"/"&amp;K24&amp;"_B.jpg"))</f>
        <v>https://raw.githubusercontent.com/PatrickVibild/TellusAmazonPictures/master/pictures/Lenovo/T530/BL/DE/2.jpg</v>
      </c>
      <c r="O24" s="54" t="str">
        <f aca="false">IF(ISBLANK(K24),"",IF(L24, "https://raw.githubusercontent.com/PatrickVibild/TellusAmazonPictures/master/pictures/"&amp;K24&amp;"/3.jpg","https://download.lenovo.com/Images/Parts/"&amp;K24&amp;"/"&amp;K24&amp;"_details.jpg"))</f>
        <v>https://raw.githubusercontent.com/PatrickVibild/TellusAmazonPictures/master/pictures/Lenovo/T530/BL/DE/3.jpg</v>
      </c>
      <c r="P24" s="0" t="str">
        <f aca="false">IF(ISBLANK(K24),"",IF(L24, "https://raw.githubusercontent.com/PatrickVibild/TellusAmazonPictures/master/pictures/"&amp;K24&amp;"/4.jpg", ""))</f>
        <v>https://raw.githubusercontent.com/PatrickVibild/TellusAmazonPictures/master/pictures/Lenovo/T530/BL/DE/4.jpg</v>
      </c>
      <c r="Q24" s="0" t="str">
        <f aca="false">IF(ISBLANK(K24),"",IF(L24, "https://raw.githubusercontent.com/PatrickVibild/TellusAmazonPictures/master/pictures/"&amp;K24&amp;"/5.jpg", ""))</f>
        <v>https://raw.githubusercontent.com/PatrickVibild/TellusAmazonPictures/master/pictures/Lenovo/T530/BL/DE/5.jpg</v>
      </c>
      <c r="R24" s="0" t="str">
        <f aca="false">IF(ISBLANK(K24),"",IF(L24, "https://raw.githubusercontent.com/PatrickVibild/TellusAmazonPictures/master/pictures/"&amp;K24&amp;"/6.jpg", ""))</f>
        <v>https://raw.githubusercontent.com/PatrickVibild/TellusAmazonPictures/master/pictures/Lenovo/T530/BL/DE/6.jpg</v>
      </c>
      <c r="S24" s="0" t="str">
        <f aca="false">IF(ISBLANK(K24),"",IF(L24, "https://raw.githubusercontent.com/PatrickVibild/TellusAmazonPictures/master/pictures/"&amp;K24&amp;"/7.jpg", ""))</f>
        <v>https://raw.githubusercontent.com/PatrickVibild/TellusAmazonPictures/master/pictures/Lenovo/T530/BL/DE/7.jpg</v>
      </c>
      <c r="T24" s="0" t="str">
        <f aca="false">IF(ISBLANK(K24),"",IF(L24, "https://raw.githubusercontent.com/PatrickVibild/TellusAmazonPictures/master/pictures/"&amp;K24&amp;"/8.jpg",""))</f>
        <v>https://raw.githubusercontent.com/PatrickVibild/TellusAmazonPictures/master/pictures/Lenovo/T530/BL/DE/8.jpg</v>
      </c>
      <c r="U24" s="0" t="str">
        <f aca="false">IF(ISBLANK(K24),"",IF(L24, "https://raw.githubusercontent.com/PatrickVibild/TellusAmazonPictures/master/pictures/"&amp;K24&amp;"/9.jpg", ""))</f>
        <v>https://raw.githubusercontent.com/PatrickVibild/TellusAmazonPictures/master/pictures/Lenovo/T530/BL/DE/9.jpg</v>
      </c>
      <c r="V24" s="55" t="n">
        <f aca="false">MATCH(G24,options!$D$1:$D$20,0)</f>
        <v>1</v>
      </c>
    </row>
    <row r="25" customFormat="false" ht="12.8" hidden="false" customHeight="false" outlineLevel="0" collapsed="false">
      <c r="A25" s="43" t="s">
        <v>454</v>
      </c>
      <c r="B25" s="44" t="str">
        <f aca="false">IF(Values!$B$36=English!$B$2,English!B5, IF(Values!$B$36=German!$B$2,German!B5, IF(Values!$B$36=Italian!$B$2,Italian!B5, IF(Values!$B$36=Spanish!$B$2, Spanish!B5, IF(Values!$B$36=French!$B$2, French!B5, IF(Values!$B$36=Dutch!$B$2,Dutch!B5, IF(Values!$B$36=English!$D$32, English!D35, 0)))))))</f>
        <v>COMUNICACIÓN Y SOPORTE TÉCNICO: rápido y fluido 24h</v>
      </c>
      <c r="E25" s="48" t="n">
        <v>5714401430025</v>
      </c>
      <c r="F25" s="48" t="s">
        <v>455</v>
      </c>
      <c r="G25" s="49" t="s">
        <v>379</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francés</v>
      </c>
      <c r="I25" s="50" t="n">
        <f aca="false">TRUE()</f>
        <v>1</v>
      </c>
      <c r="J25" s="51" t="n">
        <f aca="false">TRUE()</f>
        <v>1</v>
      </c>
      <c r="K25" s="48" t="s">
        <v>456</v>
      </c>
      <c r="L25" s="52" t="n">
        <f aca="false">FALSE()</f>
        <v>0</v>
      </c>
      <c r="M25" s="53" t="str">
        <f aca="false">IF(ISBLANK(K25),"",IF(L25, "https://raw.githubusercontent.com/PatrickVibild/TellusAmazonPictures/master/pictures/"&amp;K25&amp;"/1.jpg","https://download.lenovo.com/Images/Parts/"&amp;K25&amp;"/"&amp;K25&amp;"_A.jpg"))</f>
        <v>https://download.lenovo.com/Images/Parts/01AX580/01AX580_A.jpg</v>
      </c>
      <c r="N25" s="53" t="str">
        <f aca="false">IF(ISBLANK(K25),"",IF(L25, "https://raw.githubusercontent.com/PatrickVibild/TellusAmazonPictures/master/pictures/"&amp;K25&amp;"/2.jpg","https://download.lenovo.com/Images/Parts/"&amp;K25&amp;"/"&amp;K25&amp;"_B.jpg"))</f>
        <v>https://download.lenovo.com/Images/Parts/01AX580/01AX580_B.jpg</v>
      </c>
      <c r="O25" s="54" t="str">
        <f aca="false">IF(ISBLANK(K25),"",IF(L25, "https://raw.githubusercontent.com/PatrickVibild/TellusAmazonPictures/master/pictures/"&amp;K25&amp;"/3.jpg","https://download.lenovo.com/Images/Parts/"&amp;K25&amp;"/"&amp;K25&amp;"_details.jpg"))</f>
        <v>https://download.lenovo.com/Images/Parts/01AX580/01AX580_details.jpg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5" t="n">
        <f aca="false">MATCH(G25,options!$D$1:$D$20,0)</f>
        <v>2</v>
      </c>
    </row>
    <row r="26" customFormat="false" ht="23.85" hidden="false" customHeight="false" outlineLevel="0" collapsed="false">
      <c r="A26" s="43" t="s">
        <v>457</v>
      </c>
      <c r="B26" s="44" t="str">
        <f aca="false">IF(Values!$B$36=English!$B$2,English!B6, IF(Values!$B$36=German!$B$2,German!B6, IF(Values!$B$36=Italian!$B$2,Italian!B6, IF(Values!$B$36=Spanish!$B$2, Spanish!B6, IF(Values!$B$36=French!$B$2, French!B6, IF(Values!$B$36=Dutch!$B$2,Dutch!B6, IF(Values!$B$36=English!$D$32, English!D36, 0)))))))</f>
        <v>GARANTÍA DE 6 MESES INCLUIDA: relajese , está cubierto </v>
      </c>
      <c r="E26" s="48" t="n">
        <v>5714401430032</v>
      </c>
      <c r="F26" s="48" t="s">
        <v>458</v>
      </c>
      <c r="G26" s="49" t="s">
        <v>384</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50" t="n">
        <f aca="false">TRUE()</f>
        <v>1</v>
      </c>
      <c r="J26" s="51" t="n">
        <f aca="false">TRUE()</f>
        <v>1</v>
      </c>
      <c r="K26" s="48" t="s">
        <v>459</v>
      </c>
      <c r="L26" s="52" t="n">
        <f aca="false">TRUE()</f>
        <v>1</v>
      </c>
      <c r="M26" s="53" t="str">
        <f aca="false">IF(ISBLANK(K26),"",IF(L26, "https://raw.githubusercontent.com/PatrickVibild/TellusAmazonPictures/master/pictures/"&amp;K26&amp;"/1.jpg","https://download.lenovo.com/Images/Parts/"&amp;K26&amp;"/"&amp;K26&amp;"_A.jpg"))</f>
        <v>https://raw.githubusercontent.com/PatrickVibild/TellusAmazonPictures/master/pictures/Lenovo/T530/BL/IT/1.jpg</v>
      </c>
      <c r="N26" s="53" t="str">
        <f aca="false">IF(ISBLANK(K26),"",IF(L26, "https://raw.githubusercontent.com/PatrickVibild/TellusAmazonPictures/master/pictures/"&amp;K26&amp;"/2.jpg","https://download.lenovo.com/Images/Parts/"&amp;K26&amp;"/"&amp;K26&amp;"_B.jpg"))</f>
        <v>https://raw.githubusercontent.com/PatrickVibild/TellusAmazonPictures/master/pictures/Lenovo/T530/BL/IT/2.jpg</v>
      </c>
      <c r="O26" s="54" t="str">
        <f aca="false">IF(ISBLANK(K26),"",IF(L26, "https://raw.githubusercontent.com/PatrickVibild/TellusAmazonPictures/master/pictures/"&amp;K26&amp;"/3.jpg","https://download.lenovo.com/Images/Parts/"&amp;K26&amp;"/"&amp;K26&amp;"_details.jpg"))</f>
        <v>https://raw.githubusercontent.com/PatrickVibild/TellusAmazonPictures/master/pictures/Lenovo/T530/BL/IT/3.jpg</v>
      </c>
      <c r="P26" s="0" t="str">
        <f aca="false">IF(ISBLANK(K26),"",IF(L26, "https://raw.githubusercontent.com/PatrickVibild/TellusAmazonPictures/master/pictures/"&amp;K26&amp;"/4.jpg", ""))</f>
        <v>https://raw.githubusercontent.com/PatrickVibild/TellusAmazonPictures/master/pictures/Lenovo/T530/BL/IT/4.jpg</v>
      </c>
      <c r="Q26" s="0" t="str">
        <f aca="false">IF(ISBLANK(K26),"",IF(L26, "https://raw.githubusercontent.com/PatrickVibild/TellusAmazonPictures/master/pictures/"&amp;K26&amp;"/5.jpg", ""))</f>
        <v>https://raw.githubusercontent.com/PatrickVibild/TellusAmazonPictures/master/pictures/Lenovo/T530/BL/IT/5.jpg</v>
      </c>
      <c r="R26" s="0" t="str">
        <f aca="false">IF(ISBLANK(K26),"",IF(L26, "https://raw.githubusercontent.com/PatrickVibild/TellusAmazonPictures/master/pictures/"&amp;K26&amp;"/6.jpg", ""))</f>
        <v>https://raw.githubusercontent.com/PatrickVibild/TellusAmazonPictures/master/pictures/Lenovo/T530/BL/IT/6.jpg</v>
      </c>
      <c r="S26" s="0" t="str">
        <f aca="false">IF(ISBLANK(K26),"",IF(L26, "https://raw.githubusercontent.com/PatrickVibild/TellusAmazonPictures/master/pictures/"&amp;K26&amp;"/7.jpg", ""))</f>
        <v>https://raw.githubusercontent.com/PatrickVibild/TellusAmazonPictures/master/pictures/Lenovo/T530/BL/IT/7.jpg</v>
      </c>
      <c r="T26" s="0" t="str">
        <f aca="false">IF(ISBLANK(K26),"",IF(L26, "https://raw.githubusercontent.com/PatrickVibild/TellusAmazonPictures/master/pictures/"&amp;K26&amp;"/8.jpg",""))</f>
        <v>https://raw.githubusercontent.com/PatrickVibild/TellusAmazonPictures/master/pictures/Lenovo/T530/BL/IT/8.jpg</v>
      </c>
      <c r="U26" s="0" t="str">
        <f aca="false">IF(ISBLANK(K26),"",IF(L26, "https://raw.githubusercontent.com/PatrickVibild/TellusAmazonPictures/master/pictures/"&amp;K26&amp;"/9.jpg", ""))</f>
        <v>https://raw.githubusercontent.com/PatrickVibild/TellusAmazonPictures/master/pictures/Lenovo/T530/BL/IT/9.jpg</v>
      </c>
      <c r="V26" s="55" t="n">
        <f aca="false">MATCH(G26,options!$D$1:$D$20,0)</f>
        <v>3</v>
      </c>
    </row>
    <row r="27" customFormat="false" ht="23.85" hidden="false" customHeight="false" outlineLevel="0" collapsed="false">
      <c r="A27" s="43" t="s">
        <v>454</v>
      </c>
      <c r="B27" s="44" t="str">
        <f aca="false">IF(Values!$B$36=English!$B$2,English!B7, IF(Values!$B$36=German!$B$2,German!B7, IF(Values!$B$36=Italian!$B$2,Italian!B7, IF(Values!$B$36=Spanish!$B$2, Spanish!B7, IF(Values!$B$36=French!$B$2, French!B7, IF(Values!$B$36=Dutch!$B$2,Dutch!B7, IF(Values!$B$36=English!$D$32, English!D37, 0)))))))</f>
        <v>♻️Be green! ♻️ ¡Con este teclado, ahorra hasta un 80% de CO2!</v>
      </c>
      <c r="E27" s="48" t="n">
        <v>5714401430049</v>
      </c>
      <c r="F27" s="48" t="s">
        <v>460</v>
      </c>
      <c r="G27" s="49" t="s">
        <v>389</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Español</v>
      </c>
      <c r="I27" s="50" t="n">
        <f aca="false">TRUE()</f>
        <v>1</v>
      </c>
      <c r="J27" s="51" t="n">
        <f aca="false">TRUE()</f>
        <v>1</v>
      </c>
      <c r="K27" s="48" t="s">
        <v>461</v>
      </c>
      <c r="L27" s="52" t="n">
        <f aca="false">TRUE()</f>
        <v>1</v>
      </c>
      <c r="M27" s="53" t="str">
        <f aca="false">IF(ISBLANK(K27),"",IF(L27, "https://raw.githubusercontent.com/PatrickVibild/TellusAmazonPictures/master/pictures/"&amp;K27&amp;"/1.jpg","https://download.lenovo.com/Images/Parts/"&amp;K27&amp;"/"&amp;K27&amp;"_A.jpg"))</f>
        <v>https://raw.githubusercontent.com/PatrickVibild/TellusAmazonPictures/master/pictures/Lenovo/T530/BL/ES/1.jpg</v>
      </c>
      <c r="N27" s="53" t="str">
        <f aca="false">IF(ISBLANK(K27),"",IF(L27, "https://raw.githubusercontent.com/PatrickVibild/TellusAmazonPictures/master/pictures/"&amp;K27&amp;"/2.jpg","https://download.lenovo.com/Images/Parts/"&amp;K27&amp;"/"&amp;K27&amp;"_B.jpg"))</f>
        <v>https://raw.githubusercontent.com/PatrickVibild/TellusAmazonPictures/master/pictures/Lenovo/T530/BL/ES/2.jpg</v>
      </c>
      <c r="O27" s="54" t="str">
        <f aca="false">IF(ISBLANK(K27),"",IF(L27, "https://raw.githubusercontent.com/PatrickVibild/TellusAmazonPictures/master/pictures/"&amp;K27&amp;"/3.jpg","https://download.lenovo.com/Images/Parts/"&amp;K27&amp;"/"&amp;K27&amp;"_details.jpg"))</f>
        <v>https://raw.githubusercontent.com/PatrickVibild/TellusAmazonPictures/master/pictures/Lenovo/T530/BL/ES/3.jpg</v>
      </c>
      <c r="P27" s="0" t="str">
        <f aca="false">IF(ISBLANK(K27),"",IF(L27, "https://raw.githubusercontent.com/PatrickVibild/TellusAmazonPictures/master/pictures/"&amp;K27&amp;"/4.jpg", ""))</f>
        <v>https://raw.githubusercontent.com/PatrickVibild/TellusAmazonPictures/master/pictures/Lenovo/T530/BL/ES/4.jpg</v>
      </c>
      <c r="Q27" s="0" t="str">
        <f aca="false">IF(ISBLANK(K27),"",IF(L27, "https://raw.githubusercontent.com/PatrickVibild/TellusAmazonPictures/master/pictures/"&amp;K27&amp;"/5.jpg", ""))</f>
        <v>https://raw.githubusercontent.com/PatrickVibild/TellusAmazonPictures/master/pictures/Lenovo/T530/BL/ES/5.jpg</v>
      </c>
      <c r="R27" s="0" t="str">
        <f aca="false">IF(ISBLANK(K27),"",IF(L27, "https://raw.githubusercontent.com/PatrickVibild/TellusAmazonPictures/master/pictures/"&amp;K27&amp;"/6.jpg", ""))</f>
        <v>https://raw.githubusercontent.com/PatrickVibild/TellusAmazonPictures/master/pictures/Lenovo/T530/BL/ES/6.jpg</v>
      </c>
      <c r="S27" s="0" t="str">
        <f aca="false">IF(ISBLANK(K27),"",IF(L27, "https://raw.githubusercontent.com/PatrickVibild/TellusAmazonPictures/master/pictures/"&amp;K27&amp;"/7.jpg", ""))</f>
        <v>https://raw.githubusercontent.com/PatrickVibild/TellusAmazonPictures/master/pictures/Lenovo/T530/BL/ES/7.jpg</v>
      </c>
      <c r="T27" s="0" t="str">
        <f aca="false">IF(ISBLANK(K27),"",IF(L27, "https://raw.githubusercontent.com/PatrickVibild/TellusAmazonPictures/master/pictures/"&amp;K27&amp;"/8.jpg",""))</f>
        <v>https://raw.githubusercontent.com/PatrickVibild/TellusAmazonPictures/master/pictures/Lenovo/T530/BL/ES/8.jpg</v>
      </c>
      <c r="U27" s="0" t="str">
        <f aca="false">IF(ISBLANK(K27),"",IF(L27, "https://raw.githubusercontent.com/PatrickVibild/TellusAmazonPictures/master/pictures/"&amp;K27&amp;"/9.jpg", ""))</f>
        <v>https://raw.githubusercontent.com/PatrickVibild/TellusAmazonPictures/master/pictures/Lenovo/T530/BL/ES/9.jpg</v>
      </c>
      <c r="V27" s="55" t="n">
        <f aca="false">MATCH(G27,options!$D$1:$D$20,0)</f>
        <v>4</v>
      </c>
    </row>
    <row r="28" customFormat="false" ht="12.8" hidden="false" customHeight="false" outlineLevel="0" collapsed="false">
      <c r="B28" s="61"/>
      <c r="E28" s="48" t="n">
        <v>5714401430056</v>
      </c>
      <c r="F28" s="48" t="s">
        <v>462</v>
      </c>
      <c r="G28" s="49" t="s">
        <v>393</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Ingles</v>
      </c>
      <c r="I28" s="50" t="n">
        <f aca="false">TRUE()</f>
        <v>1</v>
      </c>
      <c r="J28" s="51" t="n">
        <f aca="false">TRUE()</f>
        <v>1</v>
      </c>
      <c r="K28" s="48" t="s">
        <v>463</v>
      </c>
      <c r="L28" s="52" t="n">
        <f aca="false">FALSE()</f>
        <v>0</v>
      </c>
      <c r="M28" s="53" t="str">
        <f aca="false">IF(ISBLANK(K28),"",IF(L28, "https://raw.githubusercontent.com/PatrickVibild/TellusAmazonPictures/master/pictures/"&amp;K28&amp;"/1.jpg","https://download.lenovo.com/Images/Parts/"&amp;K28&amp;"/"&amp;K28&amp;"_A.jpg"))</f>
        <v>https://download.lenovo.com/Images/Parts/01AX557/01AX557_A.jpg</v>
      </c>
      <c r="N28" s="53" t="str">
        <f aca="false">IF(ISBLANK(K28),"",IF(L28, "https://raw.githubusercontent.com/PatrickVibild/TellusAmazonPictures/master/pictures/"&amp;K28&amp;"/2.jpg","https://download.lenovo.com/Images/Parts/"&amp;K28&amp;"/"&amp;K28&amp;"_B.jpg"))</f>
        <v>https://download.lenovo.com/Images/Parts/01AX557/01AX557_B.jpg</v>
      </c>
      <c r="O28" s="54" t="str">
        <f aca="false">IF(ISBLANK(K28),"",IF(L28, "https://raw.githubusercontent.com/PatrickVibild/TellusAmazonPictures/master/pictures/"&amp;K28&amp;"/3.jpg","https://download.lenovo.com/Images/Parts/"&amp;K28&amp;"/"&amp;K28&amp;"_details.jpg"))</f>
        <v>https://download.lenovo.com/Images/Parts/01AX557/01AX557_details.jpg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5" t="n">
        <f aca="false">MATCH(G28,options!$D$1:$D$20,0)</f>
        <v>5</v>
      </c>
    </row>
    <row r="29" customFormat="false" ht="12.8" hidden="false" customHeight="false" outlineLevel="0" collapsed="false">
      <c r="A29" s="43" t="s">
        <v>464</v>
      </c>
      <c r="B29" s="44" t="str">
        <f aca="false">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E29" s="48" t="n">
        <v>5714401430063</v>
      </c>
      <c r="F29" s="48" t="s">
        <v>465</v>
      </c>
      <c r="G29" s="49" t="s">
        <v>397</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Escandinavo - nórdico</v>
      </c>
      <c r="I29" s="50" t="n">
        <f aca="false">TRUE()</f>
        <v>1</v>
      </c>
      <c r="J29" s="51" t="n">
        <f aca="false">TRUE()</f>
        <v>1</v>
      </c>
      <c r="K29" s="48" t="s">
        <v>466</v>
      </c>
      <c r="L29" s="52" t="n">
        <f aca="false">FALSE()</f>
        <v>0</v>
      </c>
      <c r="M29" s="53" t="str">
        <f aca="false">IF(ISBLANK(K29),"",IF(L29, "https://raw.githubusercontent.com/PatrickVibild/TellusAmazonPictures/master/pictures/"&amp;K29&amp;"/1.jpg","https://download.lenovo.com/Images/Parts/"&amp;K29&amp;"/"&amp;K29&amp;"_A.jpg"))</f>
        <v>https://download.lenovo.com/Images/Parts/01AX609/01AX609_A.jpg</v>
      </c>
      <c r="N29" s="53" t="str">
        <f aca="false">IF(ISBLANK(K29),"",IF(L29, "https://raw.githubusercontent.com/PatrickVibild/TellusAmazonPictures/master/pictures/"&amp;K29&amp;"/2.jpg","https://download.lenovo.com/Images/Parts/"&amp;K29&amp;"/"&amp;K29&amp;"_B.jpg"))</f>
        <v>https://download.lenovo.com/Images/Parts/01AX609/01AX609_B.jpg</v>
      </c>
      <c r="O29" s="54" t="str">
        <f aca="false">IF(ISBLANK(K29),"",IF(L29, "https://raw.githubusercontent.com/PatrickVibild/TellusAmazonPictures/master/pictures/"&amp;K29&amp;"/3.jpg","https://download.lenovo.com/Images/Parts/"&amp;K29&amp;"/"&amp;K29&amp;"_details.jpg"))</f>
        <v>https://download.lenovo.com/Images/Parts/01AX609/01AX609_details.jpg</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5" t="n">
        <f aca="false">MATCH(G29,options!$D$1:$D$20,0)</f>
        <v>6</v>
      </c>
    </row>
    <row r="30" customFormat="false" ht="12.8" hidden="false" customHeight="false" outlineLevel="0" collapsed="false">
      <c r="B30" s="61"/>
      <c r="E30" s="48" t="n">
        <v>5714401430070</v>
      </c>
      <c r="F30" s="48" t="s">
        <v>467</v>
      </c>
      <c r="G30" s="49" t="s">
        <v>401</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50" t="n">
        <f aca="false">TRUE()</f>
        <v>1</v>
      </c>
      <c r="J30" s="51" t="n">
        <f aca="false">TRUE()</f>
        <v>1</v>
      </c>
      <c r="K30" s="48" t="s">
        <v>468</v>
      </c>
      <c r="L30" s="52" t="n">
        <f aca="false">FALSE()</f>
        <v>0</v>
      </c>
      <c r="M30" s="53" t="str">
        <f aca="false">IF(ISBLANK(K30),"",IF(L30, "https://raw.githubusercontent.com/PatrickVibild/TellusAmazonPictures/master/pictures/"&amp;K30&amp;"/1.jpg","https://download.lenovo.com/Images/Parts/"&amp;K30&amp;"/"&amp;K30&amp;"_A.jpg"))</f>
        <v>https://download.lenovo.com/Images/Parts/01AX493/01AX493_A.jpg</v>
      </c>
      <c r="N30" s="53" t="str">
        <f aca="false">IF(ISBLANK(K30),"",IF(L30, "https://raw.githubusercontent.com/PatrickVibild/TellusAmazonPictures/master/pictures/"&amp;K30&amp;"/2.jpg","https://download.lenovo.com/Images/Parts/"&amp;K30&amp;"/"&amp;K30&amp;"_B.jpg"))</f>
        <v>https://download.lenovo.com/Images/Parts/01AX493/01AX493_B.jpg</v>
      </c>
      <c r="O30" s="54" t="str">
        <f aca="false">IF(ISBLANK(K30),"",IF(L30, "https://raw.githubusercontent.com/PatrickVibild/TellusAmazonPictures/master/pictures/"&amp;K30&amp;"/3.jpg","https://download.lenovo.com/Images/Parts/"&amp;K30&amp;"/"&amp;K30&amp;"_details.jpg"))</f>
        <v>https://download.lenovo.com/Images/Parts/01AX493/01AX493_details.jpg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5" t="n">
        <f aca="false">MATCH(G30,options!$D$1:$D$20,0)</f>
        <v>7</v>
      </c>
    </row>
    <row r="31" customFormat="false" ht="12.8" hidden="false" customHeight="false" outlineLevel="0" collapsed="false">
      <c r="A31" s="43" t="s">
        <v>469</v>
      </c>
      <c r="B31" s="44" t="str">
        <f aca="false">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E31" s="48" t="n">
        <v>5714401430087</v>
      </c>
      <c r="F31" s="48" t="s">
        <v>470</v>
      </c>
      <c r="G31" s="49" t="s">
        <v>405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búlgaro</v>
      </c>
      <c r="I31" s="50" t="n">
        <f aca="false">TRUE()</f>
        <v>1</v>
      </c>
      <c r="J31" s="51" t="n">
        <f aca="false">TRUE()</f>
        <v>1</v>
      </c>
      <c r="K31" s="48" t="s">
        <v>471</v>
      </c>
      <c r="L31" s="52" t="n">
        <f aca="false">FALSE()</f>
        <v>0</v>
      </c>
      <c r="M31" s="53" t="str">
        <f aca="false">IF(ISBLANK(K31),"",IF(L31, "https://raw.githubusercontent.com/PatrickVibild/TellusAmazonPictures/master/pictures/"&amp;K31&amp;"/1.jpg","https://download.lenovo.com/Images/Parts/"&amp;K31&amp;"/"&amp;K31&amp;"_A.jpg"))</f>
        <v>https://download.lenovo.com/Images/Parts/01AX576/01AX576_A.jpg</v>
      </c>
      <c r="N31" s="53" t="str">
        <f aca="false">IF(ISBLANK(K31),"",IF(L31, "https://raw.githubusercontent.com/PatrickVibild/TellusAmazonPictures/master/pictures/"&amp;K31&amp;"/2.jpg","https://download.lenovo.com/Images/Parts/"&amp;K31&amp;"/"&amp;K31&amp;"_B.jpg"))</f>
        <v>https://download.lenovo.com/Images/Parts/01AX576/01AX576_B.jpg</v>
      </c>
      <c r="O31" s="54" t="str">
        <f aca="false">IF(ISBLANK(K31),"",IF(L31, "https://raw.githubusercontent.com/PatrickVibild/TellusAmazonPictures/master/pictures/"&amp;K31&amp;"/3.jpg","https://download.lenovo.com/Images/Parts/"&amp;K31&amp;"/"&amp;K31&amp;"_details.jpg"))</f>
        <v>https://download.lenovo.com/Images/Parts/01AX576/01AX576_details.jpg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5" t="n">
        <f aca="false">MATCH(G31,options!$D$1:$D$20,0)</f>
        <v>8</v>
      </c>
    </row>
    <row r="32" customFormat="false" ht="12.8" hidden="false" customHeight="false" outlineLevel="0" collapsed="false">
      <c r="E32" s="48" t="n">
        <v>5714401430094</v>
      </c>
      <c r="F32" s="48" t="s">
        <v>472</v>
      </c>
      <c r="G32" s="49" t="s">
        <v>408</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checo</v>
      </c>
      <c r="I32" s="50" t="n">
        <f aca="false">TRUE()</f>
        <v>1</v>
      </c>
      <c r="J32" s="51" t="n">
        <f aca="false">TRUE()</f>
        <v>1</v>
      </c>
      <c r="K32" s="48" t="s">
        <v>473</v>
      </c>
      <c r="L32" s="52" t="n">
        <f aca="false">FALSE()</f>
        <v>0</v>
      </c>
      <c r="M32" s="53" t="str">
        <f aca="false">IF(ISBLANK(K32),"",IF(L32, "https://raw.githubusercontent.com/PatrickVibild/TellusAmazonPictures/master/pictures/"&amp;K32&amp;"/1.jpg","https://download.lenovo.com/Images/Parts/"&amp;K32&amp;"/"&amp;K32&amp;"_A.jpg"))</f>
        <v>https://download.lenovo.com/Images/Parts/01AX495/01AX495_A.jpg</v>
      </c>
      <c r="N32" s="53" t="str">
        <f aca="false">IF(ISBLANK(K32),"",IF(L32, "https://raw.githubusercontent.com/PatrickVibild/TellusAmazonPictures/master/pictures/"&amp;K32&amp;"/2.jpg","https://download.lenovo.com/Images/Parts/"&amp;K32&amp;"/"&amp;K32&amp;"_B.jpg"))</f>
        <v>https://download.lenovo.com/Images/Parts/01AX495/01AX495_B.jpg</v>
      </c>
      <c r="O32" s="54" t="str">
        <f aca="false">IF(ISBLANK(K32),"",IF(L32, "https://raw.githubusercontent.com/PatrickVibild/TellusAmazonPictures/master/pictures/"&amp;K32&amp;"/3.jpg","https://download.lenovo.com/Images/Parts/"&amp;K32&amp;"/"&amp;K32&amp;"_details.jpg"))</f>
        <v>https://download.lenovo.com/Images/Parts/01AX495/01AX495_details.jpg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5" t="n">
        <f aca="false">MATCH(G32,options!$D$1:$D$20,0)</f>
        <v>20</v>
      </c>
    </row>
    <row r="33" customFormat="false" ht="12.8" hidden="false" customHeight="false" outlineLevel="0" collapsed="false">
      <c r="A33" s="43" t="s">
        <v>474</v>
      </c>
      <c r="B33" s="44" t="str">
        <f aca="false">IF(Values!$B$36=English!$B$2,English!B14, IF(Values!$B$36=German!$B$2,German!B14, IF(Values!$B$36=Italian!$B$2,Italian!B14, IF(Values!$B$36=Spanish!$B$2, Spanish!B14, IF(Values!$B$36=French!$B$2, French!B14, IF(Values!$B$36=Dutch!$B$2,Dutch!B14, IF(Values!$B$36=English!$D$32, English!B14, 0)))))))</f>
        <v>👉CLIENTES SATISFECHOS EN TODO EL MUNDO.  Nuevo de caja abierta, reemplazo de teclado retroiluminado Lenovo.</v>
      </c>
      <c r="E33" s="48" t="n">
        <v>5714401430100</v>
      </c>
      <c r="F33" s="48" t="s">
        <v>475</v>
      </c>
      <c r="G33" s="49" t="s">
        <v>413</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danés</v>
      </c>
      <c r="I33" s="50" t="n">
        <f aca="false">TRUE()</f>
        <v>1</v>
      </c>
      <c r="J33" s="51" t="n">
        <f aca="false">TRUE()</f>
        <v>1</v>
      </c>
      <c r="K33" s="48" t="s">
        <v>476</v>
      </c>
      <c r="L33" s="52" t="n">
        <f aca="false">FALSE()</f>
        <v>0</v>
      </c>
      <c r="M33" s="53" t="str">
        <f aca="false">IF(ISBLANK(K33),"",IF(L33, "https://raw.githubusercontent.com/PatrickVibild/TellusAmazonPictures/master/pictures/"&amp;K33&amp;"/1.jpg","https://download.lenovo.com/Images/Parts/"&amp;K33&amp;"/"&amp;K33&amp;"_A.jpg"))</f>
        <v>https://download.lenovo.com/Images/Parts/01AX578/01AX578_A.jpg</v>
      </c>
      <c r="N33" s="53" t="str">
        <f aca="false">IF(ISBLANK(K33),"",IF(L33, "https://raw.githubusercontent.com/PatrickVibild/TellusAmazonPictures/master/pictures/"&amp;K33&amp;"/2.jpg","https://download.lenovo.com/Images/Parts/"&amp;K33&amp;"/"&amp;K33&amp;"_B.jpg"))</f>
        <v>https://download.lenovo.com/Images/Parts/01AX578/01AX578_B.jpg</v>
      </c>
      <c r="O33" s="54" t="str">
        <f aca="false">IF(ISBLANK(K33),"",IF(L33, "https://raw.githubusercontent.com/PatrickVibild/TellusAmazonPictures/master/pictures/"&amp;K33&amp;"/3.jpg","https://download.lenovo.com/Images/Parts/"&amp;K33&amp;"/"&amp;K33&amp;"_details.jpg"))</f>
        <v>https://download.lenovo.com/Images/Parts/01AX578/01AX578_details.jpg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5" t="n">
        <f aca="false">MATCH(G33,options!$D$1:$D$20,0)</f>
        <v>9</v>
      </c>
    </row>
    <row r="34" customFormat="false" ht="12.8" hidden="false" customHeight="false" outlineLevel="0" collapsed="false">
      <c r="E34" s="48" t="n">
        <v>5714401430117</v>
      </c>
      <c r="F34" s="48" t="s">
        <v>477</v>
      </c>
      <c r="G34" s="49" t="s">
        <v>417</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húngaro</v>
      </c>
      <c r="I34" s="50" t="n">
        <f aca="false">TRUE()</f>
        <v>1</v>
      </c>
      <c r="J34" s="51" t="n">
        <f aca="false">TRUE()</f>
        <v>1</v>
      </c>
      <c r="K34" s="48" t="s">
        <v>478</v>
      </c>
      <c r="L34" s="52" t="n">
        <f aca="false">FALSE()</f>
        <v>0</v>
      </c>
      <c r="M34" s="53" t="str">
        <f aca="false">IF(ISBLANK(K34),"",IF(L34, "https://raw.githubusercontent.com/PatrickVibild/TellusAmazonPictures/master/pictures/"&amp;K34&amp;"/1.jpg","https://download.lenovo.com/Images/Parts/"&amp;K34&amp;"/"&amp;K34&amp;"_A.jpg"))</f>
        <v>https://download.lenovo.com/Images/Parts/01AX584/01AX584_A.jpg</v>
      </c>
      <c r="N34" s="53" t="str">
        <f aca="false">IF(ISBLANK(K34),"",IF(L34, "https://raw.githubusercontent.com/PatrickVibild/TellusAmazonPictures/master/pictures/"&amp;K34&amp;"/2.jpg","https://download.lenovo.com/Images/Parts/"&amp;K34&amp;"/"&amp;K34&amp;"_B.jpg"))</f>
        <v>https://download.lenovo.com/Images/Parts/01AX584/01AX584_B.jpg</v>
      </c>
      <c r="O34" s="54" t="str">
        <f aca="false">IF(ISBLANK(K34),"",IF(L34, "https://raw.githubusercontent.com/PatrickVibild/TellusAmazonPictures/master/pictures/"&amp;K34&amp;"/3.jpg","https://download.lenovo.com/Images/Parts/"&amp;K34&amp;"/"&amp;K34&amp;"_details.jpg"))</f>
        <v>https://download.lenovo.com/Images/Parts/01AX584/01AX584_details.jpg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5" t="n">
        <f aca="false">MATCH(G34,options!$D$1:$D$20,0)</f>
        <v>19</v>
      </c>
    </row>
    <row r="35" customFormat="false" ht="12.8" hidden="false" customHeight="false" outlineLevel="0" collapsed="false">
      <c r="E35" s="48" t="n">
        <v>5714401430124</v>
      </c>
      <c r="F35" s="48" t="s">
        <v>479</v>
      </c>
      <c r="G35" s="49" t="s">
        <v>420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holandés</v>
      </c>
      <c r="I35" s="50" t="n">
        <f aca="false">TRUE()</f>
        <v>1</v>
      </c>
      <c r="J35" s="51" t="n">
        <f aca="false">TRUE()</f>
        <v>1</v>
      </c>
      <c r="K35" s="48" t="s">
        <v>480</v>
      </c>
      <c r="L35" s="52" t="n">
        <f aca="false">FALSE()</f>
        <v>0</v>
      </c>
      <c r="M35" s="53" t="str">
        <f aca="false">IF(ISBLANK(K35),"",IF(L35, "https://raw.githubusercontent.com/PatrickVibild/TellusAmazonPictures/master/pictures/"&amp;K35&amp;"/1.jpg","https://download.lenovo.com/Images/Parts/"&amp;K35&amp;"/"&amp;K35&amp;"_A.jpg"))</f>
        <v>https://download.lenovo.com/Images/Parts/01AX506/01AX506_A.jpg</v>
      </c>
      <c r="N35" s="53" t="str">
        <f aca="false">IF(ISBLANK(K35),"",IF(L35, "https://raw.githubusercontent.com/PatrickVibild/TellusAmazonPictures/master/pictures/"&amp;K35&amp;"/2.jpg","https://download.lenovo.com/Images/Parts/"&amp;K35&amp;"/"&amp;K35&amp;"_B.jpg"))</f>
        <v>https://download.lenovo.com/Images/Parts/01AX506/01AX506_B.jpg</v>
      </c>
      <c r="O35" s="54" t="str">
        <f aca="false">IF(ISBLANK(K35),"",IF(L35, "https://raw.githubusercontent.com/PatrickVibild/TellusAmazonPictures/master/pictures/"&amp;K35&amp;"/3.jpg","https://download.lenovo.com/Images/Parts/"&amp;K35&amp;"/"&amp;K35&amp;"_details.jpg"))</f>
        <v>https://download.lenovo.com/Images/Parts/01AX506/01AX506_details.jpg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5" t="n">
        <f aca="false">MATCH(G35,options!$D$1:$D$20,0)</f>
        <v>10</v>
      </c>
    </row>
    <row r="36" customFormat="false" ht="12.8" hidden="false" customHeight="false" outlineLevel="0" collapsed="false">
      <c r="A36" s="43" t="s">
        <v>481</v>
      </c>
      <c r="B36" s="60" t="s">
        <v>389</v>
      </c>
      <c r="E36" s="48" t="n">
        <v>5714401430131</v>
      </c>
      <c r="F36" s="48" t="s">
        <v>482</v>
      </c>
      <c r="G36" s="49" t="s">
        <v>425</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noruego</v>
      </c>
      <c r="I36" s="50" t="n">
        <f aca="false">TRUE()</f>
        <v>1</v>
      </c>
      <c r="J36" s="51" t="n">
        <f aca="false">TRUE()</f>
        <v>1</v>
      </c>
      <c r="K36" s="48" t="s">
        <v>483</v>
      </c>
      <c r="L36" s="52" t="n">
        <f aca="false">FALSE()</f>
        <v>0</v>
      </c>
      <c r="M36" s="53" t="str">
        <f aca="false">IF(ISBLANK(K36),"",IF(L36, "https://raw.githubusercontent.com/PatrickVibild/TellusAmazonPictures/master/pictures/"&amp;K36&amp;"/1.jpg","https://download.lenovo.com/Images/Parts/"&amp;K36&amp;"/"&amp;K36&amp;"_A.jpg"))</f>
        <v>https://download.lenovo.com/Images/Parts/01AX589/01AX589_A.jpg</v>
      </c>
      <c r="N36" s="53" t="str">
        <f aca="false">IF(ISBLANK(K36),"",IF(L36, "https://raw.githubusercontent.com/PatrickVibild/TellusAmazonPictures/master/pictures/"&amp;K36&amp;"/2.jpg","https://download.lenovo.com/Images/Parts/"&amp;K36&amp;"/"&amp;K36&amp;"_B.jpg"))</f>
        <v>https://download.lenovo.com/Images/Parts/01AX589/01AX589_B.jpg</v>
      </c>
      <c r="O36" s="54" t="str">
        <f aca="false">IF(ISBLANK(K36),"",IF(L36, "https://raw.githubusercontent.com/PatrickVibild/TellusAmazonPictures/master/pictures/"&amp;K36&amp;"/3.jpg","https://download.lenovo.com/Images/Parts/"&amp;K36&amp;"/"&amp;K36&amp;"_details.jpg"))</f>
        <v>https://download.lenovo.com/Images/Parts/01AX589/01AX589_details.jpg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5" t="n">
        <f aca="false">MATCH(G36,options!$D$1:$D$20,0)</f>
        <v>11</v>
      </c>
    </row>
    <row r="37" customFormat="false" ht="12.8" hidden="false" customHeight="false" outlineLevel="0" collapsed="false">
      <c r="A37" s="0" t="s">
        <v>484</v>
      </c>
      <c r="B37" s="60" t="s">
        <v>485</v>
      </c>
      <c r="E37" s="48" t="n">
        <v>5714401430148</v>
      </c>
      <c r="F37" s="48" t="s">
        <v>486</v>
      </c>
      <c r="G37" s="49" t="s">
        <v>428</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polaco</v>
      </c>
      <c r="I37" s="50" t="n">
        <f aca="false">TRUE()</f>
        <v>1</v>
      </c>
      <c r="J37" s="51" t="n">
        <f aca="false">TRUE()</f>
        <v>1</v>
      </c>
      <c r="L37" s="52" t="n">
        <f aca="false">FALSE()</f>
        <v>0</v>
      </c>
      <c r="M37" s="53" t="str">
        <f aca="false">IF(ISBLANK(K37),"",IF(L37, "https://raw.githubusercontent.com/PatrickVibild/TellusAmazonPictures/master/pictures/"&amp;K37&amp;"/1.jpg","https://download.lenovo.com/Images/Parts/"&amp;K37&amp;"/"&amp;K37&amp;"_A.jpg"))</f>
        <v/>
      </c>
      <c r="N37" s="53" t="str">
        <f aca="false">IF(ISBLANK(K37),"",IF(L37, "https://raw.githubusercontent.com/PatrickVibild/TellusAmazonPictures/master/pictures/"&amp;K37&amp;"/2.jpg","https://download.lenovo.com/Images/Parts/"&amp;K37&amp;"/"&amp;K37&amp;"_B.jpg"))</f>
        <v/>
      </c>
      <c r="O37" s="54"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5" t="n">
        <f aca="false">MATCH(G37,options!$D$1:$D$20,0)</f>
        <v>12</v>
      </c>
    </row>
    <row r="38" customFormat="false" ht="12.8" hidden="false" customHeight="false" outlineLevel="0" collapsed="false">
      <c r="E38" s="48" t="n">
        <v>5714401430155</v>
      </c>
      <c r="F38" s="48" t="s">
        <v>487</v>
      </c>
      <c r="G38" s="49" t="s">
        <v>431</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portugués</v>
      </c>
      <c r="I38" s="50" t="n">
        <f aca="false">TRUE()</f>
        <v>1</v>
      </c>
      <c r="J38" s="51" t="n">
        <f aca="false">TRUE()</f>
        <v>1</v>
      </c>
      <c r="K38" s="48" t="s">
        <v>488</v>
      </c>
      <c r="L38" s="52" t="n">
        <f aca="false">FALSE()</f>
        <v>0</v>
      </c>
      <c r="M38" s="53" t="str">
        <f aca="false">IF(ISBLANK(K38),"",IF(L38, "https://raw.githubusercontent.com/PatrickVibild/TellusAmazonPictures/master/pictures/"&amp;K38&amp;"/1.jpg","https://download.lenovo.com/Images/Parts/"&amp;K38&amp;"/"&amp;K38&amp;"_A.jpg"))</f>
        <v>https://download.lenovo.com/Images/Parts/01AX591/01AX591_A.jpg</v>
      </c>
      <c r="N38" s="53" t="str">
        <f aca="false">IF(ISBLANK(K38),"",IF(L38, "https://raw.githubusercontent.com/PatrickVibild/TellusAmazonPictures/master/pictures/"&amp;K38&amp;"/2.jpg","https://download.lenovo.com/Images/Parts/"&amp;K38&amp;"/"&amp;K38&amp;"_B.jpg"))</f>
        <v>https://download.lenovo.com/Images/Parts/01AX591/01AX591_B.jpg</v>
      </c>
      <c r="O38" s="54" t="str">
        <f aca="false">IF(ISBLANK(K38),"",IF(L38, "https://raw.githubusercontent.com/PatrickVibild/TellusAmazonPictures/master/pictures/"&amp;K38&amp;"/3.jpg","https://download.lenovo.com/Images/Parts/"&amp;K38&amp;"/"&amp;K38&amp;"_details.jpg"))</f>
        <v>https://download.lenovo.com/Images/Parts/01AX591/01AX591_details.jpg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5" t="n">
        <f aca="false">MATCH(G38,options!$D$1:$D$20,0)</f>
        <v>13</v>
      </c>
    </row>
    <row r="39" customFormat="false" ht="12.8" hidden="false" customHeight="false" outlineLevel="0" collapsed="false">
      <c r="E39" s="48" t="n">
        <v>5714401430162</v>
      </c>
      <c r="F39" s="48" t="s">
        <v>489</v>
      </c>
      <c r="G39" s="49" t="s">
        <v>434</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Sueco – Finlandes</v>
      </c>
      <c r="I39" s="50" t="n">
        <f aca="false">TRUE()</f>
        <v>1</v>
      </c>
      <c r="J39" s="51" t="n">
        <f aca="false">TRUE()</f>
        <v>1</v>
      </c>
      <c r="K39" s="48" t="s">
        <v>490</v>
      </c>
      <c r="L39" s="52" t="n">
        <f aca="false">FALSE()</f>
        <v>0</v>
      </c>
      <c r="M39" s="53" t="str">
        <f aca="false">IF(ISBLANK(K39),"",IF(L39, "https://raw.githubusercontent.com/PatrickVibild/TellusAmazonPictures/master/pictures/"&amp;K39&amp;"/1.jpg","https://download.lenovo.com/Images/Parts/"&amp;K39&amp;"/"&amp;K39&amp;"_A.jpg"))</f>
        <v>https://download.lenovo.com/Images/Parts/01AX595/01AX595_A.jpg</v>
      </c>
      <c r="N39" s="53" t="str">
        <f aca="false">IF(ISBLANK(K39),"",IF(L39, "https://raw.githubusercontent.com/PatrickVibild/TellusAmazonPictures/master/pictures/"&amp;K39&amp;"/2.jpg","https://download.lenovo.com/Images/Parts/"&amp;K39&amp;"/"&amp;K39&amp;"_B.jpg"))</f>
        <v>https://download.lenovo.com/Images/Parts/01AX595/01AX595_B.jpg</v>
      </c>
      <c r="O39" s="54" t="str">
        <f aca="false">IF(ISBLANK(K39),"",IF(L39, "https://raw.githubusercontent.com/PatrickVibild/TellusAmazonPictures/master/pictures/"&amp;K39&amp;"/3.jpg","https://download.lenovo.com/Images/Parts/"&amp;K39&amp;"/"&amp;K39&amp;"_details.jpg"))</f>
        <v>https://download.lenovo.com/Images/Parts/01AX595/01AX595_details.jpg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5" t="n">
        <f aca="false">MATCH(G39,options!$D$1:$D$20,0)</f>
        <v>14</v>
      </c>
    </row>
    <row r="40" customFormat="false" ht="12.8" hidden="false" customHeight="false" outlineLevel="0" collapsed="false">
      <c r="E40" s="48" t="n">
        <v>5714401430179</v>
      </c>
      <c r="F40" s="48" t="s">
        <v>491</v>
      </c>
      <c r="G40" s="49" t="s">
        <v>439</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suizo</v>
      </c>
      <c r="I40" s="50" t="n">
        <f aca="false">TRUE()</f>
        <v>1</v>
      </c>
      <c r="J40" s="51" t="n">
        <f aca="false">TRUE()</f>
        <v>1</v>
      </c>
      <c r="K40" s="48" t="s">
        <v>492</v>
      </c>
      <c r="L40" s="52" t="n">
        <f aca="false">FALSE()</f>
        <v>0</v>
      </c>
      <c r="M40" s="53" t="str">
        <f aca="false">IF(ISBLANK(K40),"",IF(L40, "https://raw.githubusercontent.com/PatrickVibild/TellusAmazonPictures/master/pictures/"&amp;K40&amp;"/1.jpg","https://download.lenovo.com/Images/Parts/"&amp;K40&amp;"/"&amp;K40&amp;"_A.jpg"))</f>
        <v>https://download.lenovo.com/Images/Parts/01AX596/01AX596_A.jpg</v>
      </c>
      <c r="N40" s="53" t="str">
        <f aca="false">IF(ISBLANK(K40),"",IF(L40, "https://raw.githubusercontent.com/PatrickVibild/TellusAmazonPictures/master/pictures/"&amp;K40&amp;"/2.jpg","https://download.lenovo.com/Images/Parts/"&amp;K40&amp;"/"&amp;K40&amp;"_B.jpg"))</f>
        <v>https://download.lenovo.com/Images/Parts/01AX596/01AX596_B.jpg</v>
      </c>
      <c r="O40" s="54" t="str">
        <f aca="false">IF(ISBLANK(K40),"",IF(L40, "https://raw.githubusercontent.com/PatrickVibild/TellusAmazonPictures/master/pictures/"&amp;K40&amp;"/3.jpg","https://download.lenovo.com/Images/Parts/"&amp;K40&amp;"/"&amp;K40&amp;"_details.jpg"))</f>
        <v>https://download.lenovo.com/Images/Parts/01AX596/01AX596_details.jpg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5" t="n">
        <f aca="false">MATCH(G40,options!$D$1:$D$20,0)</f>
        <v>15</v>
      </c>
    </row>
    <row r="41" customFormat="false" ht="23.85" hidden="false" customHeight="false" outlineLevel="0" collapsed="false">
      <c r="E41" s="48" t="n">
        <v>5714401430186</v>
      </c>
      <c r="F41" s="48" t="s">
        <v>493</v>
      </c>
      <c r="G41" s="49" t="s">
        <v>442</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internacional</v>
      </c>
      <c r="I41" s="50" t="n">
        <f aca="false">FALSE()</f>
        <v>0</v>
      </c>
      <c r="J41" s="51" t="n">
        <f aca="false">TRUE()</f>
        <v>1</v>
      </c>
      <c r="K41" s="48" t="s">
        <v>494</v>
      </c>
      <c r="L41" s="52" t="n">
        <f aca="false">TRUE()</f>
        <v>1</v>
      </c>
      <c r="M41" s="53" t="str">
        <f aca="false">IF(ISBLANK(K41),"",IF(L41, "https://raw.githubusercontent.com/PatrickVibild/TellusAmazonPictures/master/pictures/"&amp;K41&amp;"/1.jpg","https://download.lenovo.com/Images/Parts/"&amp;K41&amp;"/"&amp;K41&amp;"_A.jpg"))</f>
        <v>https://raw.githubusercontent.com/PatrickVibild/TellusAmazonPictures/master/pictures/Lenovo/T530/BL/USI/1.jpg</v>
      </c>
      <c r="N41" s="53" t="str">
        <f aca="false">IF(ISBLANK(K41),"",IF(L41, "https://raw.githubusercontent.com/PatrickVibild/TellusAmazonPictures/master/pictures/"&amp;K41&amp;"/2.jpg","https://download.lenovo.com/Images/Parts/"&amp;K41&amp;"/"&amp;K41&amp;"_B.jpg"))</f>
        <v>https://raw.githubusercontent.com/PatrickVibild/TellusAmazonPictures/master/pictures/Lenovo/T530/BL/USI/2.jpg</v>
      </c>
      <c r="O41" s="54" t="str">
        <f aca="false">IF(ISBLANK(K41),"",IF(L41, "https://raw.githubusercontent.com/PatrickVibild/TellusAmazonPictures/master/pictures/"&amp;K41&amp;"/3.jpg","https://download.lenovo.com/Images/Parts/"&amp;K41&amp;"/"&amp;K41&amp;"_details.jpg"))</f>
        <v>https://raw.githubusercontent.com/PatrickVibild/TellusAmazonPictures/master/pictures/Lenovo/T530/BL/USI/3.jpg</v>
      </c>
      <c r="P41" s="0" t="str">
        <f aca="false">IF(ISBLANK(K41),"",IF(L41, "https://raw.githubusercontent.com/PatrickVibild/TellusAmazonPictures/master/pictures/"&amp;K41&amp;"/4.jpg", ""))</f>
        <v>https://raw.githubusercontent.com/PatrickVibild/TellusAmazonPictures/master/pictures/Lenovo/T530/BL/USI/4.jpg</v>
      </c>
      <c r="Q41" s="0" t="str">
        <f aca="false">IF(ISBLANK(K41),"",IF(L41, "https://raw.githubusercontent.com/PatrickVibild/TellusAmazonPictures/master/pictures/"&amp;K41&amp;"/5.jpg", ""))</f>
        <v>https://raw.githubusercontent.com/PatrickVibild/TellusAmazonPictures/master/pictures/Lenovo/T530/BL/USI/5.jpg</v>
      </c>
      <c r="R41" s="0" t="str">
        <f aca="false">IF(ISBLANK(K41),"",IF(L41, "https://raw.githubusercontent.com/PatrickVibild/TellusAmazonPictures/master/pictures/"&amp;K41&amp;"/6.jpg", ""))</f>
        <v>https://raw.githubusercontent.com/PatrickVibild/TellusAmazonPictures/master/pictures/Lenovo/T530/BL/USI/6.jpg</v>
      </c>
      <c r="S41" s="0" t="str">
        <f aca="false">IF(ISBLANK(K41),"",IF(L41, "https://raw.githubusercontent.com/PatrickVibild/TellusAmazonPictures/master/pictures/"&amp;K41&amp;"/7.jpg", ""))</f>
        <v>https://raw.githubusercontent.com/PatrickVibild/TellusAmazonPictures/master/pictures/Lenovo/T530/BL/USI/7.jpg</v>
      </c>
      <c r="T41" s="0" t="str">
        <f aca="false">IF(ISBLANK(K41),"",IF(L41, "https://raw.githubusercontent.com/PatrickVibild/TellusAmazonPictures/master/pictures/"&amp;K41&amp;"/8.jpg",""))</f>
        <v>https://raw.githubusercontent.com/PatrickVibild/TellusAmazonPictures/master/pictures/Lenovo/T530/BL/USI/8.jpg</v>
      </c>
      <c r="U41" s="0" t="str">
        <f aca="false">IF(ISBLANK(K41),"",IF(L41, "https://raw.githubusercontent.com/PatrickVibild/TellusAmazonPictures/master/pictures/"&amp;K41&amp;"/9.jpg", ""))</f>
        <v>https://raw.githubusercontent.com/PatrickVibild/TellusAmazonPictures/master/pictures/Lenovo/T530/BL/USI/9.jpg</v>
      </c>
      <c r="V41" s="55" t="n">
        <f aca="false">MATCH(G41,options!$D$1:$D$20,0)</f>
        <v>16</v>
      </c>
    </row>
    <row r="42" customFormat="false" ht="12.8" hidden="false" customHeight="false" outlineLevel="0" collapsed="false">
      <c r="E42" s="48" t="n">
        <v>5714401430193</v>
      </c>
      <c r="F42" s="48" t="s">
        <v>495</v>
      </c>
      <c r="G42" s="49" t="s">
        <v>445</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ruso</v>
      </c>
      <c r="I42" s="50" t="n">
        <f aca="false">TRUE()</f>
        <v>1</v>
      </c>
      <c r="J42" s="51" t="n">
        <f aca="false">TRUE()</f>
        <v>1</v>
      </c>
      <c r="K42" s="48" t="s">
        <v>496</v>
      </c>
      <c r="L42" s="52" t="n">
        <f aca="false">FALSE()</f>
        <v>0</v>
      </c>
      <c r="M42" s="53" t="str">
        <f aca="false">IF(ISBLANK(K42),"",IF(L42, "https://raw.githubusercontent.com/PatrickVibild/TellusAmazonPictures/master/pictures/"&amp;K42&amp;"/1.jpg","https://download.lenovo.com/Images/Parts/"&amp;K42&amp;"/"&amp;K42&amp;"_A.jpg"))</f>
        <v>https://download.lenovo.com/Images/Parts/01AX510/01AX510_A.jpg</v>
      </c>
      <c r="N42" s="53" t="str">
        <f aca="false">IF(ISBLANK(K42),"",IF(L42, "https://raw.githubusercontent.com/PatrickVibild/TellusAmazonPictures/master/pictures/"&amp;K42&amp;"/2.jpg","https://download.lenovo.com/Images/Parts/"&amp;K42&amp;"/"&amp;K42&amp;"_B.jpg"))</f>
        <v>https://download.lenovo.com/Images/Parts/01AX510/01AX510_B.jpg</v>
      </c>
      <c r="O42" s="54" t="str">
        <f aca="false">IF(ISBLANK(K42),"",IF(L42, "https://raw.githubusercontent.com/PatrickVibild/TellusAmazonPictures/master/pictures/"&amp;K42&amp;"/3.jpg","https://download.lenovo.com/Images/Parts/"&amp;K42&amp;"/"&amp;K42&amp;"_details.jpg"))</f>
        <v>https://download.lenovo.com/Images/Parts/01AX510/01AX510_details.jpg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5" t="n">
        <f aca="false">MATCH(G42,options!$D$1:$D$20,0)</f>
        <v>17</v>
      </c>
    </row>
    <row r="43" customFormat="false" ht="23.85" hidden="false" customHeight="false" outlineLevel="0" collapsed="false">
      <c r="E43" s="48" t="n">
        <v>5714401430209</v>
      </c>
      <c r="F43" s="48" t="s">
        <v>497</v>
      </c>
      <c r="G43" s="49" t="s">
        <v>449</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0" t="n">
        <f aca="false">FALSE()</f>
        <v>0</v>
      </c>
      <c r="J43" s="51" t="n">
        <f aca="false">TRUE()</f>
        <v>1</v>
      </c>
      <c r="K43" s="48" t="s">
        <v>498</v>
      </c>
      <c r="L43" s="52" t="n">
        <f aca="false">TRUE()</f>
        <v>1</v>
      </c>
      <c r="M43" s="53" t="str">
        <f aca="false">IF(ISBLANK(K43),"",IF(L43, "https://raw.githubusercontent.com/PatrickVibild/TellusAmazonPictures/master/pictures/"&amp;K43&amp;"/1.jpg","https://download.lenovo.com/Images/Parts/"&amp;K43&amp;"/"&amp;K43&amp;"_A.jpg"))</f>
        <v>https://raw.githubusercontent.com/PatrickVibild/TellusAmazonPictures/master/pictures/Lenovo/T530/BL/US/1.jpg</v>
      </c>
      <c r="N43" s="53" t="str">
        <f aca="false">IF(ISBLANK(K43),"",IF(L43, "https://raw.githubusercontent.com/PatrickVibild/TellusAmazonPictures/master/pictures/"&amp;K43&amp;"/2.jpg","https://download.lenovo.com/Images/Parts/"&amp;K43&amp;"/"&amp;K43&amp;"_B.jpg"))</f>
        <v>https://raw.githubusercontent.com/PatrickVibild/TellusAmazonPictures/master/pictures/Lenovo/T530/BL/US/2.jpg</v>
      </c>
      <c r="O43" s="54" t="str">
        <f aca="false">IF(ISBLANK(K43),"",IF(L43, "https://raw.githubusercontent.com/PatrickVibild/TellusAmazonPictures/master/pictures/"&amp;K43&amp;"/3.jpg","https://download.lenovo.com/Images/Parts/"&amp;K43&amp;"/"&amp;K43&amp;"_details.jpg"))</f>
        <v>https://raw.githubusercontent.com/PatrickVibild/TellusAmazonPictures/master/pictures/Lenovo/T530/BL/US/3.jpg</v>
      </c>
      <c r="P43" s="0" t="str">
        <f aca="false">IF(ISBLANK(K43),"",IF(L43, "https://raw.githubusercontent.com/PatrickVibild/TellusAmazonPictures/master/pictures/"&amp;K43&amp;"/4.jpg", ""))</f>
        <v>https://raw.githubusercontent.com/PatrickVibild/TellusAmazonPictures/master/pictures/Lenovo/T530/BL/US/4.jpg</v>
      </c>
      <c r="Q43" s="0" t="str">
        <f aca="false">IF(ISBLANK(K43),"",IF(L43, "https://raw.githubusercontent.com/PatrickVibild/TellusAmazonPictures/master/pictures/"&amp;K43&amp;"/5.jpg", ""))</f>
        <v>https://raw.githubusercontent.com/PatrickVibild/TellusAmazonPictures/master/pictures/Lenovo/T530/BL/US/5.jpg</v>
      </c>
      <c r="R43" s="0" t="str">
        <f aca="false">IF(ISBLANK(K43),"",IF(L43, "https://raw.githubusercontent.com/PatrickVibild/TellusAmazonPictures/master/pictures/"&amp;K43&amp;"/6.jpg", ""))</f>
        <v>https://raw.githubusercontent.com/PatrickVibild/TellusAmazonPictures/master/pictures/Lenovo/T530/BL/US/6.jpg</v>
      </c>
      <c r="S43" s="0" t="str">
        <f aca="false">IF(ISBLANK(K43),"",IF(L43, "https://raw.githubusercontent.com/PatrickVibild/TellusAmazonPictures/master/pictures/"&amp;K43&amp;"/7.jpg", ""))</f>
        <v>https://raw.githubusercontent.com/PatrickVibild/TellusAmazonPictures/master/pictures/Lenovo/T530/BL/US/7.jpg</v>
      </c>
      <c r="T43" s="0" t="str">
        <f aca="false">IF(ISBLANK(K43),"",IF(L43, "https://raw.githubusercontent.com/PatrickVibild/TellusAmazonPictures/master/pictures/"&amp;K43&amp;"/8.jpg",""))</f>
        <v>https://raw.githubusercontent.com/PatrickVibild/TellusAmazonPictures/master/pictures/Lenovo/T530/BL/US/8.jpg</v>
      </c>
      <c r="U43" s="0" t="str">
        <f aca="false">IF(ISBLANK(K43),"",IF(L43, "https://raw.githubusercontent.com/PatrickVibild/TellusAmazonPictures/master/pictures/"&amp;K43&amp;"/9.jpg", ""))</f>
        <v>https://raw.githubusercontent.com/PatrickVibild/TellusAmazonPictures/master/pictures/Lenovo/T530/BL/US/9.jpg</v>
      </c>
      <c r="V43" s="55" t="n">
        <f aca="false">MATCH(G43,options!$D$1:$D$20,0)</f>
        <v>18</v>
      </c>
    </row>
    <row r="44" customFormat="false" ht="12.8" hidden="false" customHeight="false" outlineLevel="0" collapsed="false">
      <c r="E44" s="62"/>
      <c r="F44" s="63"/>
      <c r="G44" s="63"/>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3"/>
      <c r="J44" s="63"/>
      <c r="K44" s="53"/>
      <c r="L44" s="64"/>
      <c r="M44" s="53" t="str">
        <f aca="false">IF(ISBLANK(K44),"",IF(L44, "https://raw.githubusercontent.com/PatrickVibild/TellusAmazonPictures/master/pictures/"&amp;K44&amp;"/1.jpg","https://download.lenovo.com/Images/Parts/"&amp;K44&amp;"/"&amp;K44&amp;"_A.jpg"))</f>
        <v/>
      </c>
      <c r="N44" s="53" t="str">
        <f aca="false">IF(ISBLANK(K44),"",IF(L44, "https://raw.githubusercontent.com/PatrickVibild/TellusAmazonPictures/master/pictures/"&amp;K44&amp;"/2.jpg","https://download.lenovo.com/Images/Parts/"&amp;K44&amp;"/"&amp;K44&amp;"_B.jpg"))</f>
        <v/>
      </c>
      <c r="O44" s="54"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5" t="e">
        <f aca="false">MATCH(G44,options!$D$1:$D$20,0)</f>
        <v>#N/A</v>
      </c>
    </row>
    <row r="45" customFormat="false" ht="12.8" hidden="false" customHeight="false" outlineLevel="0" collapsed="false">
      <c r="E45" s="62"/>
      <c r="F45" s="63"/>
      <c r="G45" s="63"/>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3"/>
      <c r="J45" s="63"/>
      <c r="K45" s="53"/>
      <c r="L45" s="64"/>
      <c r="M45" s="53" t="str">
        <f aca="false">IF(ISBLANK(K45),"",IF(L45, "https://raw.githubusercontent.com/PatrickVibild/TellusAmazonPictures/master/pictures/"&amp;K45&amp;"/1.jpg","https://download.lenovo.com/Images/Parts/"&amp;K45&amp;"/"&amp;K45&amp;"_A.jpg"))</f>
        <v/>
      </c>
      <c r="N45" s="53" t="str">
        <f aca="false">IF(ISBLANK(K45),"",IF(L45, "https://raw.githubusercontent.com/PatrickVibild/TellusAmazonPictures/master/pictures/"&amp;K45&amp;"/2.jpg","https://download.lenovo.com/Images/Parts/"&amp;K45&amp;"/"&amp;K45&amp;"_B.jpg"))</f>
        <v/>
      </c>
      <c r="O45" s="54"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5" t="e">
        <f aca="false">MATCH(G45,options!$D$1:$D$20,0)</f>
        <v>#N/A</v>
      </c>
    </row>
    <row r="46" customFormat="false" ht="12.8" hidden="false" customHeight="false" outlineLevel="0" collapsed="false">
      <c r="E46" s="62"/>
      <c r="F46" s="63"/>
      <c r="G46" s="63"/>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3"/>
      <c r="J46" s="63"/>
      <c r="K46" s="53"/>
      <c r="L46" s="64"/>
      <c r="M46" s="53" t="str">
        <f aca="false">IF(ISBLANK(K46),"",IF(L46, "https://raw.githubusercontent.com/PatrickVibild/TellusAmazonPictures/master/pictures/"&amp;K46&amp;"/1.jpg","https://download.lenovo.com/Images/Parts/"&amp;K46&amp;"/"&amp;K46&amp;"_A.jpg"))</f>
        <v/>
      </c>
      <c r="N46" s="53" t="str">
        <f aca="false">IF(ISBLANK(K46),"",IF(L46, "https://raw.githubusercontent.com/PatrickVibild/TellusAmazonPictures/master/pictures/"&amp;K46&amp;"/2.jpg","https://download.lenovo.com/Images/Parts/"&amp;K46&amp;"/"&amp;K46&amp;"_B.jpg"))</f>
        <v/>
      </c>
      <c r="O46" s="54"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5" t="e">
        <f aca="false">MATCH(G46,options!$D$1:$D$20,0)</f>
        <v>#N/A</v>
      </c>
    </row>
    <row r="47" customFormat="false" ht="12.8" hidden="false" customHeight="false" outlineLevel="0" collapsed="false">
      <c r="E47" s="62"/>
      <c r="F47" s="63"/>
      <c r="G47" s="63"/>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3"/>
      <c r="J47" s="63"/>
      <c r="K47" s="53"/>
      <c r="L47" s="64"/>
      <c r="M47" s="53" t="str">
        <f aca="false">IF(ISBLANK(K47),"",IF(L47, "https://raw.githubusercontent.com/PatrickVibild/TellusAmazonPictures/master/pictures/"&amp;K47&amp;"/1.jpg","https://download.lenovo.com/Images/Parts/"&amp;K47&amp;"/"&amp;K47&amp;"_A.jpg"))</f>
        <v/>
      </c>
      <c r="N47" s="53" t="str">
        <f aca="false">IF(ISBLANK(K47),"",IF(L47, "https://raw.githubusercontent.com/PatrickVibild/TellusAmazonPictures/master/pictures/"&amp;K47&amp;"/2.jpg","https://download.lenovo.com/Images/Parts/"&amp;K47&amp;"/"&amp;K47&amp;"_B.jpg"))</f>
        <v/>
      </c>
      <c r="O47" s="54"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5" t="e">
        <f aca="false">MATCH(G47,options!$D$1:$D$20,0)</f>
        <v>#N/A</v>
      </c>
    </row>
    <row r="48" customFormat="false" ht="12.8" hidden="false" customHeight="false" outlineLevel="0" collapsed="false">
      <c r="E48" s="62"/>
      <c r="F48" s="63"/>
      <c r="G48" s="63"/>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3"/>
      <c r="J48" s="63"/>
      <c r="K48" s="53"/>
      <c r="L48" s="64"/>
      <c r="M48" s="53" t="str">
        <f aca="false">IF(ISBLANK(K48),"",IF(L48, "https://raw.githubusercontent.com/PatrickVibild/TellusAmazonPictures/master/pictures/"&amp;K48&amp;"/1.jpg","https://download.lenovo.com/Images/Parts/"&amp;K48&amp;"/"&amp;K48&amp;"_A.jpg"))</f>
        <v/>
      </c>
      <c r="N48" s="53" t="str">
        <f aca="false">IF(ISBLANK(K48),"",IF(L48, "https://raw.githubusercontent.com/PatrickVibild/TellusAmazonPictures/master/pictures/"&amp;K48&amp;"/2.jpg","https://download.lenovo.com/Images/Parts/"&amp;K48&amp;"/"&amp;K48&amp;"_B.jpg"))</f>
        <v/>
      </c>
      <c r="O48" s="54"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5" t="e">
        <f aca="false">MATCH(G48,options!$D$1:$D$20,0)</f>
        <v>#N/A</v>
      </c>
    </row>
    <row r="49" customFormat="false" ht="12.8" hidden="false" customHeight="false" outlineLevel="0" collapsed="false">
      <c r="E49" s="62"/>
      <c r="F49" s="63"/>
      <c r="G49" s="63"/>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3"/>
      <c r="J49" s="63"/>
      <c r="K49" s="53"/>
      <c r="L49" s="64"/>
      <c r="M49" s="53" t="str">
        <f aca="false">IF(ISBLANK(K49),"",IF(L49, "https://raw.githubusercontent.com/PatrickVibild/TellusAmazonPictures/master/pictures/"&amp;K49&amp;"/1.jpg","https://download.lenovo.com/Images/Parts/"&amp;K49&amp;"/"&amp;K49&amp;"_A.jpg"))</f>
        <v/>
      </c>
      <c r="N49" s="53" t="str">
        <f aca="false">IF(ISBLANK(K49),"",IF(L49, "https://raw.githubusercontent.com/PatrickVibild/TellusAmazonPictures/master/pictures/"&amp;K49&amp;"/2.jpg","https://download.lenovo.com/Images/Parts/"&amp;K49&amp;"/"&amp;K49&amp;"_B.jpg"))</f>
        <v/>
      </c>
      <c r="O49" s="54"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5" t="e">
        <f aca="false">MATCH(G49,options!$D$1:$D$20,0)</f>
        <v>#N/A</v>
      </c>
    </row>
    <row r="50" customFormat="false" ht="12.8" hidden="false" customHeight="false" outlineLevel="0" collapsed="false">
      <c r="E50" s="62"/>
      <c r="F50" s="63"/>
      <c r="G50" s="63"/>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3"/>
      <c r="J50" s="63"/>
      <c r="K50" s="53"/>
      <c r="L50" s="64"/>
      <c r="M50" s="53" t="str">
        <f aca="false">IF(ISBLANK(K50),"",IF(L50, "https://raw.githubusercontent.com/PatrickVibild/TellusAmazonPictures/master/pictures/"&amp;K50&amp;"/1.jpg","https://download.lenovo.com/Images/Parts/"&amp;K50&amp;"/"&amp;K50&amp;"_A.jpg"))</f>
        <v/>
      </c>
      <c r="N50" s="53" t="str">
        <f aca="false">IF(ISBLANK(K50),"",IF(L50, "https://raw.githubusercontent.com/PatrickVibild/TellusAmazonPictures/master/pictures/"&amp;K50&amp;"/2.jpg","https://download.lenovo.com/Images/Parts/"&amp;K50&amp;"/"&amp;K50&amp;"_B.jpg"))</f>
        <v/>
      </c>
      <c r="O50" s="54"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5" t="e">
        <f aca="false">MATCH(G50,options!$D$1:$D$20,0)</f>
        <v>#N/A</v>
      </c>
    </row>
    <row r="51" customFormat="false" ht="12.8" hidden="false" customHeight="false" outlineLevel="0" collapsed="false">
      <c r="E51" s="62"/>
      <c r="F51" s="63"/>
      <c r="G51" s="63"/>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3"/>
      <c r="J51" s="63"/>
      <c r="K51" s="53"/>
      <c r="L51" s="64"/>
      <c r="M51" s="53" t="str">
        <f aca="false">IF(ISBLANK(K51),"",IF(L51, "https://raw.githubusercontent.com/PatrickVibild/TellusAmazonPictures/master/pictures/"&amp;K51&amp;"/1.jpg","https://download.lenovo.com/Images/Parts/"&amp;K51&amp;"/"&amp;K51&amp;"_A.jpg"))</f>
        <v/>
      </c>
      <c r="N51" s="53" t="str">
        <f aca="false">IF(ISBLANK(K51),"",IF(L51, "https://raw.githubusercontent.com/PatrickVibild/TellusAmazonPictures/master/pictures/"&amp;K51&amp;"/2.jpg","https://download.lenovo.com/Images/Parts/"&amp;K51&amp;"/"&amp;K51&amp;"_B.jpg"))</f>
        <v/>
      </c>
      <c r="O51" s="54"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5" t="e">
        <f aca="false">MATCH(G51,options!$D$1:$D$20,0)</f>
        <v>#N/A</v>
      </c>
    </row>
    <row r="52" customFormat="false" ht="12.8" hidden="false" customHeight="false" outlineLevel="0" collapsed="false">
      <c r="E52" s="62"/>
      <c r="F52" s="63"/>
      <c r="G52" s="63"/>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3"/>
      <c r="J52" s="63"/>
      <c r="K52" s="53"/>
      <c r="L52" s="64"/>
      <c r="M52" s="53" t="str">
        <f aca="false">IF(ISBLANK(K52),"",IF(L52, "https://raw.githubusercontent.com/PatrickVibild/TellusAmazonPictures/master/pictures/"&amp;K52&amp;"/1.jpg","https://download.lenovo.com/Images/Parts/"&amp;K52&amp;"/"&amp;K52&amp;"_A.jpg"))</f>
        <v/>
      </c>
      <c r="N52" s="53" t="str">
        <f aca="false">IF(ISBLANK(K52),"",IF(L52, "https://raw.githubusercontent.com/PatrickVibild/TellusAmazonPictures/master/pictures/"&amp;K52&amp;"/2.jpg","https://download.lenovo.com/Images/Parts/"&amp;K52&amp;"/"&amp;K52&amp;"_B.jpg"))</f>
        <v/>
      </c>
      <c r="O52" s="54"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5" t="e">
        <f aca="false">MATCH(G52,options!$D$1:$D$20,0)</f>
        <v>#N/A</v>
      </c>
    </row>
    <row r="53" customFormat="false" ht="12.8" hidden="false" customHeight="false" outlineLevel="0" collapsed="false">
      <c r="E53" s="62"/>
      <c r="F53" s="63"/>
      <c r="G53" s="63"/>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3"/>
      <c r="J53" s="63"/>
      <c r="K53" s="53"/>
      <c r="L53" s="64"/>
      <c r="M53" s="53" t="str">
        <f aca="false">IF(ISBLANK(K53),"",IF(L53, "https://raw.githubusercontent.com/PatrickVibild/TellusAmazonPictures/master/pictures/"&amp;K53&amp;"/1.jpg","https://download.lenovo.com/Images/Parts/"&amp;K53&amp;"/"&amp;K53&amp;"_A.jpg"))</f>
        <v/>
      </c>
      <c r="N53" s="53" t="str">
        <f aca="false">IF(ISBLANK(K53),"",IF(L53, "https://raw.githubusercontent.com/PatrickVibild/TellusAmazonPictures/master/pictures/"&amp;K53&amp;"/2.jpg","https://download.lenovo.com/Images/Parts/"&amp;K53&amp;"/"&amp;K53&amp;"_B.jpg"))</f>
        <v/>
      </c>
      <c r="O53" s="54"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5" t="e">
        <f aca="false">MATCH(G53,options!$D$1:$D$20,0)</f>
        <v>#N/A</v>
      </c>
    </row>
    <row r="54" customFormat="false" ht="12.8" hidden="false" customHeight="false" outlineLevel="0" collapsed="false">
      <c r="E54" s="62"/>
      <c r="F54" s="63"/>
      <c r="G54" s="63"/>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3"/>
      <c r="J54" s="63"/>
      <c r="K54" s="53"/>
      <c r="L54" s="64"/>
      <c r="M54" s="53" t="str">
        <f aca="false">IF(ISBLANK(K54),"",IF(L54, "https://raw.githubusercontent.com/PatrickVibild/TellusAmazonPictures/master/pictures/"&amp;K54&amp;"/1.jpg","https://download.lenovo.com/Images/Parts/"&amp;K54&amp;"/"&amp;K54&amp;"_A.jpg"))</f>
        <v/>
      </c>
      <c r="N54" s="53" t="str">
        <f aca="false">IF(ISBLANK(K54),"",IF(L54, "https://raw.githubusercontent.com/PatrickVibild/TellusAmazonPictures/master/pictures/"&amp;K54&amp;"/2.jpg","https://download.lenovo.com/Images/Parts/"&amp;K54&amp;"/"&amp;K54&amp;"_B.jpg"))</f>
        <v/>
      </c>
      <c r="O54" s="54"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5" t="e">
        <f aca="false">MATCH(G54,options!$D$1:$D$20,0)</f>
        <v>#N/A</v>
      </c>
    </row>
    <row r="55" customFormat="false" ht="12.8" hidden="false" customHeight="false" outlineLevel="0" collapsed="false">
      <c r="E55" s="62"/>
      <c r="F55" s="63"/>
      <c r="G55" s="63"/>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3"/>
      <c r="J55" s="63"/>
      <c r="K55" s="53"/>
      <c r="L55" s="64"/>
      <c r="M55" s="53" t="str">
        <f aca="false">IF(ISBLANK(K55),"",IF(L55, "https://raw.githubusercontent.com/PatrickVibild/TellusAmazonPictures/master/pictures/"&amp;K55&amp;"/1.jpg","https://download.lenovo.com/Images/Parts/"&amp;K55&amp;"/"&amp;K55&amp;"_A.jpg"))</f>
        <v/>
      </c>
      <c r="N55" s="53" t="str">
        <f aca="false">IF(ISBLANK(K55),"",IF(L55, "https://raw.githubusercontent.com/PatrickVibild/TellusAmazonPictures/master/pictures/"&amp;K55&amp;"/2.jpg","https://download.lenovo.com/Images/Parts/"&amp;K55&amp;"/"&amp;K55&amp;"_B.jpg"))</f>
        <v/>
      </c>
      <c r="O55" s="54"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5" t="e">
        <f aca="false">MATCH(G55,options!$D$1:$D$20,0)</f>
        <v>#N/A</v>
      </c>
    </row>
    <row r="56" customFormat="false" ht="12.8" hidden="false" customHeight="false" outlineLevel="0" collapsed="false">
      <c r="E56" s="62"/>
      <c r="F56" s="63"/>
      <c r="G56" s="63"/>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3"/>
      <c r="J56" s="63"/>
      <c r="K56" s="53"/>
      <c r="L56" s="64"/>
      <c r="M56" s="53" t="str">
        <f aca="false">IF(ISBLANK(K56),"",IF(L56, "https://raw.githubusercontent.com/PatrickVibild/TellusAmazonPictures/master/pictures/"&amp;K56&amp;"/1.jpg","https://download.lenovo.com/Images/Parts/"&amp;K56&amp;"/"&amp;K56&amp;"_A.jpg"))</f>
        <v/>
      </c>
      <c r="N56" s="53" t="str">
        <f aca="false">IF(ISBLANK(K56),"",IF(L56, "https://raw.githubusercontent.com/PatrickVibild/TellusAmazonPictures/master/pictures/"&amp;K56&amp;"/2.jpg","https://download.lenovo.com/Images/Parts/"&amp;K56&amp;"/"&amp;K56&amp;"_B.jpg"))</f>
        <v/>
      </c>
      <c r="O56" s="54"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5" t="e">
        <f aca="false">MATCH(G56,options!$D$1:$D$20,0)</f>
        <v>#N/A</v>
      </c>
    </row>
    <row r="57" customFormat="false" ht="12.8" hidden="false" customHeight="false" outlineLevel="0" collapsed="false">
      <c r="E57" s="62"/>
      <c r="F57" s="63"/>
      <c r="G57" s="63"/>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3"/>
      <c r="J57" s="63"/>
      <c r="K57" s="53"/>
      <c r="L57" s="64"/>
      <c r="M57" s="53" t="str">
        <f aca="false">IF(ISBLANK(K57),"",IF(L57, "https://raw.githubusercontent.com/PatrickVibild/TellusAmazonPictures/master/pictures/"&amp;K57&amp;"/1.jpg","https://download.lenovo.com/Images/Parts/"&amp;K57&amp;"/"&amp;K57&amp;"_A.jpg"))</f>
        <v/>
      </c>
      <c r="N57" s="53" t="str">
        <f aca="false">IF(ISBLANK(K57),"",IF(L57, "https://raw.githubusercontent.com/PatrickVibild/TellusAmazonPictures/master/pictures/"&amp;K57&amp;"/2.jpg","https://download.lenovo.com/Images/Parts/"&amp;K57&amp;"/"&amp;K57&amp;"_B.jpg"))</f>
        <v/>
      </c>
      <c r="O57" s="54"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5" t="e">
        <f aca="false">MATCH(G57,options!$D$1:$D$20,0)</f>
        <v>#N/A</v>
      </c>
    </row>
    <row r="58" customFormat="false" ht="12.8" hidden="false" customHeight="false" outlineLevel="0" collapsed="false">
      <c r="E58" s="62"/>
      <c r="F58" s="63"/>
      <c r="G58" s="63"/>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3"/>
      <c r="J58" s="63"/>
      <c r="K58" s="53"/>
      <c r="L58" s="64"/>
      <c r="M58" s="53" t="str">
        <f aca="false">IF(ISBLANK(K58),"",IF(L58, "https://raw.githubusercontent.com/PatrickVibild/TellusAmazonPictures/master/pictures/"&amp;K58&amp;"/1.jpg","https://download.lenovo.com/Images/Parts/"&amp;K58&amp;"/"&amp;K58&amp;"_A.jpg"))</f>
        <v/>
      </c>
      <c r="N58" s="53" t="str">
        <f aca="false">IF(ISBLANK(K58),"",IF(L58, "https://raw.githubusercontent.com/PatrickVibild/TellusAmazonPictures/master/pictures/"&amp;K58&amp;"/2.jpg","https://download.lenovo.com/Images/Parts/"&amp;K58&amp;"/"&amp;K58&amp;"_B.jpg"))</f>
        <v/>
      </c>
      <c r="O58" s="54"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5" t="e">
        <f aca="false">MATCH(G58,options!$D$1:$D$20,0)</f>
        <v>#N/A</v>
      </c>
    </row>
    <row r="59" customFormat="false" ht="12.8" hidden="false" customHeight="false" outlineLevel="0" collapsed="false">
      <c r="E59" s="62"/>
      <c r="F59" s="63"/>
      <c r="G59" s="63"/>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3"/>
      <c r="J59" s="63"/>
      <c r="K59" s="53"/>
      <c r="L59" s="64"/>
      <c r="M59" s="53" t="str">
        <f aca="false">IF(ISBLANK(K59),"",IF(L59, "https://raw.githubusercontent.com/PatrickVibild/TellusAmazonPictures/master/pictures/"&amp;K59&amp;"/1.jpg","https://download.lenovo.com/Images/Parts/"&amp;K59&amp;"/"&amp;K59&amp;"_A.jpg"))</f>
        <v/>
      </c>
      <c r="N59" s="53" t="str">
        <f aca="false">IF(ISBLANK(K59),"",IF(L59, "https://raw.githubusercontent.com/PatrickVibild/TellusAmazonPictures/master/pictures/"&amp;K59&amp;"/2.jpg","https://download.lenovo.com/Images/Parts/"&amp;K59&amp;"/"&amp;K59&amp;"_B.jpg"))</f>
        <v/>
      </c>
      <c r="O59" s="54"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5" t="e">
        <f aca="false">MATCH(G59,options!$D$1:$D$20,0)</f>
        <v>#N/A</v>
      </c>
    </row>
    <row r="60" customFormat="false" ht="12.8" hidden="false" customHeight="false" outlineLevel="0" collapsed="false">
      <c r="E60" s="62"/>
      <c r="F60" s="63"/>
      <c r="G60" s="63"/>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3"/>
      <c r="J60" s="63"/>
      <c r="K60" s="53"/>
      <c r="L60" s="64"/>
      <c r="M60" s="53" t="str">
        <f aca="false">IF(ISBLANK(K60),"",IF(L60, "https://raw.githubusercontent.com/PatrickVibild/TellusAmazonPictures/master/pictures/"&amp;K60&amp;"/1.jpg","https://download.lenovo.com/Images/Parts/"&amp;K60&amp;"/"&amp;K60&amp;"_A.jpg"))</f>
        <v/>
      </c>
      <c r="N60" s="53" t="str">
        <f aca="false">IF(ISBLANK(K60),"",IF(L60, "https://raw.githubusercontent.com/PatrickVibild/TellusAmazonPictures/master/pictures/"&amp;K60&amp;"/2.jpg","https://download.lenovo.com/Images/Parts/"&amp;K60&amp;"/"&amp;K60&amp;"_B.jpg"))</f>
        <v/>
      </c>
      <c r="O60" s="54"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5" t="e">
        <f aca="false">MATCH(G60,options!$D$1:$D$20,0)</f>
        <v>#N/A</v>
      </c>
    </row>
    <row r="61" customFormat="false" ht="12.8" hidden="false" customHeight="false" outlineLevel="0" collapsed="false">
      <c r="E61" s="62"/>
      <c r="F61" s="63"/>
      <c r="G61" s="63"/>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3"/>
      <c r="J61" s="63"/>
      <c r="K61" s="53"/>
      <c r="L61" s="64"/>
      <c r="M61" s="53" t="str">
        <f aca="false">IF(ISBLANK(K61),"",IF(L61, "https://raw.githubusercontent.com/PatrickVibild/TellusAmazonPictures/master/pictures/"&amp;K61&amp;"/1.jpg","https://download.lenovo.com/Images/Parts/"&amp;K61&amp;"/"&amp;K61&amp;"_A.jpg"))</f>
        <v/>
      </c>
      <c r="N61" s="53" t="str">
        <f aca="false">IF(ISBLANK(K61),"",IF(L61, "https://raw.githubusercontent.com/PatrickVibild/TellusAmazonPictures/master/pictures/"&amp;K61&amp;"/2.jpg","https://download.lenovo.com/Images/Parts/"&amp;K61&amp;"/"&amp;K61&amp;"_B.jpg"))</f>
        <v/>
      </c>
      <c r="O61" s="54"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5" t="e">
        <f aca="false">MATCH(G61,options!$D$1:$D$20,0)</f>
        <v>#N/A</v>
      </c>
    </row>
    <row r="62" customFormat="false" ht="12.8" hidden="false" customHeight="false" outlineLevel="0" collapsed="false">
      <c r="E62" s="62"/>
      <c r="F62" s="63"/>
      <c r="G62" s="63"/>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3"/>
      <c r="J62" s="63"/>
      <c r="K62" s="53"/>
      <c r="L62" s="64"/>
      <c r="M62" s="53" t="str">
        <f aca="false">IF(ISBLANK(K62),"",IF(L62, "https://raw.githubusercontent.com/PatrickVibild/TellusAmazonPictures/master/pictures/"&amp;K62&amp;"/1.jpg","https://download.lenovo.com/Images/Parts/"&amp;K62&amp;"/"&amp;K62&amp;"_A.jpg"))</f>
        <v/>
      </c>
      <c r="N62" s="53" t="str">
        <f aca="false">IF(ISBLANK(K62),"",IF(L62, "https://raw.githubusercontent.com/PatrickVibild/TellusAmazonPictures/master/pictures/"&amp;K62&amp;"/2.jpg","https://download.lenovo.com/Images/Parts/"&amp;K62&amp;"/"&amp;K62&amp;"_B.jpg"))</f>
        <v/>
      </c>
      <c r="O62" s="54"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5" t="e">
        <f aca="false">MATCH(G62,options!$D$1:$D$20,0)</f>
        <v>#N/A</v>
      </c>
    </row>
    <row r="63" customFormat="false" ht="12.8" hidden="false" customHeight="false" outlineLevel="0" collapsed="false">
      <c r="E63" s="62"/>
      <c r="F63" s="63"/>
      <c r="G63" s="63"/>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3"/>
      <c r="J63" s="63"/>
      <c r="K63" s="53"/>
      <c r="L63" s="64"/>
      <c r="M63" s="53" t="str">
        <f aca="false">IF(ISBLANK(K63),"",IF(L63, "https://raw.githubusercontent.com/PatrickVibild/TellusAmazonPictures/master/pictures/"&amp;K63&amp;"/1.jpg","https://download.lenovo.com/Images/Parts/"&amp;K63&amp;"/"&amp;K63&amp;"_A.jpg"))</f>
        <v/>
      </c>
      <c r="N63" s="53" t="str">
        <f aca="false">IF(ISBLANK(K63),"",IF(L63, "https://raw.githubusercontent.com/PatrickVibild/TellusAmazonPictures/master/pictures/"&amp;K63&amp;"/2.jpg","https://download.lenovo.com/Images/Parts/"&amp;K63&amp;"/"&amp;K63&amp;"_B.jpg"))</f>
        <v/>
      </c>
      <c r="O63" s="54"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5" t="e">
        <f aca="false">MATCH(G63,options!$D$1:$D$20,0)</f>
        <v>#N/A</v>
      </c>
    </row>
    <row r="64" customFormat="false" ht="12.8" hidden="false" customHeight="false" outlineLevel="0" collapsed="false">
      <c r="E64" s="62"/>
      <c r="F64" s="63"/>
      <c r="G64" s="63"/>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3"/>
      <c r="J64" s="63"/>
      <c r="K64" s="53"/>
      <c r="L64" s="64"/>
      <c r="M64" s="53" t="str">
        <f aca="false">IF(ISBLANK(K64),"",IF(L64, "https://raw.githubusercontent.com/PatrickVibild/TellusAmazonPictures/master/pictures/"&amp;K64&amp;"/1.jpg","https://download.lenovo.com/Images/Parts/"&amp;K64&amp;"/"&amp;K64&amp;"_A.jpg"))</f>
        <v/>
      </c>
      <c r="N64" s="53" t="str">
        <f aca="false">IF(ISBLANK(K64),"",IF(L64, "https://raw.githubusercontent.com/PatrickVibild/TellusAmazonPictures/master/pictures/"&amp;K64&amp;"/2.jpg","https://download.lenovo.com/Images/Parts/"&amp;K64&amp;"/"&amp;K64&amp;"_B.jpg"))</f>
        <v/>
      </c>
      <c r="O64" s="54"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5" t="e">
        <f aca="false">MATCH(G64,options!$D$1:$D$20,0)</f>
        <v>#N/A</v>
      </c>
    </row>
    <row r="65" customFormat="false" ht="12.8" hidden="false" customHeight="false" outlineLevel="0" collapsed="false">
      <c r="E65" s="62"/>
      <c r="F65" s="63"/>
      <c r="G65" s="63"/>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3"/>
      <c r="J65" s="63"/>
      <c r="K65" s="53"/>
      <c r="L65" s="64"/>
      <c r="M65" s="53" t="str">
        <f aca="false">IF(ISBLANK(K65),"",IF(L65, "https://raw.githubusercontent.com/PatrickVibild/TellusAmazonPictures/master/pictures/"&amp;K65&amp;"/1.jpg","https://download.lenovo.com/Images/Parts/"&amp;K65&amp;"/"&amp;K65&amp;"_A.jpg"))</f>
        <v/>
      </c>
      <c r="N65" s="53" t="str">
        <f aca="false">IF(ISBLANK(K65),"",IF(L65, "https://raw.githubusercontent.com/PatrickVibild/TellusAmazonPictures/master/pictures/"&amp;K65&amp;"/2.jpg","https://download.lenovo.com/Images/Parts/"&amp;K65&amp;"/"&amp;K65&amp;"_B.jpg"))</f>
        <v/>
      </c>
      <c r="O65" s="54"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5" t="e">
        <f aca="false">MATCH(G65,options!$D$1:$D$20,0)</f>
        <v>#N/A</v>
      </c>
    </row>
    <row r="66" customFormat="false" ht="12.8" hidden="false" customHeight="false" outlineLevel="0" collapsed="false">
      <c r="E66" s="62"/>
      <c r="F66" s="63"/>
      <c r="G66" s="63"/>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3"/>
      <c r="J66" s="63"/>
      <c r="K66" s="53"/>
      <c r="L66" s="64"/>
      <c r="M66" s="53" t="str">
        <f aca="false">IF(ISBLANK(K66),"",IF(L66, "https://raw.githubusercontent.com/PatrickVibild/TellusAmazonPictures/master/pictures/"&amp;K66&amp;"/1.jpg","https://download.lenovo.com/Images/Parts/"&amp;K66&amp;"/"&amp;K66&amp;"_A.jpg"))</f>
        <v/>
      </c>
      <c r="N66" s="53" t="str">
        <f aca="false">IF(ISBLANK(K66),"",IF(L66, "https://raw.githubusercontent.com/PatrickVibild/TellusAmazonPictures/master/pictures/"&amp;K66&amp;"/2.jpg","https://download.lenovo.com/Images/Parts/"&amp;K66&amp;"/"&amp;K66&amp;"_B.jpg"))</f>
        <v/>
      </c>
      <c r="O66" s="54"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5" t="e">
        <f aca="false">MATCH(G66,options!$D$1:$D$20,0)</f>
        <v>#N/A</v>
      </c>
    </row>
    <row r="67" customFormat="false" ht="12.8" hidden="false" customHeight="false" outlineLevel="0" collapsed="false">
      <c r="E67" s="62"/>
      <c r="F67" s="63"/>
      <c r="G67" s="63"/>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3"/>
      <c r="J67" s="63"/>
      <c r="K67" s="53"/>
      <c r="L67" s="64"/>
      <c r="M67" s="53" t="str">
        <f aca="false">IF(ISBLANK(K67),"",IF(L67, "https://raw.githubusercontent.com/PatrickVibild/TellusAmazonPictures/master/pictures/"&amp;K67&amp;"/1.jpg","https://download.lenovo.com/Images/Parts/"&amp;K67&amp;"/"&amp;K67&amp;"_A.jpg"))</f>
        <v/>
      </c>
      <c r="N67" s="53" t="str">
        <f aca="false">IF(ISBLANK(K67),"",IF(L67, "https://raw.githubusercontent.com/PatrickVibild/TellusAmazonPictures/master/pictures/"&amp;K67&amp;"/2.jpg","https://download.lenovo.com/Images/Parts/"&amp;K67&amp;"/"&amp;K67&amp;"_B.jpg"))</f>
        <v/>
      </c>
      <c r="O67" s="54"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5" t="e">
        <f aca="false">MATCH(G67,options!$D$1:$D$20,0)</f>
        <v>#N/A</v>
      </c>
    </row>
    <row r="68" customFormat="false" ht="12.8" hidden="false" customHeight="false" outlineLevel="0" collapsed="false">
      <c r="E68" s="62"/>
      <c r="F68" s="63"/>
      <c r="G68" s="63"/>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3"/>
      <c r="J68" s="63"/>
      <c r="K68" s="53"/>
      <c r="L68" s="64"/>
      <c r="M68" s="53" t="str">
        <f aca="false">IF(ISBLANK(K68),"",IF(L68, "https://raw.githubusercontent.com/PatrickVibild/TellusAmazonPictures/master/pictures/"&amp;K68&amp;"/1.jpg","https://download.lenovo.com/Images/Parts/"&amp;K68&amp;"/"&amp;K68&amp;"_A.jpg"))</f>
        <v/>
      </c>
      <c r="N68" s="53" t="str">
        <f aca="false">IF(ISBLANK(K68),"",IF(L68, "https://raw.githubusercontent.com/PatrickVibild/TellusAmazonPictures/master/pictures/"&amp;K68&amp;"/2.jpg","https://download.lenovo.com/Images/Parts/"&amp;K68&amp;"/"&amp;K68&amp;"_B.jpg"))</f>
        <v/>
      </c>
      <c r="O68" s="54"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5" t="e">
        <f aca="false">MATCH(G68,options!$D$1:$D$20,0)</f>
        <v>#N/A</v>
      </c>
    </row>
    <row r="69" customFormat="false" ht="12.8" hidden="false" customHeight="false" outlineLevel="0" collapsed="false">
      <c r="E69" s="62"/>
      <c r="F69" s="63"/>
      <c r="G69" s="63"/>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3"/>
      <c r="J69" s="63"/>
      <c r="K69" s="53"/>
      <c r="L69" s="64"/>
      <c r="M69" s="53" t="str">
        <f aca="false">IF(ISBLANK(K69),"",IF(L69, "https://raw.githubusercontent.com/PatrickVibild/TellusAmazonPictures/master/pictures/"&amp;K69&amp;"/1.jpg","https://download.lenovo.com/Images/Parts/"&amp;K69&amp;"/"&amp;K69&amp;"_A.jpg"))</f>
        <v/>
      </c>
      <c r="N69" s="53" t="str">
        <f aca="false">IF(ISBLANK(K69),"",IF(L69, "https://raw.githubusercontent.com/PatrickVibild/TellusAmazonPictures/master/pictures/"&amp;K69&amp;"/2.jpg","https://download.lenovo.com/Images/Parts/"&amp;K69&amp;"/"&amp;K69&amp;"_B.jpg"))</f>
        <v/>
      </c>
      <c r="O69" s="54"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5" t="e">
        <f aca="false">MATCH(G69,options!$D$1:$D$20,0)</f>
        <v>#N/A</v>
      </c>
    </row>
    <row r="70" customFormat="false" ht="12.8" hidden="false" customHeight="false" outlineLevel="0" collapsed="false">
      <c r="E70" s="62"/>
      <c r="F70" s="63"/>
      <c r="G70" s="63"/>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3"/>
      <c r="J70" s="63"/>
      <c r="K70" s="53"/>
      <c r="L70" s="64"/>
      <c r="M70" s="53" t="str">
        <f aca="false">IF(ISBLANK(K70),"",IF(L70, "https://raw.githubusercontent.com/PatrickVibild/TellusAmazonPictures/master/pictures/"&amp;K70&amp;"/1.jpg","https://download.lenovo.com/Images/Parts/"&amp;K70&amp;"/"&amp;K70&amp;"_A.jpg"))</f>
        <v/>
      </c>
      <c r="N70" s="53" t="str">
        <f aca="false">IF(ISBLANK(K70),"",IF(L70, "https://raw.githubusercontent.com/PatrickVibild/TellusAmazonPictures/master/pictures/"&amp;K70&amp;"/2.jpg","https://download.lenovo.com/Images/Parts/"&amp;K70&amp;"/"&amp;K70&amp;"_B.jpg"))</f>
        <v/>
      </c>
      <c r="O70" s="54"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5" t="e">
        <f aca="false">MATCH(G70,options!$D$1:$D$20,0)</f>
        <v>#N/A</v>
      </c>
    </row>
    <row r="71" customFormat="false" ht="12.8" hidden="false" customHeight="false" outlineLevel="0" collapsed="false">
      <c r="E71" s="62"/>
      <c r="F71" s="63"/>
      <c r="G71" s="63"/>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3"/>
      <c r="J71" s="63"/>
      <c r="K71" s="53"/>
      <c r="L71" s="64"/>
      <c r="M71" s="53" t="str">
        <f aca="false">IF(ISBLANK(K71),"",IF(L71, "https://raw.githubusercontent.com/PatrickVibild/TellusAmazonPictures/master/pictures/"&amp;K71&amp;"/1.jpg","https://download.lenovo.com/Images/Parts/"&amp;K71&amp;"/"&amp;K71&amp;"_A.jpg"))</f>
        <v/>
      </c>
      <c r="N71" s="53" t="str">
        <f aca="false">IF(ISBLANK(K71),"",IF(L71, "https://raw.githubusercontent.com/PatrickVibild/TellusAmazonPictures/master/pictures/"&amp;K71&amp;"/2.jpg","https://download.lenovo.com/Images/Parts/"&amp;K71&amp;"/"&amp;K71&amp;"_B.jpg"))</f>
        <v/>
      </c>
      <c r="O71" s="54"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5" t="e">
        <f aca="false">MATCH(G71,options!$D$1:$D$20,0)</f>
        <v>#N/A</v>
      </c>
    </row>
    <row r="72" customFormat="false" ht="12.8" hidden="false" customHeight="false" outlineLevel="0" collapsed="false">
      <c r="E72" s="62"/>
      <c r="F72" s="63"/>
      <c r="G72" s="63"/>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3"/>
      <c r="J72" s="63"/>
      <c r="K72" s="53"/>
      <c r="L72" s="64"/>
      <c r="M72" s="53" t="str">
        <f aca="false">IF(ISBLANK(K72),"",IF(L72, "https://raw.githubusercontent.com/PatrickVibild/TellusAmazonPictures/master/pictures/"&amp;K72&amp;"/1.jpg","https://download.lenovo.com/Images/Parts/"&amp;K72&amp;"/"&amp;K72&amp;"_A.jpg"))</f>
        <v/>
      </c>
      <c r="N72" s="53" t="str">
        <f aca="false">IF(ISBLANK(K72),"",IF(L72, "https://raw.githubusercontent.com/PatrickVibild/TellusAmazonPictures/master/pictures/"&amp;K72&amp;"/2.jpg","https://download.lenovo.com/Images/Parts/"&amp;K72&amp;"/"&amp;K72&amp;"_B.jpg"))</f>
        <v/>
      </c>
      <c r="O72" s="54"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5" t="e">
        <f aca="false">MATCH(G72,options!$D$1:$D$20,0)</f>
        <v>#N/A</v>
      </c>
    </row>
    <row r="73" customFormat="false" ht="12.8" hidden="false" customHeight="false" outlineLevel="0" collapsed="false">
      <c r="E73" s="62"/>
      <c r="F73" s="63"/>
      <c r="G73" s="63"/>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3"/>
      <c r="J73" s="63"/>
      <c r="K73" s="53"/>
      <c r="L73" s="64"/>
      <c r="M73" s="53" t="str">
        <f aca="false">IF(ISBLANK(K73),"",IF(L73, "https://raw.githubusercontent.com/PatrickVibild/TellusAmazonPictures/master/pictures/"&amp;K73&amp;"/1.jpg","https://download.lenovo.com/Images/Parts/"&amp;K73&amp;"/"&amp;K73&amp;"_A.jpg"))</f>
        <v/>
      </c>
      <c r="N73" s="53" t="str">
        <f aca="false">IF(ISBLANK(K73),"",IF(L73, "https://raw.githubusercontent.com/PatrickVibild/TellusAmazonPictures/master/pictures/"&amp;K73&amp;"/2.jpg","https://download.lenovo.com/Images/Parts/"&amp;K73&amp;"/"&amp;K73&amp;"_B.jpg"))</f>
        <v/>
      </c>
      <c r="O73" s="54"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5" t="e">
        <f aca="false">MATCH(G73,options!$D$1:$D$20,0)</f>
        <v>#N/A</v>
      </c>
    </row>
    <row r="74" customFormat="false" ht="12.8" hidden="false" customHeight="false" outlineLevel="0" collapsed="false">
      <c r="E74" s="62"/>
      <c r="F74" s="63"/>
      <c r="G74" s="63"/>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3"/>
      <c r="J74" s="63"/>
      <c r="K74" s="53"/>
      <c r="L74" s="64"/>
      <c r="M74" s="53" t="str">
        <f aca="false">IF(ISBLANK(K74),"",IF(L74, "https://raw.githubusercontent.com/PatrickVibild/TellusAmazonPictures/master/pictures/"&amp;K74&amp;"/1.jpg","https://download.lenovo.com/Images/Parts/"&amp;K74&amp;"/"&amp;K74&amp;"_A.jpg"))</f>
        <v/>
      </c>
      <c r="N74" s="53" t="str">
        <f aca="false">IF(ISBLANK(K74),"",IF(L74, "https://raw.githubusercontent.com/PatrickVibild/TellusAmazonPictures/master/pictures/"&amp;K74&amp;"/2.jpg","https://download.lenovo.com/Images/Parts/"&amp;K74&amp;"/"&amp;K74&amp;"_B.jpg"))</f>
        <v/>
      </c>
      <c r="O74" s="54"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5" t="e">
        <f aca="false">MATCH(G74,options!$D$1:$D$20,0)</f>
        <v>#N/A</v>
      </c>
    </row>
    <row r="75" customFormat="false" ht="12.8" hidden="false" customHeight="false" outlineLevel="0" collapsed="false">
      <c r="E75" s="62"/>
      <c r="F75" s="63"/>
      <c r="G75" s="63"/>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3"/>
      <c r="J75" s="63"/>
      <c r="K75" s="53"/>
      <c r="L75" s="64"/>
      <c r="M75" s="53" t="str">
        <f aca="false">IF(ISBLANK(K75),"",IF(L75, "https://raw.githubusercontent.com/PatrickVibild/TellusAmazonPictures/master/pictures/"&amp;K75&amp;"/1.jpg","https://download.lenovo.com/Images/Parts/"&amp;K75&amp;"/"&amp;K75&amp;"_A.jpg"))</f>
        <v/>
      </c>
      <c r="N75" s="53" t="str">
        <f aca="false">IF(ISBLANK(K75),"",IF(L75, "https://raw.githubusercontent.com/PatrickVibild/TellusAmazonPictures/master/pictures/"&amp;K75&amp;"/2.jpg","https://download.lenovo.com/Images/Parts/"&amp;K75&amp;"/"&amp;K75&amp;"_B.jpg"))</f>
        <v/>
      </c>
      <c r="O75" s="54"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5" t="e">
        <f aca="false">MATCH(G75,options!$D$1:$D$20,0)</f>
        <v>#N/A</v>
      </c>
    </row>
    <row r="76" customFormat="false" ht="12.8" hidden="false" customHeight="false" outlineLevel="0" collapsed="false">
      <c r="E76" s="62"/>
      <c r="F76" s="63"/>
      <c r="G76" s="63"/>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3"/>
      <c r="J76" s="63"/>
      <c r="K76" s="53"/>
      <c r="L76" s="64"/>
      <c r="M76" s="53" t="str">
        <f aca="false">IF(ISBLANK(K76),"",IF(L76, "https://raw.githubusercontent.com/PatrickVibild/TellusAmazonPictures/master/pictures/"&amp;K76&amp;"/1.jpg","https://download.lenovo.com/Images/Parts/"&amp;K76&amp;"/"&amp;K76&amp;"_A.jpg"))</f>
        <v/>
      </c>
      <c r="N76" s="53" t="str">
        <f aca="false">IF(ISBLANK(K76),"",IF(L76, "https://raw.githubusercontent.com/PatrickVibild/TellusAmazonPictures/master/pictures/"&amp;K76&amp;"/2.jpg","https://download.lenovo.com/Images/Parts/"&amp;K76&amp;"/"&amp;K76&amp;"_B.jpg"))</f>
        <v/>
      </c>
      <c r="O76" s="54"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5" t="e">
        <f aca="false">MATCH(G76,options!$D$1:$D$20,0)</f>
        <v>#N/A</v>
      </c>
    </row>
    <row r="77" customFormat="false" ht="12.8" hidden="false" customHeight="false" outlineLevel="0" collapsed="false">
      <c r="E77" s="62"/>
      <c r="F77" s="63"/>
      <c r="G77" s="63"/>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3"/>
      <c r="J77" s="63"/>
      <c r="K77" s="53"/>
      <c r="L77" s="64"/>
      <c r="M77" s="53" t="str">
        <f aca="false">IF(ISBLANK(K77),"",IF(L77, "https://raw.githubusercontent.com/PatrickVibild/TellusAmazonPictures/master/pictures/"&amp;K77&amp;"/1.jpg","https://download.lenovo.com/Images/Parts/"&amp;K77&amp;"/"&amp;K77&amp;"_A.jpg"))</f>
        <v/>
      </c>
      <c r="N77" s="53" t="str">
        <f aca="false">IF(ISBLANK(K77),"",IF(L77, "https://raw.githubusercontent.com/PatrickVibild/TellusAmazonPictures/master/pictures/"&amp;K77&amp;"/2.jpg","https://download.lenovo.com/Images/Parts/"&amp;K77&amp;"/"&amp;K77&amp;"_B.jpg"))</f>
        <v/>
      </c>
      <c r="O77" s="54"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5" t="e">
        <f aca="false">MATCH(G77,options!$D$1:$D$20,0)</f>
        <v>#N/A</v>
      </c>
    </row>
    <row r="78" customFormat="false" ht="12.8" hidden="false" customHeight="false" outlineLevel="0" collapsed="false">
      <c r="E78" s="62"/>
      <c r="F78" s="63"/>
      <c r="G78" s="63"/>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3"/>
      <c r="J78" s="63"/>
      <c r="K78" s="53"/>
      <c r="L78" s="64"/>
      <c r="M78" s="53" t="str">
        <f aca="false">IF(ISBLANK(K78),"",IF(L78, "https://raw.githubusercontent.com/PatrickVibild/TellusAmazonPictures/master/pictures/"&amp;K78&amp;"/1.jpg","https://download.lenovo.com/Images/Parts/"&amp;K78&amp;"/"&amp;K78&amp;"_A.jpg"))</f>
        <v/>
      </c>
      <c r="N78" s="53" t="str">
        <f aca="false">IF(ISBLANK(K78),"",IF(L78, "https://raw.githubusercontent.com/PatrickVibild/TellusAmazonPictures/master/pictures/"&amp;K78&amp;"/2.jpg","https://download.lenovo.com/Images/Parts/"&amp;K78&amp;"/"&amp;K78&amp;"_B.jpg"))</f>
        <v/>
      </c>
      <c r="O78" s="54"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5" t="e">
        <f aca="false">MATCH(G78,options!$D$1:$D$20,0)</f>
        <v>#N/A</v>
      </c>
    </row>
    <row r="79" customFormat="false" ht="12.8" hidden="false" customHeight="false" outlineLevel="0" collapsed="false">
      <c r="E79" s="62"/>
      <c r="F79" s="63"/>
      <c r="G79" s="63"/>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3"/>
      <c r="J79" s="63"/>
      <c r="K79" s="53"/>
      <c r="L79" s="64"/>
      <c r="M79" s="53" t="str">
        <f aca="false">IF(ISBLANK(K79),"",IF(L79, "https://raw.githubusercontent.com/PatrickVibild/TellusAmazonPictures/master/pictures/"&amp;K79&amp;"/1.jpg","https://download.lenovo.com/Images/Parts/"&amp;K79&amp;"/"&amp;K79&amp;"_A.jpg"))</f>
        <v/>
      </c>
      <c r="N79" s="53" t="str">
        <f aca="false">IF(ISBLANK(K79),"",IF(L79, "https://raw.githubusercontent.com/PatrickVibild/TellusAmazonPictures/master/pictures/"&amp;K79&amp;"/2.jpg","https://download.lenovo.com/Images/Parts/"&amp;K79&amp;"/"&amp;K79&amp;"_B.jpg"))</f>
        <v/>
      </c>
      <c r="O79" s="54"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5" t="e">
        <f aca="false">MATCH(G79,options!$D$1:$D$20,0)</f>
        <v>#N/A</v>
      </c>
    </row>
    <row r="80" customFormat="false" ht="12.8" hidden="false" customHeight="false" outlineLevel="0" collapsed="false">
      <c r="E80" s="62"/>
      <c r="F80" s="63"/>
      <c r="G80" s="63"/>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3"/>
      <c r="J80" s="63"/>
      <c r="K80" s="53"/>
      <c r="L80" s="64"/>
      <c r="M80" s="53" t="str">
        <f aca="false">IF(ISBLANK(K80),"",IF(L80, "https://raw.githubusercontent.com/PatrickVibild/TellusAmazonPictures/master/pictures/"&amp;K80&amp;"/1.jpg","https://download.lenovo.com/Images/Parts/"&amp;K80&amp;"/"&amp;K80&amp;"_A.jpg"))</f>
        <v/>
      </c>
      <c r="N80" s="53" t="str">
        <f aca="false">IF(ISBLANK(K80),"",IF(L80, "https://raw.githubusercontent.com/PatrickVibild/TellusAmazonPictures/master/pictures/"&amp;K80&amp;"/2.jpg","https://download.lenovo.com/Images/Parts/"&amp;K80&amp;"/"&amp;K80&amp;"_B.jpg"))</f>
        <v/>
      </c>
      <c r="O80" s="54"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5" t="e">
        <f aca="false">MATCH(G80,options!$D$1:$D$20,0)</f>
        <v>#N/A</v>
      </c>
    </row>
    <row r="81" customFormat="false" ht="12.8" hidden="false" customHeight="false" outlineLevel="0" collapsed="false">
      <c r="E81" s="62"/>
      <c r="F81" s="63"/>
      <c r="G81" s="63"/>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3"/>
      <c r="J81" s="63"/>
      <c r="K81" s="53"/>
      <c r="L81" s="64"/>
      <c r="M81" s="53" t="str">
        <f aca="false">IF(ISBLANK(K81),"",IF(L81, "https://raw.githubusercontent.com/PatrickVibild/TellusAmazonPictures/master/pictures/"&amp;K81&amp;"/1.jpg","https://download.lenovo.com/Images/Parts/"&amp;K81&amp;"/"&amp;K81&amp;"_A.jpg"))</f>
        <v/>
      </c>
      <c r="N81" s="53" t="str">
        <f aca="false">IF(ISBLANK(K81),"",IF(L81, "https://raw.githubusercontent.com/PatrickVibild/TellusAmazonPictures/master/pictures/"&amp;K81&amp;"/2.jpg","https://download.lenovo.com/Images/Parts/"&amp;K81&amp;"/"&amp;K81&amp;"_B.jpg"))</f>
        <v/>
      </c>
      <c r="O81" s="54"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5" t="e">
        <f aca="false">MATCH(G81,options!$D$1:$D$20,0)</f>
        <v>#N/A</v>
      </c>
    </row>
    <row r="82" customFormat="false" ht="12.8" hidden="false" customHeight="false" outlineLevel="0" collapsed="false">
      <c r="E82" s="62"/>
      <c r="F82" s="63"/>
      <c r="G82" s="63"/>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3"/>
      <c r="J82" s="63"/>
      <c r="K82" s="53"/>
      <c r="L82" s="64"/>
      <c r="M82" s="53" t="str">
        <f aca="false">IF(ISBLANK(K82),"",IF(L82, "https://raw.githubusercontent.com/PatrickVibild/TellusAmazonPictures/master/pictures/"&amp;K82&amp;"/1.jpg","https://download.lenovo.com/Images/Parts/"&amp;K82&amp;"/"&amp;K82&amp;"_A.jpg"))</f>
        <v/>
      </c>
      <c r="N82" s="53" t="str">
        <f aca="false">IF(ISBLANK(K82),"",IF(L82, "https://raw.githubusercontent.com/PatrickVibild/TellusAmazonPictures/master/pictures/"&amp;K82&amp;"/2.jpg","https://download.lenovo.com/Images/Parts/"&amp;K82&amp;"/"&amp;K82&amp;"_B.jpg"))</f>
        <v/>
      </c>
      <c r="O82" s="54"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5" t="e">
        <f aca="false">MATCH(G82,options!$D$1:$D$20,0)</f>
        <v>#N/A</v>
      </c>
    </row>
    <row r="83" customFormat="false" ht="12.8" hidden="false" customHeight="false" outlineLevel="0" collapsed="false">
      <c r="E83" s="62"/>
      <c r="F83" s="63"/>
      <c r="G83" s="63"/>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3"/>
      <c r="J83" s="63"/>
      <c r="K83" s="53"/>
      <c r="L83" s="64"/>
      <c r="M83" s="53" t="str">
        <f aca="false">IF(ISBLANK(K83),"",IF(L83, "https://raw.githubusercontent.com/PatrickVibild/TellusAmazonPictures/master/pictures/"&amp;K83&amp;"/1.jpg","https://download.lenovo.com/Images/Parts/"&amp;K83&amp;"/"&amp;K83&amp;"_A.jpg"))</f>
        <v/>
      </c>
      <c r="N83" s="53" t="str">
        <f aca="false">IF(ISBLANK(K83),"",IF(L83, "https://raw.githubusercontent.com/PatrickVibild/TellusAmazonPictures/master/pictures/"&amp;K83&amp;"/2.jpg","https://download.lenovo.com/Images/Parts/"&amp;K83&amp;"/"&amp;K83&amp;"_B.jpg"))</f>
        <v/>
      </c>
      <c r="O83" s="54"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5" t="e">
        <f aca="false">MATCH(G83,options!$D$1:$D$20,0)</f>
        <v>#N/A</v>
      </c>
    </row>
    <row r="84" customFormat="false" ht="12.8" hidden="false" customHeight="false" outlineLevel="0" collapsed="false">
      <c r="E84" s="62"/>
      <c r="F84" s="63"/>
      <c r="G84" s="63"/>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3"/>
      <c r="J84" s="63"/>
      <c r="K84" s="53"/>
      <c r="L84" s="64"/>
      <c r="M84" s="53" t="str">
        <f aca="false">IF(ISBLANK(K84),"",IF(L84, "https://raw.githubusercontent.com/PatrickVibild/TellusAmazonPictures/master/pictures/"&amp;K84&amp;"/1.jpg","https://download.lenovo.com/Images/Parts/"&amp;K84&amp;"/"&amp;K84&amp;"_A.jpg"))</f>
        <v/>
      </c>
      <c r="N84" s="53" t="str">
        <f aca="false">IF(ISBLANK(K84),"",IF(L84, "https://raw.githubusercontent.com/PatrickVibild/TellusAmazonPictures/master/pictures/"&amp;K84&amp;"/2.jpg","https://download.lenovo.com/Images/Parts/"&amp;K84&amp;"/"&amp;K84&amp;"_B.jpg"))</f>
        <v/>
      </c>
      <c r="O84" s="54"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5" t="e">
        <f aca="false">MATCH(G84,options!$D$1:$D$20,0)</f>
        <v>#N/A</v>
      </c>
    </row>
    <row r="85" customFormat="false" ht="12.8" hidden="false" customHeight="false" outlineLevel="0" collapsed="false">
      <c r="E85" s="62"/>
      <c r="F85" s="63"/>
      <c r="G85" s="63"/>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3"/>
      <c r="J85" s="63"/>
      <c r="K85" s="53"/>
      <c r="L85" s="64"/>
      <c r="M85" s="53" t="str">
        <f aca="false">IF(ISBLANK(K85),"",IF(L85, "https://raw.githubusercontent.com/PatrickVibild/TellusAmazonPictures/master/pictures/"&amp;K85&amp;"/1.jpg","https://download.lenovo.com/Images/Parts/"&amp;K85&amp;"/"&amp;K85&amp;"_A.jpg"))</f>
        <v/>
      </c>
      <c r="N85" s="53" t="str">
        <f aca="false">IF(ISBLANK(K85),"",IF(L85, "https://raw.githubusercontent.com/PatrickVibild/TellusAmazonPictures/master/pictures/"&amp;K85&amp;"/2.jpg","https://download.lenovo.com/Images/Parts/"&amp;K85&amp;"/"&amp;K85&amp;"_B.jpg"))</f>
        <v/>
      </c>
      <c r="O85" s="54"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5" t="e">
        <f aca="false">MATCH(G85,options!$D$1:$D$20,0)</f>
        <v>#N/A</v>
      </c>
    </row>
    <row r="86" customFormat="false" ht="12.8" hidden="false" customHeight="false" outlineLevel="0" collapsed="false">
      <c r="E86" s="62"/>
      <c r="F86" s="63"/>
      <c r="G86" s="63"/>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3"/>
      <c r="J86" s="63"/>
      <c r="K86" s="53"/>
      <c r="L86" s="64"/>
      <c r="M86" s="53" t="str">
        <f aca="false">IF(ISBLANK(K86),"",IF(L86, "https://raw.githubusercontent.com/PatrickVibild/TellusAmazonPictures/master/pictures/"&amp;K86&amp;"/1.jpg","https://download.lenovo.com/Images/Parts/"&amp;K86&amp;"/"&amp;K86&amp;"_A.jpg"))</f>
        <v/>
      </c>
      <c r="N86" s="53" t="str">
        <f aca="false">IF(ISBLANK(K86),"",IF(L86, "https://raw.githubusercontent.com/PatrickVibild/TellusAmazonPictures/master/pictures/"&amp;K86&amp;"/2.jpg","https://download.lenovo.com/Images/Parts/"&amp;K86&amp;"/"&amp;K86&amp;"_B.jpg"))</f>
        <v/>
      </c>
      <c r="O86" s="54"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5" t="e">
        <f aca="false">MATCH(G86,options!$D$1:$D$20,0)</f>
        <v>#N/A</v>
      </c>
    </row>
    <row r="87" customFormat="false" ht="12.8" hidden="false" customHeight="false" outlineLevel="0" collapsed="false">
      <c r="E87" s="62"/>
      <c r="F87" s="63"/>
      <c r="G87" s="63"/>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3"/>
      <c r="J87" s="63"/>
      <c r="K87" s="53"/>
      <c r="L87" s="64"/>
      <c r="M87" s="53" t="str">
        <f aca="false">IF(ISBLANK(K87),"",IF(L87, "https://raw.githubusercontent.com/PatrickVibild/TellusAmazonPictures/master/pictures/"&amp;K87&amp;"/1.jpg","https://download.lenovo.com/Images/Parts/"&amp;K87&amp;"/"&amp;K87&amp;"_A.jpg"))</f>
        <v/>
      </c>
      <c r="N87" s="53" t="str">
        <f aca="false">IF(ISBLANK(K87),"",IF(L87, "https://raw.githubusercontent.com/PatrickVibild/TellusAmazonPictures/master/pictures/"&amp;K87&amp;"/2.jpg","https://download.lenovo.com/Images/Parts/"&amp;K87&amp;"/"&amp;K87&amp;"_B.jpg"))</f>
        <v/>
      </c>
      <c r="O87" s="54"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5" t="e">
        <f aca="false">MATCH(G87,options!$D$1:$D$20,0)</f>
        <v>#N/A</v>
      </c>
    </row>
    <row r="88" customFormat="false" ht="12.8" hidden="false" customHeight="false" outlineLevel="0" collapsed="false">
      <c r="E88" s="62"/>
      <c r="F88" s="63"/>
      <c r="G88" s="63"/>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3"/>
      <c r="J88" s="63"/>
      <c r="K88" s="53"/>
      <c r="L88" s="64"/>
      <c r="M88" s="53" t="str">
        <f aca="false">IF(ISBLANK(K88),"",IF(L88, "https://raw.githubusercontent.com/PatrickVibild/TellusAmazonPictures/master/pictures/"&amp;K88&amp;"/1.jpg","https://download.lenovo.com/Images/Parts/"&amp;K88&amp;"/"&amp;K88&amp;"_A.jpg"))</f>
        <v/>
      </c>
      <c r="N88" s="53" t="str">
        <f aca="false">IF(ISBLANK(K88),"",IF(L88, "https://raw.githubusercontent.com/PatrickVibild/TellusAmazonPictures/master/pictures/"&amp;K88&amp;"/2.jpg","https://download.lenovo.com/Images/Parts/"&amp;K88&amp;"/"&amp;K88&amp;"_B.jpg"))</f>
        <v/>
      </c>
      <c r="O88" s="54"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5" t="e">
        <f aca="false">MATCH(G88,options!$D$1:$D$20,0)</f>
        <v>#N/A</v>
      </c>
    </row>
    <row r="89" customFormat="false" ht="12.8" hidden="false" customHeight="false" outlineLevel="0" collapsed="false">
      <c r="E89" s="62"/>
      <c r="F89" s="63"/>
      <c r="G89" s="63"/>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3"/>
      <c r="J89" s="63"/>
      <c r="K89" s="53"/>
      <c r="L89" s="64"/>
      <c r="M89" s="53" t="str">
        <f aca="false">IF(ISBLANK(K89),"",IF(L89, "https://raw.githubusercontent.com/PatrickVibild/TellusAmazonPictures/master/pictures/"&amp;K89&amp;"/1.jpg","https://download.lenovo.com/Images/Parts/"&amp;K89&amp;"/"&amp;K89&amp;"_A.jpg"))</f>
        <v/>
      </c>
      <c r="N89" s="53" t="str">
        <f aca="false">IF(ISBLANK(K89),"",IF(L89, "https://raw.githubusercontent.com/PatrickVibild/TellusAmazonPictures/master/pictures/"&amp;K89&amp;"/2.jpg","https://download.lenovo.com/Images/Parts/"&amp;K89&amp;"/"&amp;K89&amp;"_B.jpg"))</f>
        <v/>
      </c>
      <c r="O89" s="54"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5" t="e">
        <f aca="false">MATCH(G89,options!$D$1:$D$20,0)</f>
        <v>#N/A</v>
      </c>
    </row>
    <row r="90" customFormat="false" ht="12.8" hidden="false" customHeight="false" outlineLevel="0" collapsed="false">
      <c r="E90" s="62"/>
      <c r="F90" s="63"/>
      <c r="G90" s="63"/>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3"/>
      <c r="J90" s="63"/>
      <c r="K90" s="53"/>
      <c r="L90" s="64"/>
      <c r="M90" s="53" t="str">
        <f aca="false">IF(ISBLANK(K90),"",IF(L90, "https://raw.githubusercontent.com/PatrickVibild/TellusAmazonPictures/master/pictures/"&amp;K90&amp;"/1.jpg","https://download.lenovo.com/Images/Parts/"&amp;K90&amp;"/"&amp;K90&amp;"_A.jpg"))</f>
        <v/>
      </c>
      <c r="N90" s="53" t="str">
        <f aca="false">IF(ISBLANK(K90),"",IF(L90, "https://raw.githubusercontent.com/PatrickVibild/TellusAmazonPictures/master/pictures/"&amp;K90&amp;"/2.jpg","https://download.lenovo.com/Images/Parts/"&amp;K90&amp;"/"&amp;K90&amp;"_B.jpg"))</f>
        <v/>
      </c>
      <c r="O90" s="54"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5" t="e">
        <f aca="false">MATCH(G90,options!$D$1:$D$20,0)</f>
        <v>#N/A</v>
      </c>
    </row>
    <row r="91" customFormat="false" ht="12.8" hidden="false" customHeight="false" outlineLevel="0" collapsed="false">
      <c r="E91" s="62"/>
      <c r="F91" s="63"/>
      <c r="G91" s="63"/>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3"/>
      <c r="J91" s="63"/>
      <c r="K91" s="53"/>
      <c r="L91" s="64"/>
      <c r="M91" s="53" t="str">
        <f aca="false">IF(ISBLANK(K91),"",IF(L91, "https://raw.githubusercontent.com/PatrickVibild/TellusAmazonPictures/master/pictures/"&amp;K91&amp;"/1.jpg","https://download.lenovo.com/Images/Parts/"&amp;K91&amp;"/"&amp;K91&amp;"_A.jpg"))</f>
        <v/>
      </c>
      <c r="N91" s="53" t="str">
        <f aca="false">IF(ISBLANK(K91),"",IF(L91, "https://raw.githubusercontent.com/PatrickVibild/TellusAmazonPictures/master/pictures/"&amp;K91&amp;"/2.jpg","https://download.lenovo.com/Images/Parts/"&amp;K91&amp;"/"&amp;K91&amp;"_B.jpg"))</f>
        <v/>
      </c>
      <c r="O91" s="54"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5" t="e">
        <f aca="false">MATCH(G91,options!$D$1:$D$20,0)</f>
        <v>#N/A</v>
      </c>
    </row>
    <row r="92" customFormat="false" ht="12.8" hidden="false" customHeight="false" outlineLevel="0" collapsed="false">
      <c r="E92" s="62"/>
      <c r="F92" s="63"/>
      <c r="G92" s="63"/>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3"/>
      <c r="J92" s="63"/>
      <c r="K92" s="53"/>
      <c r="L92" s="64"/>
      <c r="M92" s="53" t="str">
        <f aca="false">IF(ISBLANK(K92),"",IF(L92, "https://raw.githubusercontent.com/PatrickVibild/TellusAmazonPictures/master/pictures/"&amp;K92&amp;"/1.jpg","https://download.lenovo.com/Images/Parts/"&amp;K92&amp;"/"&amp;K92&amp;"_A.jpg"))</f>
        <v/>
      </c>
      <c r="N92" s="53" t="str">
        <f aca="false">IF(ISBLANK(K92),"",IF(L92, "https://raw.githubusercontent.com/PatrickVibild/TellusAmazonPictures/master/pictures/"&amp;K92&amp;"/2.jpg","https://download.lenovo.com/Images/Parts/"&amp;K92&amp;"/"&amp;K92&amp;"_B.jpg"))</f>
        <v/>
      </c>
      <c r="O92" s="54"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5" t="e">
        <f aca="false">MATCH(G92,options!$D$1:$D$20,0)</f>
        <v>#N/A</v>
      </c>
    </row>
    <row r="93" customFormat="false" ht="12.8" hidden="false" customHeight="false" outlineLevel="0" collapsed="false">
      <c r="E93" s="62"/>
      <c r="F93" s="63"/>
      <c r="G93" s="63"/>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3"/>
      <c r="J93" s="63"/>
      <c r="K93" s="53"/>
      <c r="L93" s="64"/>
      <c r="M93" s="53" t="str">
        <f aca="false">IF(ISBLANK(K93),"",IF(L93, "https://raw.githubusercontent.com/PatrickVibild/TellusAmazonPictures/master/pictures/"&amp;K93&amp;"/1.jpg","https://download.lenovo.com/Images/Parts/"&amp;K93&amp;"/"&amp;K93&amp;"_A.jpg"))</f>
        <v/>
      </c>
      <c r="N93" s="53" t="str">
        <f aca="false">IF(ISBLANK(K93),"",IF(L93, "https://raw.githubusercontent.com/PatrickVibild/TellusAmazonPictures/master/pictures/"&amp;K93&amp;"/2.jpg","https://download.lenovo.com/Images/Parts/"&amp;K93&amp;"/"&amp;K93&amp;"_B.jpg"))</f>
        <v/>
      </c>
      <c r="O93" s="54"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5" t="e">
        <f aca="false">MATCH(G93,options!$D$1:$D$20,0)</f>
        <v>#N/A</v>
      </c>
    </row>
    <row r="94" customFormat="false" ht="12.8" hidden="false" customHeight="false" outlineLevel="0" collapsed="false">
      <c r="E94" s="62"/>
      <c r="F94" s="63"/>
      <c r="G94" s="63"/>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3"/>
      <c r="J94" s="63"/>
      <c r="K94" s="53"/>
      <c r="L94" s="64"/>
      <c r="M94" s="53" t="str">
        <f aca="false">IF(ISBLANK(K94),"",IF(L94, "https://raw.githubusercontent.com/PatrickVibild/TellusAmazonPictures/master/pictures/"&amp;K94&amp;"/1.jpg","https://download.lenovo.com/Images/Parts/"&amp;K94&amp;"/"&amp;K94&amp;"_A.jpg"))</f>
        <v/>
      </c>
      <c r="N94" s="53" t="str">
        <f aca="false">IF(ISBLANK(K94),"",IF(L94, "https://raw.githubusercontent.com/PatrickVibild/TellusAmazonPictures/master/pictures/"&amp;K94&amp;"/2.jpg","https://download.lenovo.com/Images/Parts/"&amp;K94&amp;"/"&amp;K94&amp;"_B.jpg"))</f>
        <v/>
      </c>
      <c r="O94" s="54"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5" t="e">
        <f aca="false">MATCH(G94,options!$D$1:$D$20,0)</f>
        <v>#N/A</v>
      </c>
    </row>
    <row r="95" customFormat="false" ht="12.8" hidden="false" customHeight="false" outlineLevel="0" collapsed="false">
      <c r="E95" s="62"/>
      <c r="F95" s="63"/>
      <c r="G95" s="63"/>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3"/>
      <c r="J95" s="63"/>
      <c r="K95" s="53"/>
      <c r="L95" s="64"/>
      <c r="M95" s="53" t="str">
        <f aca="false">IF(ISBLANK(K95),"",IF(L95, "https://raw.githubusercontent.com/PatrickVibild/TellusAmazonPictures/master/pictures/"&amp;K95&amp;"/1.jpg","https://download.lenovo.com/Images/Parts/"&amp;K95&amp;"/"&amp;K95&amp;"_A.jpg"))</f>
        <v/>
      </c>
      <c r="N95" s="53" t="str">
        <f aca="false">IF(ISBLANK(K95),"",IF(L95, "https://raw.githubusercontent.com/PatrickVibild/TellusAmazonPictures/master/pictures/"&amp;K95&amp;"/2.jpg","https://download.lenovo.com/Images/Parts/"&amp;K95&amp;"/"&amp;K95&amp;"_B.jpg"))</f>
        <v/>
      </c>
      <c r="O95" s="54"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5" t="e">
        <f aca="false">MATCH(G95,options!$D$1:$D$20,0)</f>
        <v>#N/A</v>
      </c>
    </row>
    <row r="96" customFormat="false" ht="12.8" hidden="false" customHeight="false" outlineLevel="0" collapsed="false">
      <c r="E96" s="62"/>
      <c r="F96" s="63"/>
      <c r="G96" s="63"/>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3"/>
      <c r="J96" s="63"/>
      <c r="K96" s="53"/>
      <c r="L96" s="64"/>
      <c r="M96" s="53" t="str">
        <f aca="false">IF(ISBLANK(K96),"",IF(L96, "https://raw.githubusercontent.com/PatrickVibild/TellusAmazonPictures/master/pictures/"&amp;K96&amp;"/1.jpg","https://download.lenovo.com/Images/Parts/"&amp;K96&amp;"/"&amp;K96&amp;"_A.jpg"))</f>
        <v/>
      </c>
      <c r="N96" s="53" t="str">
        <f aca="false">IF(ISBLANK(K96),"",IF(L96, "https://raw.githubusercontent.com/PatrickVibild/TellusAmazonPictures/master/pictures/"&amp;K96&amp;"/2.jpg","https://download.lenovo.com/Images/Parts/"&amp;K96&amp;"/"&amp;K96&amp;"_B.jpg"))</f>
        <v/>
      </c>
      <c r="O96" s="54"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5" t="e">
        <f aca="false">MATCH(G96,options!$D$1:$D$20,0)</f>
        <v>#N/A</v>
      </c>
    </row>
    <row r="97" customFormat="false" ht="12.8" hidden="false" customHeight="false" outlineLevel="0" collapsed="false">
      <c r="E97" s="62"/>
      <c r="F97" s="63"/>
      <c r="G97" s="63"/>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3"/>
      <c r="J97" s="63"/>
      <c r="K97" s="53"/>
      <c r="L97" s="64"/>
      <c r="M97" s="53" t="str">
        <f aca="false">IF(ISBLANK(K97),"",IF(L97, "https://raw.githubusercontent.com/PatrickVibild/TellusAmazonPictures/master/pictures/"&amp;K97&amp;"/1.jpg","https://download.lenovo.com/Images/Parts/"&amp;K97&amp;"/"&amp;K97&amp;"_A.jpg"))</f>
        <v/>
      </c>
      <c r="N97" s="53" t="str">
        <f aca="false">IF(ISBLANK(K97),"",IF(L97, "https://raw.githubusercontent.com/PatrickVibild/TellusAmazonPictures/master/pictures/"&amp;K97&amp;"/2.jpg","https://download.lenovo.com/Images/Parts/"&amp;K97&amp;"/"&amp;K97&amp;"_B.jpg"))</f>
        <v/>
      </c>
      <c r="O97" s="54"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5" t="e">
        <f aca="false">MATCH(G97,options!$D$1:$D$20,0)</f>
        <v>#N/A</v>
      </c>
    </row>
    <row r="98" customFormat="false" ht="12.8" hidden="false" customHeight="false" outlineLevel="0" collapsed="false">
      <c r="E98" s="62"/>
      <c r="F98" s="63"/>
      <c r="G98" s="63"/>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3"/>
      <c r="J98" s="63"/>
      <c r="K98" s="53"/>
      <c r="L98" s="64"/>
      <c r="M98" s="53" t="str">
        <f aca="false">IF(ISBLANK(K98),"",IF(L98, "https://raw.githubusercontent.com/PatrickVibild/TellusAmazonPictures/master/pictures/"&amp;K98&amp;"/1.jpg","https://download.lenovo.com/Images/Parts/"&amp;K98&amp;"/"&amp;K98&amp;"_A.jpg"))</f>
        <v/>
      </c>
      <c r="N98" s="53" t="str">
        <f aca="false">IF(ISBLANK(K98),"",IF(L98, "https://raw.githubusercontent.com/PatrickVibild/TellusAmazonPictures/master/pictures/"&amp;K98&amp;"/2.jpg","https://download.lenovo.com/Images/Parts/"&amp;K98&amp;"/"&amp;K98&amp;"_B.jpg"))</f>
        <v/>
      </c>
      <c r="O98" s="54"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5" t="e">
        <f aca="false">MATCH(G98,options!$D$1:$D$20,0)</f>
        <v>#N/A</v>
      </c>
    </row>
    <row r="99" customFormat="false" ht="12.8" hidden="false" customHeight="false" outlineLevel="0" collapsed="false">
      <c r="E99" s="62"/>
      <c r="F99" s="63"/>
      <c r="G99" s="63"/>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3"/>
      <c r="J99" s="63"/>
      <c r="K99" s="53"/>
      <c r="L99" s="64"/>
      <c r="M99" s="53" t="str">
        <f aca="false">IF(ISBLANK(K99),"",IF(L99, "https://raw.githubusercontent.com/PatrickVibild/TellusAmazonPictures/master/pictures/"&amp;K99&amp;"/1.jpg","https://download.lenovo.com/Images/Parts/"&amp;K99&amp;"/"&amp;K99&amp;"_A.jpg"))</f>
        <v/>
      </c>
      <c r="N99" s="53" t="str">
        <f aca="false">IF(ISBLANK(K99),"",IF(L99, "https://raw.githubusercontent.com/PatrickVibild/TellusAmazonPictures/master/pictures/"&amp;K99&amp;"/2.jpg","https://download.lenovo.com/Images/Parts/"&amp;K99&amp;"/"&amp;K99&amp;"_B.jpg"))</f>
        <v/>
      </c>
      <c r="O99" s="54"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5" t="e">
        <f aca="false">MATCH(G99,options!$D$1:$D$20,0)</f>
        <v>#N/A</v>
      </c>
    </row>
    <row r="100" customFormat="false" ht="12.8" hidden="false" customHeight="false" outlineLevel="0" collapsed="false">
      <c r="E100" s="62"/>
      <c r="F100" s="63"/>
      <c r="G100" s="63"/>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3"/>
      <c r="J100" s="63"/>
      <c r="K100" s="53"/>
      <c r="L100" s="64"/>
      <c r="M100" s="53" t="str">
        <f aca="false">IF(ISBLANK(K100),"",IF(L100, "https://raw.githubusercontent.com/PatrickVibild/TellusAmazonPictures/master/pictures/"&amp;K100&amp;"/1.jpg","https://download.lenovo.com/Images/Parts/"&amp;K100&amp;"/"&amp;K100&amp;"_A.jpg"))</f>
        <v/>
      </c>
      <c r="N100" s="53" t="str">
        <f aca="false">IF(ISBLANK(K100),"",IF(L100, "https://raw.githubusercontent.com/PatrickVibild/TellusAmazonPictures/master/pictures/"&amp;K100&amp;"/2.jpg","https://download.lenovo.com/Images/Parts/"&amp;K100&amp;"/"&amp;K100&amp;"_B.jpg"))</f>
        <v/>
      </c>
      <c r="O100" s="54"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5" t="e">
        <f aca="false">MATCH(G100,options!$D$1:$D$20,0)</f>
        <v>#N/A</v>
      </c>
    </row>
    <row r="101" customFormat="false" ht="12.8" hidden="false" customHeight="false" outlineLevel="0" collapsed="false">
      <c r="E101" s="62"/>
      <c r="F101" s="63"/>
      <c r="G101" s="63"/>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3"/>
      <c r="J101" s="63"/>
      <c r="K101" s="53"/>
      <c r="L101" s="64"/>
      <c r="M101" s="53" t="str">
        <f aca="false">IF(ISBLANK(K101),"",IF(L101, "https://raw.githubusercontent.com/PatrickVibild/TellusAmazonPictures/master/pictures/"&amp;K101&amp;"/1.jpg","https://download.lenovo.com/Images/Parts/"&amp;K101&amp;"/"&amp;K101&amp;"_A.jpg"))</f>
        <v/>
      </c>
      <c r="N101" s="53" t="str">
        <f aca="false">IF(ISBLANK(K101),"",IF(L101, "https://raw.githubusercontent.com/PatrickVibild/TellusAmazonPictures/master/pictures/"&amp;K101&amp;"/2.jpg","https://download.lenovo.com/Images/Parts/"&amp;K101&amp;"/"&amp;K101&amp;"_B.jpg"))</f>
        <v/>
      </c>
      <c r="O101" s="54"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5" t="e">
        <f aca="false">MATCH(G101,options!$D$1:$D$20,0)</f>
        <v>#N/A</v>
      </c>
    </row>
    <row r="102" customFormat="false" ht="12.8" hidden="false" customHeight="false" outlineLevel="0" collapsed="false">
      <c r="E102" s="62"/>
      <c r="F102" s="63"/>
      <c r="G102" s="63"/>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3"/>
      <c r="J102" s="63"/>
      <c r="K102" s="53"/>
      <c r="L102" s="64"/>
      <c r="M102" s="53" t="str">
        <f aca="false">IF(ISBLANK(K102),"",IF(L102, "https://raw.githubusercontent.com/PatrickVibild/TellusAmazonPictures/master/pictures/"&amp;K102&amp;"/1.jpg","https://download.lenovo.com/Images/Parts/"&amp;K102&amp;"/"&amp;K102&amp;"_A.jpg"))</f>
        <v/>
      </c>
      <c r="N102" s="53" t="str">
        <f aca="false">IF(ISBLANK(K102),"",IF(L102, "https://raw.githubusercontent.com/PatrickVibild/TellusAmazonPictures/master/pictures/"&amp;K102&amp;"/2.jpg","https://download.lenovo.com/Images/Parts/"&amp;K102&amp;"/"&amp;K102&amp;"_B.jpg"))</f>
        <v/>
      </c>
      <c r="O102" s="54"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5" t="e">
        <f aca="false">MATCH(G102,options!$D$1:$D$20,0)</f>
        <v>#N/A</v>
      </c>
    </row>
    <row r="103" customFormat="false" ht="12.8" hidden="false" customHeight="false" outlineLevel="0" collapsed="false">
      <c r="E103" s="62"/>
      <c r="F103" s="63"/>
      <c r="G103" s="63"/>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3"/>
      <c r="J103" s="63"/>
      <c r="K103" s="53"/>
      <c r="L103" s="64"/>
      <c r="M103" s="53" t="str">
        <f aca="false">IF(ISBLANK(K103),"",IF(L103, "https://raw.githubusercontent.com/PatrickVibild/TellusAmazonPictures/master/pictures/"&amp;K103&amp;"/1.jpg","https://download.lenovo.com/Images/Parts/"&amp;K103&amp;"/"&amp;K103&amp;"_A.jpg"))</f>
        <v/>
      </c>
      <c r="N103" s="53" t="str">
        <f aca="false">IF(ISBLANK(K103),"",IF(L103, "https://raw.githubusercontent.com/PatrickVibild/TellusAmazonPictures/master/pictures/"&amp;K103&amp;"/2.jpg","https://download.lenovo.com/Images/Parts/"&amp;K103&amp;"/"&amp;K103&amp;"_B.jpg"))</f>
        <v/>
      </c>
      <c r="O103" s="54"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5" t="e">
        <f aca="false">MATCH(G103,options!$D$1:$D$20,0)</f>
        <v>#N/A</v>
      </c>
    </row>
    <row r="104" customFormat="false" ht="12.8" hidden="false" customHeight="false" outlineLevel="0" collapsed="false">
      <c r="E104" s="62"/>
      <c r="F104" s="63"/>
      <c r="G104" s="63"/>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3"/>
      <c r="J104" s="63"/>
      <c r="K104" s="53"/>
      <c r="L104" s="64"/>
      <c r="M104" s="53" t="str">
        <f aca="false">IF(ISBLANK(K104),"","https://download.lenovo.com/Images/Parts/"&amp;K104&amp;"/"&amp;K104&amp;"_A.jpg")</f>
        <v/>
      </c>
      <c r="N104" s="53" t="str">
        <f aca="false">IF(ISBLANK(K104),"","https://download.lenovo.com/Images/Parts/"&amp;K104&amp;"/"&amp;K104&amp;"_B.jpg")</f>
        <v/>
      </c>
      <c r="O104" s="54" t="str">
        <f aca="false">IF(ISBLANK(K104),"","https://download.lenovo.com/Images/Parts/"&amp;K104&amp;"/"&amp;K104&amp;"_details.jpg")</f>
        <v/>
      </c>
      <c r="V104" s="55" t="e">
        <f aca="false">MATCH(G104,options!$D$1:$D$20,0)</f>
        <v>#N/A</v>
      </c>
    </row>
  </sheetData>
  <mergeCells count="1">
    <mergeCell ref="E1:G1"/>
  </mergeCells>
  <dataValidations count="12">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 activeCellId="0" sqref="G3"/>
    </sheetView>
  </sheetViews>
  <sheetFormatPr defaultColWidth="11.777343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437</v>
      </c>
      <c r="B1" s="65" t="n">
        <f aca="false">TRUE()</f>
        <v>1</v>
      </c>
      <c r="C1" s="0" t="s">
        <v>382</v>
      </c>
      <c r="D1" s="49" t="s">
        <v>375</v>
      </c>
      <c r="F1" s="0" t="s">
        <v>499</v>
      </c>
      <c r="G1" s="0" t="s">
        <v>485</v>
      </c>
    </row>
    <row r="2" customFormat="false" ht="12.8" hidden="false" customHeight="false" outlineLevel="0" collapsed="false">
      <c r="A2" s="0" t="s">
        <v>500</v>
      </c>
      <c r="B2" s="65" t="n">
        <f aca="false">FALSE()</f>
        <v>0</v>
      </c>
      <c r="C2" s="0" t="s">
        <v>501</v>
      </c>
      <c r="D2" s="49" t="s">
        <v>379</v>
      </c>
      <c r="F2" s="0" t="s">
        <v>379</v>
      </c>
      <c r="G2" s="0" t="s">
        <v>449</v>
      </c>
    </row>
    <row r="3" customFormat="false" ht="12.8" hidden="false" customHeight="false" outlineLevel="0" collapsed="false">
      <c r="A3" s="0" t="s">
        <v>502</v>
      </c>
      <c r="D3" s="49" t="s">
        <v>384</v>
      </c>
      <c r="F3" s="0" t="s">
        <v>375</v>
      </c>
    </row>
    <row r="4" customFormat="false" ht="12.8" hidden="false" customHeight="false" outlineLevel="0" collapsed="false">
      <c r="D4" s="49" t="s">
        <v>389</v>
      </c>
      <c r="F4" s="0" t="s">
        <v>384</v>
      </c>
    </row>
    <row r="5" customFormat="false" ht="12.8" hidden="false" customHeight="false" outlineLevel="0" collapsed="false">
      <c r="D5" s="49" t="s">
        <v>393</v>
      </c>
      <c r="F5" s="0" t="s">
        <v>389</v>
      </c>
    </row>
    <row r="6" customFormat="false" ht="12.8" hidden="false" customHeight="false" outlineLevel="0" collapsed="false">
      <c r="D6" s="49" t="s">
        <v>397</v>
      </c>
      <c r="F6" s="0" t="s">
        <v>420</v>
      </c>
    </row>
    <row r="7" customFormat="false" ht="12.8" hidden="false" customHeight="false" outlineLevel="0" collapsed="false">
      <c r="D7" s="49" t="s">
        <v>401</v>
      </c>
    </row>
    <row r="8" customFormat="false" ht="12.8" hidden="false" customHeight="false" outlineLevel="0" collapsed="false">
      <c r="D8" s="49" t="s">
        <v>405</v>
      </c>
    </row>
    <row r="9" customFormat="false" ht="12.8" hidden="false" customHeight="false" outlineLevel="0" collapsed="false">
      <c r="D9" s="49" t="s">
        <v>413</v>
      </c>
    </row>
    <row r="10" customFormat="false" ht="12.8" hidden="false" customHeight="false" outlineLevel="0" collapsed="false">
      <c r="D10" s="49" t="s">
        <v>420</v>
      </c>
    </row>
    <row r="11" customFormat="false" ht="12.8" hidden="false" customHeight="false" outlineLevel="0" collapsed="false">
      <c r="D11" s="49" t="s">
        <v>425</v>
      </c>
    </row>
    <row r="12" customFormat="false" ht="12.8" hidden="false" customHeight="false" outlineLevel="0" collapsed="false">
      <c r="D12" s="49" t="s">
        <v>428</v>
      </c>
    </row>
    <row r="13" customFormat="false" ht="12.8" hidden="false" customHeight="false" outlineLevel="0" collapsed="false">
      <c r="D13" s="49" t="s">
        <v>431</v>
      </c>
    </row>
    <row r="14" customFormat="false" ht="12.8" hidden="false" customHeight="false" outlineLevel="0" collapsed="false">
      <c r="D14" s="49" t="s">
        <v>434</v>
      </c>
    </row>
    <row r="15" customFormat="false" ht="12.8" hidden="false" customHeight="false" outlineLevel="0" collapsed="false">
      <c r="D15" s="49" t="s">
        <v>439</v>
      </c>
    </row>
    <row r="16" customFormat="false" ht="12.8" hidden="false" customHeight="false" outlineLevel="0" collapsed="false">
      <c r="D16" s="49" t="s">
        <v>442</v>
      </c>
    </row>
    <row r="17" customFormat="false" ht="12.8" hidden="false" customHeight="false" outlineLevel="0" collapsed="false">
      <c r="D17" s="49" t="s">
        <v>445</v>
      </c>
    </row>
    <row r="18" customFormat="false" ht="12.8" hidden="false" customHeight="false" outlineLevel="0" collapsed="false">
      <c r="D18" s="49" t="s">
        <v>449</v>
      </c>
    </row>
    <row r="19" customFormat="false" ht="12.8" hidden="false" customHeight="false" outlineLevel="0" collapsed="false">
      <c r="D19" s="49" t="s">
        <v>417</v>
      </c>
    </row>
    <row r="20" customFormat="false" ht="12.8" hidden="false" customHeight="false" outlineLevel="0" collapsed="false">
      <c r="D20" s="49" t="s">
        <v>408</v>
      </c>
    </row>
    <row r="50" customFormat="false" ht="16" hidden="false" customHeight="false" outlineLevel="0" collapsed="false">
      <c r="B50" s="66"/>
    </row>
    <row r="51" customFormat="false" ht="16" hidden="false" customHeight="false" outlineLevel="0" collapsed="false">
      <c r="B51" s="66"/>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8515625" defaultRowHeight="12.8" zeroHeight="false" outlineLevelRow="0" outlineLevelCol="0"/>
  <sheetData>
    <row r="2" customFormat="false" ht="12.8" hidden="false" customHeight="false" outlineLevel="0" collapsed="false">
      <c r="B2" s="0" t="s">
        <v>499</v>
      </c>
    </row>
    <row r="3" customFormat="false" ht="14.9" hidden="false" customHeight="false" outlineLevel="0" collapsed="false">
      <c r="B3" s="67" t="s">
        <v>503</v>
      </c>
    </row>
    <row r="4" customFormat="false" ht="12.8" hidden="false" customHeight="false" outlineLevel="0" collapsed="false">
      <c r="B4" s="44" t="s">
        <v>504</v>
      </c>
    </row>
    <row r="5" customFormat="false" ht="12.8" hidden="false" customHeight="false" outlineLevel="0" collapsed="false">
      <c r="B5" s="44" t="s">
        <v>505</v>
      </c>
    </row>
    <row r="6" customFormat="false" ht="12.8" hidden="false" customHeight="false" outlineLevel="0" collapsed="false">
      <c r="B6" s="44" t="s">
        <v>506</v>
      </c>
    </row>
    <row r="7" customFormat="false" ht="12.8" hidden="false" customHeight="false" outlineLevel="0" collapsed="false">
      <c r="B7" s="44" t="s">
        <v>507</v>
      </c>
    </row>
    <row r="8" customFormat="false" ht="12.8" hidden="false" customHeight="false" outlineLevel="0" collapsed="false">
      <c r="B8" s="44" t="s">
        <v>508</v>
      </c>
    </row>
    <row r="9" customFormat="false" ht="12.8" hidden="false" customHeight="false" outlineLevel="0" collapsed="false">
      <c r="B9" s="44" t="s">
        <v>509</v>
      </c>
    </row>
    <row r="10" customFormat="false" ht="12.8" hidden="false" customHeight="false" outlineLevel="0" collapsed="false">
      <c r="B10" s="0" t="s">
        <v>510</v>
      </c>
    </row>
    <row r="11" customFormat="false" ht="12.8" hidden="false" customHeight="false" outlineLevel="0" collapsed="false">
      <c r="B11" s="0" t="s">
        <v>511</v>
      </c>
    </row>
    <row r="14" customFormat="false" ht="12.8" hidden="false" customHeight="false" outlineLevel="0" collapsed="false">
      <c r="B14" s="67" t="s">
        <v>512</v>
      </c>
    </row>
    <row r="20" customFormat="false" ht="12.8" hidden="false" customHeight="false" outlineLevel="0" collapsed="false">
      <c r="B20" s="49" t="s">
        <v>375</v>
      </c>
    </row>
    <row r="21" customFormat="false" ht="12.8" hidden="false" customHeight="false" outlineLevel="0" collapsed="false">
      <c r="B21" s="49" t="s">
        <v>379</v>
      </c>
    </row>
    <row r="22" customFormat="false" ht="12.8" hidden="false" customHeight="false" outlineLevel="0" collapsed="false">
      <c r="B22" s="49" t="s">
        <v>384</v>
      </c>
    </row>
    <row r="23" customFormat="false" ht="12.8" hidden="false" customHeight="false" outlineLevel="0" collapsed="false">
      <c r="B23" s="49" t="s">
        <v>389</v>
      </c>
    </row>
    <row r="24" customFormat="false" ht="12.8" hidden="false" customHeight="false" outlineLevel="0" collapsed="false">
      <c r="B24" s="49" t="s">
        <v>393</v>
      </c>
    </row>
    <row r="25" customFormat="false" ht="12.8" hidden="false" customHeight="false" outlineLevel="0" collapsed="false">
      <c r="B25" s="49" t="s">
        <v>397</v>
      </c>
    </row>
    <row r="26" customFormat="false" ht="12.8" hidden="false" customHeight="false" outlineLevel="0" collapsed="false">
      <c r="B26" s="49" t="s">
        <v>401</v>
      </c>
    </row>
    <row r="27" customFormat="false" ht="12.8" hidden="false" customHeight="false" outlineLevel="0" collapsed="false">
      <c r="B27" s="49" t="s">
        <v>405</v>
      </c>
    </row>
    <row r="28" customFormat="false" ht="12.8" hidden="false" customHeight="false" outlineLevel="0" collapsed="false">
      <c r="B28" s="49" t="s">
        <v>413</v>
      </c>
    </row>
    <row r="29" customFormat="false" ht="12.8" hidden="false" customHeight="false" outlineLevel="0" collapsed="false">
      <c r="B29" s="49" t="s">
        <v>420</v>
      </c>
    </row>
    <row r="30" customFormat="false" ht="12.8" hidden="false" customHeight="false" outlineLevel="0" collapsed="false">
      <c r="B30" s="49" t="s">
        <v>425</v>
      </c>
    </row>
    <row r="31" customFormat="false" ht="12.8" hidden="false" customHeight="false" outlineLevel="0" collapsed="false">
      <c r="B31" s="49" t="s">
        <v>428</v>
      </c>
    </row>
    <row r="32" customFormat="false" ht="12.8" hidden="false" customHeight="false" outlineLevel="0" collapsed="false">
      <c r="B32" s="49" t="s">
        <v>431</v>
      </c>
    </row>
    <row r="33" customFormat="false" ht="12.8" hidden="false" customHeight="false" outlineLevel="0" collapsed="false">
      <c r="B33" s="49" t="s">
        <v>434</v>
      </c>
    </row>
    <row r="34" customFormat="false" ht="12.8" hidden="false" customHeight="false" outlineLevel="0" collapsed="false">
      <c r="B34" s="49" t="s">
        <v>439</v>
      </c>
      <c r="D34" s="44"/>
    </row>
    <row r="35" customFormat="false" ht="12.8" hidden="false" customHeight="false" outlineLevel="0" collapsed="false">
      <c r="B35" s="49" t="s">
        <v>442</v>
      </c>
      <c r="D35" s="44"/>
    </row>
    <row r="36" customFormat="false" ht="12.8" hidden="false" customHeight="false" outlineLevel="0" collapsed="false">
      <c r="B36" s="49" t="s">
        <v>445</v>
      </c>
      <c r="D36" s="44"/>
    </row>
    <row r="37" customFormat="false" ht="12.8" hidden="false" customHeight="false" outlineLevel="0" collapsed="false">
      <c r="B37" s="49" t="s">
        <v>449</v>
      </c>
      <c r="D37" s="44"/>
    </row>
    <row r="38" customFormat="false" ht="12.8" hidden="false" customHeight="false" outlineLevel="0" collapsed="false">
      <c r="B38" s="49" t="s">
        <v>417</v>
      </c>
      <c r="D38" s="44"/>
    </row>
    <row r="39" customFormat="false" ht="12.8" hidden="false" customHeight="false" outlineLevel="0" collapsed="false">
      <c r="B39" s="49" t="s">
        <v>408</v>
      </c>
      <c r="D39" s="44"/>
    </row>
  </sheetData>
  <conditionalFormatting sqref="B3">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conditionalFormatting sqref="B14">
    <cfRule type="expression" priority="7" aboveAverage="0" equalAverage="0" bottom="0" percent="0" rank="0" text="" dxfId="1083">
      <formula>IF(LEN(B14)&gt;0,1,0)</formula>
    </cfRule>
    <cfRule type="expression" priority="8" aboveAverage="0" equalAverage="0" bottom="0" percent="0" rank="0" text="" dxfId="1084">
      <formula>IF(VLOOKUP($AH$3,#name?,MATCH($A43,#name?,0)+1,0)&gt;0,1,0)</formula>
    </cfRule>
    <cfRule type="expression" priority="9" aboveAverage="0" equalAverage="0" bottom="0" percent="0" rank="0" text="" dxfId="1085">
      <formula>IF(VLOOKUP($AH$3,#name?,MATCH($A43,#name?,0)+1,0)&gt;0,1,0)</formula>
    </cfRule>
    <cfRule type="expression" priority="10" aboveAverage="0" equalAverage="0" bottom="0" percent="0" rank="0" text="" dxfId="1086">
      <formula>IF(VLOOKUP($AH$3,#name?,MATCH($A43,#name?,0)+1,0)&gt;0,1,0)</formula>
    </cfRule>
    <cfRule type="expression" priority="11" aboveAverage="0" equalAverage="0" bottom="0" percent="0" rank="0" text="" dxfId="1087">
      <formula>AND(IF(IFERROR(VLOOKUP($AH$3,#name?,MATCH($A43,#name?,0)+1,0),0)&gt;0,0,1),IF(IFERROR(VLOOKUP($AH$3,#name?,MATCH($A43,#name?,0)+1,0),0)&gt;0,0,1),IF(IFERROR(VLOOKUP($AH$3,#name?,MATCH($A43,#name?,0)+1,0),0)&gt;0,0,1),IF(IFERROR(MATCH($A43,#name?,0),0)&gt;0,1,0))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8515625" defaultRowHeight="12.8" zeroHeight="false" outlineLevelRow="0" outlineLevelCol="0"/>
  <sheetData>
    <row r="2" customFormat="false" ht="12.8" hidden="false" customHeight="false" outlineLevel="0" collapsed="false">
      <c r="B2" s="0" t="s">
        <v>375</v>
      </c>
    </row>
    <row r="3" customFormat="false" ht="15" hidden="false" customHeight="false" outlineLevel="0" collapsed="false">
      <c r="B3" s="66" t="s">
        <v>513</v>
      </c>
    </row>
    <row r="4" customFormat="false" ht="15" hidden="false" customHeight="false" outlineLevel="0" collapsed="false">
      <c r="B4" s="66" t="s">
        <v>514</v>
      </c>
    </row>
    <row r="5" customFormat="false" ht="15" hidden="false" customHeight="false" outlineLevel="0" collapsed="false">
      <c r="B5" s="66" t="s">
        <v>515</v>
      </c>
    </row>
    <row r="6" customFormat="false" ht="15" hidden="false" customHeight="false" outlineLevel="0" collapsed="false">
      <c r="B6" s="66" t="s">
        <v>516</v>
      </c>
    </row>
    <row r="7" customFormat="false" ht="15" hidden="false" customHeight="false" outlineLevel="0" collapsed="false">
      <c r="B7" s="66" t="s">
        <v>517</v>
      </c>
    </row>
    <row r="8" customFormat="false" ht="12.8" hidden="false" customHeight="false" outlineLevel="0" collapsed="false">
      <c r="B8" s="0" t="s">
        <v>518</v>
      </c>
    </row>
    <row r="9" customFormat="false" ht="12.8" hidden="false" customHeight="false" outlineLevel="0" collapsed="false">
      <c r="B9" s="0" t="s">
        <v>519</v>
      </c>
    </row>
    <row r="10" customFormat="false" ht="12.8" hidden="false" customHeight="false" outlineLevel="0" collapsed="false">
      <c r="B10" s="0" t="s">
        <v>520</v>
      </c>
    </row>
    <row r="11" customFormat="false" ht="12.8" hidden="false" customHeight="false" outlineLevel="0" collapsed="false">
      <c r="B11" s="0" t="s">
        <v>521</v>
      </c>
    </row>
    <row r="14" customFormat="false" ht="12.8" hidden="false" customHeight="false" outlineLevel="0" collapsed="false">
      <c r="B14" s="0" t="s">
        <v>522</v>
      </c>
    </row>
    <row r="20" customFormat="false" ht="12.8" hidden="false" customHeight="false" outlineLevel="0" collapsed="false">
      <c r="B20" s="0" t="s">
        <v>523</v>
      </c>
    </row>
    <row r="21" customFormat="false" ht="12.8" hidden="false" customHeight="false" outlineLevel="0" collapsed="false">
      <c r="B21" s="0" t="s">
        <v>524</v>
      </c>
    </row>
    <row r="22" customFormat="false" ht="12.8" hidden="false" customHeight="false" outlineLevel="0" collapsed="false">
      <c r="B22" s="0" t="s">
        <v>525</v>
      </c>
    </row>
    <row r="23" customFormat="false" ht="12.8" hidden="false" customHeight="false" outlineLevel="0" collapsed="false">
      <c r="B23" s="0" t="s">
        <v>526</v>
      </c>
    </row>
    <row r="24" customFormat="false" ht="12.8" hidden="false" customHeight="false" outlineLevel="0" collapsed="false">
      <c r="B24" s="0" t="s">
        <v>393</v>
      </c>
    </row>
    <row r="25" customFormat="false" ht="12.8" hidden="false" customHeight="false" outlineLevel="0" collapsed="false">
      <c r="B25" s="0" t="s">
        <v>527</v>
      </c>
    </row>
    <row r="26" customFormat="false" ht="12.8" hidden="false" customHeight="false" outlineLevel="0" collapsed="false">
      <c r="B26" s="0" t="s">
        <v>528</v>
      </c>
    </row>
    <row r="27" customFormat="false" ht="12.8" hidden="false" customHeight="false" outlineLevel="0" collapsed="false">
      <c r="B27" s="0" t="s">
        <v>529</v>
      </c>
    </row>
    <row r="28" customFormat="false" ht="12.8" hidden="false" customHeight="false" outlineLevel="0" collapsed="false">
      <c r="B28" s="0" t="s">
        <v>530</v>
      </c>
    </row>
    <row r="29" customFormat="false" ht="12.8" hidden="false" customHeight="false" outlineLevel="0" collapsed="false">
      <c r="B29" s="0" t="s">
        <v>531</v>
      </c>
    </row>
    <row r="30" customFormat="false" ht="12.8" hidden="false" customHeight="false" outlineLevel="0" collapsed="false">
      <c r="B30" s="0" t="s">
        <v>532</v>
      </c>
    </row>
    <row r="31" customFormat="false" ht="12.8" hidden="false" customHeight="false" outlineLevel="0" collapsed="false">
      <c r="B31" s="0" t="s">
        <v>533</v>
      </c>
    </row>
    <row r="32" customFormat="false" ht="12.8" hidden="false" customHeight="false" outlineLevel="0" collapsed="false">
      <c r="B32" s="0" t="s">
        <v>534</v>
      </c>
    </row>
    <row r="33" customFormat="false" ht="12.8" hidden="false" customHeight="false" outlineLevel="0" collapsed="false">
      <c r="B33" s="0" t="s">
        <v>535</v>
      </c>
    </row>
    <row r="34" customFormat="false" ht="12.8" hidden="false" customHeight="false" outlineLevel="0" collapsed="false">
      <c r="B34" s="0" t="s">
        <v>536</v>
      </c>
    </row>
    <row r="35" customFormat="false" ht="12.8" hidden="false" customHeight="false" outlineLevel="0" collapsed="false">
      <c r="B35" s="0" t="s">
        <v>442</v>
      </c>
    </row>
    <row r="36" customFormat="false" ht="12.8" hidden="false" customHeight="false" outlineLevel="0" collapsed="false">
      <c r="B36" s="0" t="s">
        <v>537</v>
      </c>
    </row>
    <row r="37" customFormat="false" ht="12.8" hidden="false" customHeight="false" outlineLevel="0" collapsed="false">
      <c r="B37" s="0" t="s">
        <v>538</v>
      </c>
    </row>
    <row r="38" customFormat="false" ht="12.8" hidden="false" customHeight="false" outlineLevel="0" collapsed="false">
      <c r="B38" s="0" t="s">
        <v>539</v>
      </c>
    </row>
    <row r="39" customFormat="false" ht="12.8" hidden="false" customHeight="false" outlineLevel="0" collapsed="false">
      <c r="B39" s="0" t="s">
        <v>540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8515625" defaultRowHeight="12.8" zeroHeight="false" outlineLevelRow="0" outlineLevelCol="0"/>
  <sheetData>
    <row r="2" customFormat="false" ht="12.8" hidden="false" customHeight="false" outlineLevel="0" collapsed="false">
      <c r="B2" s="0" t="s">
        <v>389</v>
      </c>
    </row>
    <row r="3" customFormat="false" ht="15" hidden="false" customHeight="false" outlineLevel="0" collapsed="false">
      <c r="B3" s="66" t="s">
        <v>541</v>
      </c>
    </row>
    <row r="4" customFormat="false" ht="15" hidden="false" customHeight="false" outlineLevel="0" collapsed="false">
      <c r="B4" s="66" t="s">
        <v>542</v>
      </c>
    </row>
    <row r="5" customFormat="false" ht="15" hidden="false" customHeight="false" outlineLevel="0" collapsed="false">
      <c r="B5" s="66" t="s">
        <v>543</v>
      </c>
    </row>
    <row r="6" customFormat="false" ht="15" hidden="false" customHeight="false" outlineLevel="0" collapsed="false">
      <c r="B6" s="66" t="s">
        <v>544</v>
      </c>
    </row>
    <row r="7" customFormat="false" ht="12.8" hidden="false" customHeight="false" outlineLevel="0" collapsed="false">
      <c r="B7" s="0" t="s">
        <v>545</v>
      </c>
    </row>
    <row r="8" customFormat="false" ht="12.8" hidden="false" customHeight="false" outlineLevel="0" collapsed="false">
      <c r="B8" s="0" t="s">
        <v>546</v>
      </c>
    </row>
    <row r="9" customFormat="false" ht="12.8" hidden="false" customHeight="false" outlineLevel="0" collapsed="false">
      <c r="B9" s="0" t="s">
        <v>547</v>
      </c>
    </row>
    <row r="10" customFormat="false" ht="12.8" hidden="false" customHeight="false" outlineLevel="0" collapsed="false">
      <c r="B10" s="0" t="s">
        <v>548</v>
      </c>
    </row>
    <row r="11" customFormat="false" ht="12.8" hidden="false" customHeight="false" outlineLevel="0" collapsed="false">
      <c r="B11" s="0" t="s">
        <v>549</v>
      </c>
    </row>
    <row r="14" customFormat="false" ht="12.8" hidden="false" customHeight="false" outlineLevel="0" collapsed="false">
      <c r="B14" s="0" t="s">
        <v>550</v>
      </c>
    </row>
    <row r="20" customFormat="false" ht="12.8" hidden="false" customHeight="false" outlineLevel="0" collapsed="false">
      <c r="B20" s="0" t="s">
        <v>551</v>
      </c>
    </row>
    <row r="21" customFormat="false" ht="12.8" hidden="false" customHeight="false" outlineLevel="0" collapsed="false">
      <c r="B21" s="0" t="s">
        <v>552</v>
      </c>
    </row>
    <row r="22" customFormat="false" ht="12.8" hidden="false" customHeight="false" outlineLevel="0" collapsed="false">
      <c r="B22" s="0" t="s">
        <v>553</v>
      </c>
    </row>
    <row r="23" customFormat="false" ht="12.8" hidden="false" customHeight="false" outlineLevel="0" collapsed="false">
      <c r="B23" s="0" t="s">
        <v>554</v>
      </c>
    </row>
    <row r="24" customFormat="false" ht="12.8" hidden="false" customHeight="false" outlineLevel="0" collapsed="false">
      <c r="B24" s="0" t="s">
        <v>555</v>
      </c>
    </row>
    <row r="25" customFormat="false" ht="12.8" hidden="false" customHeight="false" outlineLevel="0" collapsed="false">
      <c r="B25" s="0" t="s">
        <v>556</v>
      </c>
    </row>
    <row r="26" customFormat="false" ht="12.8" hidden="false" customHeight="false" outlineLevel="0" collapsed="false">
      <c r="B26" s="0" t="s">
        <v>557</v>
      </c>
    </row>
    <row r="27" customFormat="false" ht="12.8" hidden="false" customHeight="false" outlineLevel="0" collapsed="false">
      <c r="B27" s="0" t="s">
        <v>558</v>
      </c>
    </row>
    <row r="28" customFormat="false" ht="12.8" hidden="false" customHeight="false" outlineLevel="0" collapsed="false">
      <c r="B28" s="0" t="s">
        <v>559</v>
      </c>
    </row>
    <row r="29" customFormat="false" ht="12.8" hidden="false" customHeight="false" outlineLevel="0" collapsed="false">
      <c r="B29" s="0" t="s">
        <v>560</v>
      </c>
    </row>
    <row r="30" customFormat="false" ht="12.8" hidden="false" customHeight="false" outlineLevel="0" collapsed="false">
      <c r="B30" s="0" t="s">
        <v>561</v>
      </c>
    </row>
    <row r="31" customFormat="false" ht="12.8" hidden="false" customHeight="false" outlineLevel="0" collapsed="false">
      <c r="B31" s="0" t="s">
        <v>562</v>
      </c>
    </row>
    <row r="32" customFormat="false" ht="12.8" hidden="false" customHeight="false" outlineLevel="0" collapsed="false">
      <c r="B32" s="0" t="s">
        <v>563</v>
      </c>
    </row>
    <row r="33" customFormat="false" ht="12.8" hidden="false" customHeight="false" outlineLevel="0" collapsed="false">
      <c r="B33" s="0" t="s">
        <v>564</v>
      </c>
    </row>
    <row r="34" customFormat="false" ht="12.8" hidden="false" customHeight="false" outlineLevel="0" collapsed="false">
      <c r="B34" s="0" t="s">
        <v>565</v>
      </c>
    </row>
    <row r="35" customFormat="false" ht="12.8" hidden="false" customHeight="false" outlineLevel="0" collapsed="false">
      <c r="B35" s="0" t="s">
        <v>566</v>
      </c>
    </row>
    <row r="36" customFormat="false" ht="12.8" hidden="false" customHeight="false" outlineLevel="0" collapsed="false">
      <c r="B36" s="0" t="s">
        <v>567</v>
      </c>
    </row>
    <row r="37" customFormat="false" ht="12.8" hidden="false" customHeight="false" outlineLevel="0" collapsed="false">
      <c r="B37" s="0" t="s">
        <v>449</v>
      </c>
    </row>
    <row r="38" customFormat="false" ht="12.8" hidden="false" customHeight="false" outlineLevel="0" collapsed="false">
      <c r="B38" s="0" t="s">
        <v>568</v>
      </c>
    </row>
    <row r="39" customFormat="false" ht="12.8" hidden="false" customHeight="false" outlineLevel="0" collapsed="false">
      <c r="B39" s="0" t="s">
        <v>569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8515625" defaultRowHeight="12.8" zeroHeight="false" outlineLevelRow="0" outlineLevelCol="0"/>
  <sheetData>
    <row r="2" customFormat="false" ht="12.8" hidden="false" customHeight="false" outlineLevel="0" collapsed="false">
      <c r="B2" s="0" t="s">
        <v>379</v>
      </c>
    </row>
    <row r="3" customFormat="false" ht="12.8" hidden="false" customHeight="false" outlineLevel="0" collapsed="false">
      <c r="B3" s="0" t="s">
        <v>570</v>
      </c>
    </row>
    <row r="4" customFormat="false" ht="12.8" hidden="false" customHeight="false" outlineLevel="0" collapsed="false">
      <c r="B4" s="0" t="s">
        <v>571</v>
      </c>
    </row>
    <row r="5" customFormat="false" ht="12.8" hidden="false" customHeight="false" outlineLevel="0" collapsed="false">
      <c r="B5" s="0" t="s">
        <v>572</v>
      </c>
    </row>
    <row r="6" customFormat="false" ht="12.8" hidden="false" customHeight="false" outlineLevel="0" collapsed="false">
      <c r="B6" s="0" t="s">
        <v>573</v>
      </c>
    </row>
    <row r="7" customFormat="false" ht="12.8" hidden="false" customHeight="false" outlineLevel="0" collapsed="false">
      <c r="B7" s="0" t="s">
        <v>574</v>
      </c>
    </row>
    <row r="8" customFormat="false" ht="15" hidden="false" customHeight="false" outlineLevel="0" collapsed="false">
      <c r="B8" s="66" t="s">
        <v>575</v>
      </c>
    </row>
    <row r="9" customFormat="false" ht="12.8" hidden="false" customHeight="false" outlineLevel="0" collapsed="false">
      <c r="B9" s="0" t="s">
        <v>576</v>
      </c>
    </row>
    <row r="10" customFormat="false" ht="12.8" hidden="false" customHeight="false" outlineLevel="0" collapsed="false">
      <c r="B10" s="44" t="s">
        <v>577</v>
      </c>
    </row>
    <row r="11" customFormat="false" ht="12.8" hidden="false" customHeight="false" outlineLevel="0" collapsed="false">
      <c r="B11" s="44" t="s">
        <v>578</v>
      </c>
    </row>
    <row r="14" customFormat="false" ht="12.8" hidden="false" customHeight="false" outlineLevel="0" collapsed="false">
      <c r="B14" s="0" t="s">
        <v>579</v>
      </c>
    </row>
    <row r="20" customFormat="false" ht="12.8" hidden="false" customHeight="false" outlineLevel="0" collapsed="false">
      <c r="B20" s="0" t="s">
        <v>580</v>
      </c>
    </row>
    <row r="21" customFormat="false" ht="12.8" hidden="false" customHeight="false" outlineLevel="0" collapsed="false">
      <c r="B21" s="0" t="s">
        <v>581</v>
      </c>
    </row>
    <row r="22" customFormat="false" ht="12.8" hidden="false" customHeight="false" outlineLevel="0" collapsed="false">
      <c r="B22" s="0" t="s">
        <v>582</v>
      </c>
    </row>
    <row r="23" customFormat="false" ht="12.8" hidden="false" customHeight="false" outlineLevel="0" collapsed="false">
      <c r="B23" s="0" t="s">
        <v>583</v>
      </c>
    </row>
    <row r="24" customFormat="false" ht="12.8" hidden="false" customHeight="false" outlineLevel="0" collapsed="false">
      <c r="B24" s="0" t="s">
        <v>393</v>
      </c>
    </row>
    <row r="25" customFormat="false" ht="12.8" hidden="false" customHeight="false" outlineLevel="0" collapsed="false">
      <c r="B25" s="0" t="s">
        <v>584</v>
      </c>
    </row>
    <row r="26" customFormat="false" ht="12.8" hidden="false" customHeight="false" outlineLevel="0" collapsed="false">
      <c r="B26" s="0" t="s">
        <v>585</v>
      </c>
    </row>
    <row r="27" customFormat="false" ht="12.8" hidden="false" customHeight="false" outlineLevel="0" collapsed="false">
      <c r="B27" s="0" t="s">
        <v>586</v>
      </c>
    </row>
    <row r="28" customFormat="false" ht="12.8" hidden="false" customHeight="false" outlineLevel="0" collapsed="false">
      <c r="B28" s="0" t="s">
        <v>587</v>
      </c>
    </row>
    <row r="29" customFormat="false" ht="12.8" hidden="false" customHeight="false" outlineLevel="0" collapsed="false">
      <c r="B29" s="0" t="s">
        <v>588</v>
      </c>
    </row>
    <row r="30" customFormat="false" ht="12.8" hidden="false" customHeight="false" outlineLevel="0" collapsed="false">
      <c r="B30" s="0" t="s">
        <v>589</v>
      </c>
    </row>
    <row r="31" customFormat="false" ht="12.8" hidden="false" customHeight="false" outlineLevel="0" collapsed="false">
      <c r="B31" s="0" t="s">
        <v>590</v>
      </c>
    </row>
    <row r="32" customFormat="false" ht="12.8" hidden="false" customHeight="false" outlineLevel="0" collapsed="false">
      <c r="B32" s="0" t="s">
        <v>591</v>
      </c>
    </row>
    <row r="33" customFormat="false" ht="12.8" hidden="false" customHeight="false" outlineLevel="0" collapsed="false">
      <c r="B33" s="0" t="s">
        <v>592</v>
      </c>
    </row>
    <row r="34" customFormat="false" ht="12.8" hidden="false" customHeight="false" outlineLevel="0" collapsed="false">
      <c r="B34" s="0" t="s">
        <v>593</v>
      </c>
    </row>
    <row r="35" customFormat="false" ht="12.8" hidden="false" customHeight="false" outlineLevel="0" collapsed="false">
      <c r="B35" s="0" t="s">
        <v>594</v>
      </c>
    </row>
    <row r="36" customFormat="false" ht="12.8" hidden="false" customHeight="false" outlineLevel="0" collapsed="false">
      <c r="B36" s="0" t="s">
        <v>595</v>
      </c>
    </row>
    <row r="37" customFormat="false" ht="12.8" hidden="false" customHeight="false" outlineLevel="0" collapsed="false">
      <c r="B37" s="0" t="s">
        <v>449</v>
      </c>
    </row>
    <row r="38" customFormat="false" ht="12.8" hidden="false" customHeight="false" outlineLevel="0" collapsed="false">
      <c r="B38" s="0" t="s">
        <v>596</v>
      </c>
    </row>
    <row r="39" customFormat="false" ht="12.8" hidden="false" customHeight="false" outlineLevel="0" collapsed="false">
      <c r="B39" s="0" t="s">
        <v>597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8515625" defaultRowHeight="12.8" zeroHeight="false" outlineLevelRow="0" outlineLevelCol="0"/>
  <sheetData>
    <row r="2" customFormat="false" ht="12.8" hidden="false" customHeight="false" outlineLevel="0" collapsed="false">
      <c r="B2" s="0" t="s">
        <v>384</v>
      </c>
    </row>
    <row r="3" customFormat="false" ht="15" hidden="false" customHeight="false" outlineLevel="0" collapsed="false">
      <c r="B3" s="66" t="s">
        <v>598</v>
      </c>
    </row>
    <row r="4" customFormat="false" ht="15" hidden="false" customHeight="false" outlineLevel="0" collapsed="false">
      <c r="B4" s="66" t="s">
        <v>599</v>
      </c>
    </row>
    <row r="5" customFormat="false" ht="12.8" hidden="false" customHeight="false" outlineLevel="0" collapsed="false">
      <c r="B5" s="0" t="s">
        <v>600</v>
      </c>
    </row>
    <row r="6" customFormat="false" ht="15" hidden="false" customHeight="false" outlineLevel="0" collapsed="false">
      <c r="B6" s="66" t="s">
        <v>601</v>
      </c>
    </row>
    <row r="7" customFormat="false" ht="15" hidden="false" customHeight="false" outlineLevel="0" collapsed="false">
      <c r="B7" s="66" t="s">
        <v>602</v>
      </c>
    </row>
    <row r="8" customFormat="false" ht="12.8" hidden="false" customHeight="false" outlineLevel="0" collapsed="false">
      <c r="B8" s="0" t="s">
        <v>603</v>
      </c>
    </row>
    <row r="9" customFormat="false" ht="12.8" hidden="false" customHeight="false" outlineLevel="0" collapsed="false">
      <c r="B9" s="68" t="s">
        <v>604</v>
      </c>
    </row>
    <row r="10" customFormat="false" ht="12.8" hidden="false" customHeight="false" outlineLevel="0" collapsed="false">
      <c r="B10" s="0" t="s">
        <v>605</v>
      </c>
    </row>
    <row r="11" customFormat="false" ht="12.8" hidden="false" customHeight="false" outlineLevel="0" collapsed="false">
      <c r="B11" s="0" t="s">
        <v>606</v>
      </c>
    </row>
    <row r="14" customFormat="false" ht="12.8" hidden="false" customHeight="false" outlineLevel="0" collapsed="false">
      <c r="B14" s="0" t="s">
        <v>607</v>
      </c>
    </row>
    <row r="20" customFormat="false" ht="12.8" hidden="false" customHeight="false" outlineLevel="0" collapsed="false">
      <c r="B20" s="0" t="s">
        <v>608</v>
      </c>
    </row>
    <row r="21" customFormat="false" ht="12.8" hidden="false" customHeight="false" outlineLevel="0" collapsed="false">
      <c r="B21" s="0" t="s">
        <v>609</v>
      </c>
    </row>
    <row r="22" customFormat="false" ht="12.8" hidden="false" customHeight="false" outlineLevel="0" collapsed="false">
      <c r="B22" s="0" t="s">
        <v>553</v>
      </c>
    </row>
    <row r="23" customFormat="false" ht="12.8" hidden="false" customHeight="false" outlineLevel="0" collapsed="false">
      <c r="B23" s="0" t="s">
        <v>610</v>
      </c>
    </row>
    <row r="24" customFormat="false" ht="12.8" hidden="false" customHeight="false" outlineLevel="0" collapsed="false">
      <c r="B24" s="0" t="s">
        <v>393</v>
      </c>
    </row>
    <row r="25" customFormat="false" ht="12.8" hidden="false" customHeight="false" outlineLevel="0" collapsed="false">
      <c r="B25" s="0" t="s">
        <v>611</v>
      </c>
    </row>
    <row r="26" customFormat="false" ht="12.8" hidden="false" customHeight="false" outlineLevel="0" collapsed="false">
      <c r="B26" s="0" t="s">
        <v>612</v>
      </c>
    </row>
    <row r="27" customFormat="false" ht="12.8" hidden="false" customHeight="false" outlineLevel="0" collapsed="false">
      <c r="B27" s="0" t="s">
        <v>613</v>
      </c>
    </row>
    <row r="28" customFormat="false" ht="12.8" hidden="false" customHeight="false" outlineLevel="0" collapsed="false">
      <c r="B28" s="0" t="s">
        <v>614</v>
      </c>
    </row>
    <row r="29" customFormat="false" ht="12.8" hidden="false" customHeight="false" outlineLevel="0" collapsed="false">
      <c r="B29" s="0" t="s">
        <v>615</v>
      </c>
    </row>
    <row r="30" customFormat="false" ht="12.8" hidden="false" customHeight="false" outlineLevel="0" collapsed="false">
      <c r="B30" s="0" t="s">
        <v>616</v>
      </c>
    </row>
    <row r="31" customFormat="false" ht="12.8" hidden="false" customHeight="false" outlineLevel="0" collapsed="false">
      <c r="B31" s="0" t="s">
        <v>617</v>
      </c>
    </row>
    <row r="32" customFormat="false" ht="12.8" hidden="false" customHeight="false" outlineLevel="0" collapsed="false">
      <c r="B32" s="0" t="s">
        <v>618</v>
      </c>
    </row>
    <row r="33" customFormat="false" ht="12.8" hidden="false" customHeight="false" outlineLevel="0" collapsed="false">
      <c r="B33" s="0" t="s">
        <v>619</v>
      </c>
    </row>
    <row r="34" customFormat="false" ht="12.8" hidden="false" customHeight="false" outlineLevel="0" collapsed="false">
      <c r="B34" s="0" t="s">
        <v>620</v>
      </c>
    </row>
    <row r="35" customFormat="false" ht="12.8" hidden="false" customHeight="false" outlineLevel="0" collapsed="false">
      <c r="B35" s="0" t="s">
        <v>594</v>
      </c>
    </row>
    <row r="36" customFormat="false" ht="12.8" hidden="false" customHeight="false" outlineLevel="0" collapsed="false">
      <c r="B36" s="0" t="s">
        <v>621</v>
      </c>
    </row>
    <row r="37" customFormat="false" ht="12.8" hidden="false" customHeight="false" outlineLevel="0" collapsed="false">
      <c r="B37" s="0" t="s">
        <v>538</v>
      </c>
    </row>
    <row r="38" customFormat="false" ht="12.8" hidden="false" customHeight="false" outlineLevel="0" collapsed="false">
      <c r="B38" s="0" t="s">
        <v>622</v>
      </c>
    </row>
    <row r="39" customFormat="false" ht="12.8" hidden="false" customHeight="false" outlineLevel="0" collapsed="false">
      <c r="B39" s="0" t="s">
        <v>623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1" activeCellId="0" sqref="F21"/>
    </sheetView>
  </sheetViews>
  <sheetFormatPr defaultColWidth="11.78515625" defaultRowHeight="12.8" zeroHeight="false" outlineLevelRow="0" outlineLevelCol="0"/>
  <sheetData>
    <row r="2" customFormat="false" ht="12.8" hidden="false" customHeight="false" outlineLevel="0" collapsed="false">
      <c r="B2" s="0" t="s">
        <v>420</v>
      </c>
    </row>
    <row r="3" customFormat="false" ht="12.8" hidden="false" customHeight="false" outlineLevel="0" collapsed="false">
      <c r="B3" s="0" t="s">
        <v>624</v>
      </c>
    </row>
    <row r="4" customFormat="false" ht="12.8" hidden="false" customHeight="false" outlineLevel="0" collapsed="false">
      <c r="B4" s="0" t="s">
        <v>625</v>
      </c>
    </row>
    <row r="5" customFormat="false" ht="12.8" hidden="false" customHeight="false" outlineLevel="0" collapsed="false">
      <c r="B5" s="0" t="s">
        <v>626</v>
      </c>
    </row>
    <row r="6" customFormat="false" ht="12.8" hidden="false" customHeight="false" outlineLevel="0" collapsed="false">
      <c r="B6" s="0" t="s">
        <v>627</v>
      </c>
    </row>
    <row r="7" customFormat="false" ht="12.8" hidden="false" customHeight="false" outlineLevel="0" collapsed="false">
      <c r="B7" s="0" t="s">
        <v>628</v>
      </c>
    </row>
    <row r="8" customFormat="false" ht="12.8" hidden="false" customHeight="false" outlineLevel="0" collapsed="false">
      <c r="B8" s="0" t="s">
        <v>629</v>
      </c>
    </row>
    <row r="9" customFormat="false" ht="12.8" hidden="false" customHeight="false" outlineLevel="0" collapsed="false">
      <c r="B9" s="0" t="s">
        <v>630</v>
      </c>
    </row>
    <row r="10" customFormat="false" ht="12.8" hidden="false" customHeight="false" outlineLevel="0" collapsed="false">
      <c r="B10" s="0" t="s">
        <v>631</v>
      </c>
    </row>
    <row r="11" customFormat="false" ht="12.8" hidden="false" customHeight="false" outlineLevel="0" collapsed="false">
      <c r="B11" s="0" t="s">
        <v>632</v>
      </c>
    </row>
    <row r="14" customFormat="false" ht="12.8" hidden="false" customHeight="false" outlineLevel="0" collapsed="false">
      <c r="B14" s="0" t="s">
        <v>633</v>
      </c>
    </row>
    <row r="20" customFormat="false" ht="12.8" hidden="false" customHeight="false" outlineLevel="0" collapsed="false">
      <c r="B20" s="0" t="s">
        <v>634</v>
      </c>
    </row>
    <row r="21" customFormat="false" ht="12.8" hidden="false" customHeight="false" outlineLevel="0" collapsed="false">
      <c r="B21" s="0" t="s">
        <v>635</v>
      </c>
    </row>
    <row r="22" customFormat="false" ht="12.8" hidden="false" customHeight="false" outlineLevel="0" collapsed="false">
      <c r="B22" s="0" t="s">
        <v>636</v>
      </c>
    </row>
    <row r="23" customFormat="false" ht="12.8" hidden="false" customHeight="false" outlineLevel="0" collapsed="false">
      <c r="B23" s="0" t="s">
        <v>637</v>
      </c>
    </row>
    <row r="24" customFormat="false" ht="12.8" hidden="false" customHeight="false" outlineLevel="0" collapsed="false">
      <c r="B24" s="0" t="s">
        <v>393</v>
      </c>
    </row>
    <row r="25" customFormat="false" ht="12.8" hidden="false" customHeight="false" outlineLevel="0" collapsed="false">
      <c r="B25" s="0" t="s">
        <v>638</v>
      </c>
    </row>
    <row r="26" customFormat="false" ht="12.8" hidden="false" customHeight="false" outlineLevel="0" collapsed="false">
      <c r="B26" s="0" t="s">
        <v>639</v>
      </c>
    </row>
    <row r="27" customFormat="false" ht="12.8" hidden="false" customHeight="false" outlineLevel="0" collapsed="false">
      <c r="B27" s="0" t="s">
        <v>640</v>
      </c>
    </row>
    <row r="28" customFormat="false" ht="12.8" hidden="false" customHeight="false" outlineLevel="0" collapsed="false">
      <c r="B28" s="0" t="s">
        <v>641</v>
      </c>
    </row>
    <row r="29" customFormat="false" ht="12.8" hidden="false" customHeight="false" outlineLevel="0" collapsed="false">
      <c r="B29" s="0" t="s">
        <v>642</v>
      </c>
    </row>
    <row r="30" customFormat="false" ht="12.8" hidden="false" customHeight="false" outlineLevel="0" collapsed="false">
      <c r="B30" s="0" t="s">
        <v>643</v>
      </c>
    </row>
    <row r="31" customFormat="false" ht="12.8" hidden="false" customHeight="false" outlineLevel="0" collapsed="false">
      <c r="B31" s="0" t="s">
        <v>644</v>
      </c>
    </row>
    <row r="32" customFormat="false" ht="12.8" hidden="false" customHeight="false" outlineLevel="0" collapsed="false">
      <c r="B32" s="0" t="s">
        <v>645</v>
      </c>
    </row>
    <row r="33" customFormat="false" ht="12.8" hidden="false" customHeight="false" outlineLevel="0" collapsed="false">
      <c r="B33" s="0" t="s">
        <v>646</v>
      </c>
    </row>
    <row r="34" customFormat="false" ht="12.8" hidden="false" customHeight="false" outlineLevel="0" collapsed="false">
      <c r="B34" s="0" t="s">
        <v>647</v>
      </c>
    </row>
    <row r="35" customFormat="false" ht="12.8" hidden="false" customHeight="false" outlineLevel="0" collapsed="false">
      <c r="B35" s="0" t="s">
        <v>648</v>
      </c>
    </row>
    <row r="36" customFormat="false" ht="12.8" hidden="false" customHeight="false" outlineLevel="0" collapsed="false">
      <c r="B36" s="0" t="s">
        <v>537</v>
      </c>
    </row>
    <row r="37" customFormat="false" ht="12.8" hidden="false" customHeight="false" outlineLevel="0" collapsed="false">
      <c r="B37" s="0" t="s">
        <v>449</v>
      </c>
    </row>
    <row r="38" customFormat="false" ht="12.8" hidden="false" customHeight="false" outlineLevel="0" collapsed="false">
      <c r="B38" s="0" t="s">
        <v>649</v>
      </c>
    </row>
    <row r="39" customFormat="false" ht="12.8" hidden="false" customHeight="false" outlineLevel="0" collapsed="false">
      <c r="B39" s="0" t="s">
        <v>650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630</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2020-10-25T21:36:06Z</dcterms:modified>
  <cp:revision>74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