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<sst xmlns="http://schemas.openxmlformats.org/spreadsheetml/2006/main" count="797" uniqueCount="651">
  <si>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</si>
  <si>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</si>
  <si>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</si>
  <si>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</si>
  <si>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</si>
  <si>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</si>
  <si>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</si>
  <si>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</si>
  <si>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</si>
  <si>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</si>
  <si>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</si>
  <si>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</si>
  <si>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</si>
  <si>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</si>
  <si>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</si>
  <si>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</si>
  <si>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</si>
  <si>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</si>
  <si>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</si>
  <si>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</si>
  <si>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</si>
  <si>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</si>
  <si>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</si>
  <si>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</si>
  <si>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</si>
  <si>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</si>
  <si>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</si>
  <si>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</si>
  <si>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</si>
  <si>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</si>
  <si>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</si>
  <si>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</si>
  <si>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</si>
  <si>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</si>
  <si>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</si>
  <si>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</si>
  <si>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</si>
  <si>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</si>
  <si>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</si>
  <si>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</si>
  <si>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</si>
  <si>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</si>
  <si>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</si>
  <si>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</si>
  <si>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</si>
  <si>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</si>
  <si>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</si>
  <si>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</si>
  <si>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</si>
  <si>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</si>
  <si>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</si>
  <si>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</si>
  <si>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</si>
  <si>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</si>
  <si>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</si>
  <si>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</si>
  <si>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</si>
  <si>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</si>
  <si>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</si>
  <si>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</si>
  <si>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</si>
  <si>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</si>
  <si>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</si>
  <si>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</si>
  <si>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</si>
  <si>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</si>
  <si>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</si>
  <si>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</si>
  <si>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</si>
  <si>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</si>
  <si>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</si>
  <si>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</si>
  <si>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</si>
  <si>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</si>
  <si>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</si>
  <si>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</si>
  <si>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</si>
  <si>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</si>
  <si>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</si>
  <si>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</si>
  <si>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</si>
  <si>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</si>
  <si>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</si>
  <si>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</si>
  <si>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</si>
  <si>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</si>
  <si>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</si>
  <si>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</si>
  <si>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</si>
  <si>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</si>
  <si>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</si>
  <si>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</si>
  <si>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</si>
  <si>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</si>
  <si>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</si>
  <si>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</si>
  <si>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</si>
  <si>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</si>
  <si>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</si>
  <si>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</si>
  <si>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</si>
  <si>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</si>
  <si>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</si>
  <si>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</si>
  <si>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</si>
  <si>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</si>
  <si>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</si>
  <si>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</si>
  <si>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</si>
  <si>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</si>
  <si>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</si>
  <si>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</si>
  <si>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</si>
  <si>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</si>
  <si>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</si>
  <si>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</si>
  <si>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</si>
  <si>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</si>
  <si>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</si>
  <si>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</si>
  <si>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</si>
  <si>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</si>
  <si>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</si>
  <si>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</si>
  <si>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</si>
  <si>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</si>
  <si>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</si>
  <si>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</si>
  <si>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</si>
  <si>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</si>
  <si>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</si>
  <si>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</si>
  <si>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</si>
  <si>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</si>
  <si>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</si>
  <si>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</si>
  <si>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</si>
  <si>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</si>
  <si>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</si>
  <si>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</si>
  <si>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</si>
  <si>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</si>
  <si>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</si>
  <si>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</si>
  <si>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</si>
  <si>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</si>
  <si>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</si>
  <si>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</si>
  <si>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</si>
  <si>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</si>
  <si>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</si>
  <si>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</si>
  <si>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</si>
  <si>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</si>
  <si>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</si>
  <si>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</si>
  <si>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</si>
  <si>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</si>
  <si>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</si>
  <si>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</si>
  <si>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</si>
  <si>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</si>
  <si>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</si>
  <si>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</si>
  <si>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</si>
  <si>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</si>
  <si>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</si>
  <si>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</si>
  <si>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</si>
  <si>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</si>
  <si>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</si>
  <si>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</si>
  <si>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</si>
  <si>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</si>
  <si>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</si>
  <si>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</si>
  <si>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</si>
  <si>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</si>
  <si>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</si>
  <si>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</si>
  <si>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</si>
  <si>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</si>
  <si>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</si>
  <si>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</si>
  <si>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</si>
  <si>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</si>
  <si>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</si>
  <si>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</si>
  <si>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</si>
  <si>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</si>
  <si>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</si>
  <si>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</si>
  <si>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</si>
  <si>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</si>
  <si>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</si>
  <si>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</si>
  <si>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</si>
  <si>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</si>
  <si>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</si>
  <si>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</si>
  <si>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</si>
  <si>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</si>
  <si>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</si>
  <si>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</si>
  <si>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</si>
  <si>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</si>
  <si>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</si>
  <si>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</si>
  <si>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</si>
  <si>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</si>
  <si>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</si>
  <si>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</si>
  <si>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</si>
  <si>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</si>
  <si>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</si>
  <si>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</si>
  <si>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</si>
  <si>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</si>
  <si>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</si>
  <si>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</si>
  <si>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</si>
  <si>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</si>
  <si>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</si>
  <si>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</si>
  <si>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</si>
  <si>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</si>
  <si>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</si>
  <si>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</si>
  <si>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</si>
  <si>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</si>
  <si>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</si>
  <si>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</si>
  <si>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</si>
  <si>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</si>
  <si>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</si>
  <si>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</si>
  <si>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</si>
  <si>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</si>
  <si>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</si>
  <si>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</si>
  <si>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</si>
  <si>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</si>
  <si>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</si>
  <si>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</si>
  <si>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</si>
  <si>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</si>
  <si>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</si>
  <si>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</si>
  <si>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</si>
  <si>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</si>
  <si>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</si>
  <si>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</si>
  <si>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</si>
  <si>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</si>
  <si>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</si>
  <si>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</si>
  <si>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</si>
  <si>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</si>
  <si>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</si>
  <si>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</si>
  <si>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</si>
  <si>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</si>
  <si>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</si>
  <si>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</si>
  <si>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</si>
  <si>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</si>
  <si>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</si>
  <si>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</si>
  <si>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</si>
  <si>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</si>
  <si>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</si>
  <si>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</si>
  <si>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</si>
  <si>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</si>
  <si>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</si>
  <si>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</si>
  <si>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</si>
  <si>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</si>
  <si>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</si>
  <si>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</si>
  <si>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</si>
  <si>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</si>
  <si>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</si>
  <si>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</si>
  <si>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</si>
  <si>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</si>
  <si>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</si>
  <si>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</si>
  <si>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</si>
  <si>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</si>
  <si>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</si>
  <si>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</si>
  <si>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</si>
  <si>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</si>
  <si>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</si>
  <si>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</si>
  <si>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</si>
  <si>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</si>
  <si>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</si>
  <si>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</si>
  <si>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</si>
  <si>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</si>
  <si>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</si>
  <si>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</si>
  <si>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</si>
  <si>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</si>
  <si>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</si>
  <si>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</si>
  <si>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</si>
  <si>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</si>
  <si>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</si>
  <si>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</si>
  <si>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</si>
  <si>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</si>
  <si>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</si>
  <si>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</si>
  <si>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</si>
  <si>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</si>
  <si>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</si>
  <si>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</si>
  <si>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</si>
  <si>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</si>
  <si>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</si>
  <si>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</si>
  <si>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</si>
  <si>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</si>
  <si>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</si>
  <si>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</si>
  <si>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</si>
  <si>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</si>
  <si>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</si>
  <si>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</si>
  <si>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</si>
  <si>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</si>
  <si>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</si>
  <si>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</si>
  <si>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</si>
  <si>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</si>
  <si>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</si>
  <si>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</si>
  <si>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</si>
  <si>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</si>
  <si>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</si>
  <si>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</si>
  <si>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</si>
  <si>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</si>
  <si>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</si>
  <si>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</si>
  <si>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</si>
  <si>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</si>
  <si>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</si>
  <si>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</si>
  <si>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</si>
  <si>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</si>
  <si>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</si>
  <si>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</si>
  <si>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</si>
  <si>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</si>
  <si>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</si>
  <si>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</si>
  <si>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</si>
  <si>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</si>
  <si>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</si>
  <si>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</si>
  <si>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</si>
  <si>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</si>
  <si>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</si>
  <si>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</si>
  <si>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</si>
  <si>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</si>
  <si>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</si>
  <si>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</si>
  <si>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</si>
  <si>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</si>
  <si>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T530 Regular - DE</t>
  </si>
  <si>
    <t xml:space="preserve">German</t>
  </si>
  <si>
    <t xml:space="preserve">01AX458</t>
  </si>
  <si>
    <t xml:space="preserve">Price – NON-Backlit</t>
  </si>
  <si>
    <t xml:space="preserve">Lenovo T530 Regular - FR</t>
  </si>
  <si>
    <t xml:space="preserve">French</t>
  </si>
  <si>
    <t xml:space="preserve">01AX416</t>
  </si>
  <si>
    <t xml:space="preserve">Packing size</t>
  </si>
  <si>
    <t xml:space="preserve">Small</t>
  </si>
  <si>
    <t xml:space="preserve">Lenovo T530 Regular - IT</t>
  </si>
  <si>
    <t xml:space="preserve">Italian</t>
  </si>
  <si>
    <t xml:space="preserve">01AX381</t>
  </si>
  <si>
    <t xml:space="preserve">T410 T410i T510 T510i W510 X220 X220i T420 T420i T520 T520i W520</t>
  </si>
  <si>
    <t xml:space="preserve">Package height (CM)</t>
  </si>
  <si>
    <t xml:space="preserve">Lenovo T530 Regular - ES</t>
  </si>
  <si>
    <t xml:space="preserve">Spanish</t>
  </si>
  <si>
    <t xml:space="preserve">01AX374</t>
  </si>
  <si>
    <t xml:space="preserve">Package width (CM)</t>
  </si>
  <si>
    <t xml:space="preserve">Lenovo T530 Regular - UK</t>
  </si>
  <si>
    <t xml:space="preserve">UK</t>
  </si>
  <si>
    <t xml:space="preserve">01AX475</t>
  </si>
  <si>
    <t xml:space="preserve">Package length (CM)</t>
  </si>
  <si>
    <t xml:space="preserve">Lenovo T530 Regular - NOR</t>
  </si>
  <si>
    <t xml:space="preserve">Scandinavian – Nordic</t>
  </si>
  <si>
    <t xml:space="preserve">01AX486</t>
  </si>
  <si>
    <t xml:space="preserve">Origin of Product</t>
  </si>
  <si>
    <t xml:space="preserve">Lenovo T530 Regular - BE</t>
  </si>
  <si>
    <t xml:space="preserve">Belgian</t>
  </si>
  <si>
    <t xml:space="preserve">01AX370</t>
  </si>
  <si>
    <t xml:space="preserve">Package weight (GR)</t>
  </si>
  <si>
    <t xml:space="preserve">Lenovo T530 Regular - BG</t>
  </si>
  <si>
    <t xml:space="preserve">Bulgarian</t>
  </si>
  <si>
    <t xml:space="preserve">01AX371</t>
  </si>
  <si>
    <t xml:space="preserve">Lenovo T530 Regular - CZ</t>
  </si>
  <si>
    <t xml:space="preserve">Czech</t>
  </si>
  <si>
    <t xml:space="preserve">01AX454</t>
  </si>
  <si>
    <t xml:space="preserve">Parent sku</t>
  </si>
  <si>
    <t xml:space="preserve">Lenovo T530 Parent</t>
  </si>
  <si>
    <t xml:space="preserve">Lenovo T530 Regular - DK</t>
  </si>
  <si>
    <t xml:space="preserve">Danish</t>
  </si>
  <si>
    <t xml:space="preserve">01AX455</t>
  </si>
  <si>
    <t xml:space="preserve">Parent EAN</t>
  </si>
  <si>
    <t xml:space="preserve">Lenovo T530 Regular - HU</t>
  </si>
  <si>
    <t xml:space="preserve">Hungarian</t>
  </si>
  <si>
    <t xml:space="preserve">01AX379</t>
  </si>
  <si>
    <t xml:space="preserve">Lenovo T530 Regular - NL</t>
  </si>
  <si>
    <t xml:space="preserve">Dutch</t>
  </si>
  <si>
    <t xml:space="preserve">01AX465</t>
  </si>
  <si>
    <t xml:space="preserve">Item_type</t>
  </si>
  <si>
    <t xml:space="preserve">laptop-computer-replacement-parts</t>
  </si>
  <si>
    <t xml:space="preserve">Lenovo T530 Regular - NO</t>
  </si>
  <si>
    <t xml:space="preserve">Norwegian</t>
  </si>
  <si>
    <t xml:space="preserve">01AX425</t>
  </si>
  <si>
    <t xml:space="preserve">Lenovo T530 Regular - PL</t>
  </si>
  <si>
    <t xml:space="preserve">Polish</t>
  </si>
  <si>
    <t xml:space="preserve">Default quantity</t>
  </si>
  <si>
    <t xml:space="preserve">Lenovo T530 Regular - PT</t>
  </si>
  <si>
    <t xml:space="preserve">Portuguese</t>
  </si>
  <si>
    <t xml:space="preserve">01AX468</t>
  </si>
  <si>
    <t xml:space="preserve">Lenovo T530 Regular - SE/FI</t>
  </si>
  <si>
    <t xml:space="preserve">Swedish – Finnish</t>
  </si>
  <si>
    <t xml:space="preserve">01AX472</t>
  </si>
  <si>
    <t xml:space="preserve">Format</t>
  </si>
  <si>
    <t xml:space="preserve">Update</t>
  </si>
  <si>
    <t xml:space="preserve">Lenovo T530 Regular - CH</t>
  </si>
  <si>
    <t xml:space="preserve">Swiss</t>
  </si>
  <si>
    <t xml:space="preserve">01AX473</t>
  </si>
  <si>
    <t xml:space="preserve">Lenovo T530 Regular - US INT</t>
  </si>
  <si>
    <t xml:space="preserve">US International</t>
  </si>
  <si>
    <t xml:space="preserve">01AX394</t>
  </si>
  <si>
    <t xml:space="preserve">Lenovo T530 Regular - RUS</t>
  </si>
  <si>
    <t xml:space="preserve">Russian</t>
  </si>
  <si>
    <t xml:space="preserve">01AX469</t>
  </si>
  <si>
    <t xml:space="preserve">Bullet Point 1:</t>
  </si>
  <si>
    <t xml:space="preserve">Lenovo T530 Regular - US</t>
  </si>
  <si>
    <t xml:space="preserve">US</t>
  </si>
  <si>
    <t xml:space="preserve">01AX446</t>
  </si>
  <si>
    <t xml:space="preserve">Bullet Point 2:</t>
  </si>
  <si>
    <t xml:space="preserve">Lenovo T530 BL - DE</t>
  </si>
  <si>
    <t xml:space="preserve">Lenovo/T530/BL/DE</t>
  </si>
  <si>
    <t xml:space="preserve">Bullet Point 5:</t>
  </si>
  <si>
    <t xml:space="preserve">Lenovo T530 BL - FR</t>
  </si>
  <si>
    <t xml:space="preserve">01AX580</t>
  </si>
  <si>
    <t xml:space="preserve">Bullet Point 4:</t>
  </si>
  <si>
    <t xml:space="preserve">Lenovo T530 BL - IT</t>
  </si>
  <si>
    <t xml:space="preserve">Lenovo/T530/BL/IT</t>
  </si>
  <si>
    <t xml:space="preserve">Lenovo T530 BL - ES</t>
  </si>
  <si>
    <t xml:space="preserve">Lenovo/T530/BL/ES</t>
  </si>
  <si>
    <t xml:space="preserve">Lenovo T530 BL - UK</t>
  </si>
  <si>
    <t xml:space="preserve">01AX557</t>
  </si>
  <si>
    <t xml:space="preserve">Product Description</t>
  </si>
  <si>
    <t xml:space="preserve">Lenovo T530 BL - NOR</t>
  </si>
  <si>
    <t xml:space="preserve">01AX609</t>
  </si>
  <si>
    <t xml:space="preserve">Lenovo T530 BL - BE</t>
  </si>
  <si>
    <t xml:space="preserve">01AX493</t>
  </si>
  <si>
    <t xml:space="preserve">Warranty Message</t>
  </si>
  <si>
    <t xml:space="preserve">Lenovo T530 BL - BG</t>
  </si>
  <si>
    <t xml:space="preserve">01AX576</t>
  </si>
  <si>
    <t xml:space="preserve">Lenovo T530 BL - CZ</t>
  </si>
  <si>
    <t xml:space="preserve">01AX495</t>
  </si>
  <si>
    <t xml:space="preserve">Original bullet 1:</t>
  </si>
  <si>
    <t xml:space="preserve">Lenovo T530 BL - DK</t>
  </si>
  <si>
    <t xml:space="preserve">01AX578</t>
  </si>
  <si>
    <t xml:space="preserve">Lenovo T530 BL - HU</t>
  </si>
  <si>
    <t xml:space="preserve">01AX584</t>
  </si>
  <si>
    <t xml:space="preserve">Lenovo T530 BL - NL</t>
  </si>
  <si>
    <t xml:space="preserve">01AX506</t>
  </si>
  <si>
    <t xml:space="preserve">language</t>
  </si>
  <si>
    <t xml:space="preserve">English</t>
  </si>
  <si>
    <t xml:space="preserve">Lenovo T530 BL - NO</t>
  </si>
  <si>
    <t xml:space="preserve">01AX589</t>
  </si>
  <si>
    <t xml:space="preserve">Marketplace</t>
  </si>
  <si>
    <t xml:space="preserve">EU</t>
  </si>
  <si>
    <t xml:space="preserve">Lenovo T530 BL - PL</t>
  </si>
  <si>
    <t xml:space="preserve">Lenovo T530 BL - PT</t>
  </si>
  <si>
    <t xml:space="preserve">01AX591</t>
  </si>
  <si>
    <t xml:space="preserve">Lenovo T530 BL - SE/FI</t>
  </si>
  <si>
    <t xml:space="preserve">01AX595</t>
  </si>
  <si>
    <t xml:space="preserve">Lenovo T530 BL - CH</t>
  </si>
  <si>
    <t xml:space="preserve">01AX596</t>
  </si>
  <si>
    <t xml:space="preserve">Lenovo T530 BL - US INT</t>
  </si>
  <si>
    <t xml:space="preserve">Lenovo/T530/BL/USI</t>
  </si>
  <si>
    <t xml:space="preserve">Lenovo T530 BL - RUS</t>
  </si>
  <si>
    <t xml:space="preserve">01AX510</t>
  </si>
  <si>
    <t xml:space="preserve">Lenovo T530 BL - US</t>
  </si>
  <si>
    <t xml:space="preserve">Lenovo/T530/BL/US</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</si>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</sst>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J43" activeCellId="0" sqref="J4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T530 Parent</v>
      </c>
      <c r="C4" s="29" t="s">
        <v>345</v>
      </c>
      <c r="D4" s="30" t="n">
        <f aca="false">Values!B14</f>
        <v>5714401430995</v>
      </c>
      <c r="E4" s="31" t="s">
        <v>346</v>
      </c>
      <c r="F4" s="28" t="str">
        <f aca="false">Values!B1 &amp; " " &amp; Values!B3</f>
        <v>Original Backlit Keyboard for Lenovo Thinkpad T430 T430i T430s T430si T430U T530 T530i T530S W530 X13X X230 X230i X230it X230T</v>
      </c>
      <c r="G4" s="29" t="s">
        <v>345</v>
      </c>
      <c r="H4" s="27" t="str">
        <f aca="false">Values!B16</f>
        <v>laptop-computer-replacement-parts</v>
      </c>
      <c r="I4" s="27" t="str">
        <f aca="false">IF(ISBLANK(Values!E3),"","4730574031")</f>
        <v>4730574031</v>
      </c>
      <c r="J4" s="32" t="str">
        <f aca="false">Values!B13</f>
        <v>Lenovo T530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T530 Regular - DE</v>
      </c>
      <c r="C5" s="32" t="str">
        <f aca="false">IF(ISBLANK(Values!E4),"","TellusRem")</f>
        <v>TellusRem</v>
      </c>
      <c r="D5" s="30" t="n">
        <f aca="false">IF(ISBLANK(Values!E4),"",Values!E4)</f>
        <v>5714401431015</v>
      </c>
      <c r="E5" s="31" t="str">
        <f aca="false">IF(ISBLANK(Values!E4),"","EAN")</f>
        <v>EAN</v>
      </c>
      <c r="F5" s="28" t="str">
        <f aca="false">IF(ISBLANK(Values!E4),"",IF(Values!J4,Values!H4 &amp;" "&amp;  Values!$B$1 &amp; " " &amp;Values!$B$3,Values!G4 &amp;" "&amp;  Values!$B$2 &amp; " " &amp;Values!$B$3))</f>
        <v>German Original NON-Backlit Keyboard for Lenovo ThinkPad Compatible T430 T430i T430s T430si T430U T530 T530i T530S W530 X13X X230 X230i X230it X230T</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T530 Regular - DE</v>
      </c>
      <c r="K5" s="28" t="n">
        <f aca="false">IF(ISBLANK(Values!E4),"",IF(Values!J4, Values!$B$4, Values!$B$5))</f>
        <v>44.95</v>
      </c>
      <c r="L5" s="39" t="n">
        <f aca="false">IF(ISBLANK(Values!E4),"",Values!$B$18)</f>
        <v>5</v>
      </c>
      <c r="M5" s="28" t="str">
        <f aca="false">IF(ISBLANK(Values!E4),"",Values!$M4)</f>
        <v>https://download.lenovo.com/Images/Parts/01AX458/01AX458_A.jpg</v>
      </c>
      <c r="N5" s="28" t="str">
        <f aca="false">IF(ISBLANK(Values!F4),"",Values!$N4)</f>
        <v>https://download.lenovo.com/Images/Parts/01AX458/01AX458_B.jpg</v>
      </c>
      <c r="O5" s="1" t="str">
        <f aca="false">IF(ISBLANK(Values!F4),"",Values!$O4)</f>
        <v>https://download.lenovo.com/Images/Parts/01AX458/01AX458_details.jpg</v>
      </c>
      <c r="W5" s="32" t="str">
        <f aca="false">IF(ISBLANK(Values!E4),"","Child")</f>
        <v>Child</v>
      </c>
      <c r="X5" s="32" t="str">
        <f aca="false">IF(ISBLANK(Values!E4),"",Values!$B$13)</f>
        <v>Lenovo T530 Parent</v>
      </c>
      <c r="Y5" s="38"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0" t="str">
        <f aca="false">IF(ISBLANK(Values!E4),"",IF(Values!I4,Values!$B$23,Values!$B$33))</f>
        <v>👉 SATISFIED CUSTOMERS WORLDWIDE: more than 10.000 satisfied customers worldwide. Keyboard restored in Europe</v>
      </c>
      <c r="AJ5" s="41" t="str">
        <f aca="false">IF(ISBLANK(Values!E4),"","👉 "&amp;Values!H4&amp; " "&amp;Values!$B$24 &amp;" "&amp;Values!$B$3)</f>
        <v>👉 German  COMPATIBLE Lenovo T430 T430i T430s T430si T430U T530 T530i T530S W530 X13X X230 X230i X230it X230T</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Non-Backlit</v>
      </c>
      <c r="AV5" s="28" t="str">
        <f aca="false">IF(ISBLANK(Values!E4),"",Values!H4)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T530 Regular - FR</v>
      </c>
      <c r="C6" s="32" t="str">
        <f aca="false">IF(ISBLANK(Values!E5),"","TellusRem")</f>
        <v>TellusRem</v>
      </c>
      <c r="D6" s="30" t="n">
        <f aca="false">IF(ISBLANK(Values!E5),"",Values!E5)</f>
        <v>5714401431022</v>
      </c>
      <c r="E6" s="31" t="str">
        <f aca="false">IF(ISBLANK(Values!E5),"","EAN")</f>
        <v>EAN</v>
      </c>
      <c r="F6" s="28" t="str">
        <f aca="false">IF(ISBLANK(Values!E5),"",IF(Values!J5,Values!H5 &amp;" "&amp;  Values!$B$1 &amp; " " &amp;Values!$B$3,Values!G5 &amp;" "&amp;  Values!$B$2 &amp; " " &amp;Values!$B$3))</f>
        <v>French Original NON-Backlit Keyboard for Lenovo ThinkPad Compatible T430 T430i T430s T430si T430U T530 T530i T530S W530 X13X X230 X230i X230it X230T</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T530 Regular - FR</v>
      </c>
      <c r="K6" s="28" t="n">
        <f aca="false">IF(ISBLANK(Values!E5),"",IF(Values!J5, Values!$B$4, Values!$B$5))</f>
        <v>44.95</v>
      </c>
      <c r="L6" s="39" t="n">
        <f aca="false">IF(ISBLANK(Values!E5),"",Values!$B$18)</f>
        <v>5</v>
      </c>
      <c r="M6" s="28" t="str">
        <f aca="false">IF(ISBLANK(Values!E5),"",Values!$M5)</f>
        <v>https://download.lenovo.com/Images/Parts/01AX416/01AX416_A.jpg</v>
      </c>
      <c r="N6" s="28" t="str">
        <f aca="false">IF(ISBLANK(Values!F5),"",Values!$N5)</f>
        <v>https://download.lenovo.com/Images/Parts/01AX416/01AX416_B.jpg</v>
      </c>
      <c r="O6" s="1" t="str">
        <f aca="false">IF(ISBLANK(Values!F5),"",Values!$O5)</f>
        <v>https://download.lenovo.com/Images/Parts/01AX416/01AX416_details.jpg</v>
      </c>
      <c r="W6" s="32" t="str">
        <f aca="false">IF(ISBLANK(Values!E5),"","Child")</f>
        <v>Child</v>
      </c>
      <c r="X6" s="32" t="str">
        <f aca="false">IF(ISBLANK(Values!E5),"",Values!$B$13)</f>
        <v>Lenovo T530 Parent</v>
      </c>
      <c r="Y6" s="38"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0" t="str">
        <f aca="false">IF(ISBLANK(Values!E5),"",IF(Values!I5,Values!$B$23,Values!$B$33))</f>
        <v>👉 SATISFIED CUSTOMERS WORLDWIDE: more than 10.000 satisfied customers worldwide. Keyboard restored in Europe</v>
      </c>
      <c r="AJ6" s="41" t="str">
        <f aca="false">IF(ISBLANK(Values!E5),"","👉 "&amp;Values!H5&amp; " "&amp;Values!$B$24 &amp;" "&amp;Values!$B$3)</f>
        <v>👉 French  COMPATIBLE Lenovo T430 T430i T430s T430si T430U T530 T530i T530S W530 X13X X230 X230i X230it X230T</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Non-Backlit</v>
      </c>
      <c r="AV6" s="28" t="str">
        <f aca="false">IF(ISBLANK(Values!E5),"",Values!H5)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T530 Regular - IT</v>
      </c>
      <c r="C7" s="32" t="str">
        <f aca="false">IF(ISBLANK(Values!E6),"","TellusRem")</f>
        <v>TellusRem</v>
      </c>
      <c r="D7" s="30" t="n">
        <f aca="false">IF(ISBLANK(Values!E6),"",Values!E6)</f>
        <v>5714401431039</v>
      </c>
      <c r="E7" s="31" t="str">
        <f aca="false">IF(ISBLANK(Values!E6),"","EAN")</f>
        <v>EAN</v>
      </c>
      <c r="F7" s="28" t="str">
        <f aca="false">IF(ISBLANK(Values!E6),"",IF(Values!J6,Values!H6 &amp;" "&amp;  Values!$B$1 &amp; " " &amp;Values!$B$3,Values!G6 &amp;" "&amp;  Values!$B$2 &amp; " " &amp;Values!$B$3))</f>
        <v>Italian Original NON-Backlit Keyboard for Lenovo ThinkPad Compatible T430 T430i T430s T430si T430U T530 T530i T530S W530 X13X X230 X230i X230it X230T</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T530 Regular - IT</v>
      </c>
      <c r="K7" s="28" t="n">
        <f aca="false">IF(ISBLANK(Values!E6),"",IF(Values!J6, Values!$B$4, Values!$B$5))</f>
        <v>44.95</v>
      </c>
      <c r="L7" s="39" t="n">
        <f aca="false">IF(ISBLANK(Values!E6),"",Values!$B$18)</f>
        <v>5</v>
      </c>
      <c r="M7" s="28" t="str">
        <f aca="false">IF(ISBLANK(Values!E6),"",Values!$M6)</f>
        <v>https://download.lenovo.com/Images/Parts/01AX381/01AX381_A.jpg</v>
      </c>
      <c r="N7" s="28" t="str">
        <f aca="false">IF(ISBLANK(Values!F6),"",Values!$N6)</f>
        <v>https://download.lenovo.com/Images/Parts/01AX381/01AX381_B.jpg</v>
      </c>
      <c r="O7" s="1" t="str">
        <f aca="false">IF(ISBLANK(Values!F6),"",Values!$O6)</f>
        <v>https://download.lenovo.com/Images/Parts/01AX381/01AX381_details.jpg</v>
      </c>
      <c r="W7" s="32" t="str">
        <f aca="false">IF(ISBLANK(Values!E6),"","Child")</f>
        <v>Child</v>
      </c>
      <c r="X7" s="32" t="str">
        <f aca="false">IF(ISBLANK(Values!E6),"",Values!$B$13)</f>
        <v>Lenovo T530 Parent</v>
      </c>
      <c r="Y7" s="38"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0" t="str">
        <f aca="false">IF(ISBLANK(Values!E6),"",IF(Values!I6,Values!$B$23,Values!$B$33))</f>
        <v>👉 SATISFIED CUSTOMERS WORLDWIDE: more than 10.000 satisfied customers worldwide. Keyboard restored in Europe</v>
      </c>
      <c r="AJ7" s="41" t="str">
        <f aca="false">IF(ISBLANK(Values!E6),"","👉 "&amp;Values!H6&amp; " "&amp;Values!$B$24 &amp;" "&amp;Values!$B$3)</f>
        <v>👉 Italian  COMPATIBLE Lenovo T430 T430i T430s T430si T430U T530 T530i T530S W530 X13X X230 X230i X230it X230T</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Non-Backlit</v>
      </c>
      <c r="AV7" s="28" t="str">
        <f aca="false">IF(ISBLANK(Values!E6),"",Values!H6)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T530 Regular - ES</v>
      </c>
      <c r="C8" s="32" t="str">
        <f aca="false">IF(ISBLANK(Values!E7),"","TellusRem")</f>
        <v>TellusRem</v>
      </c>
      <c r="D8" s="30" t="n">
        <f aca="false">IF(ISBLANK(Values!E7),"",Values!E7)</f>
        <v>5714401431046</v>
      </c>
      <c r="E8" s="31" t="str">
        <f aca="false">IF(ISBLANK(Values!E7),"","EAN")</f>
        <v>EAN</v>
      </c>
      <c r="F8" s="28" t="str">
        <f aca="false">IF(ISBLANK(Values!E7),"",IF(Values!J7,Values!H7 &amp;" "&amp;  Values!$B$1 &amp; " " &amp;Values!$B$3,Values!G7 &amp;" "&amp;  Values!$B$2 &amp; " " &amp;Values!$B$3))</f>
        <v>Spanish Original NON-Backlit Keyboard for Lenovo ThinkPad Compatible T430 T430i T430s T430si T430U T530 T530i T530S W530 X13X X230 X230i X230it X230T</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T530 Regular - ES</v>
      </c>
      <c r="K8" s="28" t="n">
        <f aca="false">IF(ISBLANK(Values!E7),"",IF(Values!J7, Values!$B$4, Values!$B$5))</f>
        <v>44.95</v>
      </c>
      <c r="L8" s="39" t="n">
        <f aca="false">IF(ISBLANK(Values!E7),"",Values!$B$18)</f>
        <v>5</v>
      </c>
      <c r="M8" s="28" t="str">
        <f aca="false">IF(ISBLANK(Values!E7),"",Values!$M7)</f>
        <v>https://download.lenovo.com/Images/Parts/01AX374/01AX374_A.jpg</v>
      </c>
      <c r="N8" s="28" t="str">
        <f aca="false">IF(ISBLANK(Values!F7),"",Values!$N7)</f>
        <v>https://download.lenovo.com/Images/Parts/01AX374/01AX374_B.jpg</v>
      </c>
      <c r="O8" s="1" t="str">
        <f aca="false">IF(ISBLANK(Values!F7),"",Values!$O7)</f>
        <v>https://download.lenovo.com/Images/Parts/01AX374/01AX374_details.jpg</v>
      </c>
      <c r="W8" s="32" t="str">
        <f aca="false">IF(ISBLANK(Values!E7),"","Child")</f>
        <v>Child</v>
      </c>
      <c r="X8" s="32" t="str">
        <f aca="false">IF(ISBLANK(Values!E7),"",Values!$B$13)</f>
        <v>Lenovo T530 Parent</v>
      </c>
      <c r="Y8" s="38"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0" t="str">
        <f aca="false">IF(ISBLANK(Values!E7),"",IF(Values!I7,Values!$B$23,Values!$B$33))</f>
        <v>👉 SATISFIED CUSTOMERS WORLDWIDE: more than 10.000 satisfied customers worldwide. Keyboard restored in Europe</v>
      </c>
      <c r="AJ8" s="41" t="str">
        <f aca="false">IF(ISBLANK(Values!E7),"","👉 "&amp;Values!H7&amp; " "&amp;Values!$B$24 &amp;" "&amp;Values!$B$3)</f>
        <v>👉 Spanish  COMPATIBLE Lenovo T430 T430i T430s T430si T430U T530 T530i T530S W530 X13X X230 X230i X230it X230T</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Non-Backlit</v>
      </c>
      <c r="AV8" s="28" t="str">
        <f aca="false">IF(ISBLANK(Values!E7),"",Values!H7)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T530 Regular - UK</v>
      </c>
      <c r="C9" s="32" t="str">
        <f aca="false">IF(ISBLANK(Values!E8),"","TellusRem")</f>
        <v>TellusRem</v>
      </c>
      <c r="D9" s="30" t="n">
        <f aca="false">IF(ISBLANK(Values!E8),"",Values!E8)</f>
        <v>5714401431053</v>
      </c>
      <c r="E9" s="31" t="str">
        <f aca="false">IF(ISBLANK(Values!E8),"","EAN")</f>
        <v>EAN</v>
      </c>
      <c r="F9" s="28" t="str">
        <f aca="false">IF(ISBLANK(Values!E8),"",IF(Values!J8,Values!H8 &amp;" "&amp;  Values!$B$1 &amp; " " &amp;Values!$B$3,Values!G8 &amp;" "&amp;  Values!$B$2 &amp; " " &amp;Values!$B$3))</f>
        <v>UK Original NON-Backlit Keyboard for Lenovo ThinkPad Compatible T430 T430i T430s T430si T430U T530 T530i T530S W530 X13X X230 X230i X230it X230T</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T530 Regular - UK</v>
      </c>
      <c r="K9" s="28" t="n">
        <f aca="false">IF(ISBLANK(Values!E8),"",IF(Values!J8, Values!$B$4, Values!$B$5))</f>
        <v>44.95</v>
      </c>
      <c r="L9" s="39" t="n">
        <f aca="false">IF(ISBLANK(Values!E8),"",Values!$B$18)</f>
        <v>5</v>
      </c>
      <c r="M9" s="28" t="str">
        <f aca="false">IF(ISBLANK(Values!E8),"",Values!$M8)</f>
        <v>https://download.lenovo.com/Images/Parts/01AX475/01AX475_A.jpg</v>
      </c>
      <c r="N9" s="28" t="str">
        <f aca="false">IF(ISBLANK(Values!F8),"",Values!$N8)</f>
        <v>https://download.lenovo.com/Images/Parts/01AX475/01AX475_B.jpg</v>
      </c>
      <c r="O9" s="1" t="str">
        <f aca="false">IF(ISBLANK(Values!F8),"",Values!$O8)</f>
        <v>https://download.lenovo.com/Images/Parts/01AX475/01AX475_details.jpg</v>
      </c>
      <c r="W9" s="32" t="str">
        <f aca="false">IF(ISBLANK(Values!E8),"","Child")</f>
        <v>Child</v>
      </c>
      <c r="X9" s="32" t="str">
        <f aca="false">IF(ISBLANK(Values!E8),"",Values!$B$13)</f>
        <v>Lenovo T530 Parent</v>
      </c>
      <c r="Y9" s="38"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0" t="str">
        <f aca="false">IF(ISBLANK(Values!E8),"",IF(Values!I8,Values!$B$23,Values!$B$33))</f>
        <v>👉 SATISFIED CUSTOMERS WORLDWIDE: more than 10.000 satisfied customers worldwide. Keyboard restored in Europe</v>
      </c>
      <c r="AJ9" s="41" t="str">
        <f aca="false">IF(ISBLANK(Values!E8),"","👉 "&amp;Values!H8&amp; " "&amp;Values!$B$24 &amp;" "&amp;Values!$B$3)</f>
        <v>👉 UK  COMPATIBLE Lenovo T430 T430i T430s T430si T430U T530 T530i T530S W530 X13X X230 X230i X230it X230T</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T530 Regular - NOR</v>
      </c>
      <c r="C10" s="32" t="str">
        <f aca="false">IF(ISBLANK(Values!E9),"","TellusRem")</f>
        <v>TellusRem</v>
      </c>
      <c r="D10" s="30" t="n">
        <f aca="false">IF(ISBLANK(Values!E9),"",Values!E9)</f>
        <v>5714401431060</v>
      </c>
      <c r="E10" s="31" t="str">
        <f aca="false">IF(ISBLANK(Values!E9),"","EAN")</f>
        <v>EAN</v>
      </c>
      <c r="F10" s="28" t="str">
        <f aca="false">IF(ISBLANK(Values!E9),"",IF(Values!J9,Values!H9 &amp;" "&amp;  Values!$B$1 &amp; " " &amp;Values!$B$3,Values!G9 &amp;" "&amp;  Values!$B$2 &amp; " " &amp;Values!$B$3))</f>
        <v>Scandinavian – Nordic Original NON-Backlit Keyboard for Lenovo ThinkPad Compatible T430 T430i T430s T430si T430U T530 T530i T530S W530 X13X X230 X230i X230it X230T</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T530 Regular - NOR</v>
      </c>
      <c r="K10" s="28" t="n">
        <f aca="false">IF(ISBLANK(Values!E9),"",IF(Values!J9, Values!$B$4, Values!$B$5))</f>
        <v>44.95</v>
      </c>
      <c r="L10" s="39" t="n">
        <f aca="false">IF(ISBLANK(Values!E9),"",Values!$B$18)</f>
        <v>5</v>
      </c>
      <c r="M10" s="28" t="str">
        <f aca="false">IF(ISBLANK(Values!E9),"",Values!$M9)</f>
        <v>https://download.lenovo.com/Images/Parts/01AX486/01AX486_A.jpg</v>
      </c>
      <c r="N10" s="28" t="str">
        <f aca="false">IF(ISBLANK(Values!F9),"",Values!$N9)</f>
        <v>https://download.lenovo.com/Images/Parts/01AX486/01AX486_B.jpg</v>
      </c>
      <c r="O10" s="1" t="str">
        <f aca="false">IF(ISBLANK(Values!F9),"",Values!$O9)</f>
        <v>https://download.lenovo.com/Images/Parts/01AX486/01AX486_details.jpg</v>
      </c>
      <c r="W10" s="32" t="str">
        <f aca="false">IF(ISBLANK(Values!E9),"","Child")</f>
        <v>Child</v>
      </c>
      <c r="X10" s="32" t="str">
        <f aca="false">IF(ISBLANK(Values!E9),"",Values!$B$13)</f>
        <v>Lenovo T530 Parent</v>
      </c>
      <c r="Y10" s="38"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0" t="str">
        <f aca="false">IF(ISBLANK(Values!E9),"",IF(Values!I9,Values!$B$23,Values!$B$33))</f>
        <v>👉 SATISFIED CUSTOMERS WORLDWIDE: more than 10.000 satisfied customers worldwide. Keyboard restored in Europe</v>
      </c>
      <c r="AJ10" s="41" t="str">
        <f aca="false">IF(ISBLANK(Values!E9),"","👉 "&amp;Values!H9&amp; " "&amp;Values!$B$24 &amp;" "&amp;Values!$B$3)</f>
        <v>👉 Scandinavian – Nordic  COMPATIBLE Lenovo T430 T430i T430s T430si T430U T530 T530i T530S W530 X13X X230 X230i X230it X230T</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Non-Backlit</v>
      </c>
      <c r="AV10" s="28" t="str">
        <f aca="false">IF(ISBLANK(Values!E9),"",Values!H9)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T530 Regular - BE</v>
      </c>
      <c r="C11" s="32" t="str">
        <f aca="false">IF(ISBLANK(Values!E10),"","TellusRem")</f>
        <v>TellusRem</v>
      </c>
      <c r="D11" s="30" t="n">
        <f aca="false">IF(ISBLANK(Values!E10),"",Values!E10)</f>
        <v>5714401431077</v>
      </c>
      <c r="E11" s="31" t="str">
        <f aca="false">IF(ISBLANK(Values!E10),"","EAN")</f>
        <v>EAN</v>
      </c>
      <c r="F11" s="28" t="str">
        <f aca="false">IF(ISBLANK(Values!E10),"",IF(Values!J10,Values!H10 &amp;" "&amp;  Values!$B$1 &amp; " " &amp;Values!$B$3,Values!G10 &amp;" "&amp;  Values!$B$2 &amp; " " &amp;Values!$B$3))</f>
        <v>Belgian Original NON-Backlit Keyboard for Lenovo ThinkPad Compatible T430 T430i T430s T430si T430U T530 T530i T530S W530 X13X X230 X230i X230it X230T</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T530 Regular - BE</v>
      </c>
      <c r="K11" s="28" t="n">
        <f aca="false">IF(ISBLANK(Values!E10),"",IF(Values!J10, Values!$B$4, Values!$B$5))</f>
        <v>44.95</v>
      </c>
      <c r="L11" s="39" t="n">
        <f aca="false">IF(ISBLANK(Values!E10),"",Values!$B$18)</f>
        <v>5</v>
      </c>
      <c r="M11" s="28" t="str">
        <f aca="false">IF(ISBLANK(Values!E10),"",Values!$M10)</f>
        <v>https://download.lenovo.com/Images/Parts/01AX370/01AX370_A.jpg</v>
      </c>
      <c r="N11" s="28" t="str">
        <f aca="false">IF(ISBLANK(Values!F10),"",Values!$N10)</f>
        <v>https://download.lenovo.com/Images/Parts/01AX370/01AX370_B.jpg</v>
      </c>
      <c r="O11" s="1" t="str">
        <f aca="false">IF(ISBLANK(Values!F10),"",Values!$O10)</f>
        <v>https://download.lenovo.com/Images/Parts/01AX370/01AX370_details.jpg</v>
      </c>
      <c r="W11" s="32" t="str">
        <f aca="false">IF(ISBLANK(Values!E10),"","Child")</f>
        <v>Child</v>
      </c>
      <c r="X11" s="32" t="str">
        <f aca="false">IF(ISBLANK(Values!E10),"",Values!$B$13)</f>
        <v>Lenovo T530 Parent</v>
      </c>
      <c r="Y11" s="38"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0" t="str">
        <f aca="false">IF(ISBLANK(Values!E10),"",IF(Values!I10,Values!$B$23,Values!$B$33))</f>
        <v>👉 SATISFIED CUSTOMERS WORLDWIDE: more than 10.000 satisfied customers worldwide. Keyboard restored in Europe</v>
      </c>
      <c r="AJ11" s="41" t="str">
        <f aca="false">IF(ISBLANK(Values!E10),"","👉 "&amp;Values!H10&amp; " "&amp;Values!$B$24 &amp;" "&amp;Values!$B$3)</f>
        <v>👉 Belgian  COMPATIBLE Lenovo T430 T430i T430s T430si T430U T530 T530i T530S W530 X13X X230 X230i X230it X230T</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Non-Backlit</v>
      </c>
      <c r="AV11" s="28" t="str">
        <f aca="false">IF(ISBLANK(Values!E10),"",Values!H10)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T530 Regular - BG</v>
      </c>
      <c r="C12" s="32" t="str">
        <f aca="false">IF(ISBLANK(Values!E11),"","TellusRem")</f>
        <v>TellusRem</v>
      </c>
      <c r="D12" s="30" t="n">
        <f aca="false">IF(ISBLANK(Values!E11),"",Values!E11)</f>
        <v>5714401431084</v>
      </c>
      <c r="E12" s="31" t="str">
        <f aca="false">IF(ISBLANK(Values!E11),"","EAN")</f>
        <v>EAN</v>
      </c>
      <c r="F12" s="28" t="str">
        <f aca="false">IF(ISBLANK(Values!E11),"",IF(Values!J11,Values!H11 &amp;" "&amp;  Values!$B$1 &amp; " " &amp;Values!$B$3,Values!G11 &amp;" "&amp;  Values!$B$2 &amp; " " &amp;Values!$B$3))</f>
        <v>Bulgarian Original NON-Backlit Keyboard for Lenovo ThinkPad Compatible T430 T430i T430s T430si T430U T530 T530i T530S W530 X13X X230 X230i X230it X230T</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T530 Regular - BG</v>
      </c>
      <c r="K12" s="28" t="n">
        <f aca="false">IF(ISBLANK(Values!E11),"",IF(Values!J11, Values!$B$4, Values!$B$5))</f>
        <v>44.95</v>
      </c>
      <c r="L12" s="39" t="n">
        <f aca="false">IF(ISBLANK(Values!E11),"",Values!$B$18)</f>
        <v>5</v>
      </c>
      <c r="M12" s="28" t="str">
        <f aca="false">IF(ISBLANK(Values!E11),"",Values!$M11)</f>
        <v>https://download.lenovo.com/Images/Parts/01AX371/01AX371_A.jpg</v>
      </c>
      <c r="N12" s="28" t="str">
        <f aca="false">IF(ISBLANK(Values!F11),"",Values!$N11)</f>
        <v>https://download.lenovo.com/Images/Parts/01AX371/01AX371_B.jpg</v>
      </c>
      <c r="O12" s="1" t="str">
        <f aca="false">IF(ISBLANK(Values!F11),"",Values!$O11)</f>
        <v>https://download.lenovo.com/Images/Parts/01AX371/01AX371_details.jpg</v>
      </c>
      <c r="W12" s="32" t="str">
        <f aca="false">IF(ISBLANK(Values!E11),"","Child")</f>
        <v>Child</v>
      </c>
      <c r="X12" s="32" t="str">
        <f aca="false">IF(ISBLANK(Values!E11),"",Values!$B$13)</f>
        <v>Lenovo T530 Parent</v>
      </c>
      <c r="Y12" s="38"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0" t="str">
        <f aca="false">IF(ISBLANK(Values!E11),"",IF(Values!I11,Values!$B$23,Values!$B$33))</f>
        <v>👉 SATISFIED CUSTOMERS WORLDWIDE: more than 10.000 satisfied customers worldwide. Keyboard restored in Europe</v>
      </c>
      <c r="AJ12" s="41" t="str">
        <f aca="false">IF(ISBLANK(Values!E11),"","👉 "&amp;Values!H11&amp; " "&amp;Values!$B$24 &amp;" "&amp;Values!$B$3)</f>
        <v>👉 Bulgarian  COMPATIBLE Lenovo T430 T430i T430s T430si T430U T530 T530i T530S W530 X13X X230 X230i X230it X230T</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Non-Backlit</v>
      </c>
      <c r="AV12" s="28" t="str">
        <f aca="false">IF(ISBLANK(Values!E11),"",Values!H11)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T530 Regular - CZ</v>
      </c>
      <c r="C13" s="32" t="str">
        <f aca="false">IF(ISBLANK(Values!E12),"","TellusRem")</f>
        <v>TellusRem</v>
      </c>
      <c r="D13" s="30" t="n">
        <f aca="false">IF(ISBLANK(Values!E12),"",Values!E12)</f>
        <v>5714401431091</v>
      </c>
      <c r="E13" s="31" t="str">
        <f aca="false">IF(ISBLANK(Values!E12),"","EAN")</f>
        <v>EAN</v>
      </c>
      <c r="F13" s="28" t="str">
        <f aca="false">IF(ISBLANK(Values!E12),"",IF(Values!J12,Values!H12 &amp;" "&amp;  Values!$B$1 &amp; " " &amp;Values!$B$3,Values!G12 &amp;" "&amp;  Values!$B$2 &amp; " " &amp;Values!$B$3))</f>
        <v>Czech Original NON-Backlit Keyboard for Lenovo ThinkPad Compatible T430 T430i T430s T430si T430U T530 T530i T530S W530 X13X X230 X230i X230it X230T</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T530 Regular - CZ</v>
      </c>
      <c r="K13" s="28" t="n">
        <f aca="false">IF(ISBLANK(Values!E12),"",IF(Values!J12, Values!$B$4, Values!$B$5))</f>
        <v>44.95</v>
      </c>
      <c r="L13" s="39" t="n">
        <f aca="false">IF(ISBLANK(Values!E12),"",Values!$B$18)</f>
        <v>5</v>
      </c>
      <c r="M13" s="28" t="str">
        <f aca="false">IF(ISBLANK(Values!E12),"",Values!$M12)</f>
        <v>https://download.lenovo.com/Images/Parts/01AX454/01AX454_A.jpg</v>
      </c>
      <c r="N13" s="28" t="str">
        <f aca="false">IF(ISBLANK(Values!F12),"",Values!$N12)</f>
        <v>https://download.lenovo.com/Images/Parts/01AX454/01AX454_B.jpg</v>
      </c>
      <c r="O13" s="1" t="str">
        <f aca="false">IF(ISBLANK(Values!F12),"",Values!$O12)</f>
        <v>https://download.lenovo.com/Images/Parts/01AX454/01AX454_details.jpg</v>
      </c>
      <c r="W13" s="32" t="str">
        <f aca="false">IF(ISBLANK(Values!E12),"","Child")</f>
        <v>Child</v>
      </c>
      <c r="X13" s="32" t="str">
        <f aca="false">IF(ISBLANK(Values!E12),"",Values!$B$13)</f>
        <v>Lenovo T530 Parent</v>
      </c>
      <c r="Y13" s="38"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0" t="str">
        <f aca="false">IF(ISBLANK(Values!E12),"",IF(Values!I12,Values!$B$23,Values!$B$33))</f>
        <v>👉 SATISFIED CUSTOMERS WORLDWIDE: more than 10.000 satisfied customers worldwide. Keyboard restored in Europe</v>
      </c>
      <c r="AJ13" s="41" t="str">
        <f aca="false">IF(ISBLANK(Values!E12),"","👉 "&amp;Values!H12&amp; " "&amp;Values!$B$24 &amp;" "&amp;Values!$B$3)</f>
        <v>👉 Czech  COMPATIBLE Lenovo T430 T430i T430s T430si T430U T530 T530i T530S W530 X13X X230 X230i X230it X230T</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Non-Backlit</v>
      </c>
      <c r="AV13" s="28" t="str">
        <f aca="false">IF(ISBLANK(Values!E12),"",Values!H12)</f>
        <v>Czech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T530 Regular - DK</v>
      </c>
      <c r="C14" s="32" t="str">
        <f aca="false">IF(ISBLANK(Values!E13),"","TellusRem")</f>
        <v>TellusRem</v>
      </c>
      <c r="D14" s="30" t="n">
        <f aca="false">IF(ISBLANK(Values!E13),"",Values!E13)</f>
        <v>5714401431107</v>
      </c>
      <c r="E14" s="31" t="str">
        <f aca="false">IF(ISBLANK(Values!E13),"","EAN")</f>
        <v>EAN</v>
      </c>
      <c r="F14" s="28" t="str">
        <f aca="false">IF(ISBLANK(Values!E13),"",IF(Values!J13,Values!H13 &amp;" "&amp;  Values!$B$1 &amp; " " &amp;Values!$B$3,Values!G13 &amp;" "&amp;  Values!$B$2 &amp; " " &amp;Values!$B$3))</f>
        <v>Danish Original NON-Backlit Keyboard for Lenovo ThinkPad Compatible T430 T430i T430s T430si T430U T530 T530i T530S W530 X13X X230 X230i X230it X230T</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T530 Regular - DK</v>
      </c>
      <c r="K14" s="28" t="n">
        <f aca="false">IF(ISBLANK(Values!E13),"",IF(Values!J13, Values!$B$4, Values!$B$5))</f>
        <v>44.95</v>
      </c>
      <c r="L14" s="39" t="n">
        <f aca="false">IF(ISBLANK(Values!E13),"",Values!$B$18)</f>
        <v>5</v>
      </c>
      <c r="M14" s="28" t="str">
        <f aca="false">IF(ISBLANK(Values!E13),"",Values!$M13)</f>
        <v>https://download.lenovo.com/Images/Parts/01AX455/01AX455_A.jpg</v>
      </c>
      <c r="N14" s="28" t="str">
        <f aca="false">IF(ISBLANK(Values!F13),"",Values!$N13)</f>
        <v>https://download.lenovo.com/Images/Parts/01AX455/01AX455_B.jpg</v>
      </c>
      <c r="O14" s="1" t="str">
        <f aca="false">IF(ISBLANK(Values!F13),"",Values!$O13)</f>
        <v>https://download.lenovo.com/Images/Parts/01AX455/01AX455_details.jpg</v>
      </c>
      <c r="W14" s="32" t="str">
        <f aca="false">IF(ISBLANK(Values!E13),"","Child")</f>
        <v>Child</v>
      </c>
      <c r="X14" s="32" t="str">
        <f aca="false">IF(ISBLANK(Values!E13),"",Values!$B$13)</f>
        <v>Lenovo T530 Parent</v>
      </c>
      <c r="Y14" s="38"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0" t="str">
        <f aca="false">IF(ISBLANK(Values!E13),"",IF(Values!I13,Values!$B$23,Values!$B$33))</f>
        <v>👉 SATISFIED CUSTOMERS WORLDWIDE: more than 10.000 satisfied customers worldwide. Keyboard restored in Europe</v>
      </c>
      <c r="AJ14" s="41" t="str">
        <f aca="false">IF(ISBLANK(Values!E13),"","👉 "&amp;Values!H13&amp; " "&amp;Values!$B$24 &amp;" "&amp;Values!$B$3)</f>
        <v>👉 Danish  COMPATIBLE Lenovo T430 T430i T430s T430si T430U T530 T530i T530S W530 X13X X230 X230i X230it X230T</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Non-Backlit</v>
      </c>
      <c r="AV14" s="28" t="str">
        <f aca="false">IF(ISBLANK(Values!E13),"",Values!H13)</f>
        <v>Danish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T530 Regular - HU</v>
      </c>
      <c r="C15" s="32" t="str">
        <f aca="false">IF(ISBLANK(Values!E14),"","TellusRem")</f>
        <v>TellusRem</v>
      </c>
      <c r="D15" s="30" t="n">
        <f aca="false">IF(ISBLANK(Values!E14),"",Values!E14)</f>
        <v>5714401431114</v>
      </c>
      <c r="E15" s="31" t="str">
        <f aca="false">IF(ISBLANK(Values!E14),"","EAN")</f>
        <v>EAN</v>
      </c>
      <c r="F15" s="28" t="str">
        <f aca="false">IF(ISBLANK(Values!E14),"",IF(Values!J14,Values!H14 &amp;" "&amp;  Values!$B$1 &amp; " " &amp;Values!$B$3,Values!G14 &amp;" "&amp;  Values!$B$2 &amp; " " &amp;Values!$B$3))</f>
        <v>Hungarian Original NON-Backlit Keyboard for Lenovo ThinkPad Compatible T430 T430i T430s T430si T430U T530 T530i T530S W530 X13X X230 X230i X230it X230T</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T530 Regular - HU</v>
      </c>
      <c r="K15" s="28" t="n">
        <f aca="false">IF(ISBLANK(Values!E14),"",IF(Values!J14, Values!$B$4, Values!$B$5))</f>
        <v>44.95</v>
      </c>
      <c r="L15" s="39" t="n">
        <f aca="false">IF(ISBLANK(Values!E14),"",Values!$B$18)</f>
        <v>5</v>
      </c>
      <c r="M15" s="28" t="str">
        <f aca="false">IF(ISBLANK(Values!E14),"",Values!$M14)</f>
        <v>https://download.lenovo.com/Images/Parts/01AX379/01AX379_A.jpg</v>
      </c>
      <c r="N15" s="28" t="str">
        <f aca="false">IF(ISBLANK(Values!F14),"",Values!$N14)</f>
        <v>https://download.lenovo.com/Images/Parts/01AX379/01AX379_B.jpg</v>
      </c>
      <c r="O15" s="1" t="str">
        <f aca="false">IF(ISBLANK(Values!F14),"",Values!$O14)</f>
        <v>https://download.lenovo.com/Images/Parts/01AX379/01AX379_details.jpg</v>
      </c>
      <c r="W15" s="32" t="str">
        <f aca="false">IF(ISBLANK(Values!E14),"","Child")</f>
        <v>Child</v>
      </c>
      <c r="X15" s="32" t="str">
        <f aca="false">IF(ISBLANK(Values!E14),"",Values!$B$13)</f>
        <v>Lenovo T530 Parent</v>
      </c>
      <c r="Y15" s="38"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0" t="str">
        <f aca="false">IF(ISBLANK(Values!E14),"",IF(Values!I14,Values!$B$23,Values!$B$33))</f>
        <v>👉 SATISFIED CUSTOMERS WORLDWIDE: more than 10.000 satisfied customers worldwide. Keyboard restored in Europe</v>
      </c>
      <c r="AJ15" s="41" t="str">
        <f aca="false">IF(ISBLANK(Values!E14),"","👉 "&amp;Values!H14&amp; " "&amp;Values!$B$24 &amp;" "&amp;Values!$B$3)</f>
        <v>👉 Hungarian  COMPATIBLE Lenovo T430 T430i T430s T430si T430U T530 T530i T530S W530 X13X X230 X230i X230it X230T</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Non-Backlit</v>
      </c>
      <c r="AV15" s="28" t="str">
        <f aca="false">IF(ISBLANK(Values!E14),"",Values!H14)</f>
        <v>Hungarian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T530 Regular - NL</v>
      </c>
      <c r="C16" s="32" t="str">
        <f aca="false">IF(ISBLANK(Values!E15),"","TellusRem")</f>
        <v>TellusRem</v>
      </c>
      <c r="D16" s="30" t="n">
        <f aca="false">IF(ISBLANK(Values!E15),"",Values!E15)</f>
        <v>5714401431121</v>
      </c>
      <c r="E16" s="31" t="str">
        <f aca="false">IF(ISBLANK(Values!E15),"","EAN")</f>
        <v>EAN</v>
      </c>
      <c r="F16" s="28" t="str">
        <f aca="false">IF(ISBLANK(Values!E15),"",IF(Values!J15,Values!H15 &amp;" "&amp;  Values!$B$1 &amp; " " &amp;Values!$B$3,Values!G15 &amp;" "&amp;  Values!$B$2 &amp; " " &amp;Values!$B$3))</f>
        <v>Dutch Original NON-Backlit Keyboard for Lenovo ThinkPad Compatible T430 T430i T430s T430si T430U T530 T530i T530S W530 X13X X230 X230i X230it X230T</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T530 Regular - NL</v>
      </c>
      <c r="K16" s="28" t="n">
        <f aca="false">IF(ISBLANK(Values!E15),"",IF(Values!J15, Values!$B$4, Values!$B$5))</f>
        <v>44.95</v>
      </c>
      <c r="L16" s="39" t="n">
        <f aca="false">IF(ISBLANK(Values!E15),"",Values!$B$18)</f>
        <v>5</v>
      </c>
      <c r="M16" s="28" t="str">
        <f aca="false">IF(ISBLANK(Values!E15),"",Values!$M15)</f>
        <v>https://download.lenovo.com/Images/Parts/01AX465/01AX465_A.jpg</v>
      </c>
      <c r="N16" s="28" t="str">
        <f aca="false">IF(ISBLANK(Values!F15),"",Values!$N15)</f>
        <v>https://download.lenovo.com/Images/Parts/01AX465/01AX465_B.jpg</v>
      </c>
      <c r="O16" s="1" t="str">
        <f aca="false">IF(ISBLANK(Values!F15),"",Values!$O15)</f>
        <v>https://download.lenovo.com/Images/Parts/01AX465/01AX465_details.jpg</v>
      </c>
      <c r="W16" s="32" t="str">
        <f aca="false">IF(ISBLANK(Values!E15),"","Child")</f>
        <v>Child</v>
      </c>
      <c r="X16" s="32" t="str">
        <f aca="false">IF(ISBLANK(Values!E15),"",Values!$B$13)</f>
        <v>Lenovo T530 Parent</v>
      </c>
      <c r="Y16" s="38"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0" t="str">
        <f aca="false">IF(ISBLANK(Values!E15),"",IF(Values!I15,Values!$B$23,Values!$B$33))</f>
        <v>👉 SATISFIED CUSTOMERS WORLDWIDE: more than 10.000 satisfied customers worldwide. Keyboard restored in Europe</v>
      </c>
      <c r="AJ16" s="41" t="str">
        <f aca="false">IF(ISBLANK(Values!E15),"","👉 "&amp;Values!H15&amp; " "&amp;Values!$B$24 &amp;" "&amp;Values!$B$3)</f>
        <v>👉 Dutch  COMPATIBLE Lenovo T430 T430i T430s T430si T430U T530 T530i T530S W530 X13X X230 X230i X230it X230T</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Non-Backlit</v>
      </c>
      <c r="AV16" s="28" t="str">
        <f aca="false">IF(ISBLANK(Values!E15),"",Values!H15)</f>
        <v>Dutch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T530 Regular - NO</v>
      </c>
      <c r="C17" s="32" t="str">
        <f aca="false">IF(ISBLANK(Values!E16),"","TellusRem")</f>
        <v>TellusRem</v>
      </c>
      <c r="D17" s="30" t="n">
        <f aca="false">IF(ISBLANK(Values!E16),"",Values!E16)</f>
        <v>5714401431138</v>
      </c>
      <c r="E17" s="31" t="str">
        <f aca="false">IF(ISBLANK(Values!E16),"","EAN")</f>
        <v>EAN</v>
      </c>
      <c r="F17" s="28" t="str">
        <f aca="false">IF(ISBLANK(Values!E16),"",IF(Values!J16,Values!H16 &amp;" "&amp;  Values!$B$1 &amp; " " &amp;Values!$B$3,Values!G16 &amp;" "&amp;  Values!$B$2 &amp; " " &amp;Values!$B$3))</f>
        <v>Norwegian Original NON-Backlit Keyboard for Lenovo ThinkPad Compatible T430 T430i T430s T430si T430U T530 T530i T530S W530 X13X X230 X230i X230it X230T</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T530 Regular - NO</v>
      </c>
      <c r="K17" s="28" t="n">
        <f aca="false">IF(ISBLANK(Values!E16),"",IF(Values!J16, Values!$B$4, Values!$B$5))</f>
        <v>44.95</v>
      </c>
      <c r="L17" s="39" t="n">
        <f aca="false">IF(ISBLANK(Values!E16),"",Values!$B$18)</f>
        <v>5</v>
      </c>
      <c r="M17" s="28" t="str">
        <f aca="false">IF(ISBLANK(Values!E16),"",Values!$M16)</f>
        <v>https://download.lenovo.com/Images/Parts/01AX425/01AX425_A.jpg</v>
      </c>
      <c r="N17" s="28" t="str">
        <f aca="false">IF(ISBLANK(Values!F16),"",Values!$N16)</f>
        <v>https://download.lenovo.com/Images/Parts/01AX425/01AX425_B.jpg</v>
      </c>
      <c r="O17" s="1" t="str">
        <f aca="false">IF(ISBLANK(Values!F16),"",Values!$O16)</f>
        <v>https://download.lenovo.com/Images/Parts/01AX425/01AX425_details.jpg</v>
      </c>
      <c r="W17" s="32" t="str">
        <f aca="false">IF(ISBLANK(Values!E16),"","Child")</f>
        <v>Child</v>
      </c>
      <c r="X17" s="32" t="str">
        <f aca="false">IF(ISBLANK(Values!E16),"",Values!$B$13)</f>
        <v>Lenovo T530 Parent</v>
      </c>
      <c r="Y17" s="38"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0" t="str">
        <f aca="false">IF(ISBLANK(Values!E16),"",IF(Values!I16,Values!$B$23,Values!$B$33))</f>
        <v>👉 SATISFIED CUSTOMERS WORLDWIDE: more than 10.000 satisfied customers worldwide. Keyboard restored in Europe</v>
      </c>
      <c r="AJ17" s="41" t="str">
        <f aca="false">IF(ISBLANK(Values!E16),"","👉 "&amp;Values!H16&amp; " "&amp;Values!$B$24 &amp;" "&amp;Values!$B$3)</f>
        <v>👉 Norwegian  COMPATIBLE Lenovo T430 T430i T430s T430si T430U T530 T530i T530S W530 X13X X230 X230i X230it X230T</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Non-Backlit</v>
      </c>
      <c r="AV17" s="28" t="str">
        <f aca="false">IF(ISBLANK(Values!E16),"",Values!H16)</f>
        <v>Norwegian</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T530 Regular - PL</v>
      </c>
      <c r="C18" s="32" t="str">
        <f aca="false">IF(ISBLANK(Values!E17),"","TellusRem")</f>
        <v>TellusRem</v>
      </c>
      <c r="D18" s="30" t="n">
        <f aca="false">IF(ISBLANK(Values!E17),"",Values!E17)</f>
        <v>5714401431145</v>
      </c>
      <c r="E18" s="31" t="str">
        <f aca="false">IF(ISBLANK(Values!E17),"","EAN")</f>
        <v>EAN</v>
      </c>
      <c r="F18" s="28" t="str">
        <f aca="false">IF(ISBLANK(Values!E17),"",IF(Values!J17,Values!H17 &amp;" "&amp;  Values!$B$1 &amp; " " &amp;Values!$B$3,Values!G17 &amp;" "&amp;  Values!$B$2 &amp; " " &amp;Values!$B$3))</f>
        <v>Polish Original NON-Backlit Keyboard for Lenovo ThinkPad Compatible T430 T430i T430s T430si T430U T530 T530i T530S W530 X13X X230 X230i X230it X230T</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T530 Regular - PL</v>
      </c>
      <c r="K18" s="28" t="n">
        <f aca="false">IF(ISBLANK(Values!E17),"",IF(Values!J17, Values!$B$4, Values!$B$5))</f>
        <v>44.95</v>
      </c>
      <c r="L18" s="39" t="n">
        <f aca="false">IF(ISBLANK(Values!E17),"",Values!$B$18)</f>
        <v>5</v>
      </c>
      <c r="M18" s="28" t="str">
        <f aca="false">IF(ISBLANK(Values!E17),"",Values!$M17)</f>
        <v/>
      </c>
      <c r="N18" s="28" t="str">
        <f aca="false">IF(ISBLANK(Values!F17),"",Values!$N17)</f>
        <v/>
      </c>
      <c r="O18" s="1" t="str">
        <f aca="false">IF(ISBLANK(Values!F17),"",Values!$O17)</f>
        <v/>
      </c>
      <c r="W18" s="32" t="str">
        <f aca="false">IF(ISBLANK(Values!E17),"","Child")</f>
        <v>Child</v>
      </c>
      <c r="X18" s="32" t="str">
        <f aca="false">IF(ISBLANK(Values!E17),"",Values!$B$13)</f>
        <v>Lenovo T530 Parent</v>
      </c>
      <c r="Y18" s="38"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0" t="str">
        <f aca="false">IF(ISBLANK(Values!E17),"",IF(Values!I17,Values!$B$23,Values!$B$33))</f>
        <v>👉 SATISFIED CUSTOMERS WORLDWIDE: more than 10.000 satisfied customers worldwide. Keyboard restored in Europe</v>
      </c>
      <c r="AJ18" s="41" t="str">
        <f aca="false">IF(ISBLANK(Values!E17),"","👉 "&amp;Values!H17&amp; " "&amp;Values!$B$24 &amp;" "&amp;Values!$B$3)</f>
        <v>👉 Polish  COMPATIBLE Lenovo T430 T430i T430s T430si T430U T530 T530i T530S W530 X13X X230 X230i X230it X230T</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Non-Backlit</v>
      </c>
      <c r="AV18" s="28" t="str">
        <f aca="false">IF(ISBLANK(Values!E17),"",Values!H17)</f>
        <v>Polish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T530 Regular - PT</v>
      </c>
      <c r="C19" s="32" t="str">
        <f aca="false">IF(ISBLANK(Values!E18),"","TellusRem")</f>
        <v>TellusRem</v>
      </c>
      <c r="D19" s="30" t="n">
        <f aca="false">IF(ISBLANK(Values!E18),"",Values!E18)</f>
        <v>5714401431152</v>
      </c>
      <c r="E19" s="31" t="str">
        <f aca="false">IF(ISBLANK(Values!E18),"","EAN")</f>
        <v>EAN</v>
      </c>
      <c r="F19" s="28" t="str">
        <f aca="false">IF(ISBLANK(Values!E18),"",IF(Values!J18,Values!H18 &amp;" "&amp;  Values!$B$1 &amp; " " &amp;Values!$B$3,Values!G18 &amp;" "&amp;  Values!$B$2 &amp; " " &amp;Values!$B$3))</f>
        <v>Portuguese Original NON-Backlit Keyboard for Lenovo ThinkPad Compatible T430 T430i T430s T430si T430U T530 T530i T530S W530 X13X X230 X230i X230it X230T</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T530 Regular - PT</v>
      </c>
      <c r="K19" s="28" t="n">
        <f aca="false">IF(ISBLANK(Values!E18),"",IF(Values!J18, Values!$B$4, Values!$B$5))</f>
        <v>44.95</v>
      </c>
      <c r="L19" s="39" t="n">
        <f aca="false">IF(ISBLANK(Values!E18),"",Values!$B$18)</f>
        <v>5</v>
      </c>
      <c r="M19" s="28" t="str">
        <f aca="false">IF(ISBLANK(Values!E18),"",Values!$M18)</f>
        <v>https://download.lenovo.com/Images/Parts/01AX468/01AX468_A.jpg</v>
      </c>
      <c r="N19" s="28" t="str">
        <f aca="false">IF(ISBLANK(Values!F18),"",Values!$N18)</f>
        <v>https://download.lenovo.com/Images/Parts/01AX468/01AX468_B.jpg</v>
      </c>
      <c r="O19" s="1" t="str">
        <f aca="false">IF(ISBLANK(Values!F18),"",Values!$O18)</f>
        <v>https://download.lenovo.com/Images/Parts/01AX468/01AX468_details.jpg</v>
      </c>
      <c r="W19" s="32" t="str">
        <f aca="false">IF(ISBLANK(Values!E18),"","Child")</f>
        <v>Child</v>
      </c>
      <c r="X19" s="32" t="str">
        <f aca="false">IF(ISBLANK(Values!E18),"",Values!$B$13)</f>
        <v>Lenovo T530 Parent</v>
      </c>
      <c r="Y19" s="38"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0" t="str">
        <f aca="false">IF(ISBLANK(Values!E18),"",IF(Values!I18,Values!$B$23,Values!$B$33))</f>
        <v>👉 SATISFIED CUSTOMERS WORLDWIDE: more than 10.000 satisfied customers worldwide. Keyboard restored in Europe</v>
      </c>
      <c r="AJ19" s="41" t="str">
        <f aca="false">IF(ISBLANK(Values!E18),"","👉 "&amp;Values!H18&amp; " "&amp;Values!$B$24 &amp;" "&amp;Values!$B$3)</f>
        <v>👉 Portuguese  COMPATIBLE Lenovo T430 T430i T430s T430si T430U T530 T530i T530S W530 X13X X230 X230i X230it X230T</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Non-Backlit</v>
      </c>
      <c r="AV19" s="28" t="str">
        <f aca="false">IF(ISBLANK(Values!E18),"",Values!H18)</f>
        <v>Portuguese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T530 Regular - SE/FI</v>
      </c>
      <c r="C20" s="32" t="str">
        <f aca="false">IF(ISBLANK(Values!E19),"","TellusRem")</f>
        <v>TellusRem</v>
      </c>
      <c r="D20" s="30" t="n">
        <f aca="false">IF(ISBLANK(Values!E19),"",Values!E19)</f>
        <v>5714401431169</v>
      </c>
      <c r="E20" s="31" t="str">
        <f aca="false">IF(ISBLANK(Values!E19),"","EAN")</f>
        <v>EAN</v>
      </c>
      <c r="F20" s="28" t="str">
        <f aca="false">IF(ISBLANK(Values!E19),"",IF(Values!J19,Values!H19 &amp;" "&amp;  Values!$B$1 &amp; " " &amp;Values!$B$3,Values!G19 &amp;" "&amp;  Values!$B$2 &amp; " " &amp;Values!$B$3))</f>
        <v>Swedish – Finnish Original NON-Backlit Keyboard for Lenovo ThinkPad Compatible T430 T430i T430s T430si T430U T530 T530i T530S W530 X13X X230 X230i X230it X230T</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T530 Regular - SE/FI</v>
      </c>
      <c r="K20" s="28" t="n">
        <f aca="false">IF(ISBLANK(Values!E19),"",IF(Values!J19, Values!$B$4, Values!$B$5))</f>
        <v>44.95</v>
      </c>
      <c r="L20" s="39" t="n">
        <f aca="false">IF(ISBLANK(Values!E19),"",Values!$B$18)</f>
        <v>5</v>
      </c>
      <c r="M20" s="28" t="str">
        <f aca="false">IF(ISBLANK(Values!E19),"",Values!$M19)</f>
        <v>https://download.lenovo.com/Images/Parts/01AX472/01AX472_A.jpg</v>
      </c>
      <c r="N20" s="28" t="str">
        <f aca="false">IF(ISBLANK(Values!F19),"",Values!$N19)</f>
        <v>https://download.lenovo.com/Images/Parts/01AX472/01AX472_B.jpg</v>
      </c>
      <c r="O20" s="1" t="str">
        <f aca="false">IF(ISBLANK(Values!F19),"",Values!$O19)</f>
        <v>https://download.lenovo.com/Images/Parts/01AX472/01AX472_details.jpg</v>
      </c>
      <c r="W20" s="32" t="str">
        <f aca="false">IF(ISBLANK(Values!E19),"","Child")</f>
        <v>Child</v>
      </c>
      <c r="X20" s="32" t="str">
        <f aca="false">IF(ISBLANK(Values!E19),"",Values!$B$13)</f>
        <v>Lenovo T530 Parent</v>
      </c>
      <c r="Y20" s="38"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0" t="str">
        <f aca="false">IF(ISBLANK(Values!E19),"",IF(Values!I19,Values!$B$23,Values!$B$33))</f>
        <v>👉 SATISFIED CUSTOMERS WORLDWIDE: more than 10.000 satisfied customers worldwide. Keyboard restored in Europe</v>
      </c>
      <c r="AJ20" s="41" t="str">
        <f aca="false">IF(ISBLANK(Values!E19),"","👉 "&amp;Values!H19&amp; " "&amp;Values!$B$24 &amp;" "&amp;Values!$B$3)</f>
        <v>👉 Swedish – Finnish  COMPATIBLE Lenovo T430 T430i T430s T430si T430U T530 T530i T530S W530 X13X X230 X230i X230it X230T</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Non-Backlit</v>
      </c>
      <c r="AV20" s="28" t="str">
        <f aca="false">IF(ISBLANK(Values!E19),"",Values!H19)</f>
        <v>Swedish – Finnish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T530 Regular - CH</v>
      </c>
      <c r="C21" s="32" t="str">
        <f aca="false">IF(ISBLANK(Values!E20),"","TellusRem")</f>
        <v>TellusRem</v>
      </c>
      <c r="D21" s="30" t="n">
        <f aca="false">IF(ISBLANK(Values!E20),"",Values!E20)</f>
        <v>5714401431176</v>
      </c>
      <c r="E21" s="31" t="str">
        <f aca="false">IF(ISBLANK(Values!E20),"","EAN")</f>
        <v>EAN</v>
      </c>
      <c r="F21" s="28" t="str">
        <f aca="false">IF(ISBLANK(Values!E20),"",IF(Values!J20,Values!H20 &amp;" "&amp;  Values!$B$1 &amp; " " &amp;Values!$B$3,Values!G20 &amp;" "&amp;  Values!$B$2 &amp; " " &amp;Values!$B$3))</f>
        <v>Swiss Original NON-Backlit Keyboard for Lenovo ThinkPad Compatible T430 T430i T430s T430si T430U T530 T530i T530S W530 X13X X230 X230i X230it X230T</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T530 Regular - CH</v>
      </c>
      <c r="K21" s="28" t="n">
        <f aca="false">IF(ISBLANK(Values!E20),"",IF(Values!J20, Values!$B$4, Values!$B$5))</f>
        <v>44.95</v>
      </c>
      <c r="L21" s="39" t="n">
        <f aca="false">IF(ISBLANK(Values!E20),"",Values!$B$18)</f>
        <v>5</v>
      </c>
      <c r="M21" s="28" t="str">
        <f aca="false">IF(ISBLANK(Values!E20),"",Values!$M20)</f>
        <v>https://download.lenovo.com/Images/Parts/01AX473/01AX473_A.jpg</v>
      </c>
      <c r="N21" s="28" t="str">
        <f aca="false">IF(ISBLANK(Values!F20),"",Values!$N20)</f>
        <v>https://download.lenovo.com/Images/Parts/01AX473/01AX473_B.jpg</v>
      </c>
      <c r="O21" s="1" t="str">
        <f aca="false">IF(ISBLANK(Values!F20),"",Values!$O20)</f>
        <v>https://download.lenovo.com/Images/Parts/01AX473/01AX473_details.jpg</v>
      </c>
      <c r="W21" s="32" t="str">
        <f aca="false">IF(ISBLANK(Values!E20),"","Child")</f>
        <v>Child</v>
      </c>
      <c r="X21" s="32" t="str">
        <f aca="false">IF(ISBLANK(Values!E20),"",Values!$B$13)</f>
        <v>Lenovo T530 Parent</v>
      </c>
      <c r="Y21" s="38"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0" t="str">
        <f aca="false">IF(ISBLANK(Values!E20),"",IF(Values!I20,Values!$B$23,Values!$B$33))</f>
        <v>👉 SATISFIED CUSTOMERS WORLDWIDE: more than 10.000 satisfied customers worldwide. Keyboard restored in Europe</v>
      </c>
      <c r="AJ21" s="41" t="str">
        <f aca="false">IF(ISBLANK(Values!E20),"","👉 "&amp;Values!H20&amp; " "&amp;Values!$B$24 &amp;" "&amp;Values!$B$3)</f>
        <v>👉 Swiss  COMPATIBLE Lenovo T430 T430i T430s T430si T430U T530 T530i T530S W530 X13X X230 X230i X230it X230T</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Non-Backlit</v>
      </c>
      <c r="AV21" s="28" t="str">
        <f aca="false">IF(ISBLANK(Values!E20),"",Values!H20)</f>
        <v>Swiss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T530 Regular - US INT</v>
      </c>
      <c r="C22" s="32" t="str">
        <f aca="false">IF(ISBLANK(Values!E21),"","TellusRem")</f>
        <v>TellusRem</v>
      </c>
      <c r="D22" s="30" t="n">
        <f aca="false">IF(ISBLANK(Values!E21),"",Values!E21)</f>
        <v>5714401431183</v>
      </c>
      <c r="E22" s="31" t="str">
        <f aca="false">IF(ISBLANK(Values!E21),"","EAN")</f>
        <v>EAN</v>
      </c>
      <c r="F22" s="28" t="str">
        <f aca="false">IF(ISBLANK(Values!E21),"",IF(Values!J21,Values!H21 &amp;" "&amp;  Values!$B$1 &amp; " " &amp;Values!$B$3,Values!G21 &amp;" "&amp;  Values!$B$2 &amp; " " &amp;Values!$B$3))</f>
        <v>US International Original NON-Backlit Keyboard for Lenovo ThinkPad Compatible T430 T430i T430s T430si T430U T530 T530i T530S W530 X13X X230 X230i X230it X230T</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T530 Regular - US INT</v>
      </c>
      <c r="K22" s="28" t="n">
        <f aca="false">IF(ISBLANK(Values!E21),"",IF(Values!J21, Values!$B$4, Values!$B$5))</f>
        <v>44.95</v>
      </c>
      <c r="L22" s="39" t="n">
        <f aca="false">IF(ISBLANK(Values!E21),"",Values!$B$18)</f>
        <v>5</v>
      </c>
      <c r="M22" s="28" t="str">
        <f aca="false">IF(ISBLANK(Values!E21),"",Values!$M21)</f>
        <v>https://download.lenovo.com/Images/Parts/01AX394/01AX394_A.jpg</v>
      </c>
      <c r="N22" s="28" t="str">
        <f aca="false">IF(ISBLANK(Values!F21),"",Values!$N21)</f>
        <v>https://download.lenovo.com/Images/Parts/01AX394/01AX394_B.jpg</v>
      </c>
      <c r="O22" s="1" t="str">
        <f aca="false">IF(ISBLANK(Values!F21),"",Values!$O21)</f>
        <v>https://download.lenovo.com/Images/Parts/01AX394/01AX394_details.jpg</v>
      </c>
      <c r="W22" s="32" t="str">
        <f aca="false">IF(ISBLANK(Values!E21),"","Child")</f>
        <v>Child</v>
      </c>
      <c r="X22" s="32" t="str">
        <f aca="false">IF(ISBLANK(Values!E21),"",Values!$B$13)</f>
        <v>Lenovo T530 Parent</v>
      </c>
      <c r="Y22" s="38"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0" t="str">
        <f aca="false">IF(ISBLANK(Values!E21),"",IF(Values!I21,Values!$B$23,Values!$B$33))</f>
        <v>👉 SATISFIED CUSTOMERS WORLDWIDE: more than 10.000 satisfied customers worldwide.  Brand New from Open box, Replacement Lenovo keyboard.</v>
      </c>
      <c r="AJ22" s="41" t="str">
        <f aca="false">IF(ISBLANK(Values!E21),"","👉 "&amp;Values!H21&amp; " "&amp;Values!$B$24 &amp;" "&amp;Values!$B$3)</f>
        <v>👉 US International  COMPATIBLE Lenovo T430 T430i T430s T430si T430U T530 T530i T530S W530 X13X X230 X230i X230it X230T</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T530 Regular - RUS</v>
      </c>
      <c r="C23" s="32" t="str">
        <f aca="false">IF(ISBLANK(Values!E22),"","TellusRem")</f>
        <v>TellusRem</v>
      </c>
      <c r="D23" s="30" t="n">
        <f aca="false">IF(ISBLANK(Values!E22),"",Values!E22)</f>
        <v>5714401431190</v>
      </c>
      <c r="E23" s="31" t="str">
        <f aca="false">IF(ISBLANK(Values!E22),"","EAN")</f>
        <v>EAN</v>
      </c>
      <c r="F23" s="28" t="str">
        <f aca="false">IF(ISBLANK(Values!E22),"",IF(Values!J22,Values!H22 &amp;" "&amp;  Values!$B$1 &amp; " " &amp;Values!$B$3,Values!G22 &amp;" "&amp;  Values!$B$2 &amp; " " &amp;Values!$B$3))</f>
        <v>Russian Original NON-Backlit Keyboard for Lenovo ThinkPad Compatible T430 T430i T430s T430si T430U T530 T530i T530S W530 X13X X230 X230i X230it X230T</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T530 Regular - RUS</v>
      </c>
      <c r="K23" s="28" t="n">
        <f aca="false">IF(ISBLANK(Values!E22),"",IF(Values!J22, Values!$B$4, Values!$B$5))</f>
        <v>44.95</v>
      </c>
      <c r="L23" s="39" t="n">
        <f aca="false">IF(ISBLANK(Values!E22),"",Values!$B$18)</f>
        <v>5</v>
      </c>
      <c r="M23" s="28" t="str">
        <f aca="false">IF(ISBLANK(Values!E22),"",Values!$M22)</f>
        <v>https://download.lenovo.com/Images/Parts/01AX469/01AX469_A.jpg</v>
      </c>
      <c r="N23" s="28" t="str">
        <f aca="false">IF(ISBLANK(Values!F22),"",Values!$N22)</f>
        <v>https://download.lenovo.com/Images/Parts/01AX469/01AX469_B.jpg</v>
      </c>
      <c r="O23" s="1" t="str">
        <f aca="false">IF(ISBLANK(Values!F22),"",Values!$O22)</f>
        <v>https://download.lenovo.com/Images/Parts/01AX469/01AX469_details.jpg</v>
      </c>
      <c r="P23" s="1"/>
      <c r="Q23" s="1"/>
      <c r="R23" s="1"/>
      <c r="S23" s="1"/>
      <c r="T23" s="1"/>
      <c r="U23" s="1"/>
      <c r="V23" s="1"/>
      <c r="W23" s="32" t="str">
        <f aca="false">IF(ISBLANK(Values!E22),"","Child")</f>
        <v>Child</v>
      </c>
      <c r="X23" s="32" t="str">
        <f aca="false">IF(ISBLANK(Values!E22),"",Values!$B$13)</f>
        <v>Lenovo T530 Parent</v>
      </c>
      <c r="Y23" s="38"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SATISFIED CUSTOMERS WORLDWIDE: more than 10.000 satisfied customers worldwide. Keyboard restored in Europe</v>
      </c>
      <c r="AJ23" s="41" t="str">
        <f aca="false">IF(ISBLANK(Values!E22),"","👉 "&amp;Values!H22&amp; " "&amp;Values!$B$24 &amp;" "&amp;Values!$B$3)</f>
        <v>👉 Russian  COMPATIBLE Lenovo T430 T430i T430s T430si T430U T530 T530i T530S W530 X13X X230 X230i X230it X230T</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Non-Backlit</v>
      </c>
      <c r="AU23" s="1"/>
      <c r="AV23" s="28" t="str">
        <f aca="false">IF(ISBLANK(Values!E22),"",Values!H22)</f>
        <v>Russian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T530 Regular - US</v>
      </c>
      <c r="C24" s="32" t="str">
        <f aca="false">IF(ISBLANK(Values!E23),"","TellusRem")</f>
        <v>TellusRem</v>
      </c>
      <c r="D24" s="30" t="n">
        <f aca="false">IF(ISBLANK(Values!E23),"",Values!E23)</f>
        <v>5714401431206</v>
      </c>
      <c r="E24" s="31" t="str">
        <f aca="false">IF(ISBLANK(Values!E23),"","EAN")</f>
        <v>EAN</v>
      </c>
      <c r="F24" s="28" t="str">
        <f aca="false">IF(ISBLANK(Values!E23),"",IF(Values!J23,Values!H23 &amp;" "&amp;  Values!$B$1 &amp; " " &amp;Values!$B$3,Values!G23 &amp;" "&amp;  Values!$B$2 &amp; " " &amp;Values!$B$3))</f>
        <v>US Original NON-Backlit Keyboard for Lenovo ThinkPad Compatible T430 T430i T430s T430si T430U T530 T530i T530S W530 X13X X230 X230i X230it X230T</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T530 Regular - US</v>
      </c>
      <c r="K24" s="28" t="n">
        <f aca="false">IF(ISBLANK(Values!E23),"",IF(Values!J23, Values!$B$4, Values!$B$5))</f>
        <v>44.95</v>
      </c>
      <c r="L24" s="39" t="n">
        <f aca="false">IF(ISBLANK(Values!E23),"",Values!$B$18)</f>
        <v>5</v>
      </c>
      <c r="M24" s="28" t="str">
        <f aca="false">IF(ISBLANK(Values!E23),"",Values!$M23)</f>
        <v>https://download.lenovo.com/Images/Parts/01AX446/01AX446_A.jpg</v>
      </c>
      <c r="N24" s="28" t="str">
        <f aca="false">IF(ISBLANK(Values!F23),"",Values!$N23)</f>
        <v>https://download.lenovo.com/Images/Parts/01AX446/01AX446_B.jpg</v>
      </c>
      <c r="O24" s="1" t="str">
        <f aca="false">IF(ISBLANK(Values!F23),"",Values!$O23)</f>
        <v>https://download.lenovo.com/Images/Parts/01AX446/01AX446_details.jpg</v>
      </c>
      <c r="P24" s="1"/>
      <c r="Q24" s="1"/>
      <c r="R24" s="1"/>
      <c r="S24" s="1"/>
      <c r="T24" s="1"/>
      <c r="U24" s="1"/>
      <c r="V24" s="1"/>
      <c r="W24" s="32" t="str">
        <f aca="false">IF(ISBLANK(Values!E23),"","Child")</f>
        <v>Child</v>
      </c>
      <c r="X24" s="32" t="str">
        <f aca="false">IF(ISBLANK(Values!E23),"",Values!$B$13)</f>
        <v>Lenovo T530 Parent</v>
      </c>
      <c r="Y24" s="38"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SATISFIED CUSTOMERS WORLDWIDE: more than 10.000 satisfied customers worldwide.  Brand New from Open box, Replacement Lenovo keyboard.</v>
      </c>
      <c r="AJ24" s="41" t="str">
        <f aca="false">IF(ISBLANK(Values!E23),"","👉 "&amp;Values!H23&amp; " "&amp;Values!$B$24 &amp;" "&amp;Values!$B$3)</f>
        <v>👉 US  COMPATIBLE Lenovo T430 T430i T430s T430si T430U T530 T530i T530S W530 X13X X230 X230i X230it X230T</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computercomponent</v>
      </c>
      <c r="B25" s="37" t="str">
        <f aca="false">IF(ISBLANK(Values!E24),"",Values!F24)</f>
        <v>Lenovo T530 BL - DE</v>
      </c>
      <c r="C25" s="32" t="str">
        <f aca="false">IF(ISBLANK(Values!E24),"","TellusRem")</f>
        <v>TellusRem</v>
      </c>
      <c r="D25" s="30" t="n">
        <f aca="false">IF(ISBLANK(Values!E24),"",Values!E24)</f>
        <v>5714401430018</v>
      </c>
      <c r="E25" s="31" t="str">
        <f aca="false">IF(ISBLANK(Values!E24),"","EAN")</f>
        <v>EAN</v>
      </c>
      <c r="F25" s="28" t="str">
        <f aca="false">IF(ISBLANK(Values!E24),"",IF(Values!J24,Values!H24 &amp;" "&amp;  Values!$B$1 &amp; " " &amp;Values!$B$3,Values!G24 &amp;" "&amp;  Values!$B$2 &amp; " " &amp;Values!$B$3))</f>
        <v>German Original Backlit Keyboard for Lenovo Thinkpad T430 T430i T430s T430si T430U T530 T530i T530S W530 X13X X230 X230i X230it X230T</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T530 BL - DE</v>
      </c>
      <c r="K25" s="28" t="n">
        <f aca="false">IF(ISBLANK(Values!E24),"",IF(Values!J24, Values!$B$4, Values!$B$5))</f>
        <v>58.95</v>
      </c>
      <c r="L25" s="39" t="n">
        <f aca="false">IF(ISBLANK(Values!E24),"",Values!$B$18)</f>
        <v>5</v>
      </c>
      <c r="M25" s="28" t="str">
        <f aca="false">IF(ISBLANK(Values!E24),"",Values!$M24)</f>
        <v>https://raw.githubusercontent.com/PatrickVibild/TellusAmazonPictures/master/pictures/Lenovo/T530/BL/DE/1.jpg</v>
      </c>
      <c r="N25" s="28" t="str">
        <f aca="false">IF(ISBLANK(Values!F24),"",Values!$N24)</f>
        <v>https://raw.githubusercontent.com/PatrickVibild/TellusAmazonPictures/master/pictures/Lenovo/T530/BL/DE/2.jpg</v>
      </c>
      <c r="O25" s="1" t="str">
        <f aca="false">IF(ISBLANK(Values!F24),"",Values!$O24)</f>
        <v>https://raw.githubusercontent.com/PatrickVibild/TellusAmazonPictures/master/pictures/Lenovo/T530/BL/DE/3.jpg</v>
      </c>
      <c r="P25" s="1"/>
      <c r="Q25" s="1"/>
      <c r="R25" s="1"/>
      <c r="S25" s="1"/>
      <c r="T25" s="1"/>
      <c r="U25" s="1"/>
      <c r="V25" s="1"/>
      <c r="W25" s="32" t="str">
        <f aca="false">IF(ISBLANK(Values!E24),"","Child")</f>
        <v>Child</v>
      </c>
      <c r="X25" s="32" t="str">
        <f aca="false">IF(ISBLANK(Values!E24),"",Values!$B$13)</f>
        <v>Lenovo T530 Parent</v>
      </c>
      <c r="Y25" s="38"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0" t="str">
        <f aca="false">IF(ISBLANK(Values!E24),"",IF(Values!I24,Values!$B$23,Values!$B$33))</f>
        <v>👉 SATISFIED CUSTOMERS WORLDWIDE: more than 10.000 satisfied customers worldwide. Keyboard restored in Europe</v>
      </c>
      <c r="AJ25" s="41" t="str">
        <f aca="false">IF(ISBLANK(Values!E24),"","👉 "&amp;Values!H24&amp; " "&amp;Values!$B$24 &amp;" "&amp;Values!$B$3)</f>
        <v>👉 German  COMPATIBLE Lenovo T430 T430i T430s T430si T430U T530 T530i T530S W530 X13X X230 X230i X230it X230T</v>
      </c>
      <c r="AK25" s="1" t="str">
        <f aca="false">IF(ISBLANK(Values!E24),"",Values!$B$25)</f>
        <v>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1" t="str">
        <f aca="false">IF(ISBLANK(Values!E24),"",IF(Values!J24,"Backlit", "Non-Backlit"))</f>
        <v>Backlit</v>
      </c>
      <c r="AU25" s="1"/>
      <c r="AV25" s="28" t="str">
        <f aca="false">IF(ISBLANK(Values!E24),"",Values!H24)</f>
        <v>German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58.95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computercomponent</v>
      </c>
      <c r="B26" s="37" t="str">
        <f aca="false">IF(ISBLANK(Values!E25),"",Values!F25)</f>
        <v>Lenovo T530 BL - FR</v>
      </c>
      <c r="C26" s="32" t="str">
        <f aca="false">IF(ISBLANK(Values!E25),"","TellusRem")</f>
        <v>TellusRem</v>
      </c>
      <c r="D26" s="30" t="n">
        <f aca="false">IF(ISBLANK(Values!E25),"",Values!E25)</f>
        <v>5714401430025</v>
      </c>
      <c r="E26" s="31" t="str">
        <f aca="false">IF(ISBLANK(Values!E25),"","EAN")</f>
        <v>EAN</v>
      </c>
      <c r="F26" s="28" t="str">
        <f aca="false">IF(ISBLANK(Values!E25),"",IF(Values!J25,Values!H25 &amp;" "&amp;  Values!$B$1 &amp; " " &amp;Values!$B$3,Values!G25 &amp;" "&amp;  Values!$B$2 &amp; " " &amp;Values!$B$3))</f>
        <v>French Original Backlit Keyboard for Lenovo Thinkpad T430 T430i T430s T430si T430U T530 T530i T530S W530 X13X X230 X230i X230it X230T</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T530 BL - FR</v>
      </c>
      <c r="K26" s="28" t="n">
        <f aca="false">IF(ISBLANK(Values!E25),"",IF(Values!J25, Values!$B$4, Values!$B$5))</f>
        <v>58.95</v>
      </c>
      <c r="L26" s="39" t="n">
        <f aca="false">IF(ISBLANK(Values!E25),"",Values!$B$18)</f>
        <v>5</v>
      </c>
      <c r="M26" s="28" t="str">
        <f aca="false">IF(ISBLANK(Values!E25),"",Values!$M25)</f>
        <v>https://download.lenovo.com/Images/Parts/01AX580/01AX580_A.jpg</v>
      </c>
      <c r="N26" s="28" t="str">
        <f aca="false">IF(ISBLANK(Values!F25),"",Values!$N25)</f>
        <v>https://download.lenovo.com/Images/Parts/01AX580/01AX580_B.jpg</v>
      </c>
      <c r="O26" s="1" t="str">
        <f aca="false">IF(ISBLANK(Values!F25),"",Values!$O25)</f>
        <v>https://download.lenovo.com/Images/Parts/01AX580/01AX580_details.jpg</v>
      </c>
      <c r="P26" s="1"/>
      <c r="Q26" s="1"/>
      <c r="R26" s="1"/>
      <c r="S26" s="1"/>
      <c r="T26" s="1"/>
      <c r="U26" s="1"/>
      <c r="V26" s="1"/>
      <c r="W26" s="32" t="str">
        <f aca="false">IF(ISBLANK(Values!E25),"","Child")</f>
        <v>Child</v>
      </c>
      <c r="X26" s="32" t="str">
        <f aca="false">IF(ISBLANK(Values!E25),"",Values!$B$13)</f>
        <v>Lenovo T530 Parent</v>
      </c>
      <c r="Y26" s="38"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0" t="str">
        <f aca="false">IF(ISBLANK(Values!E25),"",IF(Values!I25,Values!$B$23,Values!$B$33))</f>
        <v>👉 SATISFIED CUSTOMERS WORLDWIDE: more than 10.000 satisfied customers worldwide. Keyboard restored in Europe</v>
      </c>
      <c r="AJ26" s="41" t="str">
        <f aca="false">IF(ISBLANK(Values!E25),"","👉 "&amp;Values!H25&amp; " "&amp;Values!$B$24 &amp;" "&amp;Values!$B$3)</f>
        <v>👉 French  COMPATIBLE Lenovo T430 T430i T430s T430si T430U T530 T530i T530S W530 X13X X230 X230i X230it X230T</v>
      </c>
      <c r="AK26" s="1" t="str">
        <f aca="false">IF(ISBLANK(Values!E25),"",Values!$B$25)</f>
        <v>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1" t="str">
        <f aca="false">IF(ISBLANK(Values!E25),"",IF(Values!J25,"Backlit", "Non-Backlit"))</f>
        <v>Backlit</v>
      </c>
      <c r="AU26" s="1"/>
      <c r="AV26" s="28" t="str">
        <f aca="false">IF(ISBLANK(Values!E25),"",Values!H25)</f>
        <v>French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58.95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computercomponent</v>
      </c>
      <c r="B27" s="37" t="str">
        <f aca="false">IF(ISBLANK(Values!E26),"",Values!F26)</f>
        <v>Lenovo T530 BL - IT</v>
      </c>
      <c r="C27" s="32" t="str">
        <f aca="false">IF(ISBLANK(Values!E26),"","TellusRem")</f>
        <v>TellusRem</v>
      </c>
      <c r="D27" s="30" t="n">
        <f aca="false">IF(ISBLANK(Values!E26),"",Values!E26)</f>
        <v>5714401430032</v>
      </c>
      <c r="E27" s="31" t="str">
        <f aca="false">IF(ISBLANK(Values!E26),"","EAN")</f>
        <v>EAN</v>
      </c>
      <c r="F27" s="28" t="str">
        <f aca="false">IF(ISBLANK(Values!E26),"",IF(Values!J26,Values!H26 &amp;" "&amp;  Values!$B$1 &amp; " " &amp;Values!$B$3,Values!G26 &amp;" "&amp;  Values!$B$2 &amp; " " &amp;Values!$B$3))</f>
        <v>Italian Original Backlit Keyboard for Lenovo Thinkpad T430 T430i T430s T430si T430U T530 T530i T530S W530 X13X X230 X230i X230it X230T</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T530 BL - IT</v>
      </c>
      <c r="K27" s="28" t="n">
        <f aca="false">IF(ISBLANK(Values!E26),"",IF(Values!J26, Values!$B$4, Values!$B$5))</f>
        <v>58.95</v>
      </c>
      <c r="L27" s="39" t="n">
        <f aca="false">IF(ISBLANK(Values!E26),"",Values!$B$18)</f>
        <v>5</v>
      </c>
      <c r="M27" s="28" t="str">
        <f aca="false">IF(ISBLANK(Values!E26),"",Values!$M26)</f>
        <v>https://raw.githubusercontent.com/PatrickVibild/TellusAmazonPictures/master/pictures/Lenovo/T530/BL/IT/1.jpg</v>
      </c>
      <c r="N27" s="28" t="str">
        <f aca="false">IF(ISBLANK(Values!F26),"",Values!$N26)</f>
        <v>https://raw.githubusercontent.com/PatrickVibild/TellusAmazonPictures/master/pictures/Lenovo/T530/BL/IT/2.jpg</v>
      </c>
      <c r="O27" s="1" t="str">
        <f aca="false">IF(ISBLANK(Values!F26),"",Values!$O26)</f>
        <v>https://raw.githubusercontent.com/PatrickVibild/TellusAmazonPictures/master/pictures/Lenovo/T530/BL/IT/3.jpg</v>
      </c>
      <c r="P27" s="1"/>
      <c r="Q27" s="1"/>
      <c r="R27" s="1"/>
      <c r="S27" s="1"/>
      <c r="T27" s="1"/>
      <c r="U27" s="1"/>
      <c r="V27" s="1"/>
      <c r="W27" s="32" t="str">
        <f aca="false">IF(ISBLANK(Values!E26),"","Child")</f>
        <v>Child</v>
      </c>
      <c r="X27" s="32" t="str">
        <f aca="false">IF(ISBLANK(Values!E26),"",Values!$B$13)</f>
        <v>Lenovo T530 Parent</v>
      </c>
      <c r="Y27" s="38"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0" t="str">
        <f aca="false">IF(ISBLANK(Values!E26),"",IF(Values!I26,Values!$B$23,Values!$B$33))</f>
        <v>👉 SATISFIED CUSTOMERS WORLDWIDE: more than 10.000 satisfied customers worldwide. Keyboard restored in Europe</v>
      </c>
      <c r="AJ27" s="41" t="str">
        <f aca="false">IF(ISBLANK(Values!E26),"","👉 "&amp;Values!H26&amp; " "&amp;Values!$B$24 &amp;" "&amp;Values!$B$3)</f>
        <v>👉 Italian  COMPATIBLE Lenovo T430 T430i T430s T430si T430U T530 T530i T530S W530 X13X X230 X230i X230it X230T</v>
      </c>
      <c r="AK27" s="1" t="str">
        <f aca="false">IF(ISBLANK(Values!E26),"",Values!$B$25)</f>
        <v>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1" t="str">
        <f aca="false">IF(ISBLANK(Values!E26),"",IF(Values!J26,"Backlit", "Non-Backlit"))</f>
        <v>Backlit</v>
      </c>
      <c r="AU27" s="1"/>
      <c r="AV27" s="28" t="str">
        <f aca="false">IF(ISBLANK(Values!E26),"",Values!H26)</f>
        <v>Italian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58.95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computercomponent</v>
      </c>
      <c r="B28" s="37" t="str">
        <f aca="false">IF(ISBLANK(Values!E27),"",Values!F27)</f>
        <v>Lenovo T530 BL - ES</v>
      </c>
      <c r="C28" s="32" t="str">
        <f aca="false">IF(ISBLANK(Values!E27),"","TellusRem")</f>
        <v>TellusRem</v>
      </c>
      <c r="D28" s="30" t="n">
        <f aca="false">IF(ISBLANK(Values!E27),"",Values!E27)</f>
        <v>5714401430049</v>
      </c>
      <c r="E28" s="31" t="str">
        <f aca="false">IF(ISBLANK(Values!E27),"","EAN")</f>
        <v>EAN</v>
      </c>
      <c r="F28" s="28" t="str">
        <f aca="false">IF(ISBLANK(Values!E27),"",IF(Values!J27,Values!H27 &amp;" "&amp;  Values!$B$1 &amp; " " &amp;Values!$B$3,Values!G27 &amp;" "&amp;  Values!$B$2 &amp; " " &amp;Values!$B$3))</f>
        <v>Spanish Original Backlit Keyboard for Lenovo Thinkpad T430 T430i T430s T430si T430U T530 T530i T530S W530 X13X X230 X230i X230it X230T</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T530 BL - ES</v>
      </c>
      <c r="K28" s="28" t="n">
        <f aca="false">IF(ISBLANK(Values!E27),"",IF(Values!J27, Values!$B$4, Values!$B$5))</f>
        <v>58.95</v>
      </c>
      <c r="L28" s="39" t="n">
        <f aca="false">IF(ISBLANK(Values!E27),"",Values!$B$18)</f>
        <v>5</v>
      </c>
      <c r="M28" s="28" t="str">
        <f aca="false">IF(ISBLANK(Values!E27),"",Values!$M27)</f>
        <v>https://raw.githubusercontent.com/PatrickVibild/TellusAmazonPictures/master/pictures/Lenovo/T530/BL/ES/1.jpg</v>
      </c>
      <c r="N28" s="28" t="str">
        <f aca="false">IF(ISBLANK(Values!F27),"",Values!$N27)</f>
        <v>https://raw.githubusercontent.com/PatrickVibild/TellusAmazonPictures/master/pictures/Lenovo/T530/BL/ES/2.jpg</v>
      </c>
      <c r="O28" s="1" t="str">
        <f aca="false">IF(ISBLANK(Values!F27),"",Values!$O27)</f>
        <v>https://raw.githubusercontent.com/PatrickVibild/TellusAmazonPictures/master/pictures/Lenovo/T530/BL/ES/3.jpg</v>
      </c>
      <c r="P28" s="1"/>
      <c r="Q28" s="1"/>
      <c r="R28" s="1"/>
      <c r="S28" s="1"/>
      <c r="T28" s="1"/>
      <c r="U28" s="1"/>
      <c r="V28" s="1"/>
      <c r="W28" s="32" t="str">
        <f aca="false">IF(ISBLANK(Values!E27),"","Child")</f>
        <v>Child</v>
      </c>
      <c r="X28" s="32" t="str">
        <f aca="false">IF(ISBLANK(Values!E27),"",Values!$B$13)</f>
        <v>Lenovo T530 Parent</v>
      </c>
      <c r="Y28" s="38"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0" t="str">
        <f aca="false">IF(ISBLANK(Values!E27),"",IF(Values!I27,Values!$B$23,Values!$B$33))</f>
        <v>👉 SATISFIED CUSTOMERS WORLDWIDE: more than 10.000 satisfied customers worldwide. Keyboard restored in Europe</v>
      </c>
      <c r="AJ28" s="41" t="str">
        <f aca="false">IF(ISBLANK(Values!E27),"","👉 "&amp;Values!H27&amp; " "&amp;Values!$B$24 &amp;" "&amp;Values!$B$3)</f>
        <v>👉 Spanish  COMPATIBLE Lenovo T430 T430i T430s T430si T430U T530 T530i T530S W530 X13X X230 X230i X230it X230T</v>
      </c>
      <c r="AK28" s="1" t="str">
        <f aca="false">IF(ISBLANK(Values!E27),"",Values!$B$25)</f>
        <v>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1" t="str">
        <f aca="false">IF(ISBLANK(Values!E27),"",IF(Values!J27,"Backlit", "Non-Backlit"))</f>
        <v>Backlit</v>
      </c>
      <c r="AU28" s="1"/>
      <c r="AV28" s="28" t="str">
        <f aca="false">IF(ISBLANK(Values!E27),"",Values!H27)</f>
        <v>Spanish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58.95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computercomponent</v>
      </c>
      <c r="B29" s="37" t="str">
        <f aca="false">IF(ISBLANK(Values!E28),"",Values!F28)</f>
        <v>Lenovo T530 BL - UK</v>
      </c>
      <c r="C29" s="32" t="str">
        <f aca="false">IF(ISBLANK(Values!E28),"","TellusRem")</f>
        <v>TellusRem</v>
      </c>
      <c r="D29" s="30" t="n">
        <f aca="false">IF(ISBLANK(Values!E28),"",Values!E28)</f>
        <v>5714401430056</v>
      </c>
      <c r="E29" s="31" t="str">
        <f aca="false">IF(ISBLANK(Values!E28),"","EAN")</f>
        <v>EAN</v>
      </c>
      <c r="F29" s="28" t="str">
        <f aca="false">IF(ISBLANK(Values!E28),"",IF(Values!J28,Values!H28 &amp;" "&amp;  Values!$B$1 &amp; " " &amp;Values!$B$3,Values!G28 &amp;" "&amp;  Values!$B$2 &amp; " " &amp;Values!$B$3))</f>
        <v>UK Original Backlit Keyboard for Lenovo Thinkpad T430 T430i T430s T430si T430U T530 T530i T530S W530 X13X X230 X230i X230it X230T</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T530 BL - UK</v>
      </c>
      <c r="K29" s="28" t="n">
        <f aca="false">IF(ISBLANK(Values!E28),"",IF(Values!J28, Values!$B$4, Values!$B$5))</f>
        <v>58.95</v>
      </c>
      <c r="L29" s="39" t="n">
        <f aca="false">IF(ISBLANK(Values!E28),"",Values!$B$18)</f>
        <v>5</v>
      </c>
      <c r="M29" s="28" t="str">
        <f aca="false">IF(ISBLANK(Values!E28),"",Values!$M28)</f>
        <v>https://download.lenovo.com/Images/Parts/01AX557/01AX557_A.jpg</v>
      </c>
      <c r="N29" s="28" t="str">
        <f aca="false">IF(ISBLANK(Values!F28),"",Values!$N28)</f>
        <v>https://download.lenovo.com/Images/Parts/01AX557/01AX557_B.jpg</v>
      </c>
      <c r="O29" s="1" t="str">
        <f aca="false">IF(ISBLANK(Values!F28),"",Values!$O28)</f>
        <v>https://download.lenovo.com/Images/Parts/01AX557/01AX557_details.jpg</v>
      </c>
      <c r="P29" s="1"/>
      <c r="Q29" s="1"/>
      <c r="R29" s="1"/>
      <c r="S29" s="1"/>
      <c r="T29" s="1"/>
      <c r="U29" s="1"/>
      <c r="V29" s="1"/>
      <c r="W29" s="32" t="str">
        <f aca="false">IF(ISBLANK(Values!E28),"","Child")</f>
        <v>Child</v>
      </c>
      <c r="X29" s="32" t="str">
        <f aca="false">IF(ISBLANK(Values!E28),"",Values!$B$13)</f>
        <v>Lenovo T530 Parent</v>
      </c>
      <c r="Y29" s="38"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0" t="str">
        <f aca="false">IF(ISBLANK(Values!E28),"",IF(Values!I28,Values!$B$23,Values!$B$33))</f>
        <v>👉 SATISFIED CUSTOMERS WORLDWIDE: more than 10.000 satisfied customers worldwide. Keyboard restored in Europe</v>
      </c>
      <c r="AJ29" s="41" t="str">
        <f aca="false">IF(ISBLANK(Values!E28),"","👉 "&amp;Values!H28&amp; " "&amp;Values!$B$24 &amp;" "&amp;Values!$B$3)</f>
        <v>👉 UK  COMPATIBLE Lenovo T430 T430i T430s T430si T430U T530 T530i T530S W530 X13X X230 X230i X230it X230T</v>
      </c>
      <c r="AK29" s="1" t="str">
        <f aca="false">IF(ISBLANK(Values!E28),"",Values!$B$25)</f>
        <v>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58.95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computercomponent</v>
      </c>
      <c r="B30" s="37" t="str">
        <f aca="false">IF(ISBLANK(Values!E29),"",Values!F29)</f>
        <v>Lenovo T530 BL - NOR</v>
      </c>
      <c r="C30" s="32" t="str">
        <f aca="false">IF(ISBLANK(Values!E29),"","TellusRem")</f>
        <v>TellusRem</v>
      </c>
      <c r="D30" s="30" t="n">
        <f aca="false">IF(ISBLANK(Values!E29),"",Values!E29)</f>
        <v>5714401430063</v>
      </c>
      <c r="E30" s="31" t="str">
        <f aca="false">IF(ISBLANK(Values!E29),"","EAN")</f>
        <v>EAN</v>
      </c>
      <c r="F30" s="28" t="str">
        <f aca="false">IF(ISBLANK(Values!E29),"",IF(Values!J29,Values!H29 &amp;" "&amp;  Values!$B$1 &amp; " " &amp;Values!$B$3,Values!G29 &amp;" "&amp;  Values!$B$2 &amp; " " &amp;Values!$B$3))</f>
        <v>Scandinavian – Nordic Original Backlit Keyboard for Lenovo Thinkpad T430 T430i T430s T430si T430U T530 T530i T530S W530 X13X X230 X230i X230it X230T</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T530 BL - NOR</v>
      </c>
      <c r="K30" s="28" t="n">
        <f aca="false">IF(ISBLANK(Values!E29),"",IF(Values!J29, Values!$B$4, Values!$B$5))</f>
        <v>58.95</v>
      </c>
      <c r="L30" s="39" t="n">
        <f aca="false">IF(ISBLANK(Values!E29),"",Values!$B$18)</f>
        <v>5</v>
      </c>
      <c r="M30" s="28" t="str">
        <f aca="false">IF(ISBLANK(Values!E29),"",Values!$M29)</f>
        <v>https://download.lenovo.com/Images/Parts/01AX609/01AX609_A.jpg</v>
      </c>
      <c r="N30" s="28" t="str">
        <f aca="false">IF(ISBLANK(Values!F29),"",Values!$N29)</f>
        <v>https://download.lenovo.com/Images/Parts/01AX609/01AX609_B.jpg</v>
      </c>
      <c r="O30" s="1" t="str">
        <f aca="false">IF(ISBLANK(Values!F29),"",Values!$O29)</f>
        <v>https://download.lenovo.com/Images/Parts/01AX609/01AX609_details.jpg</v>
      </c>
      <c r="P30" s="1"/>
      <c r="Q30" s="1"/>
      <c r="R30" s="1"/>
      <c r="S30" s="1"/>
      <c r="T30" s="1"/>
      <c r="U30" s="1"/>
      <c r="V30" s="1"/>
      <c r="W30" s="32" t="str">
        <f aca="false">IF(ISBLANK(Values!E29),"","Child")</f>
        <v>Child</v>
      </c>
      <c r="X30" s="32" t="str">
        <f aca="false">IF(ISBLANK(Values!E29),"",Values!$B$13)</f>
        <v>Lenovo T530 Parent</v>
      </c>
      <c r="Y30" s="38"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0" t="str">
        <f aca="false">IF(ISBLANK(Values!E29),"",IF(Values!I29,Values!$B$23,Values!$B$33))</f>
        <v>👉 SATISFIED CUSTOMERS WORLDWIDE: more than 10.000 satisfied customers worldwide. Keyboard restored in Europe</v>
      </c>
      <c r="AJ30" s="41" t="str">
        <f aca="false">IF(ISBLANK(Values!E29),"","👉 "&amp;Values!H29&amp; " "&amp;Values!$B$24 &amp;" "&amp;Values!$B$3)</f>
        <v>👉 Scandinavian – Nordic  COMPATIBLE Lenovo T430 T430i T430s T430si T430U T530 T530i T530S W530 X13X X230 X230i X230it X230T</v>
      </c>
      <c r="AK30" s="1" t="str">
        <f aca="false">IF(ISBLANK(Values!E29),"",Values!$B$25)</f>
        <v>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1" t="str">
        <f aca="false">IF(ISBLANK(Values!E29),"",IF(Values!J29,"Backlit", "Non-Backlit"))</f>
        <v>Backlit</v>
      </c>
      <c r="AU30" s="1"/>
      <c r="AV30" s="28" t="str">
        <f aca="false">IF(ISBLANK(Values!E29),"",Values!H29)</f>
        <v>Scandinavian – Nordic</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58.95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computercomponent</v>
      </c>
      <c r="B31" s="37" t="str">
        <f aca="false">IF(ISBLANK(Values!E30),"",Values!F30)</f>
        <v>Lenovo T530 BL - BE</v>
      </c>
      <c r="C31" s="32" t="str">
        <f aca="false">IF(ISBLANK(Values!E30),"","TellusRem")</f>
        <v>TellusRem</v>
      </c>
      <c r="D31" s="30" t="n">
        <f aca="false">IF(ISBLANK(Values!E30),"",Values!E30)</f>
        <v>5714401430070</v>
      </c>
      <c r="E31" s="31" t="str">
        <f aca="false">IF(ISBLANK(Values!E30),"","EAN")</f>
        <v>EAN</v>
      </c>
      <c r="F31" s="28" t="str">
        <f aca="false">IF(ISBLANK(Values!E30),"",IF(Values!J30,Values!H30 &amp;" "&amp;  Values!$B$1 &amp; " " &amp;Values!$B$3,Values!G30 &amp;" "&amp;  Values!$B$2 &amp; " " &amp;Values!$B$3))</f>
        <v>Belgian Original Backlit Keyboard for Lenovo Thinkpad T430 T430i T430s T430si T430U T530 T530i T530S W530 X13X X230 X230i X230it X230T</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T530 BL - BE</v>
      </c>
      <c r="K31" s="28" t="n">
        <f aca="false">IF(ISBLANK(Values!E30),"",IF(Values!J30, Values!$B$4, Values!$B$5))</f>
        <v>58.95</v>
      </c>
      <c r="L31" s="39" t="n">
        <f aca="false">IF(ISBLANK(Values!E30),"",Values!$B$18)</f>
        <v>5</v>
      </c>
      <c r="M31" s="28" t="str">
        <f aca="false">IF(ISBLANK(Values!E30),"",Values!$M30)</f>
        <v>https://download.lenovo.com/Images/Parts/01AX493/01AX493_A.jpg</v>
      </c>
      <c r="N31" s="28" t="str">
        <f aca="false">IF(ISBLANK(Values!F30),"",Values!$N30)</f>
        <v>https://download.lenovo.com/Images/Parts/01AX493/01AX493_B.jpg</v>
      </c>
      <c r="O31" s="1" t="str">
        <f aca="false">IF(ISBLANK(Values!F30),"",Values!$O30)</f>
        <v>https://download.lenovo.com/Images/Parts/01AX493/01AX493_details.jpg</v>
      </c>
      <c r="P31" s="1"/>
      <c r="Q31" s="1"/>
      <c r="R31" s="1"/>
      <c r="S31" s="1"/>
      <c r="T31" s="1"/>
      <c r="U31" s="1"/>
      <c r="V31" s="1"/>
      <c r="W31" s="32" t="str">
        <f aca="false">IF(ISBLANK(Values!E30),"","Child")</f>
        <v>Child</v>
      </c>
      <c r="X31" s="32" t="str">
        <f aca="false">IF(ISBLANK(Values!E30),"",Values!$B$13)</f>
        <v>Lenovo T530 Parent</v>
      </c>
      <c r="Y31" s="38"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0" t="str">
        <f aca="false">IF(ISBLANK(Values!E30),"",IF(Values!I30,Values!$B$23,Values!$B$33))</f>
        <v>👉 SATISFIED CUSTOMERS WORLDWIDE: more than 10.000 satisfied customers worldwide. Keyboard restored in Europe</v>
      </c>
      <c r="AJ31" s="41" t="str">
        <f aca="false">IF(ISBLANK(Values!E30),"","👉 "&amp;Values!H30&amp; " "&amp;Values!$B$24 &amp;" "&amp;Values!$B$3)</f>
        <v>👉 Belgian  COMPATIBLE Lenovo T430 T430i T430s T430si T430U T530 T530i T530S W530 X13X X230 X230i X230it X230T</v>
      </c>
      <c r="AK31" s="1" t="str">
        <f aca="false">IF(ISBLANK(Values!E30),"",Values!$B$25)</f>
        <v>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1" t="str">
        <f aca="false">IF(ISBLANK(Values!E30),"",IF(Values!J30,"Backlit", "Non-Backlit"))</f>
        <v>Backlit</v>
      </c>
      <c r="AU31" s="1"/>
      <c r="AV31" s="28" t="str">
        <f aca="false">IF(ISBLANK(Values!E30),"",Values!H30)</f>
        <v>Belgian</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58.95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computercomponent</v>
      </c>
      <c r="B32" s="37" t="str">
        <f aca="false">IF(ISBLANK(Values!E31),"",Values!F31)</f>
        <v>Lenovo T530 BL - BG</v>
      </c>
      <c r="C32" s="32" t="str">
        <f aca="false">IF(ISBLANK(Values!E31),"","TellusRem")</f>
        <v>TellusRem</v>
      </c>
      <c r="D32" s="30" t="n">
        <f aca="false">IF(ISBLANK(Values!E31),"",Values!E31)</f>
        <v>5714401430087</v>
      </c>
      <c r="E32" s="31" t="str">
        <f aca="false">IF(ISBLANK(Values!E31),"","EAN")</f>
        <v>EAN</v>
      </c>
      <c r="F32" s="28" t="str">
        <f aca="false">IF(ISBLANK(Values!E31),"",IF(Values!J31,Values!H31 &amp;" "&amp;  Values!$B$1 &amp; " " &amp;Values!$B$3,Values!G31 &amp;" "&amp;  Values!$B$2 &amp; " " &amp;Values!$B$3))</f>
        <v>Bulgarian Original Backlit Keyboard for Lenovo Thinkpad T430 T430i T430s T430si T430U T530 T530i T530S W530 X13X X230 X230i X230it X230T</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T530 BL - BG</v>
      </c>
      <c r="K32" s="28" t="n">
        <f aca="false">IF(ISBLANK(Values!E31),"",IF(Values!J31, Values!$B$4, Values!$B$5))</f>
        <v>58.95</v>
      </c>
      <c r="L32" s="39" t="n">
        <f aca="false">IF(ISBLANK(Values!E31),"",Values!$B$18)</f>
        <v>5</v>
      </c>
      <c r="M32" s="28" t="str">
        <f aca="false">IF(ISBLANK(Values!E31),"",Values!$M31)</f>
        <v>https://download.lenovo.com/Images/Parts/01AX576/01AX576_A.jpg</v>
      </c>
      <c r="N32" s="28" t="str">
        <f aca="false">IF(ISBLANK(Values!F31),"",Values!$N31)</f>
        <v>https://download.lenovo.com/Images/Parts/01AX576/01AX576_B.jpg</v>
      </c>
      <c r="O32" s="1" t="str">
        <f aca="false">IF(ISBLANK(Values!F31),"",Values!$O31)</f>
        <v>https://download.lenovo.com/Images/Parts/01AX576/01AX576_details.jpg</v>
      </c>
      <c r="P32" s="1"/>
      <c r="Q32" s="1"/>
      <c r="R32" s="1"/>
      <c r="S32" s="1"/>
      <c r="T32" s="1"/>
      <c r="U32" s="1"/>
      <c r="V32" s="1"/>
      <c r="W32" s="32" t="str">
        <f aca="false">IF(ISBLANK(Values!E31),"","Child")</f>
        <v>Child</v>
      </c>
      <c r="X32" s="32" t="str">
        <f aca="false">IF(ISBLANK(Values!E31),"",Values!$B$13)</f>
        <v>Lenovo T530 Parent</v>
      </c>
      <c r="Y32" s="38"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0" t="str">
        <f aca="false">IF(ISBLANK(Values!E31),"",IF(Values!I31,Values!$B$23,Values!$B$33))</f>
        <v>👉 SATISFIED CUSTOMERS WORLDWIDE: more than 10.000 satisfied customers worldwide. Keyboard restored in Europe</v>
      </c>
      <c r="AJ32" s="41" t="str">
        <f aca="false">IF(ISBLANK(Values!E31),"","👉 "&amp;Values!H31&amp; " "&amp;Values!$B$24 &amp;" "&amp;Values!$B$3)</f>
        <v>👉 Bulgarian  COMPATIBLE Lenovo T430 T430i T430s T430si T430U T530 T530i T530S W530 X13X X230 X230i X230it X230T</v>
      </c>
      <c r="AK32" s="1" t="str">
        <f aca="false">IF(ISBLANK(Values!E31),"",Values!$B$25)</f>
        <v>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1" t="str">
        <f aca="false">IF(ISBLANK(Values!E31),"",IF(Values!J31,"Backlit", "Non-Backlit"))</f>
        <v>Backlit</v>
      </c>
      <c r="AU32" s="1"/>
      <c r="AV32" s="28" t="str">
        <f aca="false">IF(ISBLANK(Values!E31),"",Values!H31)</f>
        <v>Bulgarian</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58.95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computercomponent</v>
      </c>
      <c r="B33" s="37" t="str">
        <f aca="false">IF(ISBLANK(Values!E32),"",Values!F32)</f>
        <v>Lenovo T530 BL - CZ</v>
      </c>
      <c r="C33" s="32" t="str">
        <f aca="false">IF(ISBLANK(Values!E32),"","TellusRem")</f>
        <v>TellusRem</v>
      </c>
      <c r="D33" s="30" t="n">
        <f aca="false">IF(ISBLANK(Values!E32),"",Values!E32)</f>
        <v>5714401430094</v>
      </c>
      <c r="E33" s="31" t="str">
        <f aca="false">IF(ISBLANK(Values!E32),"","EAN")</f>
        <v>EAN</v>
      </c>
      <c r="F33" s="28" t="str">
        <f aca="false">IF(ISBLANK(Values!E32),"",IF(Values!J32,Values!H32 &amp;" "&amp;  Values!$B$1 &amp; " " &amp;Values!$B$3,Values!G32 &amp;" "&amp;  Values!$B$2 &amp; " " &amp;Values!$B$3))</f>
        <v>Czech Original Backlit Keyboard for Lenovo Thinkpad T430 T430i T430s T430si T430U T530 T530i T530S W530 X13X X230 X230i X230it X230T</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T530 BL - CZ</v>
      </c>
      <c r="K33" s="28" t="n">
        <f aca="false">IF(ISBLANK(Values!E32),"",IF(Values!J32, Values!$B$4, Values!$B$5))</f>
        <v>58.95</v>
      </c>
      <c r="L33" s="39" t="n">
        <f aca="false">IF(ISBLANK(Values!E32),"",Values!$B$18)</f>
        <v>5</v>
      </c>
      <c r="M33" s="28" t="str">
        <f aca="false">IF(ISBLANK(Values!E32),"",Values!$M32)</f>
        <v>https://download.lenovo.com/Images/Parts/01AX495/01AX495_A.jpg</v>
      </c>
      <c r="N33" s="28" t="str">
        <f aca="false">IF(ISBLANK(Values!F32),"",Values!$N32)</f>
        <v>https://download.lenovo.com/Images/Parts/01AX495/01AX495_B.jpg</v>
      </c>
      <c r="O33" s="1" t="str">
        <f aca="false">IF(ISBLANK(Values!F32),"",Values!$O32)</f>
        <v>https://download.lenovo.com/Images/Parts/01AX495/01AX495_details.jpg</v>
      </c>
      <c r="P33" s="1"/>
      <c r="Q33" s="1"/>
      <c r="R33" s="1"/>
      <c r="S33" s="1"/>
      <c r="T33" s="1"/>
      <c r="U33" s="1"/>
      <c r="V33" s="1"/>
      <c r="W33" s="32" t="str">
        <f aca="false">IF(ISBLANK(Values!E32),"","Child")</f>
        <v>Child</v>
      </c>
      <c r="X33" s="32" t="str">
        <f aca="false">IF(ISBLANK(Values!E32),"",Values!$B$13)</f>
        <v>Lenovo T530 Parent</v>
      </c>
      <c r="Y33" s="38"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0" t="str">
        <f aca="false">IF(ISBLANK(Values!E32),"",IF(Values!I32,Values!$B$23,Values!$B$33))</f>
        <v>👉 SATISFIED CUSTOMERS WORLDWIDE: more than 10.000 satisfied customers worldwide. Keyboard restored in Europe</v>
      </c>
      <c r="AJ33" s="41" t="str">
        <f aca="false">IF(ISBLANK(Values!E32),"","👉 "&amp;Values!H32&amp; " "&amp;Values!$B$24 &amp;" "&amp;Values!$B$3)</f>
        <v>👉 Czech  COMPATIBLE Lenovo T430 T430i T430s T430si T430U T530 T530i T530S W530 X13X X230 X230i X230it X230T</v>
      </c>
      <c r="AK33" s="1" t="str">
        <f aca="false">IF(ISBLANK(Values!E32),"",Values!$B$25)</f>
        <v>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1" t="str">
        <f aca="false">IF(ISBLANK(Values!E32),"",IF(Values!J32,"Backlit", "Non-Backlit"))</f>
        <v>Backlit</v>
      </c>
      <c r="AU33" s="1"/>
      <c r="AV33" s="28" t="str">
        <f aca="false">IF(ISBLANK(Values!E32),"",Values!H32)</f>
        <v>Czech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58.95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computercomponent</v>
      </c>
      <c r="B34" s="37" t="str">
        <f aca="false">IF(ISBLANK(Values!E33),"",Values!F33)</f>
        <v>Lenovo T530 BL - DK</v>
      </c>
      <c r="C34" s="32" t="str">
        <f aca="false">IF(ISBLANK(Values!E33),"","TellusRem")</f>
        <v>TellusRem</v>
      </c>
      <c r="D34" s="30" t="n">
        <f aca="false">IF(ISBLANK(Values!E33),"",Values!E33)</f>
        <v>5714401430100</v>
      </c>
      <c r="E34" s="31" t="str">
        <f aca="false">IF(ISBLANK(Values!E33),"","EAN")</f>
        <v>EAN</v>
      </c>
      <c r="F34" s="28" t="str">
        <f aca="false">IF(ISBLANK(Values!E33),"",IF(Values!J33,Values!H33 &amp;" "&amp;  Values!$B$1 &amp; " " &amp;Values!$B$3,Values!G33 &amp;" "&amp;  Values!$B$2 &amp; " " &amp;Values!$B$3))</f>
        <v>Danish Original Backlit Keyboard for Lenovo Thinkpad T430 T430i T430s T430si T430U T530 T530i T530S W530 X13X X230 X230i X230it X230T</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T530 BL - DK</v>
      </c>
      <c r="K34" s="28" t="n">
        <f aca="false">IF(ISBLANK(Values!E33),"",IF(Values!J33, Values!$B$4, Values!$B$5))</f>
        <v>58.95</v>
      </c>
      <c r="L34" s="39" t="n">
        <f aca="false">IF(ISBLANK(Values!E33),"",Values!$B$18)</f>
        <v>5</v>
      </c>
      <c r="M34" s="28" t="str">
        <f aca="false">IF(ISBLANK(Values!E33),"",Values!$M33)</f>
        <v>https://download.lenovo.com/Images/Parts/01AX578/01AX578_A.jpg</v>
      </c>
      <c r="N34" s="28" t="str">
        <f aca="false">IF(ISBLANK(Values!F33),"",Values!$N33)</f>
        <v>https://download.lenovo.com/Images/Parts/01AX578/01AX578_B.jpg</v>
      </c>
      <c r="O34" s="1" t="str">
        <f aca="false">IF(ISBLANK(Values!F33),"",Values!$O33)</f>
        <v>https://download.lenovo.com/Images/Parts/01AX578/01AX578_details.jpg</v>
      </c>
      <c r="P34" s="1"/>
      <c r="Q34" s="1"/>
      <c r="R34" s="1"/>
      <c r="S34" s="1"/>
      <c r="T34" s="1"/>
      <c r="U34" s="1"/>
      <c r="V34" s="1"/>
      <c r="W34" s="32" t="str">
        <f aca="false">IF(ISBLANK(Values!E33),"","Child")</f>
        <v>Child</v>
      </c>
      <c r="X34" s="32" t="str">
        <f aca="false">IF(ISBLANK(Values!E33),"",Values!$B$13)</f>
        <v>Lenovo T530 Parent</v>
      </c>
      <c r="Y34" s="38"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0" t="str">
        <f aca="false">IF(ISBLANK(Values!E33),"",IF(Values!I33,Values!$B$23,Values!$B$33))</f>
        <v>👉 SATISFIED CUSTOMERS WORLDWIDE: more than 10.000 satisfied customers worldwide. Keyboard restored in Europe</v>
      </c>
      <c r="AJ34" s="41" t="str">
        <f aca="false">IF(ISBLANK(Values!E33),"","👉 "&amp;Values!H33&amp; " "&amp;Values!$B$24 &amp;" "&amp;Values!$B$3)</f>
        <v>👉 Danish  COMPATIBLE Lenovo T430 T430i T430s T430si T430U T530 T530i T530S W530 X13X X230 X230i X230it X230T</v>
      </c>
      <c r="AK34" s="1" t="str">
        <f aca="false">IF(ISBLANK(Values!E33),"",Values!$B$25)</f>
        <v>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1" t="str">
        <f aca="false">IF(ISBLANK(Values!E33),"",IF(Values!J33,"Backlit", "Non-Backlit"))</f>
        <v>Backlit</v>
      </c>
      <c r="AU34" s="1"/>
      <c r="AV34" s="28" t="str">
        <f aca="false">IF(ISBLANK(Values!E33),"",Values!H33)</f>
        <v>Danish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58.95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computercomponent</v>
      </c>
      <c r="B35" s="37" t="str">
        <f aca="false">IF(ISBLANK(Values!E34),"",Values!F34)</f>
        <v>Lenovo T530 BL - HU</v>
      </c>
      <c r="C35" s="32" t="str">
        <f aca="false">IF(ISBLANK(Values!E34),"","TellusRem")</f>
        <v>TellusRem</v>
      </c>
      <c r="D35" s="30" t="n">
        <f aca="false">IF(ISBLANK(Values!E34),"",Values!E34)</f>
        <v>5714401430117</v>
      </c>
      <c r="E35" s="31" t="str">
        <f aca="false">IF(ISBLANK(Values!E34),"","EAN")</f>
        <v>EAN</v>
      </c>
      <c r="F35" s="28" t="str">
        <f aca="false">IF(ISBLANK(Values!E34),"",IF(Values!J34,Values!H34 &amp;" "&amp;  Values!$B$1 &amp; " " &amp;Values!$B$3,Values!G34 &amp;" "&amp;  Values!$B$2 &amp; " " &amp;Values!$B$3))</f>
        <v>Hungarian Original Backlit Keyboard for Lenovo Thinkpad T430 T430i T430s T430si T430U T530 T530i T530S W530 X13X X230 X230i X230it X230T</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T530 BL - HU</v>
      </c>
      <c r="K35" s="28" t="n">
        <f aca="false">IF(ISBLANK(Values!E34),"",IF(Values!J34, Values!$B$4, Values!$B$5))</f>
        <v>58.95</v>
      </c>
      <c r="L35" s="39" t="n">
        <f aca="false">IF(ISBLANK(Values!E34),"",Values!$B$18)</f>
        <v>5</v>
      </c>
      <c r="M35" s="28" t="str">
        <f aca="false">IF(ISBLANK(Values!E34),"",Values!$M34)</f>
        <v>https://download.lenovo.com/Images/Parts/01AX584/01AX584_A.jpg</v>
      </c>
      <c r="N35" s="28" t="str">
        <f aca="false">IF(ISBLANK(Values!F34),"",Values!$N34)</f>
        <v>https://download.lenovo.com/Images/Parts/01AX584/01AX584_B.jpg</v>
      </c>
      <c r="O35" s="1" t="str">
        <f aca="false">IF(ISBLANK(Values!F34),"",Values!$O34)</f>
        <v>https://download.lenovo.com/Images/Parts/01AX584/01AX584_details.jpg</v>
      </c>
      <c r="P35" s="1"/>
      <c r="Q35" s="1"/>
      <c r="R35" s="1"/>
      <c r="S35" s="1"/>
      <c r="T35" s="1"/>
      <c r="U35" s="1"/>
      <c r="V35" s="1"/>
      <c r="W35" s="32" t="str">
        <f aca="false">IF(ISBLANK(Values!E34),"","Child")</f>
        <v>Child</v>
      </c>
      <c r="X35" s="32" t="str">
        <f aca="false">IF(ISBLANK(Values!E34),"",Values!$B$13)</f>
        <v>Lenovo T530 Parent</v>
      </c>
      <c r="Y35" s="38"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0" t="str">
        <f aca="false">IF(ISBLANK(Values!E34),"",IF(Values!I34,Values!$B$23,Values!$B$33))</f>
        <v>👉 SATISFIED CUSTOMERS WORLDWIDE: more than 10.000 satisfied customers worldwide. Keyboard restored in Europe</v>
      </c>
      <c r="AJ35" s="41" t="str">
        <f aca="false">IF(ISBLANK(Values!E34),"","👉 "&amp;Values!H34&amp; " "&amp;Values!$B$24 &amp;" "&amp;Values!$B$3)</f>
        <v>👉 Hungarian  COMPATIBLE Lenovo T430 T430i T430s T430si T430U T530 T530i T530S W530 X13X X230 X230i X230it X230T</v>
      </c>
      <c r="AK35" s="1" t="str">
        <f aca="false">IF(ISBLANK(Values!E34),"",Values!$B$25)</f>
        <v>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1" t="str">
        <f aca="false">IF(ISBLANK(Values!E34),"",IF(Values!J34,"Backlit", "Non-Backlit"))</f>
        <v>Backlit</v>
      </c>
      <c r="AU35" s="1"/>
      <c r="AV35" s="28" t="str">
        <f aca="false">IF(ISBLANK(Values!E34),"",Values!H34)</f>
        <v>Hungarian</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58.95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computercomponent</v>
      </c>
      <c r="B36" s="37" t="str">
        <f aca="false">IF(ISBLANK(Values!E35),"",Values!F35)</f>
        <v>Lenovo T530 BL - NL</v>
      </c>
      <c r="C36" s="32" t="str">
        <f aca="false">IF(ISBLANK(Values!E35),"","TellusRem")</f>
        <v>TellusRem</v>
      </c>
      <c r="D36" s="30" t="n">
        <f aca="false">IF(ISBLANK(Values!E35),"",Values!E35)</f>
        <v>5714401430124</v>
      </c>
      <c r="E36" s="31" t="str">
        <f aca="false">IF(ISBLANK(Values!E35),"","EAN")</f>
        <v>EAN</v>
      </c>
      <c r="F36" s="28" t="str">
        <f aca="false">IF(ISBLANK(Values!E35),"",IF(Values!J35,Values!H35 &amp;" "&amp;  Values!$B$1 &amp; " " &amp;Values!$B$3,Values!G35 &amp;" "&amp;  Values!$B$2 &amp; " " &amp;Values!$B$3))</f>
        <v>Dutch Original Backlit Keyboard for Lenovo Thinkpad T430 T430i T430s T430si T430U T530 T530i T530S W530 X13X X230 X230i X230it X230T</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T530 BL - NL</v>
      </c>
      <c r="K36" s="28" t="n">
        <f aca="false">IF(ISBLANK(Values!E35),"",IF(Values!J35, Values!$B$4, Values!$B$5))</f>
        <v>58.95</v>
      </c>
      <c r="L36" s="39" t="n">
        <f aca="false">IF(ISBLANK(Values!E35),"",Values!$B$18)</f>
        <v>5</v>
      </c>
      <c r="M36" s="28" t="str">
        <f aca="false">IF(ISBLANK(Values!E35),"",Values!$M35)</f>
        <v>https://download.lenovo.com/Images/Parts/01AX506/01AX506_A.jpg</v>
      </c>
      <c r="N36" s="28" t="str">
        <f aca="false">IF(ISBLANK(Values!F35),"",Values!$N35)</f>
        <v>https://download.lenovo.com/Images/Parts/01AX506/01AX506_B.jpg</v>
      </c>
      <c r="O36" s="1" t="str">
        <f aca="false">IF(ISBLANK(Values!F35),"",Values!$O35)</f>
        <v>https://download.lenovo.com/Images/Parts/01AX506/01AX506_details.jpg</v>
      </c>
      <c r="P36" s="1"/>
      <c r="Q36" s="1"/>
      <c r="R36" s="1"/>
      <c r="S36" s="1"/>
      <c r="T36" s="1"/>
      <c r="U36" s="1"/>
      <c r="V36" s="1"/>
      <c r="W36" s="32" t="str">
        <f aca="false">IF(ISBLANK(Values!E35),"","Child")</f>
        <v>Child</v>
      </c>
      <c r="X36" s="32" t="str">
        <f aca="false">IF(ISBLANK(Values!E35),"",Values!$B$13)</f>
        <v>Lenovo T530 Parent</v>
      </c>
      <c r="Y36" s="38"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0" t="str">
        <f aca="false">IF(ISBLANK(Values!E35),"",IF(Values!I35,Values!$B$23,Values!$B$33))</f>
        <v>👉 SATISFIED CUSTOMERS WORLDWIDE: more than 10.000 satisfied customers worldwide. Keyboard restored in Europe</v>
      </c>
      <c r="AJ36" s="41" t="str">
        <f aca="false">IF(ISBLANK(Values!E35),"","👉 "&amp;Values!H35&amp; " "&amp;Values!$B$24 &amp;" "&amp;Values!$B$3)</f>
        <v>👉 Dutch  COMPATIBLE Lenovo T430 T430i T430s T430si T430U T530 T530i T530S W530 X13X X230 X230i X230it X230T</v>
      </c>
      <c r="AK36" s="1" t="str">
        <f aca="false">IF(ISBLANK(Values!E35),"",Values!$B$25)</f>
        <v>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1" t="str">
        <f aca="false">IF(ISBLANK(Values!E35),"",IF(Values!J35,"Backlit", "Non-Backlit"))</f>
        <v>Backlit</v>
      </c>
      <c r="AU36" s="1"/>
      <c r="AV36" s="28" t="str">
        <f aca="false">IF(ISBLANK(Values!E35),"",Values!H35)</f>
        <v>Dutch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58.95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computercomponent</v>
      </c>
      <c r="B37" s="37" t="str">
        <f aca="false">IF(ISBLANK(Values!E36),"",Values!F36)</f>
        <v>Lenovo T530 BL - NO</v>
      </c>
      <c r="C37" s="32" t="str">
        <f aca="false">IF(ISBLANK(Values!E36),"","TellusRem")</f>
        <v>TellusRem</v>
      </c>
      <c r="D37" s="30" t="n">
        <f aca="false">IF(ISBLANK(Values!E36),"",Values!E36)</f>
        <v>5714401430131</v>
      </c>
      <c r="E37" s="31" t="str">
        <f aca="false">IF(ISBLANK(Values!E36),"","EAN")</f>
        <v>EAN</v>
      </c>
      <c r="F37" s="28" t="str">
        <f aca="false">IF(ISBLANK(Values!E36),"",IF(Values!J36,Values!H36 &amp;" "&amp;  Values!$B$1 &amp; " " &amp;Values!$B$3,Values!G36 &amp;" "&amp;  Values!$B$2 &amp; " " &amp;Values!$B$3))</f>
        <v>Norwegian Original Backlit Keyboard for Lenovo Thinkpad T430 T430i T430s T430si T430U T530 T530i T530S W530 X13X X230 X230i X230it X230T</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T530 BL - NO</v>
      </c>
      <c r="K37" s="28" t="n">
        <f aca="false">IF(ISBLANK(Values!E36),"",IF(Values!J36, Values!$B$4, Values!$B$5))</f>
        <v>58.95</v>
      </c>
      <c r="L37" s="39" t="n">
        <f aca="false">IF(ISBLANK(Values!E36),"",Values!$B$18)</f>
        <v>5</v>
      </c>
      <c r="M37" s="28" t="str">
        <f aca="false">IF(ISBLANK(Values!E36),"",Values!$M36)</f>
        <v>https://download.lenovo.com/Images/Parts/01AX589/01AX589_A.jpg</v>
      </c>
      <c r="N37" s="28" t="str">
        <f aca="false">IF(ISBLANK(Values!F36),"",Values!$N36)</f>
        <v>https://download.lenovo.com/Images/Parts/01AX589/01AX589_B.jpg</v>
      </c>
      <c r="O37" s="1" t="str">
        <f aca="false">IF(ISBLANK(Values!F36),"",Values!$O36)</f>
        <v>https://download.lenovo.com/Images/Parts/01AX589/01AX589_details.jpg</v>
      </c>
      <c r="P37" s="1"/>
      <c r="Q37" s="1"/>
      <c r="R37" s="1"/>
      <c r="S37" s="1"/>
      <c r="T37" s="1"/>
      <c r="U37" s="1"/>
      <c r="V37" s="1"/>
      <c r="W37" s="32" t="str">
        <f aca="false">IF(ISBLANK(Values!E36),"","Child")</f>
        <v>Child</v>
      </c>
      <c r="X37" s="32" t="str">
        <f aca="false">IF(ISBLANK(Values!E36),"",Values!$B$13)</f>
        <v>Lenovo T530 Parent</v>
      </c>
      <c r="Y37" s="38"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0" t="str">
        <f aca="false">IF(ISBLANK(Values!E36),"",IF(Values!I36,Values!$B$23,Values!$B$33))</f>
        <v>👉 SATISFIED CUSTOMERS WORLDWIDE: more than 10.000 satisfied customers worldwide. Keyboard restored in Europe</v>
      </c>
      <c r="AJ37" s="41" t="str">
        <f aca="false">IF(ISBLANK(Values!E36),"","👉 "&amp;Values!H36&amp; " "&amp;Values!$B$24 &amp;" "&amp;Values!$B$3)</f>
        <v>👉 Norwegian  COMPATIBLE Lenovo T430 T430i T430s T430si T430U T530 T530i T530S W530 X13X X230 X230i X230it X230T</v>
      </c>
      <c r="AK37" s="1" t="str">
        <f aca="false">IF(ISBLANK(Values!E36),"",Values!$B$25)</f>
        <v>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1" t="str">
        <f aca="false">IF(ISBLANK(Values!E36),"",IF(Values!J36,"Backlit", "Non-Backlit"))</f>
        <v>Backlit</v>
      </c>
      <c r="AU37" s="1"/>
      <c r="AV37" s="28" t="str">
        <f aca="false">IF(ISBLANK(Values!E36),"",Values!H36)</f>
        <v>Norwegian</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58.95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computercomponent</v>
      </c>
      <c r="B38" s="37" t="str">
        <f aca="false">IF(ISBLANK(Values!E37),"",Values!F37)</f>
        <v>Lenovo T530 BL - PL</v>
      </c>
      <c r="C38" s="32" t="str">
        <f aca="false">IF(ISBLANK(Values!E37),"","TellusRem")</f>
        <v>TellusRem</v>
      </c>
      <c r="D38" s="30" t="n">
        <f aca="false">IF(ISBLANK(Values!E37),"",Values!E37)</f>
        <v>5714401430148</v>
      </c>
      <c r="E38" s="31" t="str">
        <f aca="false">IF(ISBLANK(Values!E37),"","EAN")</f>
        <v>EAN</v>
      </c>
      <c r="F38" s="28" t="str">
        <f aca="false">IF(ISBLANK(Values!E37),"",IF(Values!J37,Values!H37 &amp;" "&amp;  Values!$B$1 &amp; " " &amp;Values!$B$3,Values!G37 &amp;" "&amp;  Values!$B$2 &amp; " " &amp;Values!$B$3))</f>
        <v>Polish Original Backlit Keyboard for Lenovo Thinkpad T430 T430i T430s T430si T430U T530 T530i T530S W530 X13X X230 X230i X230it X230T</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T530 BL - PL</v>
      </c>
      <c r="K38" s="28" t="n">
        <f aca="false">IF(ISBLANK(Values!E37),"",IF(Values!J37, Values!$B$4, Values!$B$5))</f>
        <v>58.95</v>
      </c>
      <c r="L38" s="39" t="n">
        <f aca="false">IF(ISBLANK(Values!E37),"",Values!$B$18)</f>
        <v>5</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Child</v>
      </c>
      <c r="X38" s="32" t="str">
        <f aca="false">IF(ISBLANK(Values!E37),"",Values!$B$13)</f>
        <v>Lenovo T530 Parent</v>
      </c>
      <c r="Y38" s="38"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0" t="str">
        <f aca="false">IF(ISBLANK(Values!E37),"",IF(Values!I37,Values!$B$23,Values!$B$33))</f>
        <v>👉 SATISFIED CUSTOMERS WORLDWIDE: more than 10.000 satisfied customers worldwide. Keyboard restored in Europe</v>
      </c>
      <c r="AJ38" s="41" t="str">
        <f aca="false">IF(ISBLANK(Values!E37),"","👉 "&amp;Values!H37&amp; " "&amp;Values!$B$24 &amp;" "&amp;Values!$B$3)</f>
        <v>👉 Polish  COMPATIBLE Lenovo T430 T430i T430s T430si T430U T530 T530i T530S W530 X13X X230 X230i X230it X230T</v>
      </c>
      <c r="AK38" s="1" t="str">
        <f aca="false">IF(ISBLANK(Values!E37),"",Values!$B$25)</f>
        <v>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1" t="str">
        <f aca="false">IF(ISBLANK(Values!E37),"",IF(Values!J37,"Backlit", "Non-Backlit"))</f>
        <v>Backlit</v>
      </c>
      <c r="AU38" s="1"/>
      <c r="AV38" s="28" t="str">
        <f aca="false">IF(ISBLANK(Values!E37),"",Values!H37)</f>
        <v>Polish</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58.95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computercomponent</v>
      </c>
      <c r="B39" s="37" t="str">
        <f aca="false">IF(ISBLANK(Values!E38),"",Values!F38)</f>
        <v>Lenovo T530 BL - PT</v>
      </c>
      <c r="C39" s="32" t="str">
        <f aca="false">IF(ISBLANK(Values!E38),"","TellusRem")</f>
        <v>TellusRem</v>
      </c>
      <c r="D39" s="30" t="n">
        <f aca="false">IF(ISBLANK(Values!E38),"",Values!E38)</f>
        <v>5714401430155</v>
      </c>
      <c r="E39" s="31" t="str">
        <f aca="false">IF(ISBLANK(Values!E38),"","EAN")</f>
        <v>EAN</v>
      </c>
      <c r="F39" s="28" t="str">
        <f aca="false">IF(ISBLANK(Values!E38),"",IF(Values!J38,Values!H38 &amp;" "&amp;  Values!$B$1 &amp; " " &amp;Values!$B$3,Values!G38 &amp;" "&amp;  Values!$B$2 &amp; " " &amp;Values!$B$3))</f>
        <v>Portuguese Original Backlit Keyboard for Lenovo Thinkpad T430 T430i T430s T430si T430U T530 T530i T530S W530 X13X X230 X230i X230it X230T</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T530 BL - PT</v>
      </c>
      <c r="K39" s="28" t="n">
        <f aca="false">IF(ISBLANK(Values!E38),"",IF(Values!J38, Values!$B$4, Values!$B$5))</f>
        <v>58.95</v>
      </c>
      <c r="L39" s="39" t="n">
        <f aca="false">IF(ISBLANK(Values!E38),"",Values!$B$18)</f>
        <v>5</v>
      </c>
      <c r="M39" s="28" t="str">
        <f aca="false">IF(ISBLANK(Values!E38),"",Values!$M38)</f>
        <v>https://download.lenovo.com/Images/Parts/01AX591/01AX591_A.jpg</v>
      </c>
      <c r="N39" s="28" t="str">
        <f aca="false">IF(ISBLANK(Values!F38),"",Values!$N38)</f>
        <v>https://download.lenovo.com/Images/Parts/01AX591/01AX591_B.jpg</v>
      </c>
      <c r="O39" s="1" t="str">
        <f aca="false">IF(ISBLANK(Values!F38),"",Values!$O38)</f>
        <v>https://download.lenovo.com/Images/Parts/01AX591/01AX591_details.jpg</v>
      </c>
      <c r="P39" s="1"/>
      <c r="Q39" s="1"/>
      <c r="R39" s="1"/>
      <c r="S39" s="1"/>
      <c r="T39" s="1"/>
      <c r="U39" s="1"/>
      <c r="V39" s="1"/>
      <c r="W39" s="32" t="str">
        <f aca="false">IF(ISBLANK(Values!E38),"","Child")</f>
        <v>Child</v>
      </c>
      <c r="X39" s="32" t="str">
        <f aca="false">IF(ISBLANK(Values!E38),"",Values!$B$13)</f>
        <v>Lenovo T530 Parent</v>
      </c>
      <c r="Y39" s="38"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0" t="str">
        <f aca="false">IF(ISBLANK(Values!E38),"",IF(Values!I38,Values!$B$23,Values!$B$33))</f>
        <v>👉 SATISFIED CUSTOMERS WORLDWIDE: more than 10.000 satisfied customers worldwide. Keyboard restored in Europe</v>
      </c>
      <c r="AJ39" s="41" t="str">
        <f aca="false">IF(ISBLANK(Values!E38),"","👉 "&amp;Values!H38&amp; " "&amp;Values!$B$24 &amp;" "&amp;Values!$B$3)</f>
        <v>👉 Portuguese  COMPATIBLE Lenovo T430 T430i T430s T430si T430U T530 T530i T530S W530 X13X X230 X230i X230it X230T</v>
      </c>
      <c r="AK39" s="1" t="str">
        <f aca="false">IF(ISBLANK(Values!E38),"",Values!$B$25)</f>
        <v>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1" t="str">
        <f aca="false">IF(ISBLANK(Values!E38),"",IF(Values!J38,"Backlit", "Non-Backlit"))</f>
        <v>Backlit</v>
      </c>
      <c r="AU39" s="1"/>
      <c r="AV39" s="28" t="str">
        <f aca="false">IF(ISBLANK(Values!E38),"",Values!H38)</f>
        <v>Portuguese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58.95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computercomponent</v>
      </c>
      <c r="B40" s="37" t="str">
        <f aca="false">IF(ISBLANK(Values!E39),"",Values!F39)</f>
        <v>Lenovo T530 BL - SE/FI</v>
      </c>
      <c r="C40" s="32" t="str">
        <f aca="false">IF(ISBLANK(Values!E39),"","TellusRem")</f>
        <v>TellusRem</v>
      </c>
      <c r="D40" s="30" t="n">
        <f aca="false">IF(ISBLANK(Values!E39),"",Values!E39)</f>
        <v>5714401430162</v>
      </c>
      <c r="E40" s="31" t="str">
        <f aca="false">IF(ISBLANK(Values!E39),"","EAN")</f>
        <v>EAN</v>
      </c>
      <c r="F40" s="28" t="str">
        <f aca="false">IF(ISBLANK(Values!E39),"",IF(Values!J39,Values!H39 &amp;" "&amp;  Values!$B$1 &amp; " " &amp;Values!$B$3,Values!G39 &amp;" "&amp;  Values!$B$2 &amp; " " &amp;Values!$B$3))</f>
        <v>Swedish – Finnish Original Backlit Keyboard for Lenovo Thinkpad T430 T430i T430s T430si T430U T530 T530i T530S W530 X13X X230 X230i X230it X230T</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T530 BL - SE/FI</v>
      </c>
      <c r="K40" s="28" t="n">
        <f aca="false">IF(ISBLANK(Values!E39),"",IF(Values!J39, Values!$B$4, Values!$B$5))</f>
        <v>58.95</v>
      </c>
      <c r="L40" s="39" t="n">
        <f aca="false">IF(ISBLANK(Values!E39),"",Values!$B$18)</f>
        <v>5</v>
      </c>
      <c r="M40" s="28" t="str">
        <f aca="false">IF(ISBLANK(Values!E39),"",Values!$M39)</f>
        <v>https://download.lenovo.com/Images/Parts/01AX595/01AX595_A.jpg</v>
      </c>
      <c r="N40" s="28" t="str">
        <f aca="false">IF(ISBLANK(Values!F39),"",Values!$N39)</f>
        <v>https://download.lenovo.com/Images/Parts/01AX595/01AX595_B.jpg</v>
      </c>
      <c r="O40" s="1" t="str">
        <f aca="false">IF(ISBLANK(Values!F39),"",Values!$O39)</f>
        <v>https://download.lenovo.com/Images/Parts/01AX595/01AX595_details.jpg</v>
      </c>
      <c r="P40" s="1"/>
      <c r="Q40" s="1"/>
      <c r="R40" s="1"/>
      <c r="S40" s="1"/>
      <c r="T40" s="1"/>
      <c r="U40" s="1"/>
      <c r="V40" s="1"/>
      <c r="W40" s="32" t="str">
        <f aca="false">IF(ISBLANK(Values!E39),"","Child")</f>
        <v>Child</v>
      </c>
      <c r="X40" s="32" t="str">
        <f aca="false">IF(ISBLANK(Values!E39),"",Values!$B$13)</f>
        <v>Lenovo T530 Parent</v>
      </c>
      <c r="Y40" s="38"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0" t="str">
        <f aca="false">IF(ISBLANK(Values!E39),"",IF(Values!I39,Values!$B$23,Values!$B$33))</f>
        <v>👉 SATISFIED CUSTOMERS WORLDWIDE: more than 10.000 satisfied customers worldwide. Keyboard restored in Europe</v>
      </c>
      <c r="AJ40" s="41" t="str">
        <f aca="false">IF(ISBLANK(Values!E39),"","👉 "&amp;Values!H39&amp; " "&amp;Values!$B$24 &amp;" "&amp;Values!$B$3)</f>
        <v>👉 Swedish – Finnish  COMPATIBLE Lenovo T430 T430i T430s T430si T430U T530 T530i T530S W530 X13X X230 X230i X230it X230T</v>
      </c>
      <c r="AK40" s="1" t="str">
        <f aca="false">IF(ISBLANK(Values!E39),"",Values!$B$25)</f>
        <v>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1" t="str">
        <f aca="false">IF(ISBLANK(Values!E39),"",IF(Values!J39,"Backlit", "Non-Backlit"))</f>
        <v>Backlit</v>
      </c>
      <c r="AU40" s="1"/>
      <c r="AV40" s="28" t="str">
        <f aca="false">IF(ISBLANK(Values!E39),"",Values!H39)</f>
        <v>Swedish – Finnish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58.95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computercomponent</v>
      </c>
      <c r="B41" s="37" t="str">
        <f aca="false">IF(ISBLANK(Values!E40),"",Values!F40)</f>
        <v>Lenovo T530 BL - CH</v>
      </c>
      <c r="C41" s="32" t="str">
        <f aca="false">IF(ISBLANK(Values!E40),"","TellusRem")</f>
        <v>TellusRem</v>
      </c>
      <c r="D41" s="30" t="n">
        <f aca="false">IF(ISBLANK(Values!E40),"",Values!E40)</f>
        <v>5714401430179</v>
      </c>
      <c r="E41" s="31" t="str">
        <f aca="false">IF(ISBLANK(Values!E40),"","EAN")</f>
        <v>EAN</v>
      </c>
      <c r="F41" s="28" t="str">
        <f aca="false">IF(ISBLANK(Values!E40),"",IF(Values!J40,Values!H40 &amp;" "&amp;  Values!$B$1 &amp; " " &amp;Values!$B$3,Values!G40 &amp;" "&amp;  Values!$B$2 &amp; " " &amp;Values!$B$3))</f>
        <v>Swiss Original Backlit Keyboard for Lenovo Thinkpad T430 T430i T430s T430si T430U T530 T530i T530S W530 X13X X230 X230i X230it X230T</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T530 BL - CH</v>
      </c>
      <c r="K41" s="28" t="n">
        <f aca="false">IF(ISBLANK(Values!E40),"",IF(Values!J40, Values!$B$4, Values!$B$5))</f>
        <v>58.95</v>
      </c>
      <c r="L41" s="39" t="n">
        <f aca="false">IF(ISBLANK(Values!E40),"",Values!$B$18)</f>
        <v>5</v>
      </c>
      <c r="M41" s="28" t="str">
        <f aca="false">IF(ISBLANK(Values!E40),"",Values!$M40)</f>
        <v>https://download.lenovo.com/Images/Parts/01AX596/01AX596_A.jpg</v>
      </c>
      <c r="N41" s="28" t="str">
        <f aca="false">IF(ISBLANK(Values!F40),"",Values!$N40)</f>
        <v>https://download.lenovo.com/Images/Parts/01AX596/01AX596_B.jpg</v>
      </c>
      <c r="O41" s="1" t="str">
        <f aca="false">IF(ISBLANK(Values!F40),"",Values!$O40)</f>
        <v>https://download.lenovo.com/Images/Parts/01AX596/01AX596_details.jpg</v>
      </c>
      <c r="P41" s="1"/>
      <c r="Q41" s="1"/>
      <c r="R41" s="1"/>
      <c r="S41" s="1"/>
      <c r="T41" s="1"/>
      <c r="U41" s="1"/>
      <c r="V41" s="1"/>
      <c r="W41" s="32" t="str">
        <f aca="false">IF(ISBLANK(Values!E40),"","Child")</f>
        <v>Child</v>
      </c>
      <c r="X41" s="32" t="str">
        <f aca="false">IF(ISBLANK(Values!E40),"",Values!$B$13)</f>
        <v>Lenovo T530 Parent</v>
      </c>
      <c r="Y41" s="38"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0" t="str">
        <f aca="false">IF(ISBLANK(Values!E40),"",IF(Values!I40,Values!$B$23,Values!$B$33))</f>
        <v>👉 SATISFIED CUSTOMERS WORLDWIDE: more than 10.000 satisfied customers worldwide. Keyboard restored in Europe</v>
      </c>
      <c r="AJ41" s="41" t="str">
        <f aca="false">IF(ISBLANK(Values!E40),"","👉 "&amp;Values!H40&amp; " "&amp;Values!$B$24 &amp;" "&amp;Values!$B$3)</f>
        <v>👉 Swiss  COMPATIBLE Lenovo T430 T430i T430s T430si T430U T530 T530i T530S W530 X13X X230 X230i X230it X230T</v>
      </c>
      <c r="AK41" s="1" t="str">
        <f aca="false">IF(ISBLANK(Values!E40),"",Values!$B$25)</f>
        <v>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1" t="str">
        <f aca="false">IF(ISBLANK(Values!E40),"",IF(Values!J40,"Backlit", "Non-Backlit"))</f>
        <v>Backlit</v>
      </c>
      <c r="AU41" s="1"/>
      <c r="AV41" s="28" t="str">
        <f aca="false">IF(ISBLANK(Values!E40),"",Values!H40)</f>
        <v>Swiss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58.95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T530 BL - US INT</v>
      </c>
      <c r="C42" s="32" t="str">
        <f aca="false">IF(ISBLANK(Values!E41),"","TellusRem")</f>
        <v>TellusRem</v>
      </c>
      <c r="D42" s="30" t="n">
        <f aca="false">IF(ISBLANK(Values!E41),"",Values!E41)</f>
        <v>5714401430186</v>
      </c>
      <c r="E42" s="31" t="str">
        <f aca="false">IF(ISBLANK(Values!E41),"","EAN")</f>
        <v>EAN</v>
      </c>
      <c r="F42" s="28" t="str">
        <f aca="false">IF(ISBLANK(Values!E41),"",IF(Values!J41,Values!H41 &amp;" "&amp;  Values!$B$1 &amp; " " &amp;Values!$B$3,Values!G41 &amp;" "&amp;  Values!$B$2 &amp; " " &amp;Values!$B$3))</f>
        <v>US International Original Backlit Keyboard for Lenovo Thinkpad T430 T430i T430s T430si T430U T530 T530i T530S W530 X13X X230 X230i X230it X230T</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T530 BL - US INT</v>
      </c>
      <c r="K42" s="28" t="n">
        <f aca="false">IF(ISBLANK(Values!E41),"",IF(Values!J41, Values!$B$4, Values!$B$5))</f>
        <v>58.95</v>
      </c>
      <c r="L42" s="39" t="n">
        <f aca="false">IF(ISBLANK(Values!E41),"",Values!$B$18)</f>
        <v>5</v>
      </c>
      <c r="M42" s="28" t="str">
        <f aca="false">IF(ISBLANK(Values!E41),"",Values!$M41)</f>
        <v>https://raw.githubusercontent.com/PatrickVibild/TellusAmazonPictures/master/pictures/Lenovo/T530/BL/USI/1.jpg</v>
      </c>
      <c r="N42" s="28" t="str">
        <f aca="false">IF(ISBLANK(Values!F41),"",Values!$N41)</f>
        <v>https://raw.githubusercontent.com/PatrickVibild/TellusAmazonPictures/master/pictures/Lenovo/T530/BL/USI/2.jpg</v>
      </c>
      <c r="O42" s="1" t="str">
        <f aca="false">IF(ISBLANK(Values!F41),"",Values!$O41)</f>
        <v>https://raw.githubusercontent.com/PatrickVibild/TellusAmazonPictures/master/pictures/Lenovo/T530/BL/USI/3.jpg</v>
      </c>
      <c r="W42" s="32" t="str">
        <f aca="false">IF(ISBLANK(Values!E41),"","Child")</f>
        <v>Child</v>
      </c>
      <c r="X42" s="32" t="str">
        <f aca="false">IF(ISBLANK(Values!E41),"",Values!$B$13)</f>
        <v>Lenovo T530 Parent</v>
      </c>
      <c r="Y42" s="38"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0" t="str">
        <f aca="false">IF(ISBLANK(Values!E41),"",IF(Values!I41,Values!$B$23,Values!$B$33))</f>
        <v>👉 SATISFIED CUSTOMERS WORLDWIDE: more than 10.000 satisfied customers worldwide.  Brand New from Open box, Replacement Lenovo keyboard.</v>
      </c>
      <c r="AJ42" s="41" t="str">
        <f aca="false">IF(ISBLANK(Values!E41),"","👉 "&amp;Values!H41&amp; " "&amp;Values!$B$24 &amp;" "&amp;Values!$B$3)</f>
        <v>👉 US International  COMPATIBLE Lenovo T430 T430i T430s T430si T430U T530 T530i T530S W530 X13X X230 X230i X230it X230T</v>
      </c>
      <c r="AK42" s="1" t="str">
        <f aca="false">IF(ISBLANK(Values!E41),"",Values!$B$25)</f>
        <v>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58.95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T530 BL - RUS</v>
      </c>
      <c r="C43" s="32" t="str">
        <f aca="false">IF(ISBLANK(Values!E42),"","TellusRem")</f>
        <v>TellusRem</v>
      </c>
      <c r="D43" s="30" t="n">
        <f aca="false">IF(ISBLANK(Values!E42),"",Values!E42)</f>
        <v>5714401430193</v>
      </c>
      <c r="E43" s="31" t="str">
        <f aca="false">IF(ISBLANK(Values!E42),"","EAN")</f>
        <v>EAN</v>
      </c>
      <c r="F43" s="28" t="str">
        <f aca="false">IF(ISBLANK(Values!E42),"",IF(Values!J42,Values!H42 &amp;" "&amp;  Values!$B$1 &amp; " " &amp;Values!$B$3,Values!G42 &amp;" "&amp;  Values!$B$2 &amp; " " &amp;Values!$B$3))</f>
        <v>Russian Original Backlit Keyboard for Lenovo Thinkpad T430 T430i T430s T430si T430U T530 T530i T530S W530 X13X X230 X230i X230it X230T</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T530 BL - RUS</v>
      </c>
      <c r="K43" s="28" t="n">
        <f aca="false">IF(ISBLANK(Values!E42),"",IF(Values!J42, Values!$B$4, Values!$B$5))</f>
        <v>58.95</v>
      </c>
      <c r="L43" s="39" t="n">
        <f aca="false">IF(ISBLANK(Values!E42),"",Values!$B$18)</f>
        <v>5</v>
      </c>
      <c r="M43" s="28" t="str">
        <f aca="false">IF(ISBLANK(Values!E42),"",Values!$M42)</f>
        <v>https://download.lenovo.com/Images/Parts/01AX510/01AX510_A.jpg</v>
      </c>
      <c r="N43" s="28" t="str">
        <f aca="false">IF(ISBLANK(Values!F42),"",Values!$N42)</f>
        <v>https://download.lenovo.com/Images/Parts/01AX510/01AX510_B.jpg</v>
      </c>
      <c r="O43" s="1" t="str">
        <f aca="false">IF(ISBLANK(Values!F42),"",Values!$O42)</f>
        <v>https://download.lenovo.com/Images/Parts/01AX510/01AX510_details.jpg</v>
      </c>
      <c r="W43" s="32" t="str">
        <f aca="false">IF(ISBLANK(Values!E42),"","Child")</f>
        <v>Child</v>
      </c>
      <c r="X43" s="32" t="str">
        <f aca="false">IF(ISBLANK(Values!E42),"",Values!$B$13)</f>
        <v>Lenovo T530 Parent</v>
      </c>
      <c r="Y43" s="38"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European leading company on laptop keyboards. Keyboard have been cleaned, packed and tested in our production line in Denmark. For any compatibility questions contact us through Amazon website.</v>
      </c>
      <c r="AI43" s="40" t="str">
        <f aca="false">IF(ISBLANK(Values!E42),"",IF(Values!I42,Values!$B$23,Values!$B$33))</f>
        <v>👉 SATISFIED CUSTOMERS WORLDWIDE: more than 10.000 satisfied customers worldwide. Keyboard restored in Europe</v>
      </c>
      <c r="AJ43" s="41" t="str">
        <f aca="false">IF(ISBLANK(Values!E42),"","👉 "&amp;Values!H42&amp; " "&amp;Values!$B$24 &amp;" "&amp;Values!$B$3)</f>
        <v>👉 Russian  COMPATIBLE Lenovo T430 T430i T430s T430si T430U T530 T530i T530S W530 X13X X230 X230i X230it X230T</v>
      </c>
      <c r="AK43" s="1" t="str">
        <f aca="false">IF(ISBLANK(Values!E42),"",Values!$B$25)</f>
        <v>COMMUNICATION AND TECH SUPPORT 24h: we will help you in every situation</v>
      </c>
      <c r="AL43" s="1" t="str">
        <f aca="false">IF(ISBLANK(Values!E42),"",Values!$B$26)</f>
        <v>A+ QUALITY: All keyboards has been tested; comes with a 6 month full warranty for any defects.</v>
      </c>
      <c r="AM43" s="1" t="str">
        <f aca="false">IF(ISBLANK(Values!E42),"",Values!$B$27)</f>
        <v>♻️BUY REFURBISHED:  buy green! Reduce more than 80% carbon dioxide compared to a new keyboard!</v>
      </c>
      <c r="AT43" s="1" t="str">
        <f aca="false">IF(ISBLANK(Values!E42),"",IF(Values!J42,"Backlit", "Non-Backlit"))</f>
        <v>Backlit</v>
      </c>
      <c r="AV43" s="28" t="str">
        <f aca="false">IF(ISBLANK(Values!E42),"",Values!H42)</f>
        <v>Russian</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sortage of stock a full refund is issued.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58.95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T530 BL - US</v>
      </c>
      <c r="C44" s="32" t="str">
        <f aca="false">IF(ISBLANK(Values!E43),"","TellusRem")</f>
        <v>TellusRem</v>
      </c>
      <c r="D44" s="30" t="n">
        <f aca="false">IF(ISBLANK(Values!E43),"",Values!E43)</f>
        <v>5714401430209</v>
      </c>
      <c r="E44" s="31" t="str">
        <f aca="false">IF(ISBLANK(Values!E43),"","EAN")</f>
        <v>EAN</v>
      </c>
      <c r="F44" s="28" t="str">
        <f aca="false">IF(ISBLANK(Values!E43),"",IF(Values!J43,Values!H43 &amp;" "&amp;  Values!$B$1 &amp; " " &amp;Values!$B$3,Values!G43 &amp;" "&amp;  Values!$B$2 &amp; " " &amp;Values!$B$3))</f>
        <v>US Original Backlit Keyboard for Lenovo Thinkpad T430 T430i T430s T430si T430U T530 T530i T530S W530 X13X X230 X230i X230it X230T</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T530 BL - US</v>
      </c>
      <c r="K44" s="28" t="n">
        <f aca="false">IF(ISBLANK(Values!E43),"",IF(Values!J43, Values!$B$4, Values!$B$5))</f>
        <v>58.95</v>
      </c>
      <c r="L44" s="39" t="n">
        <f aca="false">IF(ISBLANK(Values!E43),"",Values!$B$18)</f>
        <v>5</v>
      </c>
      <c r="M44" s="28" t="str">
        <f aca="false">IF(ISBLANK(Values!E43),"",Values!$M43)</f>
        <v>https://raw.githubusercontent.com/PatrickVibild/TellusAmazonPictures/master/pictures/Lenovo/T530/BL/US/1.jpg</v>
      </c>
      <c r="N44" s="28" t="str">
        <f aca="false">IF(ISBLANK(Values!F43),"",Values!$N43)</f>
        <v>https://raw.githubusercontent.com/PatrickVibild/TellusAmazonPictures/master/pictures/Lenovo/T530/BL/US/2.jpg</v>
      </c>
      <c r="O44" s="1" t="str">
        <f aca="false">IF(ISBLANK(Values!F43),"",Values!$O43)</f>
        <v>https://raw.githubusercontent.com/PatrickVibild/TellusAmazonPictures/master/pictures/Lenovo/T530/BL/US/3.jpg</v>
      </c>
      <c r="W44" s="32" t="str">
        <f aca="false">IF(ISBLANK(Values!E43),"","Child")</f>
        <v>Child</v>
      </c>
      <c r="X44" s="32" t="str">
        <f aca="false">IF(ISBLANK(Values!E43),"",Values!$B$13)</f>
        <v>Lenovo T530 Parent</v>
      </c>
      <c r="Y44" s="38"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European leading company on laptop keyboards. Keyboard have been cleaned, packed and tested in our production line in Denmark. For any compatibility questions contact us through Amazon website.</v>
      </c>
      <c r="AI44" s="40" t="str">
        <f aca="false">IF(ISBLANK(Values!E43),"",IF(Values!I43,Values!$B$23,Values!$B$33))</f>
        <v>👉 SATISFIED CUSTOMERS WORLDWIDE: more than 10.000 satisfied customers worldwide.  Brand New from Open box, Replacement Lenovo keyboard.</v>
      </c>
      <c r="AJ44" s="41" t="str">
        <f aca="false">IF(ISBLANK(Values!E43),"","👉 "&amp;Values!H43&amp; " "&amp;Values!$B$24 &amp;" "&amp;Values!$B$3)</f>
        <v>👉 US  COMPATIBLE Lenovo T430 T430i T430s T430si T430U T530 T530i T530S W530 X13X X230 X230i X230it X230T</v>
      </c>
      <c r="AK44" s="1" t="str">
        <f aca="false">IF(ISBLANK(Values!E43),"",Values!$B$25)</f>
        <v>COMMUNICATION AND TECH SUPPORT 24h: we will help you in every situation</v>
      </c>
      <c r="AL44" s="1" t="str">
        <f aca="false">IF(ISBLANK(Values!E43),"",Values!$B$26)</f>
        <v>A+ QUALITY: All keyboards has been tested; comes with a 6 month full warranty for any defects.</v>
      </c>
      <c r="AM44" s="1" t="str">
        <f aca="false">IF(ISBLANK(Values!E43),"",Values!$B$27)</f>
        <v>♻️BUY REFURBISHED:  buy green! Reduce more than 80% carbon dioxide compared to a new keyboard!</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sortage of stock a full refund is issued.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58.95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0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04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ColWidth="11.77734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1" min="11" style="0" width="18.77"/>
    <col collapsed="false" customWidth="true" hidden="false" outlineLevel="0" max="13" min="13" style="0" width="69.33"/>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350</v>
      </c>
      <c r="B1" s="44"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5" t="s">
        <v>351</v>
      </c>
      <c r="F1" s="45"/>
      <c r="G1" s="45"/>
      <c r="H1" s="46"/>
      <c r="I1" s="46"/>
    </row>
    <row r="2" customFormat="false" ht="12.8" hidden="false" customHeight="false" outlineLevel="0" collapsed="false">
      <c r="A2" s="43" t="s">
        <v>352</v>
      </c>
      <c r="B2" s="44"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3" t="s">
        <v>353</v>
      </c>
      <c r="B3" s="44" t="s">
        <v>354</v>
      </c>
      <c r="E3" s="43" t="s">
        <v>355</v>
      </c>
      <c r="F3" s="43" t="s">
        <v>356</v>
      </c>
      <c r="G3" s="43" t="s">
        <v>357</v>
      </c>
      <c r="H3" s="43" t="s">
        <v>358</v>
      </c>
      <c r="I3" s="43" t="s">
        <v>359</v>
      </c>
      <c r="J3" s="43" t="s">
        <v>360</v>
      </c>
      <c r="K3" s="43" t="s">
        <v>361</v>
      </c>
      <c r="L3" s="43" t="s">
        <v>362</v>
      </c>
      <c r="M3" s="43" t="s">
        <v>363</v>
      </c>
      <c r="N3" s="43" t="s">
        <v>364</v>
      </c>
      <c r="O3" s="43" t="s">
        <v>365</v>
      </c>
      <c r="P3" s="43" t="s">
        <v>366</v>
      </c>
      <c r="Q3" s="43" t="s">
        <v>367</v>
      </c>
      <c r="R3" s="43" t="s">
        <v>368</v>
      </c>
      <c r="S3" s="43" t="s">
        <v>369</v>
      </c>
      <c r="T3" s="43" t="s">
        <v>370</v>
      </c>
      <c r="U3" s="43" t="s">
        <v>371</v>
      </c>
      <c r="V3" s="0" t="s">
        <v>372</v>
      </c>
    </row>
    <row r="4" customFormat="false" ht="12.8" hidden="false" customHeight="false" outlineLevel="0" collapsed="false">
      <c r="A4" s="43" t="s">
        <v>373</v>
      </c>
      <c r="B4" s="47" t="n">
        <v>58.95</v>
      </c>
      <c r="E4" s="48" t="n">
        <v>5714401431015</v>
      </c>
      <c r="F4" s="48" t="s">
        <v>374</v>
      </c>
      <c r="G4" s="49"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n">
        <f aca="false">TRUE()</f>
        <v>1</v>
      </c>
      <c r="J4" s="51" t="n">
        <f aca="false">FALSE()</f>
        <v>0</v>
      </c>
      <c r="K4" s="48" t="s">
        <v>376</v>
      </c>
      <c r="L4" s="52" t="n">
        <f aca="false">FALSE()</f>
        <v>0</v>
      </c>
      <c r="M4" s="53" t="str">
        <f aca="false">IF(ISBLANK(K4),"",IF(L4, "https://raw.githubusercontent.com/PatrickVibild/TellusAmazonPictures/master/pictures/"&amp;K4&amp;"/1.jpg","https://download.lenovo.com/Images/Parts/"&amp;K4&amp;"/"&amp;K4&amp;"_A.jpg"))</f>
        <v>https://download.lenovo.com/Images/Parts/01AX458/01AX458_A.jpg</v>
      </c>
      <c r="N4" s="53" t="str">
        <f aca="false">IF(ISBLANK(K4),"",IF(L4, "https://raw.githubusercontent.com/PatrickVibild/TellusAmazonPictures/master/pictures/"&amp;K4&amp;"/2.jpg","https://download.lenovo.com/Images/Parts/"&amp;K4&amp;"/"&amp;K4&amp;"_B.jpg"))</f>
        <v>https://download.lenovo.com/Images/Parts/01AX458/01AX458_B.jpg</v>
      </c>
      <c r="O4" s="54" t="str">
        <f aca="false">IF(ISBLANK(K4),"",IF(L4, "https://raw.githubusercontent.com/PatrickVibild/TellusAmazonPictures/master/pictures/"&amp;K4&amp;"/3.jpg","https://download.lenovo.com/Images/Parts/"&amp;K4&amp;"/"&amp;K4&amp;"_details.jpg"))</f>
        <v>https://download.lenovo.com/Images/Parts/01AX458/01AX458_details.jpg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5" t="n">
        <f aca="false">MATCH(G4,options!$D$1:$D$20,0)</f>
        <v>1</v>
      </c>
    </row>
    <row r="5" customFormat="false" ht="12.8" hidden="false" customHeight="false" outlineLevel="0" collapsed="false">
      <c r="A5" s="43" t="s">
        <v>377</v>
      </c>
      <c r="B5" s="47" t="n">
        <v>44.95</v>
      </c>
      <c r="E5" s="48" t="n">
        <v>5714401431022</v>
      </c>
      <c r="F5" s="48" t="s">
        <v>378</v>
      </c>
      <c r="G5" s="49"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n">
        <f aca="false">TRUE()</f>
        <v>1</v>
      </c>
      <c r="J5" s="51" t="n">
        <f aca="false">FALSE()</f>
        <v>0</v>
      </c>
      <c r="K5" s="48" t="s">
        <v>380</v>
      </c>
      <c r="L5" s="52" t="n">
        <f aca="false">FALSE()</f>
        <v>0</v>
      </c>
      <c r="M5" s="53" t="str">
        <f aca="false">IF(ISBLANK(K5),"",IF(L5, "https://raw.githubusercontent.com/PatrickVibild/TellusAmazonPictures/master/pictures/"&amp;K5&amp;"/1.jpg","https://download.lenovo.com/Images/Parts/"&amp;K5&amp;"/"&amp;K5&amp;"_A.jpg"))</f>
        <v>https://download.lenovo.com/Images/Parts/01AX416/01AX416_A.jpg</v>
      </c>
      <c r="N5" s="53" t="str">
        <f aca="false">IF(ISBLANK(K5),"",IF(L5, "https://raw.githubusercontent.com/PatrickVibild/TellusAmazonPictures/master/pictures/"&amp;K5&amp;"/2.jpg","https://download.lenovo.com/Images/Parts/"&amp;K5&amp;"/"&amp;K5&amp;"_B.jpg"))</f>
        <v>https://download.lenovo.com/Images/Parts/01AX416/01AX416_B.jpg</v>
      </c>
      <c r="O5" s="54" t="str">
        <f aca="false">IF(ISBLANK(K5),"",IF(L5, "https://raw.githubusercontent.com/PatrickVibild/TellusAmazonPictures/master/pictures/"&amp;K5&amp;"/3.jpg","https://download.lenovo.com/Images/Parts/"&amp;K5&amp;"/"&amp;K5&amp;"_details.jpg"))</f>
        <v>https://download.lenovo.com/Images/Parts/01AX416/01AX416_details.jpg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5" t="n">
        <f aca="false">MATCH(G5,options!$D$1:$D$20,0)</f>
        <v>2</v>
      </c>
    </row>
    <row r="6" customFormat="false" ht="12.8" hidden="false" customHeight="false" outlineLevel="0" collapsed="false">
      <c r="A6" s="43" t="s">
        <v>381</v>
      </c>
      <c r="B6" s="56" t="s">
        <v>382</v>
      </c>
      <c r="E6" s="48" t="n">
        <v>5714401431039</v>
      </c>
      <c r="F6" s="48" t="s">
        <v>383</v>
      </c>
      <c r="G6" s="49"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n">
        <f aca="false">TRUE()</f>
        <v>1</v>
      </c>
      <c r="J6" s="51" t="n">
        <f aca="false">FALSE()</f>
        <v>0</v>
      </c>
      <c r="K6" s="48" t="s">
        <v>385</v>
      </c>
      <c r="L6" s="52" t="n">
        <f aca="false">FALSE()</f>
        <v>0</v>
      </c>
      <c r="M6" s="53" t="str">
        <f aca="false">IF(ISBLANK(K6),"",IF(L6, "https://raw.githubusercontent.com/PatrickVibild/TellusAmazonPictures/master/pictures/"&amp;K6&amp;"/1.jpg","https://download.lenovo.com/Images/Parts/"&amp;K6&amp;"/"&amp;K6&amp;"_A.jpg"))</f>
        <v>https://download.lenovo.com/Images/Parts/01AX381/01AX381_A.jpg</v>
      </c>
      <c r="N6" s="53" t="str">
        <f aca="false">IF(ISBLANK(K6),"",IF(L6, "https://raw.githubusercontent.com/PatrickVibild/TellusAmazonPictures/master/pictures/"&amp;K6&amp;"/2.jpg","https://download.lenovo.com/Images/Parts/"&amp;K6&amp;"/"&amp;K6&amp;"_B.jpg"))</f>
        <v>https://download.lenovo.com/Images/Parts/01AX381/01AX381_B.jpg</v>
      </c>
      <c r="O6" s="54" t="str">
        <f aca="false">IF(ISBLANK(K6),"",IF(L6, "https://raw.githubusercontent.com/PatrickVibild/TellusAmazonPictures/master/pictures/"&amp;K6&amp;"/3.jpg","https://download.lenovo.com/Images/Parts/"&amp;K6&amp;"/"&amp;K6&amp;"_details.jpg"))</f>
        <v>https://download.lenovo.com/Images/Parts/01AX381/01AX381_details.jpg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5" t="n">
        <f aca="false">MATCH(G6,options!$D$1:$D$20,0)</f>
        <v>3</v>
      </c>
      <c r="AK6" s="0" t="s">
        <v>386</v>
      </c>
    </row>
    <row r="7" customFormat="false" ht="12.8" hidden="false" customHeight="false" outlineLevel="0" collapsed="false">
      <c r="A7" s="43" t="s">
        <v>387</v>
      </c>
      <c r="B7" s="57" t="str">
        <f aca="false">IF(B6=options!C1,"30","40")</f>
        <v>30</v>
      </c>
      <c r="E7" s="48" t="n">
        <v>5714401431046</v>
      </c>
      <c r="F7" s="48" t="s">
        <v>388</v>
      </c>
      <c r="G7" s="49"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n">
        <f aca="false">TRUE()</f>
        <v>1</v>
      </c>
      <c r="J7" s="51" t="n">
        <f aca="false">FALSE()</f>
        <v>0</v>
      </c>
      <c r="K7" s="48" t="s">
        <v>390</v>
      </c>
      <c r="L7" s="52" t="n">
        <f aca="false">FALSE()</f>
        <v>0</v>
      </c>
      <c r="M7" s="53" t="str">
        <f aca="false">IF(ISBLANK(K7),"",IF(L7, "https://raw.githubusercontent.com/PatrickVibild/TellusAmazonPictures/master/pictures/"&amp;K7&amp;"/1.jpg","https://download.lenovo.com/Images/Parts/"&amp;K7&amp;"/"&amp;K7&amp;"_A.jpg"))</f>
        <v>https://download.lenovo.com/Images/Parts/01AX374/01AX374_A.jpg</v>
      </c>
      <c r="N7" s="53" t="str">
        <f aca="false">IF(ISBLANK(K7),"",IF(L7, "https://raw.githubusercontent.com/PatrickVibild/TellusAmazonPictures/master/pictures/"&amp;K7&amp;"/2.jpg","https://download.lenovo.com/Images/Parts/"&amp;K7&amp;"/"&amp;K7&amp;"_B.jpg"))</f>
        <v>https://download.lenovo.com/Images/Parts/01AX374/01AX374_B.jpg</v>
      </c>
      <c r="O7" s="54" t="str">
        <f aca="false">IF(ISBLANK(K7),"",IF(L7, "https://raw.githubusercontent.com/PatrickVibild/TellusAmazonPictures/master/pictures/"&amp;K7&amp;"/3.jpg","https://download.lenovo.com/Images/Parts/"&amp;K7&amp;"/"&amp;K7&amp;"_details.jpg"))</f>
        <v>https://download.lenovo.com/Images/Parts/01AX374/01AX374_details.jpg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5" t="n">
        <f aca="false">MATCH(G7,options!$D$1:$D$20,0)</f>
        <v>4</v>
      </c>
    </row>
    <row r="8" customFormat="false" ht="12.8" hidden="false" customHeight="false" outlineLevel="0" collapsed="false">
      <c r="A8" s="43" t="s">
        <v>391</v>
      </c>
      <c r="B8" s="57" t="str">
        <f aca="false">IF(B6=options!C1,"22","25")</f>
        <v>22</v>
      </c>
      <c r="E8" s="48" t="n">
        <v>5714401431053</v>
      </c>
      <c r="F8" s="48" t="s">
        <v>392</v>
      </c>
      <c r="G8" s="49"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FALSE()</f>
        <v>0</v>
      </c>
      <c r="K8" s="48" t="s">
        <v>394</v>
      </c>
      <c r="L8" s="52" t="n">
        <f aca="false">FALSE()</f>
        <v>0</v>
      </c>
      <c r="M8" s="53" t="str">
        <f aca="false">IF(ISBLANK(K8),"",IF(L8, "https://raw.githubusercontent.com/PatrickVibild/TellusAmazonPictures/master/pictures/"&amp;K8&amp;"/1.jpg","https://download.lenovo.com/Images/Parts/"&amp;K8&amp;"/"&amp;K8&amp;"_A.jpg"))</f>
        <v>https://download.lenovo.com/Images/Parts/01AX475/01AX475_A.jpg</v>
      </c>
      <c r="N8" s="53" t="str">
        <f aca="false">IF(ISBLANK(K8),"",IF(L8, "https://raw.githubusercontent.com/PatrickVibild/TellusAmazonPictures/master/pictures/"&amp;K8&amp;"/2.jpg","https://download.lenovo.com/Images/Parts/"&amp;K8&amp;"/"&amp;K8&amp;"_B.jpg"))</f>
        <v>https://download.lenovo.com/Images/Parts/01AX475/01AX475_B.jpg</v>
      </c>
      <c r="O8" s="54" t="str">
        <f aca="false">IF(ISBLANK(K8),"",IF(L8, "https://raw.githubusercontent.com/PatrickVibild/TellusAmazonPictures/master/pictures/"&amp;K8&amp;"/3.jpg","https://download.lenovo.com/Images/Parts/"&amp;K8&amp;"/"&amp;K8&amp;"_details.jpg"))</f>
        <v>https://download.lenovo.com/Images/Parts/01AX475/01AX475_details.jpg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5" t="n">
        <f aca="false">MATCH(G8,options!$D$1:$D$20,0)</f>
        <v>5</v>
      </c>
    </row>
    <row r="9" customFormat="false" ht="12.8" hidden="false" customHeight="false" outlineLevel="0" collapsed="false">
      <c r="A9" s="43" t="s">
        <v>395</v>
      </c>
      <c r="B9" s="57" t="str">
        <f aca="false">IF(B6=options!C1,"5","3")</f>
        <v>5</v>
      </c>
      <c r="E9" s="48" t="n">
        <v>5714401431060</v>
      </c>
      <c r="F9" s="48" t="s">
        <v>396</v>
      </c>
      <c r="G9" s="49"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n">
        <f aca="false">TRUE()</f>
        <v>1</v>
      </c>
      <c r="J9" s="51" t="n">
        <f aca="false">FALSE()</f>
        <v>0</v>
      </c>
      <c r="K9" s="48" t="s">
        <v>398</v>
      </c>
      <c r="L9" s="52" t="n">
        <f aca="false">FALSE()</f>
        <v>0</v>
      </c>
      <c r="M9" s="53" t="str">
        <f aca="false">IF(ISBLANK(K9),"",IF(L9, "https://raw.githubusercontent.com/PatrickVibild/TellusAmazonPictures/master/pictures/"&amp;K9&amp;"/1.jpg","https://download.lenovo.com/Images/Parts/"&amp;K9&amp;"/"&amp;K9&amp;"_A.jpg"))</f>
        <v>https://download.lenovo.com/Images/Parts/01AX486/01AX486_A.jpg</v>
      </c>
      <c r="N9" s="53" t="str">
        <f aca="false">IF(ISBLANK(K9),"",IF(L9, "https://raw.githubusercontent.com/PatrickVibild/TellusAmazonPictures/master/pictures/"&amp;K9&amp;"/2.jpg","https://download.lenovo.com/Images/Parts/"&amp;K9&amp;"/"&amp;K9&amp;"_B.jpg"))</f>
        <v>https://download.lenovo.com/Images/Parts/01AX486/01AX486_B.jpg</v>
      </c>
      <c r="O9" s="54" t="str">
        <f aca="false">IF(ISBLANK(K9),"",IF(L9, "https://raw.githubusercontent.com/PatrickVibild/TellusAmazonPictures/master/pictures/"&amp;K9&amp;"/3.jpg","https://download.lenovo.com/Images/Parts/"&amp;K9&amp;"/"&amp;K9&amp;"_details.jpg"))</f>
        <v>https://download.lenovo.com/Images/Parts/01AX486/01AX486_details.jpg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399</v>
      </c>
      <c r="B10" s="58"/>
      <c r="E10" s="48" t="n">
        <v>5714401431077</v>
      </c>
      <c r="F10" s="48" t="s">
        <v>400</v>
      </c>
      <c r="G10" s="49"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n">
        <f aca="false">TRUE()</f>
        <v>1</v>
      </c>
      <c r="J10" s="51" t="n">
        <f aca="false">FALSE()</f>
        <v>0</v>
      </c>
      <c r="K10" s="48" t="s">
        <v>402</v>
      </c>
      <c r="L10" s="52" t="n">
        <f aca="false">FALSE()</f>
        <v>0</v>
      </c>
      <c r="M10" s="53" t="str">
        <f aca="false">IF(ISBLANK(K10),"",IF(L10, "https://raw.githubusercontent.com/PatrickVibild/TellusAmazonPictures/master/pictures/"&amp;K10&amp;"/1.jpg","https://download.lenovo.com/Images/Parts/"&amp;K10&amp;"/"&amp;K10&amp;"_A.jpg"))</f>
        <v>https://download.lenovo.com/Images/Parts/01AX370/01AX370_A.jpg</v>
      </c>
      <c r="N10" s="53" t="str">
        <f aca="false">IF(ISBLANK(K10),"",IF(L10, "https://raw.githubusercontent.com/PatrickVibild/TellusAmazonPictures/master/pictures/"&amp;K10&amp;"/2.jpg","https://download.lenovo.com/Images/Parts/"&amp;K10&amp;"/"&amp;K10&amp;"_B.jpg"))</f>
        <v>https://download.lenovo.com/Images/Parts/01AX370/01AX370_B.jpg</v>
      </c>
      <c r="O10" s="54" t="str">
        <f aca="false">IF(ISBLANK(K10),"",IF(L10, "https://raw.githubusercontent.com/PatrickVibild/TellusAmazonPictures/master/pictures/"&amp;K10&amp;"/3.jpg","https://download.lenovo.com/Images/Parts/"&amp;K10&amp;"/"&amp;K10&amp;"_details.jpg"))</f>
        <v>https://download.lenovo.com/Images/Parts/01AX370/01AX370_details.jpg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403</v>
      </c>
      <c r="B11" s="59" t="n">
        <v>150</v>
      </c>
      <c r="E11" s="48" t="n">
        <v>5714401431084</v>
      </c>
      <c r="F11" s="48" t="s">
        <v>404</v>
      </c>
      <c r="G11" s="49"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n">
        <f aca="false">TRUE()</f>
        <v>1</v>
      </c>
      <c r="J11" s="51" t="n">
        <f aca="false">FALSE()</f>
        <v>0</v>
      </c>
      <c r="K11" s="48" t="s">
        <v>406</v>
      </c>
      <c r="L11" s="52" t="n">
        <f aca="false">FALSE()</f>
        <v>0</v>
      </c>
      <c r="M11" s="53" t="str">
        <f aca="false">IF(ISBLANK(K11),"",IF(L11, "https://raw.githubusercontent.com/PatrickVibild/TellusAmazonPictures/master/pictures/"&amp;K11&amp;"/1.jpg","https://download.lenovo.com/Images/Parts/"&amp;K11&amp;"/"&amp;K11&amp;"_A.jpg"))</f>
        <v>https://download.lenovo.com/Images/Parts/01AX371/01AX371_A.jpg</v>
      </c>
      <c r="N11" s="53" t="str">
        <f aca="false">IF(ISBLANK(K11),"",IF(L11, "https://raw.githubusercontent.com/PatrickVibild/TellusAmazonPictures/master/pictures/"&amp;K11&amp;"/2.jpg","https://download.lenovo.com/Images/Parts/"&amp;K11&amp;"/"&amp;K11&amp;"_B.jpg"))</f>
        <v>https://download.lenovo.com/Images/Parts/01AX371/01AX371_B.jpg</v>
      </c>
      <c r="O11" s="54" t="str">
        <f aca="false">IF(ISBLANK(K11),"",IF(L11, "https://raw.githubusercontent.com/PatrickVibild/TellusAmazonPictures/master/pictures/"&amp;K11&amp;"/3.jpg","https://download.lenovo.com/Images/Parts/"&amp;K11&amp;"/"&amp;K11&amp;"_details.jpg"))</f>
        <v>https://download.lenovo.com/Images/Parts/01AX371/01AX371_details.jpg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8"/>
      <c r="E12" s="48" t="n">
        <v>5714401431091</v>
      </c>
      <c r="F12" s="48" t="s">
        <v>407</v>
      </c>
      <c r="G12" s="49"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0" t="n">
        <f aca="false">TRUE()</f>
        <v>1</v>
      </c>
      <c r="J12" s="51" t="n">
        <f aca="false">FALSE()</f>
        <v>0</v>
      </c>
      <c r="K12" s="48" t="s">
        <v>409</v>
      </c>
      <c r="L12" s="52" t="n">
        <f aca="false">FALSE()</f>
        <v>0</v>
      </c>
      <c r="M12" s="53" t="str">
        <f aca="false">IF(ISBLANK(K12),"",IF(L12, "https://raw.githubusercontent.com/PatrickVibild/TellusAmazonPictures/master/pictures/"&amp;K12&amp;"/1.jpg","https://download.lenovo.com/Images/Parts/"&amp;K12&amp;"/"&amp;K12&amp;"_A.jpg"))</f>
        <v>https://download.lenovo.com/Images/Parts/01AX454/01AX454_A.jpg</v>
      </c>
      <c r="N12" s="53" t="str">
        <f aca="false">IF(ISBLANK(K12),"",IF(L12, "https://raw.githubusercontent.com/PatrickVibild/TellusAmazonPictures/master/pictures/"&amp;K12&amp;"/2.jpg","https://download.lenovo.com/Images/Parts/"&amp;K12&amp;"/"&amp;K12&amp;"_B.jpg"))</f>
        <v>https://download.lenovo.com/Images/Parts/01AX454/01AX454_B.jpg</v>
      </c>
      <c r="O12" s="54" t="str">
        <f aca="false">IF(ISBLANK(K12),"",IF(L12, "https://raw.githubusercontent.com/PatrickVibild/TellusAmazonPictures/master/pictures/"&amp;K12&amp;"/3.jpg","https://download.lenovo.com/Images/Parts/"&amp;K12&amp;"/"&amp;K12&amp;"_details.jpg"))</f>
        <v>https://download.lenovo.com/Images/Parts/01AX454/01AX454_details.jpg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20</v>
      </c>
    </row>
    <row r="13" customFormat="false" ht="12.8" hidden="false" customHeight="false" outlineLevel="0" collapsed="false">
      <c r="A13" s="43" t="s">
        <v>410</v>
      </c>
      <c r="B13" s="48" t="s">
        <v>411</v>
      </c>
      <c r="E13" s="48" t="n">
        <v>5714401431107</v>
      </c>
      <c r="F13" s="48" t="s">
        <v>412</v>
      </c>
      <c r="G13" s="49"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0" t="n">
        <f aca="false">TRUE()</f>
        <v>1</v>
      </c>
      <c r="J13" s="51" t="n">
        <f aca="false">FALSE()</f>
        <v>0</v>
      </c>
      <c r="K13" s="48" t="s">
        <v>414</v>
      </c>
      <c r="L13" s="52" t="n">
        <f aca="false">FALSE()</f>
        <v>0</v>
      </c>
      <c r="M13" s="53" t="str">
        <f aca="false">IF(ISBLANK(K13),"",IF(L13, "https://raw.githubusercontent.com/PatrickVibild/TellusAmazonPictures/master/pictures/"&amp;K13&amp;"/1.jpg","https://download.lenovo.com/Images/Parts/"&amp;K13&amp;"/"&amp;K13&amp;"_A.jpg"))</f>
        <v>https://download.lenovo.com/Images/Parts/01AX455/01AX455_A.jpg</v>
      </c>
      <c r="N13" s="53" t="str">
        <f aca="false">IF(ISBLANK(K13),"",IF(L13, "https://raw.githubusercontent.com/PatrickVibild/TellusAmazonPictures/master/pictures/"&amp;K13&amp;"/2.jpg","https://download.lenovo.com/Images/Parts/"&amp;K13&amp;"/"&amp;K13&amp;"_B.jpg"))</f>
        <v>https://download.lenovo.com/Images/Parts/01AX455/01AX455_B.jpg</v>
      </c>
      <c r="O13" s="54" t="str">
        <f aca="false">IF(ISBLANK(K13),"",IF(L13, "https://raw.githubusercontent.com/PatrickVibild/TellusAmazonPictures/master/pictures/"&amp;K13&amp;"/3.jpg","https://download.lenovo.com/Images/Parts/"&amp;K13&amp;"/"&amp;K13&amp;"_details.jpg"))</f>
        <v>https://download.lenovo.com/Images/Parts/01AX455/01AX455_details.jpg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9</v>
      </c>
    </row>
    <row r="14" customFormat="false" ht="12.8" hidden="false" customHeight="false" outlineLevel="0" collapsed="false">
      <c r="A14" s="43" t="s">
        <v>415</v>
      </c>
      <c r="B14" s="48" t="n">
        <v>5714401430995</v>
      </c>
      <c r="E14" s="48" t="n">
        <v>5714401431114</v>
      </c>
      <c r="F14" s="48" t="s">
        <v>416</v>
      </c>
      <c r="G14" s="49"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0" t="n">
        <f aca="false">TRUE()</f>
        <v>1</v>
      </c>
      <c r="J14" s="51" t="n">
        <f aca="false">FALSE()</f>
        <v>0</v>
      </c>
      <c r="K14" s="48" t="s">
        <v>418</v>
      </c>
      <c r="L14" s="52" t="n">
        <f aca="false">FALSE()</f>
        <v>0</v>
      </c>
      <c r="M14" s="53" t="str">
        <f aca="false">IF(ISBLANK(K14),"",IF(L14, "https://raw.githubusercontent.com/PatrickVibild/TellusAmazonPictures/master/pictures/"&amp;K14&amp;"/1.jpg","https://download.lenovo.com/Images/Parts/"&amp;K14&amp;"/"&amp;K14&amp;"_A.jpg"))</f>
        <v>https://download.lenovo.com/Images/Parts/01AX379/01AX379_A.jpg</v>
      </c>
      <c r="N14" s="53" t="str">
        <f aca="false">IF(ISBLANK(K14),"",IF(L14, "https://raw.githubusercontent.com/PatrickVibild/TellusAmazonPictures/master/pictures/"&amp;K14&amp;"/2.jpg","https://download.lenovo.com/Images/Parts/"&amp;K14&amp;"/"&amp;K14&amp;"_B.jpg"))</f>
        <v>https://download.lenovo.com/Images/Parts/01AX379/01AX379_B.jpg</v>
      </c>
      <c r="O14" s="54" t="str">
        <f aca="false">IF(ISBLANK(K14),"",IF(L14, "https://raw.githubusercontent.com/PatrickVibild/TellusAmazonPictures/master/pictures/"&amp;K14&amp;"/3.jpg","https://download.lenovo.com/Images/Parts/"&amp;K14&amp;"/"&amp;K14&amp;"_details.jpg"))</f>
        <v>https://download.lenovo.com/Images/Parts/01AX379/01AX379_details.jpg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19</v>
      </c>
    </row>
    <row r="15" customFormat="false" ht="12.8" hidden="false" customHeight="false" outlineLevel="0" collapsed="false">
      <c r="B15" s="58"/>
      <c r="E15" s="48" t="n">
        <v>5714401431121</v>
      </c>
      <c r="F15" s="48" t="s">
        <v>419</v>
      </c>
      <c r="G15" s="49"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0" t="n">
        <f aca="false">TRUE()</f>
        <v>1</v>
      </c>
      <c r="J15" s="51" t="n">
        <f aca="false">FALSE()</f>
        <v>0</v>
      </c>
      <c r="K15" s="48" t="s">
        <v>421</v>
      </c>
      <c r="L15" s="52" t="n">
        <f aca="false">FALSE()</f>
        <v>0</v>
      </c>
      <c r="M15" s="53" t="str">
        <f aca="false">IF(ISBLANK(K15),"",IF(L15, "https://raw.githubusercontent.com/PatrickVibild/TellusAmazonPictures/master/pictures/"&amp;K15&amp;"/1.jpg","https://download.lenovo.com/Images/Parts/"&amp;K15&amp;"/"&amp;K15&amp;"_A.jpg"))</f>
        <v>https://download.lenovo.com/Images/Parts/01AX465/01AX465_A.jpg</v>
      </c>
      <c r="N15" s="53" t="str">
        <f aca="false">IF(ISBLANK(K15),"",IF(L15, "https://raw.githubusercontent.com/PatrickVibild/TellusAmazonPictures/master/pictures/"&amp;K15&amp;"/2.jpg","https://download.lenovo.com/Images/Parts/"&amp;K15&amp;"/"&amp;K15&amp;"_B.jpg"))</f>
        <v>https://download.lenovo.com/Images/Parts/01AX465/01AX465_B.jpg</v>
      </c>
      <c r="O15" s="54" t="str">
        <f aca="false">IF(ISBLANK(K15),"",IF(L15, "https://raw.githubusercontent.com/PatrickVibild/TellusAmazonPictures/master/pictures/"&amp;K15&amp;"/3.jpg","https://download.lenovo.com/Images/Parts/"&amp;K15&amp;"/"&amp;K15&amp;"_details.jpg"))</f>
        <v>https://download.lenovo.com/Images/Parts/01AX465/01AX465_details.jpg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10</v>
      </c>
    </row>
    <row r="16" customFormat="false" ht="12.8" hidden="false" customHeight="false" outlineLevel="0" collapsed="false">
      <c r="A16" s="43" t="s">
        <v>422</v>
      </c>
      <c r="B16" s="44" t="s">
        <v>423</v>
      </c>
      <c r="E16" s="48" t="n">
        <v>5714401431138</v>
      </c>
      <c r="F16" s="48" t="s">
        <v>424</v>
      </c>
      <c r="G16" s="49" t="s">
        <v>425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0" t="n">
        <f aca="false">TRUE()</f>
        <v>1</v>
      </c>
      <c r="J16" s="51" t="n">
        <f aca="false">FALSE()</f>
        <v>0</v>
      </c>
      <c r="K16" s="48" t="s">
        <v>426</v>
      </c>
      <c r="L16" s="52" t="n">
        <f aca="false">FALSE()</f>
        <v>0</v>
      </c>
      <c r="M16" s="53" t="str">
        <f aca="false">IF(ISBLANK(K16),"",IF(L16, "https://raw.githubusercontent.com/PatrickVibild/TellusAmazonPictures/master/pictures/"&amp;K16&amp;"/1.jpg","https://download.lenovo.com/Images/Parts/"&amp;K16&amp;"/"&amp;K16&amp;"_A.jpg"))</f>
        <v>https://download.lenovo.com/Images/Parts/01AX425/01AX425_A.jpg</v>
      </c>
      <c r="N16" s="53" t="str">
        <f aca="false">IF(ISBLANK(K16),"",IF(L16, "https://raw.githubusercontent.com/PatrickVibild/TellusAmazonPictures/master/pictures/"&amp;K16&amp;"/2.jpg","https://download.lenovo.com/Images/Parts/"&amp;K16&amp;"/"&amp;K16&amp;"_B.jpg"))</f>
        <v>https://download.lenovo.com/Images/Parts/01AX425/01AX425_B.jpg</v>
      </c>
      <c r="O16" s="54" t="str">
        <f aca="false">IF(ISBLANK(K16),"",IF(L16, "https://raw.githubusercontent.com/PatrickVibild/TellusAmazonPictures/master/pictures/"&amp;K16&amp;"/3.jpg","https://download.lenovo.com/Images/Parts/"&amp;K16&amp;"/"&amp;K16&amp;"_details.jpg"))</f>
        <v>https://download.lenovo.com/Images/Parts/01AX425/01AX425_details.jpg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11</v>
      </c>
    </row>
    <row r="17" customFormat="false" ht="12.8" hidden="false" customHeight="false" outlineLevel="0" collapsed="false">
      <c r="B17" s="58"/>
      <c r="E17" s="48" t="n">
        <v>5714401431145</v>
      </c>
      <c r="F17" s="48" t="s">
        <v>427</v>
      </c>
      <c r="G17" s="49" t="s">
        <v>428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0" t="n">
        <f aca="false">TRUE()</f>
        <v>1</v>
      </c>
      <c r="J17" s="51" t="n">
        <f aca="false">FALSE()</f>
        <v>0</v>
      </c>
      <c r="L17" s="52" t="n">
        <f aca="false">FALSE()</f>
        <v>0</v>
      </c>
      <c r="M17" s="53" t="str">
        <f aca="false">IF(ISBLANK(K17),"",IF(L17, "https://raw.githubusercontent.com/PatrickVibild/TellusAmazonPictures/master/pictures/"&amp;K17&amp;"/1.jpg","https://download.lenovo.com/Images/Parts/"&amp;K17&amp;"/"&amp;K17&amp;"_A.jpg"))</f>
        <v/>
      </c>
      <c r="N17" s="53" t="str">
        <f aca="false">IF(ISBLANK(K17),"",IF(L17, "https://raw.githubusercontent.com/PatrickVibild/TellusAmazonPictures/master/pictures/"&amp;K17&amp;"/2.jpg","https://download.lenovo.com/Images/Parts/"&amp;K17&amp;"/"&amp;K17&amp;"_B.jpg"))</f>
        <v/>
      </c>
      <c r="O17" s="54"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12</v>
      </c>
    </row>
    <row r="18" customFormat="false" ht="12.8" hidden="false" customHeight="false" outlineLevel="0" collapsed="false">
      <c r="A18" s="43" t="s">
        <v>429</v>
      </c>
      <c r="B18" s="59" t="n">
        <v>5</v>
      </c>
      <c r="E18" s="48" t="n">
        <v>5714401431152</v>
      </c>
      <c r="F18" s="48" t="s">
        <v>430</v>
      </c>
      <c r="G18" s="49" t="s">
        <v>431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0" t="n">
        <f aca="false">TRUE()</f>
        <v>1</v>
      </c>
      <c r="J18" s="51" t="n">
        <f aca="false">FALSE()</f>
        <v>0</v>
      </c>
      <c r="K18" s="48" t="s">
        <v>432</v>
      </c>
      <c r="L18" s="52" t="n">
        <f aca="false">FALSE()</f>
        <v>0</v>
      </c>
      <c r="M18" s="53" t="str">
        <f aca="false">IF(ISBLANK(K18),"",IF(L18, "https://raw.githubusercontent.com/PatrickVibild/TellusAmazonPictures/master/pictures/"&amp;K18&amp;"/1.jpg","https://download.lenovo.com/Images/Parts/"&amp;K18&amp;"/"&amp;K18&amp;"_A.jpg"))</f>
        <v>https://download.lenovo.com/Images/Parts/01AX468/01AX468_A.jpg</v>
      </c>
      <c r="N18" s="53" t="str">
        <f aca="false">IF(ISBLANK(K18),"",IF(L18, "https://raw.githubusercontent.com/PatrickVibild/TellusAmazonPictures/master/pictures/"&amp;K18&amp;"/2.jpg","https://download.lenovo.com/Images/Parts/"&amp;K18&amp;"/"&amp;K18&amp;"_B.jpg"))</f>
        <v>https://download.lenovo.com/Images/Parts/01AX468/01AX468_B.jpg</v>
      </c>
      <c r="O18" s="54" t="str">
        <f aca="false">IF(ISBLANK(K18),"",IF(L18, "https://raw.githubusercontent.com/PatrickVibild/TellusAmazonPictures/master/pictures/"&amp;K18&amp;"/3.jpg","https://download.lenovo.com/Images/Parts/"&amp;K18&amp;"/"&amp;K18&amp;"_details.jpg"))</f>
        <v>https://download.lenovo.com/Images/Parts/01AX468/01AX468_details.jpg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13</v>
      </c>
    </row>
    <row r="19" customFormat="false" ht="12.8" hidden="false" customHeight="false" outlineLevel="0" collapsed="false">
      <c r="B19" s="58"/>
      <c r="E19" s="48" t="n">
        <v>5714401431169</v>
      </c>
      <c r="F19" s="48" t="s">
        <v>433</v>
      </c>
      <c r="G19" s="49" t="s">
        <v>434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0" t="n">
        <f aca="false">TRUE()</f>
        <v>1</v>
      </c>
      <c r="J19" s="51" t="n">
        <f aca="false">FALSE()</f>
        <v>0</v>
      </c>
      <c r="K19" s="48" t="s">
        <v>435</v>
      </c>
      <c r="L19" s="52" t="n">
        <f aca="false">FALSE()</f>
        <v>0</v>
      </c>
      <c r="M19" s="53" t="str">
        <f aca="false">IF(ISBLANK(K19),"",IF(L19, "https://raw.githubusercontent.com/PatrickVibild/TellusAmazonPictures/master/pictures/"&amp;K19&amp;"/1.jpg","https://download.lenovo.com/Images/Parts/"&amp;K19&amp;"/"&amp;K19&amp;"_A.jpg"))</f>
        <v>https://download.lenovo.com/Images/Parts/01AX472/01AX472_A.jpg</v>
      </c>
      <c r="N19" s="53" t="str">
        <f aca="false">IF(ISBLANK(K19),"",IF(L19, "https://raw.githubusercontent.com/PatrickVibild/TellusAmazonPictures/master/pictures/"&amp;K19&amp;"/2.jpg","https://download.lenovo.com/Images/Parts/"&amp;K19&amp;"/"&amp;K19&amp;"_B.jpg"))</f>
        <v>https://download.lenovo.com/Images/Parts/01AX472/01AX472_B.jpg</v>
      </c>
      <c r="O19" s="54" t="str">
        <f aca="false">IF(ISBLANK(K19),"",IF(L19, "https://raw.githubusercontent.com/PatrickVibild/TellusAmazonPictures/master/pictures/"&amp;K19&amp;"/3.jpg","https://download.lenovo.com/Images/Parts/"&amp;K19&amp;"/"&amp;K19&amp;"_details.jpg"))</f>
        <v>https://download.lenovo.com/Images/Parts/01AX472/01AX472_details.jpg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5" t="n">
        <f aca="false">MATCH(G19,options!$D$1:$D$20,0)</f>
        <v>14</v>
      </c>
    </row>
    <row r="20" customFormat="false" ht="12.8" hidden="false" customHeight="false" outlineLevel="0" collapsed="false">
      <c r="A20" s="43" t="s">
        <v>436</v>
      </c>
      <c r="B20" s="60" t="s">
        <v>437</v>
      </c>
      <c r="E20" s="48" t="n">
        <v>5714401431176</v>
      </c>
      <c r="F20" s="48" t="s">
        <v>438</v>
      </c>
      <c r="G20" s="49" t="s">
        <v>439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0" t="n">
        <f aca="false">TRUE()</f>
        <v>1</v>
      </c>
      <c r="J20" s="51" t="n">
        <f aca="false">FALSE()</f>
        <v>0</v>
      </c>
      <c r="K20" s="48" t="s">
        <v>440</v>
      </c>
      <c r="L20" s="52" t="n">
        <f aca="false">FALSE()</f>
        <v>0</v>
      </c>
      <c r="M20" s="53" t="str">
        <f aca="false">IF(ISBLANK(K20),"",IF(L20, "https://raw.githubusercontent.com/PatrickVibild/TellusAmazonPictures/master/pictures/"&amp;K20&amp;"/1.jpg","https://download.lenovo.com/Images/Parts/"&amp;K20&amp;"/"&amp;K20&amp;"_A.jpg"))</f>
        <v>https://download.lenovo.com/Images/Parts/01AX473/01AX473_A.jpg</v>
      </c>
      <c r="N20" s="53" t="str">
        <f aca="false">IF(ISBLANK(K20),"",IF(L20, "https://raw.githubusercontent.com/PatrickVibild/TellusAmazonPictures/master/pictures/"&amp;K20&amp;"/2.jpg","https://download.lenovo.com/Images/Parts/"&amp;K20&amp;"/"&amp;K20&amp;"_B.jpg"))</f>
        <v>https://download.lenovo.com/Images/Parts/01AX473/01AX473_B.jpg</v>
      </c>
      <c r="O20" s="54" t="str">
        <f aca="false">IF(ISBLANK(K20),"",IF(L20, "https://raw.githubusercontent.com/PatrickVibild/TellusAmazonPictures/master/pictures/"&amp;K20&amp;"/3.jpg","https://download.lenovo.com/Images/Parts/"&amp;K20&amp;"/"&amp;K20&amp;"_details.jpg"))</f>
        <v>https://download.lenovo.com/Images/Parts/01AX473/01AX473_details.jpg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15</v>
      </c>
    </row>
    <row r="21" customFormat="false" ht="12.8" hidden="false" customHeight="false" outlineLevel="0" collapsed="false">
      <c r="B21" s="58"/>
      <c r="E21" s="48" t="n">
        <v>5714401431183</v>
      </c>
      <c r="F21" s="48" t="s">
        <v>441</v>
      </c>
      <c r="G21" s="49" t="s">
        <v>442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n">
        <f aca="false">FALSE()</f>
        <v>0</v>
      </c>
      <c r="J21" s="51" t="n">
        <f aca="false">FALSE()</f>
        <v>0</v>
      </c>
      <c r="K21" s="48" t="s">
        <v>443</v>
      </c>
      <c r="L21" s="52" t="n">
        <f aca="false">FALSE()</f>
        <v>0</v>
      </c>
      <c r="M21" s="53" t="str">
        <f aca="false">IF(ISBLANK(K21),"",IF(L21, "https://raw.githubusercontent.com/PatrickVibild/TellusAmazonPictures/master/pictures/"&amp;K21&amp;"/1.jpg","https://download.lenovo.com/Images/Parts/"&amp;K21&amp;"/"&amp;K21&amp;"_A.jpg"))</f>
        <v>https://download.lenovo.com/Images/Parts/01AX394/01AX394_A.jpg</v>
      </c>
      <c r="N21" s="53" t="str">
        <f aca="false">IF(ISBLANK(K21),"",IF(L21, "https://raw.githubusercontent.com/PatrickVibild/TellusAmazonPictures/master/pictures/"&amp;K21&amp;"/2.jpg","https://download.lenovo.com/Images/Parts/"&amp;K21&amp;"/"&amp;K21&amp;"_B.jpg"))</f>
        <v>https://download.lenovo.com/Images/Parts/01AX394/01AX394_B.jpg</v>
      </c>
      <c r="O21" s="54" t="str">
        <f aca="false">IF(ISBLANK(K21),"",IF(L21, "https://raw.githubusercontent.com/PatrickVibild/TellusAmazonPictures/master/pictures/"&amp;K21&amp;"/3.jpg","https://download.lenovo.com/Images/Parts/"&amp;K21&amp;"/"&amp;K21&amp;"_details.jpg"))</f>
        <v>https://download.lenovo.com/Images/Parts/01AX394/01AX394_details.jpg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5" t="n">
        <f aca="false">MATCH(G21,options!$D$1:$D$20,0)</f>
        <v>16</v>
      </c>
    </row>
    <row r="22" customFormat="false" ht="12.8" hidden="false" customHeight="false" outlineLevel="0" collapsed="false">
      <c r="B22" s="58"/>
      <c r="E22" s="48" t="n">
        <v>5714401431190</v>
      </c>
      <c r="F22" s="48" t="s">
        <v>444</v>
      </c>
      <c r="G22" s="49" t="s">
        <v>445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0" t="n">
        <f aca="false">TRUE()</f>
        <v>1</v>
      </c>
      <c r="J22" s="51" t="n">
        <f aca="false">FALSE()</f>
        <v>0</v>
      </c>
      <c r="K22" s="48" t="s">
        <v>446</v>
      </c>
      <c r="L22" s="52" t="n">
        <f aca="false">FALSE()</f>
        <v>0</v>
      </c>
      <c r="M22" s="53" t="str">
        <f aca="false">IF(ISBLANK(K22),"",IF(L22, "https://raw.githubusercontent.com/PatrickVibild/TellusAmazonPictures/master/pictures/"&amp;K22&amp;"/1.jpg","https://download.lenovo.com/Images/Parts/"&amp;K22&amp;"/"&amp;K22&amp;"_A.jpg"))</f>
        <v>https://download.lenovo.com/Images/Parts/01AX469/01AX469_A.jpg</v>
      </c>
      <c r="N22" s="53" t="str">
        <f aca="false">IF(ISBLANK(K22),"",IF(L22, "https://raw.githubusercontent.com/PatrickVibild/TellusAmazonPictures/master/pictures/"&amp;K22&amp;"/2.jpg","https://download.lenovo.com/Images/Parts/"&amp;K22&amp;"/"&amp;K22&amp;"_B.jpg"))</f>
        <v>https://download.lenovo.com/Images/Parts/01AX469/01AX469_B.jpg</v>
      </c>
      <c r="O22" s="54" t="str">
        <f aca="false">IF(ISBLANK(K22),"",IF(L22, "https://raw.githubusercontent.com/PatrickVibild/TellusAmazonPictures/master/pictures/"&amp;K22&amp;"/3.jpg","https://download.lenovo.com/Images/Parts/"&amp;K22&amp;"/"&amp;K22&amp;"_details.jpg"))</f>
        <v>https://download.lenovo.com/Images/Parts/01AX469/01AX469_details.jpg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17</v>
      </c>
    </row>
    <row r="23" customFormat="false" ht="12.8" hidden="false" customHeight="false" outlineLevel="0" collapsed="false">
      <c r="A23" s="43" t="s">
        <v>447</v>
      </c>
      <c r="B23" s="44"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8" t="n">
        <v>5714401431206</v>
      </c>
      <c r="F23" s="48" t="s">
        <v>448</v>
      </c>
      <c r="G23" s="49" t="s">
        <v>449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0" t="n">
        <f aca="false">FALSE()</f>
        <v>0</v>
      </c>
      <c r="J23" s="51" t="n">
        <f aca="false">FALSE()</f>
        <v>0</v>
      </c>
      <c r="K23" s="48" t="s">
        <v>450</v>
      </c>
      <c r="L23" s="52" t="n">
        <f aca="false">FALSE()</f>
        <v>0</v>
      </c>
      <c r="M23" s="53" t="str">
        <f aca="false">IF(ISBLANK(K23),"",IF(L23, "https://raw.githubusercontent.com/PatrickVibild/TellusAmazonPictures/master/pictures/"&amp;K23&amp;"/1.jpg","https://download.lenovo.com/Images/Parts/"&amp;K23&amp;"/"&amp;K23&amp;"_A.jpg"))</f>
        <v>https://download.lenovo.com/Images/Parts/01AX446/01AX446_A.jpg</v>
      </c>
      <c r="N23" s="53" t="str">
        <f aca="false">IF(ISBLANK(K23),"",IF(L23, "https://raw.githubusercontent.com/PatrickVibild/TellusAmazonPictures/master/pictures/"&amp;K23&amp;"/2.jpg","https://download.lenovo.com/Images/Parts/"&amp;K23&amp;"/"&amp;K23&amp;"_B.jpg"))</f>
        <v>https://download.lenovo.com/Images/Parts/01AX446/01AX446_B.jpg</v>
      </c>
      <c r="O23" s="54" t="str">
        <f aca="false">IF(ISBLANK(K23),"",IF(L23, "https://raw.githubusercontent.com/PatrickVibild/TellusAmazonPictures/master/pictures/"&amp;K23&amp;"/3.jpg","https://download.lenovo.com/Images/Parts/"&amp;K23&amp;"/"&amp;K23&amp;"_details.jpg"))</f>
        <v>https://download.lenovo.com/Images/Parts/01AX446/01AX446_details.jpg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18</v>
      </c>
    </row>
    <row r="24" customFormat="false" ht="23.85" hidden="false" customHeight="false" outlineLevel="0" collapsed="false">
      <c r="A24" s="43" t="s">
        <v>451</v>
      </c>
      <c r="B24" s="44" t="str">
        <f aca="false">IF(Values!$B$36=English!$B$2,English!B4, IF(Values!$B$36=German!$B$2,German!B4, IF(Values!$B$36=Italian!$B$2,Italian!B4, IF(Values!$B$36=Spanish!$B$2, Spanish!B4, IF(Values!$B$36=French!$B$2, French!B4, IF(Values!$B$36=Dutch!$B$2,Dutch!B4, IF(Values!$B$36=English!$D$32, English!D34, 0)))))))</f>
        <v>COMPATIBLE Lenovo</v>
      </c>
      <c r="E24" s="48" t="n">
        <v>5714401430018</v>
      </c>
      <c r="F24" s="48" t="s">
        <v>452</v>
      </c>
      <c r="G24" s="49"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0" t="n">
        <f aca="false">TRUE()</f>
        <v>1</v>
      </c>
      <c r="J24" s="51" t="n">
        <f aca="false">TRUE()</f>
        <v>1</v>
      </c>
      <c r="K24" s="48" t="s">
        <v>453</v>
      </c>
      <c r="L24" s="52" t="n">
        <f aca="false">TRUE()</f>
        <v>1</v>
      </c>
      <c r="M24" s="53"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53"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54"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55" t="n">
        <f aca="false">MATCH(G24,options!$D$1:$D$20,0)</f>
        <v>1</v>
      </c>
    </row>
    <row r="25" customFormat="false" ht="12.8" hidden="false" customHeight="false" outlineLevel="0" collapsed="false">
      <c r="A25" s="43" t="s">
        <v>454</v>
      </c>
      <c r="B25" s="44"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48" t="n">
        <v>5714401430025</v>
      </c>
      <c r="F25" s="48" t="s">
        <v>455</v>
      </c>
      <c r="G25" s="49"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0" t="n">
        <f aca="false">TRUE()</f>
        <v>1</v>
      </c>
      <c r="J25" s="51" t="n">
        <f aca="false">TRUE()</f>
        <v>1</v>
      </c>
      <c r="K25" s="48" t="s">
        <v>456</v>
      </c>
      <c r="L25" s="52" t="n">
        <f aca="false">FALSE()</f>
        <v>0</v>
      </c>
      <c r="M25" s="53" t="str">
        <f aca="false">IF(ISBLANK(K25),"",IF(L25, "https://raw.githubusercontent.com/PatrickVibild/TellusAmazonPictures/master/pictures/"&amp;K25&amp;"/1.jpg","https://download.lenovo.com/Images/Parts/"&amp;K25&amp;"/"&amp;K25&amp;"_A.jpg"))</f>
        <v>https://download.lenovo.com/Images/Parts/01AX580/01AX580_A.jpg</v>
      </c>
      <c r="N25" s="53" t="str">
        <f aca="false">IF(ISBLANK(K25),"",IF(L25, "https://raw.githubusercontent.com/PatrickVibild/TellusAmazonPictures/master/pictures/"&amp;K25&amp;"/2.jpg","https://download.lenovo.com/Images/Parts/"&amp;K25&amp;"/"&amp;K25&amp;"_B.jpg"))</f>
        <v>https://download.lenovo.com/Images/Parts/01AX580/01AX580_B.jpg</v>
      </c>
      <c r="O25" s="54" t="str">
        <f aca="false">IF(ISBLANK(K25),"",IF(L25, "https://raw.githubusercontent.com/PatrickVibild/TellusAmazonPictures/master/pictures/"&amp;K25&amp;"/3.jpg","https://download.lenovo.com/Images/Parts/"&amp;K25&amp;"/"&amp;K25&amp;"_details.jpg"))</f>
        <v>https://download.lenovo.com/Images/Parts/01AX580/01AX580_details.jpg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23.85" hidden="false" customHeight="false" outlineLevel="0" collapsed="false">
      <c r="A26" s="43" t="s">
        <v>457</v>
      </c>
      <c r="B26" s="44"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8" t="n">
        <v>5714401430032</v>
      </c>
      <c r="F26" s="48" t="s">
        <v>458</v>
      </c>
      <c r="G26" s="49"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0" t="n">
        <f aca="false">TRUE()</f>
        <v>1</v>
      </c>
      <c r="J26" s="51" t="n">
        <f aca="false">TRUE()</f>
        <v>1</v>
      </c>
      <c r="K26" s="48" t="s">
        <v>459</v>
      </c>
      <c r="L26" s="52" t="n">
        <f aca="false">TRUE()</f>
        <v>1</v>
      </c>
      <c r="M26" s="53"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53"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54"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55" t="n">
        <f aca="false">MATCH(G26,options!$D$1:$D$20,0)</f>
        <v>3</v>
      </c>
    </row>
    <row r="27" customFormat="false" ht="23.85" hidden="false" customHeight="false" outlineLevel="0" collapsed="false">
      <c r="A27" s="43" t="s">
        <v>454</v>
      </c>
      <c r="B27" s="44"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8" t="n">
        <v>5714401430049</v>
      </c>
      <c r="F27" s="48" t="s">
        <v>460</v>
      </c>
      <c r="G27" s="49"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0" t="n">
        <f aca="false">TRUE()</f>
        <v>1</v>
      </c>
      <c r="J27" s="51" t="n">
        <f aca="false">TRUE()</f>
        <v>1</v>
      </c>
      <c r="K27" s="48" t="s">
        <v>461</v>
      </c>
      <c r="L27" s="52" t="n">
        <f aca="false">TRUE()</f>
        <v>1</v>
      </c>
      <c r="M27" s="53"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53"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54"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55" t="n">
        <f aca="false">MATCH(G27,options!$D$1:$D$20,0)</f>
        <v>4</v>
      </c>
    </row>
    <row r="28" customFormat="false" ht="12.8" hidden="false" customHeight="false" outlineLevel="0" collapsed="false">
      <c r="B28" s="61"/>
      <c r="E28" s="48" t="n">
        <v>5714401430056</v>
      </c>
      <c r="F28" s="48" t="s">
        <v>462</v>
      </c>
      <c r="G28" s="49"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TRUE()</f>
        <v>1</v>
      </c>
      <c r="K28" s="48" t="s">
        <v>463</v>
      </c>
      <c r="L28" s="52" t="n">
        <f aca="false">FALSE()</f>
        <v>0</v>
      </c>
      <c r="M28" s="53" t="str">
        <f aca="false">IF(ISBLANK(K28),"",IF(L28, "https://raw.githubusercontent.com/PatrickVibild/TellusAmazonPictures/master/pictures/"&amp;K28&amp;"/1.jpg","https://download.lenovo.com/Images/Parts/"&amp;K28&amp;"/"&amp;K28&amp;"_A.jpg"))</f>
        <v>https://download.lenovo.com/Images/Parts/01AX557/01AX557_A.jpg</v>
      </c>
      <c r="N28" s="53" t="str">
        <f aca="false">IF(ISBLANK(K28),"",IF(L28, "https://raw.githubusercontent.com/PatrickVibild/TellusAmazonPictures/master/pictures/"&amp;K28&amp;"/2.jpg","https://download.lenovo.com/Images/Parts/"&amp;K28&amp;"/"&amp;K28&amp;"_B.jpg"))</f>
        <v>https://download.lenovo.com/Images/Parts/01AX557/01AX557_B.jpg</v>
      </c>
      <c r="O28" s="54" t="str">
        <f aca="false">IF(ISBLANK(K28),"",IF(L28, "https://raw.githubusercontent.com/PatrickVibild/TellusAmazonPictures/master/pictures/"&amp;K28&amp;"/3.jpg","https://download.lenovo.com/Images/Parts/"&amp;K28&amp;"/"&amp;K28&amp;"_details.jpg"))</f>
        <v>https://download.lenovo.com/Images/Parts/01AX557/01AX557_details.jpg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464</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8" t="n">
        <v>5714401430063</v>
      </c>
      <c r="F29" s="48" t="s">
        <v>465</v>
      </c>
      <c r="G29" s="49"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0" t="n">
        <f aca="false">TRUE()</f>
        <v>1</v>
      </c>
      <c r="J29" s="51" t="n">
        <f aca="false">TRUE()</f>
        <v>1</v>
      </c>
      <c r="K29" s="48" t="s">
        <v>466</v>
      </c>
      <c r="L29" s="52" t="n">
        <f aca="false">FALSE()</f>
        <v>0</v>
      </c>
      <c r="M29" s="53" t="str">
        <f aca="false">IF(ISBLANK(K29),"",IF(L29, "https://raw.githubusercontent.com/PatrickVibild/TellusAmazonPictures/master/pictures/"&amp;K29&amp;"/1.jpg","https://download.lenovo.com/Images/Parts/"&amp;K29&amp;"/"&amp;K29&amp;"_A.jpg"))</f>
        <v>https://download.lenovo.com/Images/Parts/01AX609/01AX609_A.jpg</v>
      </c>
      <c r="N29" s="53" t="str">
        <f aca="false">IF(ISBLANK(K29),"",IF(L29, "https://raw.githubusercontent.com/PatrickVibild/TellusAmazonPictures/master/pictures/"&amp;K29&amp;"/2.jpg","https://download.lenovo.com/Images/Parts/"&amp;K29&amp;"/"&amp;K29&amp;"_B.jpg"))</f>
        <v>https://download.lenovo.com/Images/Parts/01AX609/01AX609_B.jpg</v>
      </c>
      <c r="O29" s="54" t="str">
        <f aca="false">IF(ISBLANK(K29),"",IF(L29, "https://raw.githubusercontent.com/PatrickVibild/TellusAmazonPictures/master/pictures/"&amp;K29&amp;"/3.jpg","https://download.lenovo.com/Images/Parts/"&amp;K29&amp;"/"&amp;K29&amp;"_details.jpg"))</f>
        <v>https://download.lenovo.com/Images/Parts/01AX609/01AX609_details.jpg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1"/>
      <c r="E30" s="48" t="n">
        <v>5714401430070</v>
      </c>
      <c r="F30" s="48" t="s">
        <v>467</v>
      </c>
      <c r="G30" s="49"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0" t="n">
        <f aca="false">TRUE()</f>
        <v>1</v>
      </c>
      <c r="J30" s="51" t="n">
        <f aca="false">TRUE()</f>
        <v>1</v>
      </c>
      <c r="K30" s="48" t="s">
        <v>468</v>
      </c>
      <c r="L30" s="52" t="n">
        <f aca="false">FALSE()</f>
        <v>0</v>
      </c>
      <c r="M30" s="53" t="str">
        <f aca="false">IF(ISBLANK(K30),"",IF(L30, "https://raw.githubusercontent.com/PatrickVibild/TellusAmazonPictures/master/pictures/"&amp;K30&amp;"/1.jpg","https://download.lenovo.com/Images/Parts/"&amp;K30&amp;"/"&amp;K30&amp;"_A.jpg"))</f>
        <v>https://download.lenovo.com/Images/Parts/01AX493/01AX493_A.jpg</v>
      </c>
      <c r="N30" s="53" t="str">
        <f aca="false">IF(ISBLANK(K30),"",IF(L30, "https://raw.githubusercontent.com/PatrickVibild/TellusAmazonPictures/master/pictures/"&amp;K30&amp;"/2.jpg","https://download.lenovo.com/Images/Parts/"&amp;K30&amp;"/"&amp;K30&amp;"_B.jpg"))</f>
        <v>https://download.lenovo.com/Images/Parts/01AX493/01AX493_B.jpg</v>
      </c>
      <c r="O30" s="54" t="str">
        <f aca="false">IF(ISBLANK(K30),"",IF(L30, "https://raw.githubusercontent.com/PatrickVibild/TellusAmazonPictures/master/pictures/"&amp;K30&amp;"/3.jpg","https://download.lenovo.com/Images/Parts/"&amp;K30&amp;"/"&amp;K30&amp;"_details.jpg"))</f>
        <v>https://download.lenovo.com/Images/Parts/01AX493/01AX493_details.jpg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469</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8" t="n">
        <v>5714401430087</v>
      </c>
      <c r="F31" s="48" t="s">
        <v>470</v>
      </c>
      <c r="G31" s="49"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0" t="n">
        <f aca="false">TRUE()</f>
        <v>1</v>
      </c>
      <c r="J31" s="51" t="n">
        <f aca="false">TRUE()</f>
        <v>1</v>
      </c>
      <c r="K31" s="48" t="s">
        <v>471</v>
      </c>
      <c r="L31" s="52" t="n">
        <f aca="false">FALSE()</f>
        <v>0</v>
      </c>
      <c r="M31" s="53" t="str">
        <f aca="false">IF(ISBLANK(K31),"",IF(L31, "https://raw.githubusercontent.com/PatrickVibild/TellusAmazonPictures/master/pictures/"&amp;K31&amp;"/1.jpg","https://download.lenovo.com/Images/Parts/"&amp;K31&amp;"/"&amp;K31&amp;"_A.jpg"))</f>
        <v>https://download.lenovo.com/Images/Parts/01AX576/01AX576_A.jpg</v>
      </c>
      <c r="N31" s="53" t="str">
        <f aca="false">IF(ISBLANK(K31),"",IF(L31, "https://raw.githubusercontent.com/PatrickVibild/TellusAmazonPictures/master/pictures/"&amp;K31&amp;"/2.jpg","https://download.lenovo.com/Images/Parts/"&amp;K31&amp;"/"&amp;K31&amp;"_B.jpg"))</f>
        <v>https://download.lenovo.com/Images/Parts/01AX576/01AX576_B.jpg</v>
      </c>
      <c r="O31" s="54" t="str">
        <f aca="false">IF(ISBLANK(K31),"",IF(L31, "https://raw.githubusercontent.com/PatrickVibild/TellusAmazonPictures/master/pictures/"&amp;K31&amp;"/3.jpg","https://download.lenovo.com/Images/Parts/"&amp;K31&amp;"/"&amp;K31&amp;"_details.jpg"))</f>
        <v>https://download.lenovo.com/Images/Parts/01AX576/01AX576_details.jpg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5714401430094</v>
      </c>
      <c r="F32" s="48" t="s">
        <v>472</v>
      </c>
      <c r="G32" s="49"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0" t="n">
        <f aca="false">TRUE()</f>
        <v>1</v>
      </c>
      <c r="J32" s="51" t="n">
        <f aca="false">TRUE()</f>
        <v>1</v>
      </c>
      <c r="K32" s="48" t="s">
        <v>473</v>
      </c>
      <c r="L32" s="52" t="n">
        <f aca="false">FALSE()</f>
        <v>0</v>
      </c>
      <c r="M32" s="53" t="str">
        <f aca="false">IF(ISBLANK(K32),"",IF(L32, "https://raw.githubusercontent.com/PatrickVibild/TellusAmazonPictures/master/pictures/"&amp;K32&amp;"/1.jpg","https://download.lenovo.com/Images/Parts/"&amp;K32&amp;"/"&amp;K32&amp;"_A.jpg"))</f>
        <v>https://download.lenovo.com/Images/Parts/01AX495/01AX495_A.jpg</v>
      </c>
      <c r="N32" s="53" t="str">
        <f aca="false">IF(ISBLANK(K32),"",IF(L32, "https://raw.githubusercontent.com/PatrickVibild/TellusAmazonPictures/master/pictures/"&amp;K32&amp;"/2.jpg","https://download.lenovo.com/Images/Parts/"&amp;K32&amp;"/"&amp;K32&amp;"_B.jpg"))</f>
        <v>https://download.lenovo.com/Images/Parts/01AX495/01AX495_B.jpg</v>
      </c>
      <c r="O32" s="54" t="str">
        <f aca="false">IF(ISBLANK(K32),"",IF(L32, "https://raw.githubusercontent.com/PatrickVibild/TellusAmazonPictures/master/pictures/"&amp;K32&amp;"/3.jpg","https://download.lenovo.com/Images/Parts/"&amp;K32&amp;"/"&amp;K32&amp;"_details.jpg"))</f>
        <v>https://download.lenovo.com/Images/Parts/01AX495/01AX495_details.jpg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474</v>
      </c>
      <c r="B33" s="44"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8" t="n">
        <v>5714401430100</v>
      </c>
      <c r="F33" s="48" t="s">
        <v>475</v>
      </c>
      <c r="G33" s="49"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0" t="n">
        <f aca="false">TRUE()</f>
        <v>1</v>
      </c>
      <c r="J33" s="51" t="n">
        <f aca="false">TRUE()</f>
        <v>1</v>
      </c>
      <c r="K33" s="48" t="s">
        <v>476</v>
      </c>
      <c r="L33" s="52" t="n">
        <f aca="false">FALSE()</f>
        <v>0</v>
      </c>
      <c r="M33" s="53" t="str">
        <f aca="false">IF(ISBLANK(K33),"",IF(L33, "https://raw.githubusercontent.com/PatrickVibild/TellusAmazonPictures/master/pictures/"&amp;K33&amp;"/1.jpg","https://download.lenovo.com/Images/Parts/"&amp;K33&amp;"/"&amp;K33&amp;"_A.jpg"))</f>
        <v>https://download.lenovo.com/Images/Parts/01AX578/01AX578_A.jpg</v>
      </c>
      <c r="N33" s="53" t="str">
        <f aca="false">IF(ISBLANK(K33),"",IF(L33, "https://raw.githubusercontent.com/PatrickVibild/TellusAmazonPictures/master/pictures/"&amp;K33&amp;"/2.jpg","https://download.lenovo.com/Images/Parts/"&amp;K33&amp;"/"&amp;K33&amp;"_B.jpg"))</f>
        <v>https://download.lenovo.com/Images/Parts/01AX578/01AX578_B.jpg</v>
      </c>
      <c r="O33" s="54" t="str">
        <f aca="false">IF(ISBLANK(K33),"",IF(L33, "https://raw.githubusercontent.com/PatrickVibild/TellusAmazonPictures/master/pictures/"&amp;K33&amp;"/3.jpg","https://download.lenovo.com/Images/Parts/"&amp;K33&amp;"/"&amp;K33&amp;"_details.jpg"))</f>
        <v>https://download.lenovo.com/Images/Parts/01AX578/01AX578_details.jpg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5714401430117</v>
      </c>
      <c r="F34" s="48" t="s">
        <v>477</v>
      </c>
      <c r="G34" s="49"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0" t="n">
        <f aca="false">TRUE()</f>
        <v>1</v>
      </c>
      <c r="J34" s="51" t="n">
        <f aca="false">TRUE()</f>
        <v>1</v>
      </c>
      <c r="K34" s="48" t="s">
        <v>478</v>
      </c>
      <c r="L34" s="52" t="n">
        <f aca="false">FALSE()</f>
        <v>0</v>
      </c>
      <c r="M34" s="53" t="str">
        <f aca="false">IF(ISBLANK(K34),"",IF(L34, "https://raw.githubusercontent.com/PatrickVibild/TellusAmazonPictures/master/pictures/"&amp;K34&amp;"/1.jpg","https://download.lenovo.com/Images/Parts/"&amp;K34&amp;"/"&amp;K34&amp;"_A.jpg"))</f>
        <v>https://download.lenovo.com/Images/Parts/01AX584/01AX584_A.jpg</v>
      </c>
      <c r="N34" s="53" t="str">
        <f aca="false">IF(ISBLANK(K34),"",IF(L34, "https://raw.githubusercontent.com/PatrickVibild/TellusAmazonPictures/master/pictures/"&amp;K34&amp;"/2.jpg","https://download.lenovo.com/Images/Parts/"&amp;K34&amp;"/"&amp;K34&amp;"_B.jpg"))</f>
        <v>https://download.lenovo.com/Images/Parts/01AX584/01AX584_B.jpg</v>
      </c>
      <c r="O34" s="54" t="str">
        <f aca="false">IF(ISBLANK(K34),"",IF(L34, "https://raw.githubusercontent.com/PatrickVibild/TellusAmazonPictures/master/pictures/"&amp;K34&amp;"/3.jpg","https://download.lenovo.com/Images/Parts/"&amp;K34&amp;"/"&amp;K34&amp;"_details.jpg"))</f>
        <v>https://download.lenovo.com/Images/Parts/01AX584/01AX584_details.jpg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5714401430124</v>
      </c>
      <c r="F35" s="48" t="s">
        <v>479</v>
      </c>
      <c r="G35" s="49"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0" t="n">
        <f aca="false">TRUE()</f>
        <v>1</v>
      </c>
      <c r="J35" s="51" t="n">
        <f aca="false">TRUE()</f>
        <v>1</v>
      </c>
      <c r="K35" s="48" t="s">
        <v>480</v>
      </c>
      <c r="L35" s="52" t="n">
        <f aca="false">FALSE()</f>
        <v>0</v>
      </c>
      <c r="M35" s="53" t="str">
        <f aca="false">IF(ISBLANK(K35),"",IF(L35, "https://raw.githubusercontent.com/PatrickVibild/TellusAmazonPictures/master/pictures/"&amp;K35&amp;"/1.jpg","https://download.lenovo.com/Images/Parts/"&amp;K35&amp;"/"&amp;K35&amp;"_A.jpg"))</f>
        <v>https://download.lenovo.com/Images/Parts/01AX506/01AX506_A.jpg</v>
      </c>
      <c r="N35" s="53" t="str">
        <f aca="false">IF(ISBLANK(K35),"",IF(L35, "https://raw.githubusercontent.com/PatrickVibild/TellusAmazonPictures/master/pictures/"&amp;K35&amp;"/2.jpg","https://download.lenovo.com/Images/Parts/"&amp;K35&amp;"/"&amp;K35&amp;"_B.jpg"))</f>
        <v>https://download.lenovo.com/Images/Parts/01AX506/01AX506_B.jpg</v>
      </c>
      <c r="O35" s="54" t="str">
        <f aca="false">IF(ISBLANK(K35),"",IF(L35, "https://raw.githubusercontent.com/PatrickVibild/TellusAmazonPictures/master/pictures/"&amp;K35&amp;"/3.jpg","https://download.lenovo.com/Images/Parts/"&amp;K35&amp;"/"&amp;K35&amp;"_details.jpg"))</f>
        <v>https://download.lenovo.com/Images/Parts/01AX506/01AX506_details.jpg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481</v>
      </c>
      <c r="B36" s="60" t="s">
        <v>482</v>
      </c>
      <c r="E36" s="48" t="n">
        <v>5714401430131</v>
      </c>
      <c r="F36" s="48" t="s">
        <v>483</v>
      </c>
      <c r="G36" s="49"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0" t="n">
        <f aca="false">TRUE()</f>
        <v>1</v>
      </c>
      <c r="J36" s="51" t="n">
        <f aca="false">TRUE()</f>
        <v>1</v>
      </c>
      <c r="K36" s="48" t="s">
        <v>484</v>
      </c>
      <c r="L36" s="52" t="n">
        <f aca="false">FALSE()</f>
        <v>0</v>
      </c>
      <c r="M36" s="53" t="str">
        <f aca="false">IF(ISBLANK(K36),"",IF(L36, "https://raw.githubusercontent.com/PatrickVibild/TellusAmazonPictures/master/pictures/"&amp;K36&amp;"/1.jpg","https://download.lenovo.com/Images/Parts/"&amp;K36&amp;"/"&amp;K36&amp;"_A.jpg"))</f>
        <v>https://download.lenovo.com/Images/Parts/01AX589/01AX589_A.jpg</v>
      </c>
      <c r="N36" s="53" t="str">
        <f aca="false">IF(ISBLANK(K36),"",IF(L36, "https://raw.githubusercontent.com/PatrickVibild/TellusAmazonPictures/master/pictures/"&amp;K36&amp;"/2.jpg","https://download.lenovo.com/Images/Parts/"&amp;K36&amp;"/"&amp;K36&amp;"_B.jpg"))</f>
        <v>https://download.lenovo.com/Images/Parts/01AX589/01AX589_B.jpg</v>
      </c>
      <c r="O36" s="54" t="str">
        <f aca="false">IF(ISBLANK(K36),"",IF(L36, "https://raw.githubusercontent.com/PatrickVibild/TellusAmazonPictures/master/pictures/"&amp;K36&amp;"/3.jpg","https://download.lenovo.com/Images/Parts/"&amp;K36&amp;"/"&amp;K36&amp;"_details.jpg"))</f>
        <v>https://download.lenovo.com/Images/Parts/01AX589/01AX589_details.jpg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485</v>
      </c>
      <c r="B37" s="60" t="s">
        <v>486</v>
      </c>
      <c r="E37" s="48" t="n">
        <v>5714401430148</v>
      </c>
      <c r="F37" s="48" t="s">
        <v>487</v>
      </c>
      <c r="G37" s="49" t="s">
        <v>428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0" t="n">
        <f aca="false">TRUE()</f>
        <v>1</v>
      </c>
      <c r="J37" s="51" t="n">
        <f aca="false">TRUE()</f>
        <v>1</v>
      </c>
      <c r="L37" s="52" t="n">
        <f aca="false">FALSE()</f>
        <v>0</v>
      </c>
      <c r="M37" s="53" t="str">
        <f aca="false">IF(ISBLANK(K37),"",IF(L37, "https://raw.githubusercontent.com/PatrickVibild/TellusAmazonPictures/master/pictures/"&amp;K37&amp;"/1.jpg","https://download.lenovo.com/Images/Parts/"&amp;K37&amp;"/"&amp;K37&amp;"_A.jpg"))</f>
        <v/>
      </c>
      <c r="N37" s="53" t="str">
        <f aca="false">IF(ISBLANK(K37),"",IF(L37, "https://raw.githubusercontent.com/PatrickVibild/TellusAmazonPictures/master/pictures/"&amp;K37&amp;"/2.jpg","https://download.lenovo.com/Images/Parts/"&amp;K37&amp;"/"&amp;K37&amp;"_B.jpg"))</f>
        <v/>
      </c>
      <c r="O37" s="54"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5714401430155</v>
      </c>
      <c r="F38" s="48" t="s">
        <v>488</v>
      </c>
      <c r="G38" s="49" t="s">
        <v>431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0" t="n">
        <f aca="false">TRUE()</f>
        <v>1</v>
      </c>
      <c r="J38" s="51" t="n">
        <f aca="false">TRUE()</f>
        <v>1</v>
      </c>
      <c r="K38" s="48" t="s">
        <v>489</v>
      </c>
      <c r="L38" s="52" t="n">
        <f aca="false">FALSE()</f>
        <v>0</v>
      </c>
      <c r="M38" s="53" t="str">
        <f aca="false">IF(ISBLANK(K38),"",IF(L38, "https://raw.githubusercontent.com/PatrickVibild/TellusAmazonPictures/master/pictures/"&amp;K38&amp;"/1.jpg","https://download.lenovo.com/Images/Parts/"&amp;K38&amp;"/"&amp;K38&amp;"_A.jpg"))</f>
        <v>https://download.lenovo.com/Images/Parts/01AX591/01AX591_A.jpg</v>
      </c>
      <c r="N38" s="53" t="str">
        <f aca="false">IF(ISBLANK(K38),"",IF(L38, "https://raw.githubusercontent.com/PatrickVibild/TellusAmazonPictures/master/pictures/"&amp;K38&amp;"/2.jpg","https://download.lenovo.com/Images/Parts/"&amp;K38&amp;"/"&amp;K38&amp;"_B.jpg"))</f>
        <v>https://download.lenovo.com/Images/Parts/01AX591/01AX591_B.jpg</v>
      </c>
      <c r="O38" s="54" t="str">
        <f aca="false">IF(ISBLANK(K38),"",IF(L38, "https://raw.githubusercontent.com/PatrickVibild/TellusAmazonPictures/master/pictures/"&amp;K38&amp;"/3.jpg","https://download.lenovo.com/Images/Parts/"&amp;K38&amp;"/"&amp;K38&amp;"_details.jpg"))</f>
        <v>https://download.lenovo.com/Images/Parts/01AX591/01AX591_details.jpg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5714401430162</v>
      </c>
      <c r="F39" s="48" t="s">
        <v>490</v>
      </c>
      <c r="G39" s="49" t="s">
        <v>434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0" t="n">
        <f aca="false">TRUE()</f>
        <v>1</v>
      </c>
      <c r="J39" s="51" t="n">
        <f aca="false">TRUE()</f>
        <v>1</v>
      </c>
      <c r="K39" s="48" t="s">
        <v>491</v>
      </c>
      <c r="L39" s="52" t="n">
        <f aca="false">FALSE()</f>
        <v>0</v>
      </c>
      <c r="M39" s="53" t="str">
        <f aca="false">IF(ISBLANK(K39),"",IF(L39, "https://raw.githubusercontent.com/PatrickVibild/TellusAmazonPictures/master/pictures/"&amp;K39&amp;"/1.jpg","https://download.lenovo.com/Images/Parts/"&amp;K39&amp;"/"&amp;K39&amp;"_A.jpg"))</f>
        <v>https://download.lenovo.com/Images/Parts/01AX595/01AX595_A.jpg</v>
      </c>
      <c r="N39" s="53" t="str">
        <f aca="false">IF(ISBLANK(K39),"",IF(L39, "https://raw.githubusercontent.com/PatrickVibild/TellusAmazonPictures/master/pictures/"&amp;K39&amp;"/2.jpg","https://download.lenovo.com/Images/Parts/"&amp;K39&amp;"/"&amp;K39&amp;"_B.jpg"))</f>
        <v>https://download.lenovo.com/Images/Parts/01AX595/01AX595_B.jpg</v>
      </c>
      <c r="O39" s="54" t="str">
        <f aca="false">IF(ISBLANK(K39),"",IF(L39, "https://raw.githubusercontent.com/PatrickVibild/TellusAmazonPictures/master/pictures/"&amp;K39&amp;"/3.jpg","https://download.lenovo.com/Images/Parts/"&amp;K39&amp;"/"&amp;K39&amp;"_details.jpg"))</f>
        <v>https://download.lenovo.com/Images/Parts/01AX595/01AX595_details.jpg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5714401430179</v>
      </c>
      <c r="F40" s="48" t="s">
        <v>492</v>
      </c>
      <c r="G40" s="49" t="s">
        <v>439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0" t="n">
        <f aca="false">TRUE()</f>
        <v>1</v>
      </c>
      <c r="J40" s="51" t="n">
        <f aca="false">TRUE()</f>
        <v>1</v>
      </c>
      <c r="K40" s="48" t="s">
        <v>493</v>
      </c>
      <c r="L40" s="52" t="n">
        <f aca="false">FALSE()</f>
        <v>0</v>
      </c>
      <c r="M40" s="53" t="str">
        <f aca="false">IF(ISBLANK(K40),"",IF(L40, "https://raw.githubusercontent.com/PatrickVibild/TellusAmazonPictures/master/pictures/"&amp;K40&amp;"/1.jpg","https://download.lenovo.com/Images/Parts/"&amp;K40&amp;"/"&amp;K40&amp;"_A.jpg"))</f>
        <v>https://download.lenovo.com/Images/Parts/01AX596/01AX596_A.jpg</v>
      </c>
      <c r="N40" s="53" t="str">
        <f aca="false">IF(ISBLANK(K40),"",IF(L40, "https://raw.githubusercontent.com/PatrickVibild/TellusAmazonPictures/master/pictures/"&amp;K40&amp;"/2.jpg","https://download.lenovo.com/Images/Parts/"&amp;K40&amp;"/"&amp;K40&amp;"_B.jpg"))</f>
        <v>https://download.lenovo.com/Images/Parts/01AX596/01AX596_B.jpg</v>
      </c>
      <c r="O40" s="54" t="str">
        <f aca="false">IF(ISBLANK(K40),"",IF(L40, "https://raw.githubusercontent.com/PatrickVibild/TellusAmazonPictures/master/pictures/"&amp;K40&amp;"/3.jpg","https://download.lenovo.com/Images/Parts/"&amp;K40&amp;"/"&amp;K40&amp;"_details.jpg"))</f>
        <v>https://download.lenovo.com/Images/Parts/01AX596/01AX596_details.jpg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23.85" hidden="false" customHeight="false" outlineLevel="0" collapsed="false">
      <c r="E41" s="48" t="n">
        <v>5714401430186</v>
      </c>
      <c r="F41" s="48" t="s">
        <v>494</v>
      </c>
      <c r="G41" s="49" t="s">
        <v>442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FALSE()</f>
        <v>0</v>
      </c>
      <c r="J41" s="51" t="n">
        <f aca="false">TRUE()</f>
        <v>1</v>
      </c>
      <c r="K41" s="48" t="s">
        <v>495</v>
      </c>
      <c r="L41" s="52" t="n">
        <f aca="false">TRUE()</f>
        <v>1</v>
      </c>
      <c r="M41" s="53"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53"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54"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55" t="n">
        <f aca="false">MATCH(G41,options!$D$1:$D$20,0)</f>
        <v>16</v>
      </c>
    </row>
    <row r="42" customFormat="false" ht="12.8" hidden="false" customHeight="false" outlineLevel="0" collapsed="false">
      <c r="E42" s="48" t="n">
        <v>5714401430193</v>
      </c>
      <c r="F42" s="48" t="s">
        <v>496</v>
      </c>
      <c r="G42" s="49" t="s">
        <v>445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0" t="n">
        <f aca="false">TRUE()</f>
        <v>1</v>
      </c>
      <c r="J42" s="51" t="n">
        <f aca="false">TRUE()</f>
        <v>1</v>
      </c>
      <c r="K42" s="48" t="s">
        <v>497</v>
      </c>
      <c r="L42" s="52" t="n">
        <f aca="false">FALSE()</f>
        <v>0</v>
      </c>
      <c r="M42" s="53" t="str">
        <f aca="false">IF(ISBLANK(K42),"",IF(L42, "https://raw.githubusercontent.com/PatrickVibild/TellusAmazonPictures/master/pictures/"&amp;K42&amp;"/1.jpg","https://download.lenovo.com/Images/Parts/"&amp;K42&amp;"/"&amp;K42&amp;"_A.jpg"))</f>
        <v>https://download.lenovo.com/Images/Parts/01AX510/01AX510_A.jpg</v>
      </c>
      <c r="N42" s="53" t="str">
        <f aca="false">IF(ISBLANK(K42),"",IF(L42, "https://raw.githubusercontent.com/PatrickVibild/TellusAmazonPictures/master/pictures/"&amp;K42&amp;"/2.jpg","https://download.lenovo.com/Images/Parts/"&amp;K42&amp;"/"&amp;K42&amp;"_B.jpg"))</f>
        <v>https://download.lenovo.com/Images/Parts/01AX510/01AX510_B.jpg</v>
      </c>
      <c r="O42" s="54" t="str">
        <f aca="false">IF(ISBLANK(K42),"",IF(L42, "https://raw.githubusercontent.com/PatrickVibild/TellusAmazonPictures/master/pictures/"&amp;K42&amp;"/3.jpg","https://download.lenovo.com/Images/Parts/"&amp;K42&amp;"/"&amp;K42&amp;"_details.jpg"))</f>
        <v>https://download.lenovo.com/Images/Parts/01AX510/01AX510_details.jpg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23.85" hidden="false" customHeight="false" outlineLevel="0" collapsed="false">
      <c r="E43" s="48" t="n">
        <v>5714401430209</v>
      </c>
      <c r="F43" s="48" t="s">
        <v>498</v>
      </c>
      <c r="G43" s="49" t="s">
        <v>449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FALSE()</f>
        <v>0</v>
      </c>
      <c r="J43" s="51" t="n">
        <f aca="false">TRUE()</f>
        <v>1</v>
      </c>
      <c r="K43" s="48" t="s">
        <v>499</v>
      </c>
      <c r="L43" s="52" t="n">
        <f aca="false">TRUE()</f>
        <v>1</v>
      </c>
      <c r="M43" s="53"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53"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54"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55" t="n">
        <f aca="false">MATCH(G43,options!$D$1:$D$20,0)</f>
        <v>18</v>
      </c>
    </row>
    <row r="44" customFormat="false" ht="12.8" hidden="false" customHeight="false" outlineLevel="0" collapsed="false">
      <c r="E44" s="62"/>
      <c r="F44" s="63"/>
      <c r="G44" s="6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3"/>
      <c r="J44" s="63"/>
      <c r="K44" s="53"/>
      <c r="L44" s="64"/>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2"/>
      <c r="F45" s="63"/>
      <c r="G45" s="6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3"/>
      <c r="J45" s="63"/>
      <c r="K45" s="53"/>
      <c r="L45" s="64"/>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2"/>
      <c r="F46" s="63"/>
      <c r="G46" s="6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3"/>
      <c r="J46" s="63"/>
      <c r="K46" s="53"/>
      <c r="L46" s="64"/>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2"/>
      <c r="F47" s="63"/>
      <c r="G47" s="6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3"/>
      <c r="J47" s="63"/>
      <c r="K47" s="53"/>
      <c r="L47" s="64"/>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2"/>
      <c r="F48" s="63"/>
      <c r="G48" s="6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3"/>
      <c r="J48" s="63"/>
      <c r="K48" s="53"/>
      <c r="L48" s="64"/>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2"/>
      <c r="F49" s="63"/>
      <c r="G49" s="6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3"/>
      <c r="J49" s="63"/>
      <c r="K49" s="53"/>
      <c r="L49" s="64"/>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2"/>
      <c r="F50" s="63"/>
      <c r="G50" s="6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3"/>
      <c r="J50" s="63"/>
      <c r="K50" s="53"/>
      <c r="L50" s="64"/>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2"/>
      <c r="F51" s="63"/>
      <c r="G51" s="6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3"/>
      <c r="J51" s="63"/>
      <c r="K51" s="53"/>
      <c r="L51" s="64"/>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2"/>
      <c r="F52" s="63"/>
      <c r="G52" s="6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3"/>
      <c r="J52" s="63"/>
      <c r="K52" s="53"/>
      <c r="L52" s="64"/>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2"/>
      <c r="F53" s="63"/>
      <c r="G53" s="6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3"/>
      <c r="J53" s="63"/>
      <c r="K53" s="53"/>
      <c r="L53" s="64"/>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2"/>
      <c r="F54" s="63"/>
      <c r="G54" s="6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3"/>
      <c r="J54" s="63"/>
      <c r="K54" s="53"/>
      <c r="L54" s="64"/>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2"/>
      <c r="F55" s="63"/>
      <c r="G55" s="6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3"/>
      <c r="J55" s="63"/>
      <c r="K55" s="53"/>
      <c r="L55" s="64"/>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2"/>
      <c r="F56" s="63"/>
      <c r="G56" s="6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3"/>
      <c r="J56" s="63"/>
      <c r="K56" s="53"/>
      <c r="L56" s="64"/>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2"/>
      <c r="F57" s="63"/>
      <c r="G57" s="6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3"/>
      <c r="J57" s="63"/>
      <c r="K57" s="53"/>
      <c r="L57" s="64"/>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2"/>
      <c r="F58" s="63"/>
      <c r="G58" s="6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3"/>
      <c r="J58" s="63"/>
      <c r="K58" s="53"/>
      <c r="L58" s="64"/>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2"/>
      <c r="F59" s="63"/>
      <c r="G59" s="6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3"/>
      <c r="J59" s="63"/>
      <c r="K59" s="53"/>
      <c r="L59" s="64"/>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2"/>
      <c r="F60" s="63"/>
      <c r="G60" s="6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3"/>
      <c r="J60" s="63"/>
      <c r="K60" s="53"/>
      <c r="L60" s="64"/>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2"/>
      <c r="F61" s="63"/>
      <c r="G61" s="6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3"/>
      <c r="J61" s="63"/>
      <c r="K61" s="53"/>
      <c r="L61" s="64"/>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2"/>
      <c r="F62" s="63"/>
      <c r="G62" s="6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3"/>
      <c r="J62" s="63"/>
      <c r="K62" s="53"/>
      <c r="L62" s="64"/>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2"/>
      <c r="F63" s="63"/>
      <c r="G63" s="6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3"/>
      <c r="J63" s="63"/>
      <c r="K63" s="53"/>
      <c r="L63" s="64"/>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2"/>
      <c r="F64" s="63"/>
      <c r="G64" s="6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3"/>
      <c r="J64" s="63"/>
      <c r="K64" s="53"/>
      <c r="L64" s="64"/>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2"/>
      <c r="F65" s="63"/>
      <c r="G65" s="6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3"/>
      <c r="J65" s="63"/>
      <c r="K65" s="53"/>
      <c r="L65" s="64"/>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2"/>
      <c r="F66" s="63"/>
      <c r="G66" s="6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3"/>
      <c r="J66" s="63"/>
      <c r="K66" s="53"/>
      <c r="L66" s="64"/>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2"/>
      <c r="F67" s="63"/>
      <c r="G67" s="6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3"/>
      <c r="J67" s="63"/>
      <c r="K67" s="53"/>
      <c r="L67" s="64"/>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2"/>
      <c r="F68" s="63"/>
      <c r="G68" s="6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3"/>
      <c r="J68" s="63"/>
      <c r="K68" s="53"/>
      <c r="L68" s="64"/>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2"/>
      <c r="F69" s="63"/>
      <c r="G69" s="6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3"/>
      <c r="J69" s="63"/>
      <c r="K69" s="53"/>
      <c r="L69" s="64"/>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2"/>
      <c r="F70" s="63"/>
      <c r="G70" s="6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3"/>
      <c r="J70" s="63"/>
      <c r="K70" s="53"/>
      <c r="L70" s="64"/>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2"/>
      <c r="F71" s="63"/>
      <c r="G71" s="6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3"/>
      <c r="J71" s="63"/>
      <c r="K71" s="53"/>
      <c r="L71" s="64"/>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2"/>
      <c r="F72" s="63"/>
      <c r="G72" s="6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3"/>
      <c r="J72" s="63"/>
      <c r="K72" s="53"/>
      <c r="L72" s="64"/>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2"/>
      <c r="F73" s="63"/>
      <c r="G73" s="6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3"/>
      <c r="J73" s="63"/>
      <c r="K73" s="53"/>
      <c r="L73" s="64"/>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2"/>
      <c r="F74" s="63"/>
      <c r="G74" s="6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3"/>
      <c r="J74" s="63"/>
      <c r="K74" s="53"/>
      <c r="L74" s="64"/>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2"/>
      <c r="F75" s="63"/>
      <c r="G75" s="6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3"/>
      <c r="J75" s="63"/>
      <c r="K75" s="53"/>
      <c r="L75" s="64"/>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2"/>
      <c r="F76" s="63"/>
      <c r="G76" s="6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3"/>
      <c r="J76" s="63"/>
      <c r="K76" s="53"/>
      <c r="L76" s="64"/>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2"/>
      <c r="F77" s="63"/>
      <c r="G77" s="6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3"/>
      <c r="J77" s="63"/>
      <c r="K77" s="53"/>
      <c r="L77" s="64"/>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2"/>
      <c r="F78" s="63"/>
      <c r="G78" s="6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3"/>
      <c r="J78" s="63"/>
      <c r="K78" s="53"/>
      <c r="L78" s="64"/>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2"/>
      <c r="F79" s="63"/>
      <c r="G79" s="6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3"/>
      <c r="J79" s="63"/>
      <c r="K79" s="53"/>
      <c r="L79" s="64"/>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2"/>
      <c r="F80" s="63"/>
      <c r="G80" s="6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3"/>
      <c r="J80" s="63"/>
      <c r="K80" s="53"/>
      <c r="L80" s="64"/>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2"/>
      <c r="F81" s="63"/>
      <c r="G81" s="6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3"/>
      <c r="J81" s="63"/>
      <c r="K81" s="53"/>
      <c r="L81" s="64"/>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2"/>
      <c r="F82" s="63"/>
      <c r="G82" s="6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3"/>
      <c r="J82" s="63"/>
      <c r="K82" s="53"/>
      <c r="L82" s="64"/>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2"/>
      <c r="F83" s="63"/>
      <c r="G83" s="6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3"/>
      <c r="J83" s="63"/>
      <c r="K83" s="53"/>
      <c r="L83" s="64"/>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2"/>
      <c r="F84" s="63"/>
      <c r="G84" s="6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3"/>
      <c r="J84" s="63"/>
      <c r="K84" s="53"/>
      <c r="L84" s="64"/>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2"/>
      <c r="F85" s="63"/>
      <c r="G85" s="6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3"/>
      <c r="J85" s="63"/>
      <c r="K85" s="53"/>
      <c r="L85" s="64"/>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2"/>
      <c r="F86" s="63"/>
      <c r="G86" s="6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3"/>
      <c r="J86" s="63"/>
      <c r="K86" s="53"/>
      <c r="L86" s="64"/>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2"/>
      <c r="F87" s="63"/>
      <c r="G87" s="6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3"/>
      <c r="J87" s="63"/>
      <c r="K87" s="53"/>
      <c r="L87" s="64"/>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2"/>
      <c r="F88" s="63"/>
      <c r="G88" s="6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3"/>
      <c r="J88" s="63"/>
      <c r="K88" s="53"/>
      <c r="L88" s="64"/>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2"/>
      <c r="F89" s="63"/>
      <c r="G89" s="6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3"/>
      <c r="J89" s="63"/>
      <c r="K89" s="53"/>
      <c r="L89" s="64"/>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2"/>
      <c r="F90" s="63"/>
      <c r="G90" s="6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3"/>
      <c r="J90" s="63"/>
      <c r="K90" s="53"/>
      <c r="L90" s="64"/>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2"/>
      <c r="F91" s="63"/>
      <c r="G91" s="6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3"/>
      <c r="J91" s="63"/>
      <c r="K91" s="53"/>
      <c r="L91" s="64"/>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2"/>
      <c r="F92" s="63"/>
      <c r="G92" s="6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3"/>
      <c r="J92" s="63"/>
      <c r="K92" s="53"/>
      <c r="L92" s="64"/>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2"/>
      <c r="F93" s="63"/>
      <c r="G93" s="6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3"/>
      <c r="J93" s="63"/>
      <c r="K93" s="53"/>
      <c r="L93" s="64"/>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2"/>
      <c r="F94" s="63"/>
      <c r="G94" s="6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3"/>
      <c r="J94" s="63"/>
      <c r="K94" s="53"/>
      <c r="L94" s="64"/>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2"/>
      <c r="F95" s="63"/>
      <c r="G95" s="6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3"/>
      <c r="J95" s="63"/>
      <c r="K95" s="53"/>
      <c r="L95" s="64"/>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2"/>
      <c r="F96" s="63"/>
      <c r="G96" s="6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3"/>
      <c r="J96" s="63"/>
      <c r="K96" s="53"/>
      <c r="L96" s="64"/>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2"/>
      <c r="F97" s="63"/>
      <c r="G97" s="6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3"/>
      <c r="J97" s="63"/>
      <c r="K97" s="53"/>
      <c r="L97" s="64"/>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2"/>
      <c r="F98" s="63"/>
      <c r="G98" s="6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3"/>
      <c r="J98" s="63"/>
      <c r="K98" s="53"/>
      <c r="L98" s="64"/>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2"/>
      <c r="F99" s="63"/>
      <c r="G99" s="6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3"/>
      <c r="J99" s="63"/>
      <c r="K99" s="53"/>
      <c r="L99" s="64"/>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2"/>
      <c r="F100" s="63"/>
      <c r="G100" s="6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3"/>
      <c r="J100" s="63"/>
      <c r="K100" s="53"/>
      <c r="L100" s="64"/>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2"/>
      <c r="F101" s="63"/>
      <c r="G101" s="6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3"/>
      <c r="J101" s="63"/>
      <c r="K101" s="53"/>
      <c r="L101" s="64"/>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2"/>
      <c r="F102" s="63"/>
      <c r="G102" s="6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3"/>
      <c r="J102" s="63"/>
      <c r="K102" s="53"/>
      <c r="L102" s="64"/>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2"/>
      <c r="F103" s="63"/>
      <c r="G103" s="6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3"/>
      <c r="J103" s="63"/>
      <c r="K103" s="53"/>
      <c r="L103" s="64"/>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2"/>
      <c r="F104" s="63"/>
      <c r="G104" s="6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3"/>
      <c r="J104" s="63"/>
      <c r="K104" s="53"/>
      <c r="L104" s="64"/>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7734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437</v>
      </c>
      <c r="B1" s="65" t="n">
        <f aca="false">TRUE()</f>
        <v>1</v>
      </c>
      <c r="C1" s="0" t="s">
        <v>382</v>
      </c>
      <c r="D1" s="49" t="s">
        <v>375</v>
      </c>
      <c r="F1" s="0" t="s">
        <v>482</v>
      </c>
      <c r="G1" s="0" t="s">
        <v>486</v>
      </c>
    </row>
    <row r="2" customFormat="false" ht="12.8" hidden="false" customHeight="false" outlineLevel="0" collapsed="false">
      <c r="A2" s="0" t="s">
        <v>500</v>
      </c>
      <c r="B2" s="65" t="n">
        <f aca="false">FALSE()</f>
        <v>0</v>
      </c>
      <c r="C2" s="0" t="s">
        <v>501</v>
      </c>
      <c r="D2" s="49" t="s">
        <v>379</v>
      </c>
      <c r="F2" s="0" t="s">
        <v>379</v>
      </c>
      <c r="G2" s="0" t="s">
        <v>449</v>
      </c>
    </row>
    <row r="3" customFormat="false" ht="12.8" hidden="false" customHeight="false" outlineLevel="0" collapsed="false">
      <c r="A3" s="0" t="s">
        <v>502</v>
      </c>
      <c r="D3" s="49" t="s">
        <v>384</v>
      </c>
      <c r="F3" s="0" t="s">
        <v>375</v>
      </c>
    </row>
    <row r="4" customFormat="false" ht="12.8" hidden="false" customHeight="false" outlineLevel="0" collapsed="false">
      <c r="D4" s="49" t="s">
        <v>389</v>
      </c>
      <c r="F4" s="0" t="s">
        <v>384</v>
      </c>
    </row>
    <row r="5" customFormat="false" ht="12.8" hidden="false" customHeight="false" outlineLevel="0" collapsed="false">
      <c r="D5" s="49" t="s">
        <v>393</v>
      </c>
      <c r="F5" s="0" t="s">
        <v>389</v>
      </c>
    </row>
    <row r="6" customFormat="false" ht="12.8" hidden="false" customHeight="false" outlineLevel="0" collapsed="false">
      <c r="D6" s="49" t="s">
        <v>397</v>
      </c>
      <c r="F6" s="0" t="s">
        <v>420</v>
      </c>
    </row>
    <row r="7" customFormat="false" ht="12.8" hidden="false" customHeight="false" outlineLevel="0" collapsed="false">
      <c r="D7" s="49" t="s">
        <v>401</v>
      </c>
    </row>
    <row r="8" customFormat="false" ht="12.8" hidden="false" customHeight="false" outlineLevel="0" collapsed="false">
      <c r="D8" s="49" t="s">
        <v>405</v>
      </c>
    </row>
    <row r="9" customFormat="false" ht="12.8" hidden="false" customHeight="false" outlineLevel="0" collapsed="false">
      <c r="D9" s="49" t="s">
        <v>413</v>
      </c>
    </row>
    <row r="10" customFormat="false" ht="12.8" hidden="false" customHeight="false" outlineLevel="0" collapsed="false">
      <c r="D10" s="49" t="s">
        <v>420</v>
      </c>
    </row>
    <row r="11" customFormat="false" ht="12.8" hidden="false" customHeight="false" outlineLevel="0" collapsed="false">
      <c r="D11" s="49" t="s">
        <v>425</v>
      </c>
    </row>
    <row r="12" customFormat="false" ht="12.8" hidden="false" customHeight="false" outlineLevel="0" collapsed="false">
      <c r="D12" s="49" t="s">
        <v>428</v>
      </c>
    </row>
    <row r="13" customFormat="false" ht="12.8" hidden="false" customHeight="false" outlineLevel="0" collapsed="false">
      <c r="D13" s="49" t="s">
        <v>431</v>
      </c>
    </row>
    <row r="14" customFormat="false" ht="12.8" hidden="false" customHeight="false" outlineLevel="0" collapsed="false">
      <c r="D14" s="49" t="s">
        <v>434</v>
      </c>
    </row>
    <row r="15" customFormat="false" ht="12.8" hidden="false" customHeight="false" outlineLevel="0" collapsed="false">
      <c r="D15" s="49" t="s">
        <v>439</v>
      </c>
    </row>
    <row r="16" customFormat="false" ht="12.8" hidden="false" customHeight="false" outlineLevel="0" collapsed="false">
      <c r="D16" s="49" t="s">
        <v>442</v>
      </c>
    </row>
    <row r="17" customFormat="false" ht="12.8" hidden="false" customHeight="false" outlineLevel="0" collapsed="false">
      <c r="D17" s="49" t="s">
        <v>445</v>
      </c>
    </row>
    <row r="18" customFormat="false" ht="12.8" hidden="false" customHeight="false" outlineLevel="0" collapsed="false">
      <c r="D18" s="49" t="s">
        <v>449</v>
      </c>
    </row>
    <row r="19" customFormat="false" ht="12.8" hidden="false" customHeight="false" outlineLevel="0" collapsed="false">
      <c r="D19" s="49" t="s">
        <v>417</v>
      </c>
    </row>
    <row r="20" customFormat="false" ht="12.8" hidden="false" customHeight="false" outlineLevel="0" collapsed="false">
      <c r="D20" s="49" t="s">
        <v>408</v>
      </c>
    </row>
    <row r="50" customFormat="false" ht="16" hidden="false" customHeight="false" outlineLevel="0" collapsed="false">
      <c r="B50" s="66"/>
    </row>
    <row r="51" customFormat="false" ht="16" hidden="false" customHeight="false" outlineLevel="0" collapsed="false">
      <c r="B51" s="6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482</v>
      </c>
    </row>
    <row r="3" customFormat="false" ht="14.9" hidden="false" customHeight="false" outlineLevel="0" collapsed="false">
      <c r="B3" s="67" t="s">
        <v>503</v>
      </c>
    </row>
    <row r="4" customFormat="false" ht="12.8" hidden="false" customHeight="false" outlineLevel="0" collapsed="false">
      <c r="B4" s="44" t="s">
        <v>504</v>
      </c>
    </row>
    <row r="5" customFormat="false" ht="12.8" hidden="false" customHeight="false" outlineLevel="0" collapsed="false">
      <c r="B5" s="44" t="s">
        <v>505</v>
      </c>
    </row>
    <row r="6" customFormat="false" ht="12.8" hidden="false" customHeight="false" outlineLevel="0" collapsed="false">
      <c r="B6" s="44" t="s">
        <v>506</v>
      </c>
    </row>
    <row r="7" customFormat="false" ht="12.8" hidden="false" customHeight="false" outlineLevel="0" collapsed="false">
      <c r="B7" s="44" t="s">
        <v>507</v>
      </c>
    </row>
    <row r="8" customFormat="false" ht="12.8" hidden="false" customHeight="false" outlineLevel="0" collapsed="false">
      <c r="B8" s="44" t="s">
        <v>508</v>
      </c>
    </row>
    <row r="9" customFormat="false" ht="12.8" hidden="false" customHeight="false" outlineLevel="0" collapsed="false">
      <c r="B9" s="44"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67" t="s">
        <v>512</v>
      </c>
    </row>
    <row r="20" customFormat="false" ht="12.8" hidden="false" customHeight="false" outlineLevel="0" collapsed="false">
      <c r="B20" s="49" t="s">
        <v>375</v>
      </c>
    </row>
    <row r="21" customFormat="false" ht="12.8" hidden="false" customHeight="false" outlineLevel="0" collapsed="false">
      <c r="B21" s="49" t="s">
        <v>379</v>
      </c>
    </row>
    <row r="22" customFormat="false" ht="12.8" hidden="false" customHeight="false" outlineLevel="0" collapsed="false">
      <c r="B22" s="49" t="s">
        <v>384</v>
      </c>
    </row>
    <row r="23" customFormat="false" ht="12.8" hidden="false" customHeight="false" outlineLevel="0" collapsed="false">
      <c r="B23" s="49" t="s">
        <v>389</v>
      </c>
    </row>
    <row r="24" customFormat="false" ht="12.8" hidden="false" customHeight="false" outlineLevel="0" collapsed="false">
      <c r="B24" s="49" t="s">
        <v>393</v>
      </c>
    </row>
    <row r="25" customFormat="false" ht="12.8" hidden="false" customHeight="false" outlineLevel="0" collapsed="false">
      <c r="B25" s="49" t="s">
        <v>397</v>
      </c>
    </row>
    <row r="26" customFormat="false" ht="12.8" hidden="false" customHeight="false" outlineLevel="0" collapsed="false">
      <c r="B26" s="49" t="s">
        <v>401</v>
      </c>
    </row>
    <row r="27" customFormat="false" ht="12.8" hidden="false" customHeight="false" outlineLevel="0" collapsed="false">
      <c r="B27" s="49" t="s">
        <v>405</v>
      </c>
    </row>
    <row r="28" customFormat="false" ht="12.8" hidden="false" customHeight="false" outlineLevel="0" collapsed="false">
      <c r="B28" s="49" t="s">
        <v>413</v>
      </c>
    </row>
    <row r="29" customFormat="false" ht="12.8" hidden="false" customHeight="false" outlineLevel="0" collapsed="false">
      <c r="B29" s="49" t="s">
        <v>420</v>
      </c>
    </row>
    <row r="30" customFormat="false" ht="12.8" hidden="false" customHeight="false" outlineLevel="0" collapsed="false">
      <c r="B30" s="49" t="s">
        <v>425</v>
      </c>
    </row>
    <row r="31" customFormat="false" ht="12.8" hidden="false" customHeight="false" outlineLevel="0" collapsed="false">
      <c r="B31" s="49" t="s">
        <v>428</v>
      </c>
    </row>
    <row r="32" customFormat="false" ht="12.8" hidden="false" customHeight="false" outlineLevel="0" collapsed="false">
      <c r="B32" s="49" t="s">
        <v>431</v>
      </c>
    </row>
    <row r="33" customFormat="false" ht="12.8" hidden="false" customHeight="false" outlineLevel="0" collapsed="false">
      <c r="B33" s="49" t="s">
        <v>434</v>
      </c>
    </row>
    <row r="34" customFormat="false" ht="12.8" hidden="false" customHeight="false" outlineLevel="0" collapsed="false">
      <c r="B34" s="49" t="s">
        <v>439</v>
      </c>
      <c r="D34" s="44"/>
    </row>
    <row r="35" customFormat="false" ht="12.8" hidden="false" customHeight="false" outlineLevel="0" collapsed="false">
      <c r="B35" s="49" t="s">
        <v>442</v>
      </c>
      <c r="D35" s="44"/>
    </row>
    <row r="36" customFormat="false" ht="12.8" hidden="false" customHeight="false" outlineLevel="0" collapsed="false">
      <c r="B36" s="49" t="s">
        <v>445</v>
      </c>
      <c r="D36" s="44"/>
    </row>
    <row r="37" customFormat="false" ht="12.8" hidden="false" customHeight="false" outlineLevel="0" collapsed="false">
      <c r="B37" s="49" t="s">
        <v>449</v>
      </c>
      <c r="D37" s="44"/>
    </row>
    <row r="38" customFormat="false" ht="12.8" hidden="false" customHeight="false" outlineLevel="0" collapsed="false">
      <c r="B38" s="49" t="s">
        <v>417</v>
      </c>
      <c r="D38" s="44"/>
    </row>
    <row r="39" customFormat="false" ht="12.8" hidden="false" customHeight="false" outlineLevel="0" collapsed="false">
      <c r="B39" s="49" t="s">
        <v>408</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6" t="s">
        <v>513</v>
      </c>
    </row>
    <row r="4" customFormat="false" ht="15" hidden="false" customHeight="false" outlineLevel="0" collapsed="false">
      <c r="B4" s="66" t="s">
        <v>514</v>
      </c>
    </row>
    <row r="5" customFormat="false" ht="15" hidden="false" customHeight="false" outlineLevel="0" collapsed="false">
      <c r="B5" s="66" t="s">
        <v>515</v>
      </c>
    </row>
    <row r="6" customFormat="false" ht="15" hidden="false" customHeight="false" outlineLevel="0" collapsed="false">
      <c r="B6" s="66" t="s">
        <v>516</v>
      </c>
    </row>
    <row r="7" customFormat="false" ht="15" hidden="false" customHeight="false" outlineLevel="0" collapsed="false">
      <c r="B7" s="66" t="s">
        <v>517</v>
      </c>
    </row>
    <row r="8" customFormat="false" ht="12.8" hidden="false" customHeight="false" outlineLevel="0" collapsed="false">
      <c r="B8" s="0" t="s">
        <v>518</v>
      </c>
    </row>
    <row r="9" customFormat="false" ht="12.8" hidden="false" customHeight="false" outlineLevel="0" collapsed="false">
      <c r="B9" s="0"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0" t="s">
        <v>522</v>
      </c>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393</v>
      </c>
    </row>
    <row r="25" customFormat="false" ht="12.8" hidden="false" customHeight="false" outlineLevel="0" collapsed="false">
      <c r="B25" s="0" t="s">
        <v>527</v>
      </c>
    </row>
    <row r="26" customFormat="false" ht="12.8" hidden="false" customHeight="false" outlineLevel="0" collapsed="false">
      <c r="B26" s="0" t="s">
        <v>528</v>
      </c>
    </row>
    <row r="27" customFormat="false" ht="12.8" hidden="false" customHeight="false" outlineLevel="0" collapsed="false">
      <c r="B27" s="0" t="s">
        <v>529</v>
      </c>
    </row>
    <row r="28" customFormat="false" ht="12.8" hidden="false" customHeight="false" outlineLevel="0" collapsed="false">
      <c r="B28" s="0" t="s">
        <v>530</v>
      </c>
    </row>
    <row r="29" customFormat="false" ht="12.8" hidden="false" customHeight="false" outlineLevel="0" collapsed="false">
      <c r="B29" s="0" t="s">
        <v>531</v>
      </c>
    </row>
    <row r="30" customFormat="false" ht="12.8" hidden="false" customHeight="false" outlineLevel="0" collapsed="false">
      <c r="B30" s="0" t="s">
        <v>532</v>
      </c>
    </row>
    <row r="31" customFormat="false" ht="12.8" hidden="false" customHeight="false" outlineLevel="0" collapsed="false">
      <c r="B31" s="0" t="s">
        <v>533</v>
      </c>
    </row>
    <row r="32" customFormat="false" ht="12.8" hidden="false" customHeight="false" outlineLevel="0" collapsed="false">
      <c r="B32" s="0" t="s">
        <v>534</v>
      </c>
    </row>
    <row r="33" customFormat="false" ht="12.8" hidden="false" customHeight="false" outlineLevel="0" collapsed="false">
      <c r="B33" s="0" t="s">
        <v>535</v>
      </c>
    </row>
    <row r="34" customFormat="false" ht="12.8" hidden="false" customHeight="false" outlineLevel="0" collapsed="false">
      <c r="B34" s="0" t="s">
        <v>536</v>
      </c>
    </row>
    <row r="35" customFormat="false" ht="12.8" hidden="false" customHeight="false" outlineLevel="0" collapsed="false">
      <c r="B35" s="0" t="s">
        <v>442</v>
      </c>
    </row>
    <row r="36" customFormat="false" ht="12.8" hidden="false" customHeight="false" outlineLevel="0" collapsed="false">
      <c r="B36" s="0" t="s">
        <v>537</v>
      </c>
    </row>
    <row r="37" customFormat="false" ht="12.8" hidden="false" customHeight="false" outlineLevel="0" collapsed="false">
      <c r="B37" s="0" t="s">
        <v>538</v>
      </c>
    </row>
    <row r="38" customFormat="false" ht="12.8" hidden="false" customHeight="false" outlineLevel="0" collapsed="false">
      <c r="B38" s="0" t="s">
        <v>539</v>
      </c>
    </row>
    <row r="39" customFormat="false" ht="12.8" hidden="false" customHeight="false" outlineLevel="0" collapsed="false">
      <c r="B39"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6" t="s">
        <v>541</v>
      </c>
    </row>
    <row r="4" customFormat="false" ht="15" hidden="false" customHeight="false" outlineLevel="0" collapsed="false">
      <c r="B4" s="66" t="s">
        <v>542</v>
      </c>
    </row>
    <row r="5" customFormat="false" ht="15" hidden="false" customHeight="false" outlineLevel="0" collapsed="false">
      <c r="B5" s="66" t="s">
        <v>543</v>
      </c>
    </row>
    <row r="6" customFormat="false" ht="15" hidden="false" customHeight="false" outlineLevel="0" collapsed="false">
      <c r="B6" s="66" t="s">
        <v>544</v>
      </c>
    </row>
    <row r="7" customFormat="false" ht="12.8" hidden="false" customHeight="false" outlineLevel="0" collapsed="false">
      <c r="B7" s="0" t="s">
        <v>545</v>
      </c>
    </row>
    <row r="8" customFormat="false" ht="12.8" hidden="false" customHeight="false" outlineLevel="0" collapsed="false">
      <c r="B8" s="0" t="s">
        <v>546</v>
      </c>
    </row>
    <row r="9" customFormat="false" ht="12.8" hidden="false" customHeight="false" outlineLevel="0" collapsed="false">
      <c r="B9" s="0" t="s">
        <v>547</v>
      </c>
    </row>
    <row r="10" customFormat="false" ht="12.8" hidden="false" customHeight="false" outlineLevel="0" collapsed="false">
      <c r="B10" s="0" t="s">
        <v>548</v>
      </c>
    </row>
    <row r="11" customFormat="false" ht="12.8" hidden="false" customHeight="false" outlineLevel="0" collapsed="false">
      <c r="B11" s="0" t="s">
        <v>549</v>
      </c>
    </row>
    <row r="14" customFormat="false" ht="12.8" hidden="false" customHeight="false" outlineLevel="0" collapsed="false">
      <c r="B14" s="0" t="s">
        <v>550</v>
      </c>
    </row>
    <row r="20" customFormat="false" ht="12.8" hidden="false" customHeight="false" outlineLevel="0" collapsed="false">
      <c r="B20" s="0" t="s">
        <v>551</v>
      </c>
    </row>
    <row r="21" customFormat="false" ht="12.8" hidden="false" customHeight="false" outlineLevel="0" collapsed="false">
      <c r="B21" s="0" t="s">
        <v>552</v>
      </c>
    </row>
    <row r="22" customFormat="false" ht="12.8" hidden="false" customHeight="false" outlineLevel="0" collapsed="false">
      <c r="B22" s="0" t="s">
        <v>553</v>
      </c>
    </row>
    <row r="23" customFormat="false" ht="12.8" hidden="false" customHeight="false" outlineLevel="0" collapsed="false">
      <c r="B23" s="0" t="s">
        <v>554</v>
      </c>
    </row>
    <row r="24" customFormat="false" ht="12.8" hidden="false" customHeight="false" outlineLevel="0" collapsed="false">
      <c r="B24" s="0" t="s">
        <v>555</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449</v>
      </c>
    </row>
    <row r="38" customFormat="false" ht="12.8" hidden="false" customHeight="false" outlineLevel="0" collapsed="false">
      <c r="B38" s="0" t="s">
        <v>568</v>
      </c>
    </row>
    <row r="39" customFormat="false" ht="12.8" hidden="false" customHeight="false" outlineLevel="0" collapsed="false">
      <c r="B39" s="0" t="s">
        <v>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570</v>
      </c>
    </row>
    <row r="4" customFormat="false" ht="12.8" hidden="false" customHeight="false" outlineLevel="0" collapsed="false">
      <c r="B4" s="0" t="s">
        <v>571</v>
      </c>
    </row>
    <row r="5" customFormat="false" ht="12.8" hidden="false" customHeight="false" outlineLevel="0" collapsed="false">
      <c r="B5" s="0" t="s">
        <v>572</v>
      </c>
    </row>
    <row r="6" customFormat="false" ht="12.8" hidden="false" customHeight="false" outlineLevel="0" collapsed="false">
      <c r="B6" s="0" t="s">
        <v>573</v>
      </c>
    </row>
    <row r="7" customFormat="false" ht="12.8" hidden="false" customHeight="false" outlineLevel="0" collapsed="false">
      <c r="B7" s="0" t="s">
        <v>574</v>
      </c>
    </row>
    <row r="8" customFormat="false" ht="15" hidden="false" customHeight="false" outlineLevel="0" collapsed="false">
      <c r="B8" s="66" t="s">
        <v>575</v>
      </c>
    </row>
    <row r="9" customFormat="false" ht="12.8" hidden="false" customHeight="false" outlineLevel="0" collapsed="false">
      <c r="B9" s="0" t="s">
        <v>576</v>
      </c>
    </row>
    <row r="10" customFormat="false" ht="12.8" hidden="false" customHeight="false" outlineLevel="0" collapsed="false">
      <c r="B10" s="44" t="s">
        <v>577</v>
      </c>
    </row>
    <row r="11" customFormat="false" ht="12.8" hidden="false" customHeight="false" outlineLevel="0" collapsed="false">
      <c r="B11" s="44" t="s">
        <v>578</v>
      </c>
    </row>
    <row r="14" customFormat="false" ht="12.8" hidden="false" customHeight="false" outlineLevel="0" collapsed="false">
      <c r="B14" s="0"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582</v>
      </c>
    </row>
    <row r="23" customFormat="false" ht="12.8" hidden="false" customHeight="false" outlineLevel="0" collapsed="false">
      <c r="B23" s="0" t="s">
        <v>583</v>
      </c>
    </row>
    <row r="24" customFormat="false" ht="12.8" hidden="false" customHeight="false" outlineLevel="0" collapsed="false">
      <c r="B24" s="0" t="s">
        <v>393</v>
      </c>
    </row>
    <row r="25" customFormat="false" ht="12.8" hidden="false" customHeight="false" outlineLevel="0" collapsed="false">
      <c r="B25" s="0" t="s">
        <v>584</v>
      </c>
    </row>
    <row r="26" customFormat="false" ht="12.8" hidden="false" customHeight="false" outlineLevel="0" collapsed="false">
      <c r="B26" s="0" t="s">
        <v>585</v>
      </c>
    </row>
    <row r="27" customFormat="false" ht="12.8" hidden="false" customHeight="false" outlineLevel="0" collapsed="false">
      <c r="B27" s="0" t="s">
        <v>586</v>
      </c>
    </row>
    <row r="28" customFormat="false" ht="12.8" hidden="false" customHeight="false" outlineLevel="0" collapsed="false">
      <c r="B28" s="0" t="s">
        <v>587</v>
      </c>
    </row>
    <row r="29" customFormat="false" ht="12.8" hidden="false" customHeight="false" outlineLevel="0" collapsed="false">
      <c r="B29" s="0" t="s">
        <v>588</v>
      </c>
    </row>
    <row r="30" customFormat="false" ht="12.8" hidden="false" customHeight="false" outlineLevel="0" collapsed="false">
      <c r="B30" s="0" t="s">
        <v>589</v>
      </c>
    </row>
    <row r="31" customFormat="false" ht="12.8" hidden="false" customHeight="false" outlineLevel="0" collapsed="false">
      <c r="B31" s="0" t="s">
        <v>590</v>
      </c>
    </row>
    <row r="32" customFormat="false" ht="12.8" hidden="false" customHeight="false" outlineLevel="0" collapsed="false">
      <c r="B32" s="0" t="s">
        <v>591</v>
      </c>
    </row>
    <row r="33" customFormat="false" ht="12.8" hidden="false" customHeight="false" outlineLevel="0" collapsed="false">
      <c r="B33" s="0" t="s">
        <v>592</v>
      </c>
    </row>
    <row r="34" customFormat="false" ht="12.8" hidden="false" customHeight="false" outlineLevel="0" collapsed="false">
      <c r="B34" s="0" t="s">
        <v>593</v>
      </c>
    </row>
    <row r="35" customFormat="false" ht="12.8" hidden="false" customHeight="false" outlineLevel="0" collapsed="false">
      <c r="B35" s="0" t="s">
        <v>594</v>
      </c>
    </row>
    <row r="36" customFormat="false" ht="12.8" hidden="false" customHeight="false" outlineLevel="0" collapsed="false">
      <c r="B36" s="0" t="s">
        <v>595</v>
      </c>
    </row>
    <row r="37" customFormat="false" ht="12.8" hidden="false" customHeight="false" outlineLevel="0" collapsed="false">
      <c r="B37" s="0" t="s">
        <v>449</v>
      </c>
    </row>
    <row r="38" customFormat="false" ht="12.8" hidden="false" customHeight="false" outlineLevel="0" collapsed="false">
      <c r="B38" s="0" t="s">
        <v>596</v>
      </c>
    </row>
    <row r="39" customFormat="false" ht="12.8" hidden="false" customHeight="false" outlineLevel="0" collapsed="false">
      <c r="B39" s="0" t="s">
        <v>597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6" t="s">
        <v>598</v>
      </c>
    </row>
    <row r="4" customFormat="false" ht="15" hidden="false" customHeight="false" outlineLevel="0" collapsed="false">
      <c r="B4" s="66" t="s">
        <v>599</v>
      </c>
    </row>
    <row r="5" customFormat="false" ht="12.8" hidden="false" customHeight="false" outlineLevel="0" collapsed="false">
      <c r="B5" s="0" t="s">
        <v>600</v>
      </c>
    </row>
    <row r="6" customFormat="false" ht="15" hidden="false" customHeight="false" outlineLevel="0" collapsed="false">
      <c r="B6" s="66" t="s">
        <v>601</v>
      </c>
    </row>
    <row r="7" customFormat="false" ht="15" hidden="false" customHeight="false" outlineLevel="0" collapsed="false">
      <c r="B7" s="66" t="s">
        <v>602</v>
      </c>
    </row>
    <row r="8" customFormat="false" ht="12.8" hidden="false" customHeight="false" outlineLevel="0" collapsed="false">
      <c r="B8" s="0" t="s">
        <v>603</v>
      </c>
    </row>
    <row r="9" customFormat="false" ht="12.8" hidden="false" customHeight="false" outlineLevel="0" collapsed="false">
      <c r="B9" s="68" t="s">
        <v>604</v>
      </c>
    </row>
    <row r="10" customFormat="false" ht="12.8" hidden="false" customHeight="false" outlineLevel="0" collapsed="false">
      <c r="B10" s="0" t="s">
        <v>605</v>
      </c>
    </row>
    <row r="11" customFormat="false" ht="12.8" hidden="false" customHeight="false" outlineLevel="0" collapsed="false">
      <c r="B11" s="0" t="s">
        <v>606</v>
      </c>
    </row>
    <row r="14" customFormat="false" ht="12.8" hidden="false" customHeight="false" outlineLevel="0" collapsed="false">
      <c r="B14" s="0" t="s">
        <v>607</v>
      </c>
    </row>
    <row r="20" customFormat="false" ht="12.8" hidden="false" customHeight="false" outlineLevel="0" collapsed="false">
      <c r="B20" s="0" t="s">
        <v>608</v>
      </c>
    </row>
    <row r="21" customFormat="false" ht="12.8" hidden="false" customHeight="false" outlineLevel="0" collapsed="false">
      <c r="B21" s="0" t="s">
        <v>609</v>
      </c>
    </row>
    <row r="22" customFormat="false" ht="12.8" hidden="false" customHeight="false" outlineLevel="0" collapsed="false">
      <c r="B22" s="0" t="s">
        <v>553</v>
      </c>
    </row>
    <row r="23" customFormat="false" ht="12.8" hidden="false" customHeight="false" outlineLevel="0" collapsed="false">
      <c r="B23" s="0" t="s">
        <v>610</v>
      </c>
    </row>
    <row r="24" customFormat="false" ht="12.8" hidden="false" customHeight="false" outlineLevel="0" collapsed="false">
      <c r="B24" s="0" t="s">
        <v>393</v>
      </c>
    </row>
    <row r="25" customFormat="false" ht="12.8" hidden="false" customHeight="false" outlineLevel="0" collapsed="false">
      <c r="B25" s="0" t="s">
        <v>611</v>
      </c>
    </row>
    <row r="26" customFormat="false" ht="12.8" hidden="false" customHeight="false" outlineLevel="0" collapsed="false">
      <c r="B26" s="0" t="s">
        <v>612</v>
      </c>
    </row>
    <row r="27" customFormat="false" ht="12.8" hidden="false" customHeight="false" outlineLevel="0" collapsed="false">
      <c r="B27" s="0" t="s">
        <v>613</v>
      </c>
    </row>
    <row r="28" customFormat="false" ht="12.8" hidden="false" customHeight="false" outlineLevel="0" collapsed="false">
      <c r="B28" s="0" t="s">
        <v>614</v>
      </c>
    </row>
    <row r="29" customFormat="false" ht="12.8" hidden="false" customHeight="false" outlineLevel="0" collapsed="false">
      <c r="B29" s="0" t="s">
        <v>615</v>
      </c>
    </row>
    <row r="30" customFormat="false" ht="12.8" hidden="false" customHeight="false" outlineLevel="0" collapsed="false">
      <c r="B30" s="0" t="s">
        <v>616</v>
      </c>
    </row>
    <row r="31" customFormat="false" ht="12.8" hidden="false" customHeight="false" outlineLevel="0" collapsed="false">
      <c r="B31" s="0" t="s">
        <v>617</v>
      </c>
    </row>
    <row r="32" customFormat="false" ht="12.8" hidden="false" customHeight="false" outlineLevel="0" collapsed="false">
      <c r="B32" s="0" t="s">
        <v>618</v>
      </c>
    </row>
    <row r="33" customFormat="false" ht="12.8" hidden="false" customHeight="false" outlineLevel="0" collapsed="false">
      <c r="B33" s="0" t="s">
        <v>619</v>
      </c>
    </row>
    <row r="34" customFormat="false" ht="12.8" hidden="false" customHeight="false" outlineLevel="0" collapsed="false">
      <c r="B34" s="0" t="s">
        <v>620</v>
      </c>
    </row>
    <row r="35" customFormat="false" ht="12.8" hidden="false" customHeight="false" outlineLevel="0" collapsed="false">
      <c r="B35" s="0" t="s">
        <v>594</v>
      </c>
    </row>
    <row r="36" customFormat="false" ht="12.8" hidden="false" customHeight="false" outlineLevel="0" collapsed="false">
      <c r="B36" s="0" t="s">
        <v>621</v>
      </c>
    </row>
    <row r="37" customFormat="false" ht="12.8" hidden="false" customHeight="false" outlineLevel="0" collapsed="false">
      <c r="B37" s="0" t="s">
        <v>538</v>
      </c>
    </row>
    <row r="38" customFormat="false" ht="12.8" hidden="false" customHeight="false" outlineLevel="0" collapsed="false">
      <c r="B38" s="0" t="s">
        <v>622</v>
      </c>
    </row>
    <row r="39" customFormat="false" ht="12.8" hidden="false" customHeight="false" outlineLevel="0" collapsed="false">
      <c r="B39" s="0" t="s">
        <v>623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851562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624</v>
      </c>
    </row>
    <row r="4" customFormat="false" ht="12.8" hidden="false" customHeight="false" outlineLevel="0" collapsed="false">
      <c r="B4" s="0" t="s">
        <v>625</v>
      </c>
    </row>
    <row r="5" customFormat="false" ht="12.8" hidden="false" customHeight="false" outlineLevel="0" collapsed="false">
      <c r="B5" s="0" t="s">
        <v>626</v>
      </c>
    </row>
    <row r="6" customFormat="false" ht="12.8" hidden="false" customHeight="false" outlineLevel="0" collapsed="false">
      <c r="B6" s="0" t="s">
        <v>627</v>
      </c>
    </row>
    <row r="7" customFormat="false" ht="12.8" hidden="false" customHeight="false" outlineLevel="0" collapsed="false">
      <c r="B7" s="0" t="s">
        <v>628</v>
      </c>
    </row>
    <row r="8" customFormat="false" ht="12.8" hidden="false" customHeight="false" outlineLevel="0" collapsed="false">
      <c r="B8" s="0" t="s">
        <v>629</v>
      </c>
    </row>
    <row r="9" customFormat="false" ht="12.8" hidden="false" customHeight="false" outlineLevel="0" collapsed="false">
      <c r="B9" s="0" t="s">
        <v>630</v>
      </c>
    </row>
    <row r="10" customFormat="false" ht="12.8" hidden="false" customHeight="false" outlineLevel="0" collapsed="false">
      <c r="B10" s="0" t="s">
        <v>631</v>
      </c>
    </row>
    <row r="11" customFormat="false" ht="12.8" hidden="false" customHeight="false" outlineLevel="0" collapsed="false">
      <c r="B11" s="0" t="s">
        <v>632</v>
      </c>
    </row>
    <row r="14" customFormat="false" ht="12.8" hidden="false" customHeight="false" outlineLevel="0" collapsed="false">
      <c r="B14" s="0" t="s">
        <v>633</v>
      </c>
    </row>
    <row r="20" customFormat="false" ht="12.8" hidden="false" customHeight="false" outlineLevel="0" collapsed="false">
      <c r="B20" s="0" t="s">
        <v>634</v>
      </c>
    </row>
    <row r="21" customFormat="false" ht="12.8" hidden="false" customHeight="false" outlineLevel="0" collapsed="false">
      <c r="B21" s="0" t="s">
        <v>635</v>
      </c>
    </row>
    <row r="22" customFormat="false" ht="12.8" hidden="false" customHeight="false" outlineLevel="0" collapsed="false">
      <c r="B22" s="0" t="s">
        <v>636</v>
      </c>
    </row>
    <row r="23" customFormat="false" ht="12.8" hidden="false" customHeight="false" outlineLevel="0" collapsed="false">
      <c r="B23" s="0" t="s">
        <v>637</v>
      </c>
    </row>
    <row r="24" customFormat="false" ht="12.8" hidden="false" customHeight="false" outlineLevel="0" collapsed="false">
      <c r="B24" s="0" t="s">
        <v>393</v>
      </c>
    </row>
    <row r="25" customFormat="false" ht="12.8" hidden="false" customHeight="false" outlineLevel="0" collapsed="false">
      <c r="B25" s="0" t="s">
        <v>638</v>
      </c>
    </row>
    <row r="26" customFormat="false" ht="12.8" hidden="false" customHeight="false" outlineLevel="0" collapsed="false">
      <c r="B26" s="0" t="s">
        <v>639</v>
      </c>
    </row>
    <row r="27" customFormat="false" ht="12.8" hidden="false" customHeight="false" outlineLevel="0" collapsed="false">
      <c r="B27" s="0" t="s">
        <v>640</v>
      </c>
    </row>
    <row r="28" customFormat="false" ht="12.8" hidden="false" customHeight="false" outlineLevel="0" collapsed="false">
      <c r="B28" s="0" t="s">
        <v>641</v>
      </c>
    </row>
    <row r="29" customFormat="false" ht="12.8" hidden="false" customHeight="false" outlineLevel="0" collapsed="false">
      <c r="B29" s="0" t="s">
        <v>642</v>
      </c>
    </row>
    <row r="30" customFormat="false" ht="12.8" hidden="false" customHeight="false" outlineLevel="0" collapsed="false">
      <c r="B30" s="0" t="s">
        <v>643</v>
      </c>
    </row>
    <row r="31" customFormat="false" ht="12.8" hidden="false" customHeight="false" outlineLevel="0" collapsed="false">
      <c r="B31" s="0" t="s">
        <v>644</v>
      </c>
    </row>
    <row r="32" customFormat="false" ht="12.8" hidden="false" customHeight="false" outlineLevel="0" collapsed="false">
      <c r="B32" s="0" t="s">
        <v>645</v>
      </c>
    </row>
    <row r="33" customFormat="false" ht="12.8" hidden="false" customHeight="false" outlineLevel="0" collapsed="false">
      <c r="B33" s="0" t="s">
        <v>646</v>
      </c>
    </row>
    <row r="34" customFormat="false" ht="12.8" hidden="false" customHeight="false" outlineLevel="0" collapsed="false">
      <c r="B34" s="0" t="s">
        <v>647</v>
      </c>
    </row>
    <row r="35" customFormat="false" ht="12.8" hidden="false" customHeight="false" outlineLevel="0" collapsed="false">
      <c r="B35" s="0" t="s">
        <v>648</v>
      </c>
    </row>
    <row r="36" customFormat="false" ht="12.8" hidden="false" customHeight="false" outlineLevel="0" collapsed="false">
      <c r="B36" s="0" t="s">
        <v>537</v>
      </c>
    </row>
    <row r="37" customFormat="false" ht="12.8" hidden="false" customHeight="false" outlineLevel="0" collapsed="false">
      <c r="B37" s="0" t="s">
        <v>449</v>
      </c>
    </row>
    <row r="38" customFormat="false" ht="12.8" hidden="false" customHeight="false" outlineLevel="0" collapsed="false">
      <c r="B38" s="0" t="s">
        <v>649</v>
      </c>
    </row>
    <row r="39" customFormat="false" ht="12.8" hidden="false" customHeight="false" outlineLevel="0" collapsed="false">
      <c r="B39" s="0" t="s">
        <v>650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629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2020-10-25T21:35:47Z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