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550/"/>
    </mc:Choice>
  </mc:AlternateContent>
  <xr:revisionPtr revIDLastSave="0" documentId="8_{DE0F42EB-FDF8-5946-89D4-11210C70BAA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7" i="1" l="1"/>
  <c r="AB24" i="1"/>
  <c r="AB22" i="1"/>
  <c r="AB5" i="1"/>
  <c r="AB19" i="1"/>
  <c r="AB20" i="1"/>
  <c r="AB6" i="1"/>
  <c r="AJ21" i="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<sst xmlns="http://schemas.openxmlformats.org/spreadsheetml/2006/main" count="886" uniqueCount="717">
  <si>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</si>
  <si>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</si>
  <si>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</si>
  <si>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</si>
  <si>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</si>
  <si>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</si>
  <si>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</si>
  <si>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</si>
  <si>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</si>
  <si>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</si>
  <si>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</si>
  <si>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</si>
  <si>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</si>
  <si>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</si>
  <si>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</si>
  <si>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</si>
  <si>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</si>
  <si>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</si>
  <si>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</si>
  <si>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</si>
  <si>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</si>
  <si>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</si>
  <si>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</si>
  <si>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</si>
  <si>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</si>
  <si>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</si>
  <si>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</si>
  <si>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</si>
  <si>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</si>
  <si>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</si>
  <si>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</si>
  <si>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</si>
  <si>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</si>
  <si>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</si>
  <si>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</si>
  <si>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</si>
  <si>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</si>
  <si>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</si>
  <si>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</si>
  <si>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</si>
  <si>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</si>
  <si>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</si>
  <si>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</si>
  <si>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</si>
  <si>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</si>
  <si>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</si>
  <si>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</si>
  <si>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</si>
  <si>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</si>
  <si>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</si>
  <si>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</si>
  <si>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</si>
  <si>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</si>
  <si>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</si>
  <si>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</si>
  <si>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</si>
  <si>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</si>
  <si>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</si>
  <si>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</si>
  <si>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</si>
  <si>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</si>
  <si>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</si>
  <si>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</si>
  <si>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</si>
  <si>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</si>
  <si>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</si>
  <si>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</si>
  <si>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</si>
  <si>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</si>
  <si>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</si>
  <si>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</si>
  <si>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</si>
  <si>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</si>
  <si>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</si>
  <si>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</si>
  <si>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</si>
  <si>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</si>
  <si>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</si>
  <si>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</si>
  <si>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</si>
  <si>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</si>
  <si>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</si>
  <si>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</si>
  <si>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</si>
  <si>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</si>
  <si>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</si>
  <si>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</si>
  <si>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</si>
  <si>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</si>
  <si>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</si>
  <si>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</si>
  <si>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</si>
  <si>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</si>
  <si>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</si>
  <si>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</si>
  <si>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</si>
  <si>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</si>
  <si>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</si>
  <si>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</si>
  <si>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</si>
  <si>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</si>
  <si>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</si>
  <si>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</si>
  <si>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</si>
  <si>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</si>
  <si>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</si>
  <si>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</si>
  <si>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</si>
  <si>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</si>
  <si>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</si>
  <si>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</si>
  <si>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</si>
  <si>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</si>
  <si>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</si>
  <si>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</si>
  <si>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</si>
  <si>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</si>
  <si>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</si>
  <si>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</si>
  <si>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</si>
  <si>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</si>
  <si>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</si>
  <si>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</si>
  <si>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</si>
  <si>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</si>
  <si>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</si>
  <si>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</si>
  <si>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</si>
  <si>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</si>
  <si>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</si>
  <si>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</si>
  <si>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</si>
  <si>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</si>
  <si>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</si>
  <si>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</si>
  <si>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</si>
  <si>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</si>
  <si>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</si>
  <si>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</si>
  <si>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</si>
  <si>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</si>
  <si>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</si>
  <si>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</si>
  <si>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</si>
  <si>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</si>
  <si>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</si>
  <si>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</si>
  <si>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</si>
  <si>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</si>
  <si>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</si>
  <si>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</si>
  <si>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</si>
  <si>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</si>
  <si>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</si>
  <si>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</si>
  <si>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</si>
  <si>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</si>
  <si>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</si>
  <si>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</si>
  <si>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</si>
  <si>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</si>
  <si>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</si>
  <si>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</si>
  <si>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</si>
  <si>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</si>
  <si>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</si>
  <si>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</si>
  <si>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</si>
  <si>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</si>
  <si>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</si>
  <si>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</si>
  <si>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</si>
  <si>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</si>
  <si>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</si>
  <si>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</si>
  <si>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</si>
  <si>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</si>
  <si>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</si>
  <si>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</si>
  <si>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</si>
  <si>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</si>
  <si>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</si>
  <si>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</si>
  <si>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</si>
  <si>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</si>
  <si>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</si>
  <si>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</si>
  <si>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</si>
  <si>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</si>
  <si>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</si>
  <si>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</si>
  <si>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</si>
  <si>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</si>
  <si>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</si>
  <si>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</si>
  <si>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</si>
  <si>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</si>
  <si>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</si>
  <si>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</si>
  <si>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</si>
  <si>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</si>
  <si>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</si>
  <si>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</si>
  <si>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</si>
  <si>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</si>
  <si>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</si>
  <si>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</si>
  <si>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</si>
  <si>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</si>
  <si>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</si>
  <si>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</si>
  <si>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</si>
  <si>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</si>
  <si>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</si>
  <si>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</si>
  <si>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</si>
  <si>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</si>
  <si>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</si>
  <si>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</si>
  <si>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</si>
  <si>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</si>
  <si>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</si>
  <si>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</si>
  <si>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</si>
  <si>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</si>
  <si>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</si>
  <si>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</si>
  <si>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</si>
  <si>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</si>
  <si>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</si>
  <si>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</si>
  <si>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</si>
  <si>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</si>
  <si>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</si>
  <si>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</si>
  <si>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</si>
  <si>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</si>
  <si>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</si>
  <si>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</si>
  <si>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</si>
  <si>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</si>
  <si>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</si>
  <si>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</si>
  <si>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</si>
  <si>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</si>
  <si>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</si>
  <si>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</si>
  <si>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</si>
  <si>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</si>
  <si>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</si>
  <si>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</si>
  <si>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</si>
  <si>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</si>
  <si>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</si>
  <si>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</si>
  <si>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</si>
  <si>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</si>
  <si>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</si>
  <si>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</si>
  <si>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</si>
  <si>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</si>
  <si>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</si>
  <si>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</si>
  <si>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</si>
  <si>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</si>
  <si>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</si>
  <si>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</si>
  <si>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</si>
  <si>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</si>
  <si>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</si>
  <si>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</si>
  <si>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</si>
  <si>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</si>
  <si>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</si>
  <si>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</si>
  <si>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</si>
  <si>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</si>
  <si>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</si>
  <si>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</si>
  <si>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</si>
  <si>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</si>
  <si>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</si>
  <si>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</si>
  <si>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</si>
  <si>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</si>
  <si>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</si>
  <si>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</si>
  <si>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</si>
  <si>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</si>
  <si>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</si>
  <si>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</si>
  <si>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</si>
  <si>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</si>
  <si>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</si>
  <si>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</si>
  <si>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</si>
  <si>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</si>
  <si>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</si>
  <si>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</si>
  <si>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</si>
  <si>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</si>
  <si>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</si>
  <si>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</si>
  <si>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</si>
  <si>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</si>
  <si>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</si>
  <si>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</si>
  <si>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</si>
  <si>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</si>
  <si>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</si>
  <si>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</si>
  <si>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</si>
  <si>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</si>
  <si>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</si>
  <si>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</si>
  <si>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</si>
  <si>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</si>
  <si>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</si>
  <si>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</si>
  <si>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</si>
  <si>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</si>
  <si>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</si>
  <si>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</si>
  <si>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</si>
  <si>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</si>
  <si>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</si>
  <si>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</si>
  <si>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</si>
  <si>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</si>
  <si>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</si>
  <si>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</si>
  <si>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</si>
  <si>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</si>
  <si>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</si>
  <si>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</si>
  <si>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</si>
  <si>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</si>
  <si>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</si>
  <si>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</si>
  <si>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</si>
  <si>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</si>
  <si>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</si>
  <si>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</si>
  <si>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</si>
  <si>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</si>
  <si>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</si>
  <si>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</si>
  <si>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</si>
  <si>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</si>
  <si>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</si>
  <si>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</si>
  <si>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</si>
  <si>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</si>
  <si>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</si>
  <si>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</si>
  <si>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</si>
  <si>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</si>
  <si>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</si>
  <si>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</si>
  <si>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</si>
  <si>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</si>
  <si>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</si>
  <si>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</si>
  <si>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</si>
  <si>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</si>
  <si>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</si>
  <si>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</si>
  <si>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</si>
  <si>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</si>
  <si>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</si>
  <si>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</si>
  <si>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</si>
  <si>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</si>
  <si>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</si>
  <si>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</si>
  <si>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</si>
  <si>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</si>
  <si>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</si>
  <si>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</si>
  <si>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</si>
  <si>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</si>
  <si>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</si>
  <si>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</si>
  <si>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</si>
  <si>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</si>
  <si>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</si>
  <si>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</si>
  <si>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</si>
  <si>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</si>
  <si>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</si>
  <si>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</si>
  <si>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</si>
  <si>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</si>
  <si>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</si>
  <si>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</si>
  <si>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</si>
  <si>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</si>
  <si>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</si>
  <si>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</si>
  <si>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</si>
  <si>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</si>
  <si>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</si>
  <si>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</si>
  <si>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</si>
  <si>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</si>
  <si>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</si>
  <si>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</si>
  <si>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</si>
  <si>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</si>
  <si>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</si>
  <si>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</si>
  <si>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</si>
  <si>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</si>
  <si>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</si>
  <si>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</si>
  <si>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</si>
  <si>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</si>
  <si>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</si>
  <si>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</si>
  <si>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</si>
  <si>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</si>
  <si>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</si>
  <si>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</si>
  <si>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</si>
  <si>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</si>
  <si>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</si>
  <si>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</si>
  <si>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</si>
  <si>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</si>
  <si>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</si>
  <si>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</si>
  <si>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</si>
  <si>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</si>
  <si>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</si>
  <si>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</si>
  <si>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</si>
  <si>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</si>
  <si>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</si>
  <si>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</si>
  <si>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</si>
  <si>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</si>
  <si>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</si>
  <si>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</si>
  <si>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</si>
  <si>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</si>
  <si>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</si>
  <si>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</si>
  <si>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</si>
  <si>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</si>
  <si>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</si>
  <si>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</si>
  <si>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</si>
  <si>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</si>
  <si>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</si>
  <si>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</si>
  <si>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</si>
  <si>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</si>
  <si>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</si>
  <si>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</si>
  <si>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</si>
  <si>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</si>
  <si>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</si>
  <si>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</si>
  <si>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</si>
  <si>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</si>
  <si>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</si>
  <si>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</si>
  <si>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</si>
  <si>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</si>
  <si>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</si>
  <si>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</si>
  <si>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</si>
  <si>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</si>
  <si>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</si>
  <si>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</si>
  <si>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</si>
  <si>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</si>
  <si>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</si>
  <si>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</si>
  <si>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</si>
  <si>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</si>
  <si>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</si>
  <si>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</si>
  <si>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</si>
  <si>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</si>
  <si>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</si>
  <si>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</si>
  <si>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</si>
  <si>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</si>
  <si>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</si>
  <si>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</si>
  <si>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</si>
  <si>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</si>
  <si>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</si>
  <si>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</si>
  <si>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</si>
  <si>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</si>
  <si>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</si>
  <si>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</si>
  <si>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</si>
  <si>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</si>
  <si>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</si>
  <si>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</si>
  <si>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</si>
  <si>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</si>
  <si>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</si>
  <si>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</si>
  <si>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</si>
  <si>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</si>
  <si>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</si>
  <si>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</si>
  <si>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</si>
  <si>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</si>
  <si>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</si>
  <si>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</si>
  <si>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</si>
  <si>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</si>
  <si>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</si>
  <si>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</si>
  <si>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</si>
  <si>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</si>
  <si>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</si>
  <si>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</si>
  <si>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</si>
  <si>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</si>
  <si>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</si>
  <si>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</si>
  <si>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</si>
  <si>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</si>
  <si>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</si>
  <si>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</si>
  <si>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</si>
  <si>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</si>
  <si>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</si>
  <si>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</si>
  <si>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</si>
  <si>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</si>
  <si>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</si>
  <si>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</si>
  <si>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</si>
  <si>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</si>
  <si>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</si>
  <si>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</si>
  <si>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</si>
  <si>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</si>
  <si>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</si>
  <si>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</si>
  <si>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</si>
  <si>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</si>
  <si>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</si>
  <si>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</si>
  <si>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</si>
  <si>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</si>
  <si>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</si>
  <si>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</si>
  <si>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</si>
  <si>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</si>
  <si>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</si>
  <si>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</si>
  <si>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</si>
  <si>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</si>
  <si>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</si>
  <si>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</si>
  <si>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</si>
  <si>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</si>
  <si>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</si>
  <si>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</si>
  <si>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</si>
  <si>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</si>
  <si>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</si>
  <si>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</si>
  <si>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</si>
  <si>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</si>
  <si>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</si>
  <si>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</si>
  <si>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</si>
  <si>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</si>
  <si>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</si>
  <si>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</si>
  <si>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</si>
  <si>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</si>
  <si>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</si>
  <si>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</si>
  <si>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</si>
  <si>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</si>
  <si>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</si>
  <si>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</si>
  <si>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</si>
  <si>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</si>
  <si>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</si>
  <si>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</si>
  <si>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</si>
  <si>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</si>
  <si>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</si>
  <si>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</si>
  <si>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</si>
  <si>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</si>
  <si>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</si>
  <si>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</si>
  <si>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</si>
  <si>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</si>
  <si>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</si>
  <si>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</si>
  <si>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</si>
  <si>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</si>
  <si>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</si>
  <si>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</si>
  <si>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</si>
  <si>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</si>
  <si>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</si>
  <si>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</si>
  <si>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</si>
  <si>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</si>
  <si>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</si>
  <si>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</si>
  <si>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</si>
  <si>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</si>
  <si>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</si>
  <si>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</si>
  <si>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</si>
  <si>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</si>
  <si>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</si>
  <si>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</si>
  <si>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</si>
  <si>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</si>
  <si>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</si>
  <si>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</si>
  <si>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</si>
  <si>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</si>
  <si>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</si>
  <si>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</si>
  <si>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</si>
  <si>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</si>
  <si>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</si>
  <si>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</si>
  <si>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</si>
  <si>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</si>
  <si>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</si>
  <si>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</si>
  <si>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</si>
  <si>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</si>
  <si>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</si>
  <si>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</si>
  <si>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</si>
  <si>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</si>
  <si>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</si>
  <si>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</si>
  <si>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</si>
  <si>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</si>
  <si>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</si>
  <si>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</si>
  <si>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</si>
  <si>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</si>
  <si>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</si>
  <si>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</si>
  <si>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</si>
  <si>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</si>
  <si>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</si>
  <si>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</si>
  <si>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</si>
  <si>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</si>
  <si>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</si>
  <si>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</si>
  <si>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</si>
  <si>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</si>
  <si>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</si>
  <si>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</si>
  <si>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</si>
  <si>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</si>
  <si>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</si>
  <si>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</si>
  <si>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</si>
  <si>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</si>
  <si>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</si>
  <si>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</si>
  <si>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</si>
  <si>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</si>
  <si>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</si>
  <si>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</si>
  <si>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</si>
  <si>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</si>
  <si>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</si>
  <si>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</si>
  <si>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</si>
  <si>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</si>
  <si>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</si>
  <si>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</si>
  <si>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</si>
  <si>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</si>
  <si>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</si>
  <si>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</si>
  <si>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</si>
  <si>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</si>
  <si>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</si>
  <si>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</si>
  <si>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</si>
  <si>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</si>
  <si>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</si>
  <si>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</si>
  <si>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</si>
  <si>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</si>
  <si>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</si>
  <si>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</si>
  <si>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</si>
  <si>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</si>
  <si>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</si>
  <si>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</si>
  <si>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</si>
  <si>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</si>
  <si>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</si>
  <si>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</si>
  <si>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</si>
  <si>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</si>
  <si>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</si>
  <si>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</si>
  <si>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</si>
  <si>
    <t>E550 E560 E560c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</si>
</sst>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right" wrapText="1"/>
    </xf>
    <xf numFmtId="0" fontId="5" fillId="0" borderId="0" xfId="0" applyFont="1" applyBorder="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E550 Parent</v>
      </c>
      <c r="C4" s="29" t="s">
        <v>345</v>
      </c>
      <c r="D4" s="30">
        <f>Values!B14</f>
        <v>5714401488996</v>
      </c>
      <c r="E4" s="31" t="s">
        <v>346</v>
      </c>
      <c r="F4" s="28" t="str">
        <f>SUBSTITUTE(Values!B1, "{language}", "") &amp; " " &amp; Values!B3</f>
        <v>vervangend  toetsenbord met achtergrondverlichting voor Lenovo Thinkpad E550 E560 E560c</v>
      </c>
      <c r="G4" s="29" t="s">
        <v>345</v>
      </c>
      <c r="H4" s="27" t="str">
        <f>Values!B16</f>
        <v>computer-keyboards</v>
      </c>
      <c r="I4" s="27" t="str">
        <f>IF(ISBLANK(Values!E3),"","4730574031")</f>
        <v>4730574031</v>
      </c>
      <c r="J4" s="32" t="str">
        <f>Values!B13</f>
        <v>Lenovo E550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E550 Regular - DE</v>
      </c>
      <c r="C5" s="32" t="str">
        <f>IF(ISBLANK(Values!E4),"","TellusRem")</f>
        <v>TellusRem</v>
      </c>
      <c r="D5" s="30">
        <f>IF(ISBLANK(Values!E4),"",Values!E4)</f>
        <v>5714401550013</v>
      </c>
      <c r="E5" s="31" t="str">
        <f>IF(ISBLANK(Values!E4),"","EAN")</f>
        <v>EAN</v>
      </c>
      <c r="F5" s="28" t="str">
        <f>IF(ISBLANK(Values!E4),"",IF(Values!J4, SUBSTITUTE(Values!$B$1, "{language}", Values!H4) &amp; " " &amp;Values!$B$3, SUBSTITUTE(Values!$B$2, "{language}", Values!$H4) &amp; " " &amp;Values!$B$3))</f>
        <v>vervangend Duitse toetsenbord zonder achtergrondverlichting voor Lenovo Thinkpad E550 E560 E560c</v>
      </c>
      <c r="G5" s="32" t="str">
        <f>IF(ISBLANK(Values!E4),"","TellusRem")</f>
        <v>TellusRem</v>
      </c>
      <c r="H5" s="27" t="str">
        <f>IF(ISBLANK(Values!E4),"",Values!$B$16)</f>
        <v>computer-keyboards</v>
      </c>
      <c r="I5" s="27" t="str">
        <f>IF(ISBLANK(Values!E4),"","4730574031")</f>
        <v>4730574031</v>
      </c>
      <c r="J5" s="39" t="str">
        <f>IF(ISBLANK(Values!E4),"",Values!F4 )</f>
        <v>Lenovo E550 Regular - DE</v>
      </c>
      <c r="K5" s="28">
        <f>IF(ISBLANK(Values!E4),"",IF(Values!J4, Values!$B$4, Values!$B$5))</f>
        <v>47.99</v>
      </c>
      <c r="L5" s="40" t="str">
        <f>IF(ISBLANK(Values!E4),"",IF($CO5="DEFAULT", Values!$B$18, ""))</f>
        <v/>
      </c>
      <c r="M5" s="28" t="str">
        <f>IF(ISBLANK(Values!E4),"",Values!$M4)</f>
        <v>https://raw.githubusercontent.com/PatrickVibild/TellusAmazonPictures/master/pictures/Lenovo/E550/RG/DE/1.jpg</v>
      </c>
      <c r="N5" s="28" t="str">
        <f>IF(ISBLANK(Values!$F4),"",Values!N4)</f>
        <v>https://raw.githubusercontent.com/PatrickVibild/TellusAmazonPictures/master/pictures/Lenovo/E550/RG/DE/2.jpg</v>
      </c>
      <c r="O5" s="28" t="str">
        <f>IF(ISBLANK(Values!$F4),"",Values!O4)</f>
        <v>https://raw.githubusercontent.com/PatrickVibild/TellusAmazonPictures/master/pictures/Lenovo/E550/RG/DE/3.jpg</v>
      </c>
      <c r="P5" s="28" t="str">
        <f>IF(ISBLANK(Values!$F4),"",Values!P4)</f>
        <v>https://raw.githubusercontent.com/PatrickVibild/TellusAmazonPictures/master/pictures/Lenovo/E550/RG/DE/4.jpg</v>
      </c>
      <c r="Q5" s="28" t="str">
        <f>IF(ISBLANK(Values!$F4),"",Values!Q4)</f>
        <v>https://raw.githubusercontent.com/PatrickVibild/TellusAmazonPictures/master/pictures/Lenovo/E550/RG/DE/5.jpg</v>
      </c>
      <c r="R5" s="28" t="str">
        <f>IF(ISBLANK(Values!$F4),"",Values!R4)</f>
        <v>https://raw.githubusercontent.com/PatrickVibild/TellusAmazonPictures/master/pictures/Lenovo/E550/RG/DE/6.jpg</v>
      </c>
      <c r="S5" s="28" t="str">
        <f>IF(ISBLANK(Values!$F4),"",Values!S4)</f>
        <v>https://raw.githubusercontent.com/PatrickVibild/TellusAmazonPictures/master/pictures/Lenovo/E550/RG/DE/7.jpg</v>
      </c>
      <c r="T5" s="28" t="str">
        <f>IF(ISBLANK(Values!$F4),"",Values!T4)</f>
        <v>https://raw.githubusercontent.com/PatrickVibild/TellusAmazonPictures/master/pictures/Lenovo/E550/RG/DE/8.jpg</v>
      </c>
      <c r="U5" s="28" t="str">
        <f>IF(ISBLANK(Values!$F4),"",Values!U4)</f>
        <v>https://raw.githubusercontent.com/PatrickVibild/TellusAmazonPictures/master/pictures/Lenovo/E550/RG/DE/9.jpg</v>
      </c>
      <c r="W5" s="32" t="str">
        <f>IF(ISBLANK(Values!E4),"","Child")</f>
        <v>Child</v>
      </c>
      <c r="X5" s="32" t="str">
        <f>IF(ISBLANK(Values!E4),"",Values!$B$13)</f>
        <v>Lenovo E550 Parent</v>
      </c>
      <c r="Y5" s="39" t="str">
        <f>IF(ISBLANK(Values!E4),"","Size-Color")</f>
        <v>Size-Color</v>
      </c>
      <c r="Z5" s="32" t="str">
        <f>IF(ISBLANK(Values!E4),"","variation")</f>
        <v>variation</v>
      </c>
      <c r="AA5" s="36"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LAYOUT - 🇩🇪 Duitse zonder achtergrondverlichting.</v>
      </c>
      <c r="AM5" s="1" t="str">
        <f>SUBSTITUTE(IF(ISBLANK(Values!E4),"",Values!$B$27), "{model}", Values!$B$3)</f>
        <v xml:space="preserve">👉 COMPATIBEL MET - Lenovo E550 E560 E560c. Controleer de afbeelding en beschrijving zorgvuldig voordat u een toetsenbord koopt. Dit zorgt ervoor dat u het juiste laptoptoetsenbord voor uw computer krijgt. Super eenvoudige installatie. </v>
      </c>
      <c r="AT5" s="28" t="str">
        <f>IF(ISBLANK(Values!E4),"",Values!H4)</f>
        <v>Duitse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t="str">
        <f>IF(ISBLANK(Values!$E4), "", "not_applicable")</f>
        <v>not_applicable</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E550 Regular - FR</v>
      </c>
      <c r="C6" s="32" t="str">
        <f>IF(ISBLANK(Values!E5),"","TellusRem")</f>
        <v>TellusRem</v>
      </c>
      <c r="D6" s="30">
        <f>IF(ISBLANK(Values!E5),"",Values!E5)</f>
        <v>5714401550020</v>
      </c>
      <c r="E6" s="31" t="str">
        <f>IF(ISBLANK(Values!E5),"","EAN")</f>
        <v>EAN</v>
      </c>
      <c r="F6" s="28" t="str">
        <f>IF(ISBLANK(Values!E5),"",IF(Values!J5, SUBSTITUTE(Values!$B$1, "{language}", Values!H5) &amp; " " &amp;Values!$B$3, SUBSTITUTE(Values!$B$2, "{language}", Values!$H5) &amp; " " &amp;Values!$B$3))</f>
        <v>vervangend Frans toetsenbord zonder achtergrondverlichting voor Lenovo Thinkpad E550 E560 E560c</v>
      </c>
      <c r="G6" s="32" t="str">
        <f>IF(ISBLANK(Values!E5),"","TellusRem")</f>
        <v>TellusRem</v>
      </c>
      <c r="H6" s="27" t="str">
        <f>IF(ISBLANK(Values!E5),"",Values!$B$16)</f>
        <v>computer-keyboards</v>
      </c>
      <c r="I6" s="27" t="str">
        <f>IF(ISBLANK(Values!E5),"","4730574031")</f>
        <v>4730574031</v>
      </c>
      <c r="J6" s="39" t="str">
        <f>IF(ISBLANK(Values!E5),"",Values!F5 )</f>
        <v>Lenovo E550 Regular - FR</v>
      </c>
      <c r="K6" s="28">
        <f>IF(ISBLANK(Values!E5),"",IF(Values!J5, Values!$B$4, Values!$B$5))</f>
        <v>47.99</v>
      </c>
      <c r="L6" s="40" t="str">
        <f>IF(ISBLANK(Values!E5),"",IF($CO6="DEFAULT", Values!$B$18, ""))</f>
        <v/>
      </c>
      <c r="M6" s="28" t="str">
        <f>IF(ISBLANK(Values!E5),"",Values!$M5)</f>
        <v>https://download.lenovo.com/Images/Parts/Lenovo/E550/RG/FR/Lenovo/E550/RG/FR_A.jpg</v>
      </c>
      <c r="N6" s="28" t="str">
        <f>IF(ISBLANK(Values!$F5),"",Values!N5)</f>
        <v>https://download.lenovo.com/Images/Parts/Lenovo/E550/RG/FR/Lenovo/E550/RG/FR_B.jpg</v>
      </c>
      <c r="O6" s="28" t="str">
        <f>IF(ISBLANK(Values!$F5),"",Values!O5)</f>
        <v>https://download.lenovo.com/Images/Parts/Lenovo/E550/RG/FR/Lenovo/E550/RG/FR_details.jpg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E550 Parent</v>
      </c>
      <c r="Y6" s="39" t="str">
        <f>IF(ISBLANK(Values!E5),"","Size-Color")</f>
        <v>Size-Color</v>
      </c>
      <c r="Z6" s="32" t="str">
        <f>IF(ISBLANK(Values!E5),"","variation")</f>
        <v>variation</v>
      </c>
      <c r="AA6" s="36"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LAYOUT - 🇫🇷 Frans zonder achtergrondverlichting.</v>
      </c>
      <c r="AM6" s="1" t="str">
        <f>SUBSTITUTE(IF(ISBLANK(Values!E5),"",Values!$B$27), "{model}", Values!$B$3)</f>
        <v xml:space="preserve">👉 COMPATIBEL MET - Lenovo E550 E560 E560c. Controleer de afbeelding en beschrijving zorgvuldig voordat u een toetsenbord koopt. Dit zorgt ervoor dat u het juiste laptoptoetsenbord voor uw computer krijgt. Super eenvoudige installatie. </v>
      </c>
      <c r="AT6" s="28" t="str">
        <f>IF(ISBLANK(Values!E5),"",Values!H5)</f>
        <v>Frans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t="str">
        <f>IF(ISBLANK(Values!$E5), "", "not_applicable")</f>
        <v>not_applicable</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E550 Regular - IT</v>
      </c>
      <c r="C7" s="32" t="str">
        <f>IF(ISBLANK(Values!E6),"","TellusRem")</f>
        <v>TellusRem</v>
      </c>
      <c r="D7" s="30">
        <f>IF(ISBLANK(Values!E6),"",Values!E6)</f>
        <v>5714401550037</v>
      </c>
      <c r="E7" s="31" t="str">
        <f>IF(ISBLANK(Values!E6),"","EAN")</f>
        <v>EAN</v>
      </c>
      <c r="F7" s="28" t="str">
        <f>IF(ISBLANK(Values!E6),"",IF(Values!J6, SUBSTITUTE(Values!$B$1, "{language}", Values!H6) &amp; " " &amp;Values!$B$3, SUBSTITUTE(Values!$B$2, "{language}", Values!$H6) &amp; " " &amp;Values!$B$3))</f>
        <v>vervangend Italiaans toetsenbord zonder achtergrondverlichting voor Lenovo Thinkpad E550 E560 E560c</v>
      </c>
      <c r="G7" s="32" t="str">
        <f>IF(ISBLANK(Values!E6),"","TellusRem")</f>
        <v>TellusRem</v>
      </c>
      <c r="H7" s="27" t="str">
        <f>IF(ISBLANK(Values!E6),"",Values!$B$16)</f>
        <v>computer-keyboards</v>
      </c>
      <c r="I7" s="27" t="str">
        <f>IF(ISBLANK(Values!E6),"","4730574031")</f>
        <v>4730574031</v>
      </c>
      <c r="J7" s="39" t="str">
        <f>IF(ISBLANK(Values!E6),"",Values!F6 )</f>
        <v>Lenovo E550 Regular - IT</v>
      </c>
      <c r="K7" s="28">
        <f>IF(ISBLANK(Values!E6),"",IF(Values!J6, Values!$B$4, Values!$B$5))</f>
        <v>47.99</v>
      </c>
      <c r="L7" s="40" t="str">
        <f>IF(ISBLANK(Values!E6),"",IF($CO7="DEFAULT", Values!$B$18, ""))</f>
        <v/>
      </c>
      <c r="M7" s="28" t="str">
        <f>IF(ISBLANK(Values!E6),"",Values!$M6)</f>
        <v>https://download.lenovo.com/Images/Parts/Lenovo/E550/RG/IT/Lenovo/E550/RG/IT_A.jpg</v>
      </c>
      <c r="N7" s="28" t="str">
        <f>IF(ISBLANK(Values!$F6),"",Values!N6)</f>
        <v>https://download.lenovo.com/Images/Parts/Lenovo/E550/RG/IT/Lenovo/E550/RG/IT_B.jpg</v>
      </c>
      <c r="O7" s="28" t="str">
        <f>IF(ISBLANK(Values!$F6),"",Values!O6)</f>
        <v>https://download.lenovo.com/Images/Parts/Lenovo/E550/RG/IT/Lenovo/E550/RG/IT_details.jpg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E550 Parent</v>
      </c>
      <c r="Y7" s="39" t="str">
        <f>IF(ISBLANK(Values!E6),"","Size-Color")</f>
        <v>Size-Color</v>
      </c>
      <c r="Z7" s="32" t="str">
        <f>IF(ISBLANK(Values!E6),"","variation")</f>
        <v>variation</v>
      </c>
      <c r="AA7" s="36"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LAYOUT - 🇮🇹 Italiaans zonder achtergrondverlichting.</v>
      </c>
      <c r="AM7" s="1" t="str">
        <f>SUBSTITUTE(IF(ISBLANK(Values!E6),"",Values!$B$27), "{model}", Values!$B$3)</f>
        <v xml:space="preserve">👉 COMPATIBEL MET - Lenovo E550 E560 E560c. Controleer de afbeelding en beschrijving zorgvuldig voordat u een toetsenbord koopt. Dit zorgt ervoor dat u het juiste laptoptoetsenbord voor uw computer krijgt. Super eenvoudige installatie. </v>
      </c>
      <c r="AT7" s="28" t="str">
        <f>IF(ISBLANK(Values!E6),"",Values!H6)</f>
        <v>Italiaans</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t="str">
        <f>IF(ISBLANK(Values!$E6), "", "not_applicable")</f>
        <v>not_applicable</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E550 Regular - ES</v>
      </c>
      <c r="C8" s="32" t="str">
        <f>IF(ISBLANK(Values!E7),"","TellusRem")</f>
        <v>TellusRem</v>
      </c>
      <c r="D8" s="30">
        <f>IF(ISBLANK(Values!E7),"",Values!E7)</f>
        <v>5714401550044</v>
      </c>
      <c r="E8" s="31" t="str">
        <f>IF(ISBLANK(Values!E7),"","EAN")</f>
        <v>EAN</v>
      </c>
      <c r="F8" s="28" t="str">
        <f>IF(ISBLANK(Values!E7),"",IF(Values!J7, SUBSTITUTE(Values!$B$1, "{language}", Values!H7) &amp; " " &amp;Values!$B$3, SUBSTITUTE(Values!$B$2, "{language}", Values!$H7) &amp; " " &amp;Values!$B$3))</f>
        <v>vervangend Spaans toetsenbord zonder achtergrondverlichting voor Lenovo Thinkpad E550 E560 E560c</v>
      </c>
      <c r="G8" s="32" t="str">
        <f>IF(ISBLANK(Values!E7),"","TellusRem")</f>
        <v>TellusRem</v>
      </c>
      <c r="H8" s="27" t="str">
        <f>IF(ISBLANK(Values!E7),"",Values!$B$16)</f>
        <v>computer-keyboards</v>
      </c>
      <c r="I8" s="27" t="str">
        <f>IF(ISBLANK(Values!E7),"","4730574031")</f>
        <v>4730574031</v>
      </c>
      <c r="J8" s="39" t="str">
        <f>IF(ISBLANK(Values!E7),"",Values!F7 )</f>
        <v>Lenovo E550 Regular - ES</v>
      </c>
      <c r="K8" s="28">
        <f>IF(ISBLANK(Values!E7),"",IF(Values!J7, Values!$B$4, Values!$B$5))</f>
        <v>47.99</v>
      </c>
      <c r="L8" s="40" t="str">
        <f>IF(ISBLANK(Values!E7),"",IF($CO8="DEFAULT", Values!$B$18, ""))</f>
        <v/>
      </c>
      <c r="M8" s="28" t="str">
        <f>IF(ISBLANK(Values!E7),"",Values!$M7)</f>
        <v>https://download.lenovo.com/Images/Parts/Lenovo/E550/RG/ES/Lenovo/E550/RG/ES_A.jpg</v>
      </c>
      <c r="N8" s="28" t="str">
        <f>IF(ISBLANK(Values!$F7),"",Values!N7)</f>
        <v>https://download.lenovo.com/Images/Parts/Lenovo/E550/RG/ES/Lenovo/E550/RG/ES_B.jpg</v>
      </c>
      <c r="O8" s="28" t="str">
        <f>IF(ISBLANK(Values!$F7),"",Values!O7)</f>
        <v>https://download.lenovo.com/Images/Parts/Lenovo/E550/RG/ES/Lenovo/E550/RG/ES_details.jpg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E550 Parent</v>
      </c>
      <c r="Y8" s="39" t="str">
        <f>IF(ISBLANK(Values!E7),"","Size-Color")</f>
        <v>Size-Color</v>
      </c>
      <c r="Z8" s="32" t="str">
        <f>IF(ISBLANK(Values!E7),"","variation")</f>
        <v>variation</v>
      </c>
      <c r="AA8" s="36"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LAYOUT - 🇪🇸 Spaans zonder achtergrondverlichting.</v>
      </c>
      <c r="AM8" s="1" t="str">
        <f>SUBSTITUTE(IF(ISBLANK(Values!E7),"",Values!$B$27), "{model}", Values!$B$3)</f>
        <v xml:space="preserve">👉 COMPATIBEL MET - Lenovo E550 E560 E560c. Controleer de afbeelding en beschrijving zorgvuldig voordat u een toetsenbord koopt. Dit zorgt ervoor dat u het juiste laptoptoetsenbord voor uw computer krijgt. Super eenvoudige installatie. </v>
      </c>
      <c r="AT8" s="28" t="str">
        <f>IF(ISBLANK(Values!E7),"",Values!H7)</f>
        <v>Spaans</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t="str">
        <f>IF(ISBLANK(Values!$E7), "", "not_applicable")</f>
        <v>not_applicable</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E550 Regular - UK</v>
      </c>
      <c r="C9" s="32" t="str">
        <f>IF(ISBLANK(Values!E8),"","TellusRem")</f>
        <v>TellusRem</v>
      </c>
      <c r="D9" s="30">
        <f>IF(ISBLANK(Values!E8),"",Values!E8)</f>
        <v>5714401550051</v>
      </c>
      <c r="E9" s="31" t="str">
        <f>IF(ISBLANK(Values!E8),"","EAN")</f>
        <v>EAN</v>
      </c>
      <c r="F9" s="28" t="str">
        <f>IF(ISBLANK(Values!E8),"",IF(Values!J8, SUBSTITUTE(Values!$B$1, "{language}", Values!H8) &amp; " " &amp;Values!$B$3, SUBSTITUTE(Values!$B$2, "{language}", Values!$H8) &amp; " " &amp;Values!$B$3))</f>
        <v>vervangend UK toetsenbord zonder achtergrondverlichting voor Lenovo Thinkpad E550 E560 E560c</v>
      </c>
      <c r="G9" s="32" t="str">
        <f>IF(ISBLANK(Values!E8),"","TellusRem")</f>
        <v>TellusRem</v>
      </c>
      <c r="H9" s="27" t="str">
        <f>IF(ISBLANK(Values!E8),"",Values!$B$16)</f>
        <v>computer-keyboards</v>
      </c>
      <c r="I9" s="27" t="str">
        <f>IF(ISBLANK(Values!E8),"","4730574031")</f>
        <v>4730574031</v>
      </c>
      <c r="J9" s="39" t="str">
        <f>IF(ISBLANK(Values!E8),"",Values!F8 )</f>
        <v>Lenovo E550 Regular - UK</v>
      </c>
      <c r="K9" s="28">
        <f>IF(ISBLANK(Values!E8),"",IF(Values!J8, Values!$B$4, Values!$B$5))</f>
        <v>47.99</v>
      </c>
      <c r="L9" s="40" t="str">
        <f>IF(ISBLANK(Values!E8),"",IF($CO9="DEFAULT", Values!$B$18, ""))</f>
        <v/>
      </c>
      <c r="M9" s="28" t="str">
        <f>IF(ISBLANK(Values!E8),"",Values!$M8)</f>
        <v>https://download.lenovo.com/Images/Parts/Lenovo/E550/RG/UK/Lenovo/E550/RG/UK_A.jpg</v>
      </c>
      <c r="N9" s="28" t="str">
        <f>IF(ISBLANK(Values!$F8),"",Values!N8)</f>
        <v>https://download.lenovo.com/Images/Parts/Lenovo/E550/RG/UK/Lenovo/E550/RG/UK_B.jpg</v>
      </c>
      <c r="O9" s="28" t="str">
        <f>IF(ISBLANK(Values!$F8),"",Values!O8)</f>
        <v>https://download.lenovo.com/Images/Parts/Lenovo/E550/RG/UK/Lenovo/E550/RG/UK_details.jpg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E550 Parent</v>
      </c>
      <c r="Y9" s="39" t="str">
        <f>IF(ISBLANK(Values!E8),"","Size-Color")</f>
        <v>Size-Color</v>
      </c>
      <c r="Z9" s="32" t="str">
        <f>IF(ISBLANK(Values!E8),"","variation")</f>
        <v>variation</v>
      </c>
      <c r="AA9" s="36"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LAYOUT - 🇬🇧 UK zonder achtergrondverlichting.</v>
      </c>
      <c r="AM9" s="1" t="str">
        <f>SUBSTITUTE(IF(ISBLANK(Values!E8),"",Values!$B$27), "{model}", Values!$B$3)</f>
        <v xml:space="preserve">👉 COMPATIBEL MET - Lenovo E550 E560 E560c. Controleer de afbeelding en beschrijving zorgvuldig voordat u een toetsenbord koopt. Dit zorgt ervoor dat u het juiste laptoptoetsenbord voor uw computer krijgt. Super eenvoudige installatie.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t="str">
        <f>IF(ISBLANK(Values!$E8), "", "not_applicable")</f>
        <v>not_applicable</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E550 Regular - NOR</v>
      </c>
      <c r="C10" s="32" t="str">
        <f>IF(ISBLANK(Values!E9),"","TellusRem")</f>
        <v>TellusRem</v>
      </c>
      <c r="D10" s="30">
        <f>IF(ISBLANK(Values!E9),"",Values!E9)</f>
        <v>5714401550068</v>
      </c>
      <c r="E10" s="31" t="str">
        <f>IF(ISBLANK(Values!E9),"","EAN")</f>
        <v>EAN</v>
      </c>
      <c r="F10" s="28" t="str">
        <f>IF(ISBLANK(Values!E9),"",IF(Values!J9, SUBSTITUTE(Values!$B$1, "{language}", Values!H9) &amp; " " &amp;Values!$B$3, SUBSTITUTE(Values!$B$2, "{language}", Values!$H9) &amp; " " &amp;Values!$B$3))</f>
        <v>vervangend Scandinavisch - Scandinavisch toetsenbord zonder achtergrondverlichting voor Lenovo Thinkpad E550 E560 E560c</v>
      </c>
      <c r="G10" s="32" t="str">
        <f>IF(ISBLANK(Values!E9),"","TellusRem")</f>
        <v>TellusRem</v>
      </c>
      <c r="H10" s="27" t="str">
        <f>IF(ISBLANK(Values!E9),"",Values!$B$16)</f>
        <v>computer-keyboards</v>
      </c>
      <c r="I10" s="27" t="str">
        <f>IF(ISBLANK(Values!E9),"","4730574031")</f>
        <v>4730574031</v>
      </c>
      <c r="J10" s="39" t="str">
        <f>IF(ISBLANK(Values!E9),"",Values!F9 )</f>
        <v>Lenovo E550 Regular - NOR</v>
      </c>
      <c r="K10" s="28">
        <f>IF(ISBLANK(Values!E9),"",IF(Values!J9, Values!$B$4, Values!$B$5))</f>
        <v>47.99</v>
      </c>
      <c r="L10" s="40" t="str">
        <f>IF(ISBLANK(Values!E9),"",IF($CO10="DEFAULT", Values!$B$18, ""))</f>
        <v/>
      </c>
      <c r="M10" s="28" t="str">
        <f>IF(ISBLANK(Values!E9),"",Values!$M9)</f>
        <v>https://download.lenovo.com/Images/Parts/Lenovo/E550/RGNOR/Lenovo/E550/RGNOR_A.jpg</v>
      </c>
      <c r="N10" s="28" t="str">
        <f>IF(ISBLANK(Values!$F9),"",Values!N9)</f>
        <v>https://download.lenovo.com/Images/Parts/Lenovo/E550/RGNOR/Lenovo/E550/RGNOR_B.jpg</v>
      </c>
      <c r="O10" s="28" t="str">
        <f>IF(ISBLANK(Values!$F9),"",Values!O9)</f>
        <v>https://download.lenovo.com/Images/Parts/Lenovo/E550/RGNOR/Lenovo/E550/RGNOR_details.jpg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E550 Parent</v>
      </c>
      <c r="Y10" s="39" t="str">
        <f>IF(ISBLANK(Values!E9),"","Size-Color")</f>
        <v>Size-Color</v>
      </c>
      <c r="Z10" s="32" t="str">
        <f>IF(ISBLANK(Values!E9),"","variation")</f>
        <v>variation</v>
      </c>
      <c r="AA10" s="36"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LAYOUT - 🇸🇪 🇫🇮 🇳🇴 🇩🇰 Scandinavisch - Scandinavisch zonder achtergrondverlichting.</v>
      </c>
      <c r="AM10" s="1" t="str">
        <f>SUBSTITUTE(IF(ISBLANK(Values!E9),"",Values!$B$27), "{model}", Values!$B$3)</f>
        <v xml:space="preserve">👉 COMPATIBEL MET - Lenovo E550 E560 E560c.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t="str">
        <f>IF(ISBLANK(Values!$E9), "", "not_applicable")</f>
        <v>not_applicable</v>
      </c>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E550 Regular - BE</v>
      </c>
      <c r="C11" s="32" t="str">
        <f>IF(ISBLANK(Values!E10),"","TellusRem")</f>
        <v>TellusRem</v>
      </c>
      <c r="D11" s="30">
        <f>IF(ISBLANK(Values!E10),"",Values!E10)</f>
        <v>5714401550075</v>
      </c>
      <c r="E11" s="31" t="str">
        <f>IF(ISBLANK(Values!E10),"","EAN")</f>
        <v>EAN</v>
      </c>
      <c r="F11" s="28" t="str">
        <f>IF(ISBLANK(Values!E10),"",IF(Values!J10, SUBSTITUTE(Values!$B$1, "{language}", Values!H10) &amp; " " &amp;Values!$B$3, SUBSTITUTE(Values!$B$2, "{language}", Values!$H10) &amp; " " &amp;Values!$B$3))</f>
        <v>vervangend Belgisch toetsenbord zonder achtergrondverlichting voor Lenovo Thinkpad E550 E560 E560c</v>
      </c>
      <c r="G11" s="32" t="str">
        <f>IF(ISBLANK(Values!E10),"","TellusRem")</f>
        <v>TellusRem</v>
      </c>
      <c r="H11" s="27" t="str">
        <f>IF(ISBLANK(Values!E10),"",Values!$B$16)</f>
        <v>computer-keyboards</v>
      </c>
      <c r="I11" s="27" t="str">
        <f>IF(ISBLANK(Values!E10),"","4730574031")</f>
        <v>4730574031</v>
      </c>
      <c r="J11" s="39" t="str">
        <f>IF(ISBLANK(Values!E10),"",Values!F10 )</f>
        <v>Lenovo E550 Regular - BE</v>
      </c>
      <c r="K11" s="28">
        <f>IF(ISBLANK(Values!E10),"",IF(Values!J10, Values!$B$4, Values!$B$5))</f>
        <v>47.99</v>
      </c>
      <c r="L11" s="40">
        <f>IF(ISBLANK(Values!E10),"",IF($CO11="DEFAULT", Values!$B$18, ""))</f>
        <v>5</v>
      </c>
      <c r="M11" s="28" t="str">
        <f>IF(ISBLANK(Values!E10),"",Values!$M10)</f>
        <v>https://download.lenovo.com/Images/Parts/00HN006/00HN006_A.jpg</v>
      </c>
      <c r="N11" s="28" t="str">
        <f>IF(ISBLANK(Values!$F10),"",Values!N10)</f>
        <v>https://download.lenovo.com/Images/Parts/00HN006/00HN006_B.jpg</v>
      </c>
      <c r="O11" s="28" t="str">
        <f>IF(ISBLANK(Values!$F10),"",Values!O10)</f>
        <v>https://download.lenovo.com/Images/Parts/00HN006/00HN006_details.jpg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E550 Parent</v>
      </c>
      <c r="Y11" s="39" t="str">
        <f>IF(ISBLANK(Values!E10),"","Size-Color")</f>
        <v>Size-Color</v>
      </c>
      <c r="Z11" s="32" t="str">
        <f>IF(ISBLANK(Values!E10),"","variation")</f>
        <v>variation</v>
      </c>
      <c r="AA11" s="36" t="str">
        <f>IF(ISBLANK(Values!E10),"",Values!$B$20)</f>
        <v>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LAYOUT - 🇧🇪 Belgisch zonder achtergrondverlichting.</v>
      </c>
      <c r="AM11" s="1" t="str">
        <f>SUBSTITUTE(IF(ISBLANK(Values!E10),"",Values!$B$27), "{model}", Values!$B$3)</f>
        <v xml:space="preserve">👉 COMPATIBEL MET - Lenovo E550 E560 E560c. Controleer de afbeelding en beschrijving zorgvuldig voordat u een toetsenbord koopt. Dit zorgt ervoor dat u het juiste laptoptoetsenbord voor uw computer krijgt. Super eenvoudige installatie. </v>
      </c>
      <c r="AT11" s="28" t="str">
        <f>IF(ISBLANK(Values!E10),"",Values!H10)</f>
        <v>Belgisch</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1" s="1" t="str">
        <f>IF(ISBLANK(Values!E10),"","No")</f>
        <v>No</v>
      </c>
      <c r="DA11" s="1" t="str">
        <f>IF(ISBLANK(Values!E10),"","No")</f>
        <v>No</v>
      </c>
      <c r="DO11" s="27" t="str">
        <f>IF(ISBLANK(Values!E10),"","Parts")</f>
        <v>Parts</v>
      </c>
      <c r="DP11" s="27"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t="str">
        <f>IF(ISBLANK(Values!$E10), "", "not_applicable")</f>
        <v>not_applicable</v>
      </c>
      <c r="DZ11" s="31"/>
      <c r="EA11" s="31"/>
      <c r="EB11" s="31"/>
      <c r="EC11" s="31"/>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E550 Regular - BG</v>
      </c>
      <c r="C12" s="32" t="str">
        <f>IF(ISBLANK(Values!E11),"","TellusRem")</f>
        <v>TellusRem</v>
      </c>
      <c r="D12" s="30">
        <f>IF(ISBLANK(Values!E11),"",Values!E11)</f>
        <v>5714401550082</v>
      </c>
      <c r="E12" s="31" t="str">
        <f>IF(ISBLANK(Values!E11),"","EAN")</f>
        <v>EAN</v>
      </c>
      <c r="F12" s="28" t="str">
        <f>IF(ISBLANK(Values!E11),"",IF(Values!J11, SUBSTITUTE(Values!$B$1, "{language}", Values!H11) &amp; " " &amp;Values!$B$3, SUBSTITUTE(Values!$B$2, "{language}", Values!$H11) &amp; " " &amp;Values!$B$3))</f>
        <v>vervangend Bulgaars toetsenbord zonder achtergrondverlichting voor Lenovo Thinkpad E550 E560 E560c</v>
      </c>
      <c r="G12" s="32" t="str">
        <f>IF(ISBLANK(Values!E11),"","TellusRem")</f>
        <v>TellusRem</v>
      </c>
      <c r="H12" s="27" t="str">
        <f>IF(ISBLANK(Values!E11),"",Values!$B$16)</f>
        <v>computer-keyboards</v>
      </c>
      <c r="I12" s="27" t="str">
        <f>IF(ISBLANK(Values!E11),"","4730574031")</f>
        <v>4730574031</v>
      </c>
      <c r="J12" s="39" t="str">
        <f>IF(ISBLANK(Values!E11),"",Values!F11 )</f>
        <v>Lenovo E550 Regular - BG</v>
      </c>
      <c r="K12" s="28">
        <f>IF(ISBLANK(Values!E11),"",IF(Values!J11, Values!$B$4, Values!$B$5))</f>
        <v>47.99</v>
      </c>
      <c r="L12" s="40">
        <f>IF(ISBLANK(Values!E11),"",IF($CO12="DEFAULT", Values!$B$18, ""))</f>
        <v>5</v>
      </c>
      <c r="M12" s="28" t="str">
        <f>IF(ISBLANK(Values!E11),"",Values!$M11)</f>
        <v>https://download.lenovo.com/Images/Parts/00HN007/00HN007_A.jpg</v>
      </c>
      <c r="N12" s="28" t="str">
        <f>IF(ISBLANK(Values!$F11),"",Values!N11)</f>
        <v>https://download.lenovo.com/Images/Parts/00HN007/00HN007_B.jpg</v>
      </c>
      <c r="O12" s="28" t="str">
        <f>IF(ISBLANK(Values!$F11),"",Values!O11)</f>
        <v>https://download.lenovo.com/Images/Parts/00HN007/00HN007_details.jpg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E550 Parent</v>
      </c>
      <c r="Y12" s="39" t="str">
        <f>IF(ISBLANK(Values!E11),"","Size-Color")</f>
        <v>Size-Color</v>
      </c>
      <c r="Z12" s="32" t="str">
        <f>IF(ISBLANK(Values!E11),"","variation")</f>
        <v>variation</v>
      </c>
      <c r="AA12" s="36" t="str">
        <f>IF(ISBLANK(Values!E11),"",Values!$B$20)</f>
        <v>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LAYOUT - 🇧🇬 Bulgaars zonder achtergrondverlichting.</v>
      </c>
      <c r="AM12" s="1" t="str">
        <f>SUBSTITUTE(IF(ISBLANK(Values!E11),"",Values!$B$27), "{model}", Values!$B$3)</f>
        <v xml:space="preserve">👉 COMPATIBEL MET - Lenovo E550 E560 E560c. Controleer de afbeelding en beschrijving zorgvuldig voordat u een toetsenbord koopt. Dit zorgt ervoor dat u het juiste laptoptoetsenbord voor uw computer krijgt. Super eenvoudige installatie. </v>
      </c>
      <c r="AT12" s="28" t="str">
        <f>IF(ISBLANK(Values!E11),"",Values!H11)</f>
        <v>Bulgaars</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2" s="1" t="str">
        <f>IF(ISBLANK(Values!E11),"","No")</f>
        <v>No</v>
      </c>
      <c r="DA12" s="1" t="str">
        <f>IF(ISBLANK(Values!E11),"","No")</f>
        <v>No</v>
      </c>
      <c r="DO12" s="27" t="str">
        <f>IF(ISBLANK(Values!E11),"","Parts")</f>
        <v>Parts</v>
      </c>
      <c r="DP12" s="27"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t="str">
        <f>IF(ISBLANK(Values!$E11), "", "not_applicable")</f>
        <v>not_applicable</v>
      </c>
      <c r="DZ12" s="31"/>
      <c r="EA12" s="31"/>
      <c r="EB12" s="31"/>
      <c r="EC12" s="31"/>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E550 Regular - CZ</v>
      </c>
      <c r="C13" s="32" t="str">
        <f>IF(ISBLANK(Values!E12),"","TellusRem")</f>
        <v>TellusRem</v>
      </c>
      <c r="D13" s="30">
        <f>IF(ISBLANK(Values!E12),"",Values!E12)</f>
        <v>5714401550099</v>
      </c>
      <c r="E13" s="31" t="str">
        <f>IF(ISBLANK(Values!E12),"","EAN")</f>
        <v>EAN</v>
      </c>
      <c r="F13" s="28" t="str">
        <f>IF(ISBLANK(Values!E12),"",IF(Values!J12, SUBSTITUTE(Values!$B$1, "{language}", Values!H12) &amp; " " &amp;Values!$B$3, SUBSTITUTE(Values!$B$2, "{language}", Values!$H12) &amp; " " &amp;Values!$B$3))</f>
        <v>vervangend Tsjechisch toetsenbord zonder achtergrondverlichting voor Lenovo Thinkpad E550 E560 E560c</v>
      </c>
      <c r="G13" s="32" t="str">
        <f>IF(ISBLANK(Values!E12),"","TellusRem")</f>
        <v>TellusRem</v>
      </c>
      <c r="H13" s="27" t="str">
        <f>IF(ISBLANK(Values!E12),"",Values!$B$16)</f>
        <v>computer-keyboards</v>
      </c>
      <c r="I13" s="27" t="str">
        <f>IF(ISBLANK(Values!E12),"","4730574031")</f>
        <v>4730574031</v>
      </c>
      <c r="J13" s="39" t="str">
        <f>IF(ISBLANK(Values!E12),"",Values!F12 )</f>
        <v>Lenovo E550 Regular - CZ</v>
      </c>
      <c r="K13" s="28">
        <f>IF(ISBLANK(Values!E12),"",IF(Values!J12, Values!$B$4, Values!$B$5))</f>
        <v>47.99</v>
      </c>
      <c r="L13" s="40">
        <f>IF(ISBLANK(Values!E12),"",IF($CO13="DEFAULT", Values!$B$18, ""))</f>
        <v>5</v>
      </c>
      <c r="M13" s="28" t="str">
        <f>IF(ISBLANK(Values!E12),"",Values!$M12)</f>
        <v>https://download.lenovo.com/Images/Parts/00HN008/00HN008_A.jpg</v>
      </c>
      <c r="N13" s="28" t="str">
        <f>IF(ISBLANK(Values!$F12),"",Values!N12)</f>
        <v>https://download.lenovo.com/Images/Parts/00HN008/00HN008_B.jpg</v>
      </c>
      <c r="O13" s="28" t="str">
        <f>IF(ISBLANK(Values!$F12),"",Values!O12)</f>
        <v>https://download.lenovo.com/Images/Parts/00HN008/00HN008_details.jpg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E550 Parent</v>
      </c>
      <c r="Y13" s="39" t="str">
        <f>IF(ISBLANK(Values!E12),"","Size-Color")</f>
        <v>Size-Color</v>
      </c>
      <c r="Z13" s="32" t="str">
        <f>IF(ISBLANK(Values!E12),"","variation")</f>
        <v>variation</v>
      </c>
      <c r="AA13" s="36"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LAYOUT - 🇨🇿 Tsjechisch zonder achtergrondverlichting.</v>
      </c>
      <c r="AM13" s="1" t="str">
        <f>SUBSTITUTE(IF(ISBLANK(Values!E12),"",Values!$B$27), "{model}", Values!$B$3)</f>
        <v xml:space="preserve">👉 COMPATIBEL MET - Lenovo E550 E560 E560c. Controleer de afbeelding en beschrijving zorgvuldig voordat u een toetsenbord koopt. Dit zorgt ervoor dat u het juiste laptoptoetsenbord voor uw computer krijgt. Super eenvoudige installatie. </v>
      </c>
      <c r="AT13" s="28" t="str">
        <f>IF(ISBLANK(Values!E12),"",Values!H12)</f>
        <v>Tsjechisch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t="str">
        <f>IF(ISBLANK(Values!$E12), "", "not_applicable")</f>
        <v>not_applicable</v>
      </c>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E550 Regular - DK</v>
      </c>
      <c r="C14" s="32" t="str">
        <f>IF(ISBLANK(Values!E13),"","TellusRem")</f>
        <v>TellusRem</v>
      </c>
      <c r="D14" s="30">
        <f>IF(ISBLANK(Values!E13),"",Values!E13)</f>
        <v>5714401550105</v>
      </c>
      <c r="E14" s="31" t="str">
        <f>IF(ISBLANK(Values!E13),"","EAN")</f>
        <v>EAN</v>
      </c>
      <c r="F14" s="28" t="str">
        <f>IF(ISBLANK(Values!E13),"",IF(Values!J13, SUBSTITUTE(Values!$B$1, "{language}", Values!H13) &amp; " " &amp;Values!$B$3, SUBSTITUTE(Values!$B$2, "{language}", Values!$H13) &amp; " " &amp;Values!$B$3))</f>
        <v>vervangend Deens toetsenbord zonder achtergrondverlichting voor Lenovo Thinkpad E550 E560 E560c</v>
      </c>
      <c r="G14" s="32" t="str">
        <f>IF(ISBLANK(Values!E13),"","TellusRem")</f>
        <v>TellusRem</v>
      </c>
      <c r="H14" s="27" t="str">
        <f>IF(ISBLANK(Values!E13),"",Values!$B$16)</f>
        <v>computer-keyboards</v>
      </c>
      <c r="I14" s="27" t="str">
        <f>IF(ISBLANK(Values!E13),"","4730574031")</f>
        <v>4730574031</v>
      </c>
      <c r="J14" s="39" t="str">
        <f>IF(ISBLANK(Values!E13),"",Values!F13 )</f>
        <v>Lenovo E550 Regular - DK</v>
      </c>
      <c r="K14" s="28">
        <f>IF(ISBLANK(Values!E13),"",IF(Values!J13, Values!$B$4, Values!$B$5))</f>
        <v>47.99</v>
      </c>
      <c r="L14" s="40">
        <f>IF(ISBLANK(Values!E13),"",IF($CO14="DEFAULT", Values!$B$18, ""))</f>
        <v>5</v>
      </c>
      <c r="M14" s="28" t="str">
        <f>IF(ISBLANK(Values!E13),"",Values!$M13)</f>
        <v>https://download.lenovo.com/Images/Parts/00HN009/00HN009_A.jpg</v>
      </c>
      <c r="N14" s="28" t="str">
        <f>IF(ISBLANK(Values!$F13),"",Values!N13)</f>
        <v>https://download.lenovo.com/Images/Parts/00HN009/00HN009_B.jpg</v>
      </c>
      <c r="O14" s="28" t="str">
        <f>IF(ISBLANK(Values!$F13),"",Values!O13)</f>
        <v>https://download.lenovo.com/Images/Parts/00HN009/00HN009_details.jpg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E550 Parent</v>
      </c>
      <c r="Y14" s="39" t="str">
        <f>IF(ISBLANK(Values!E13),"","Size-Color")</f>
        <v>Size-Color</v>
      </c>
      <c r="Z14" s="32" t="str">
        <f>IF(ISBLANK(Values!E13),"","variation")</f>
        <v>variation</v>
      </c>
      <c r="AA14" s="36"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LAYOUT - 🇩🇰 Deens zonder achtergrondverlichting.</v>
      </c>
      <c r="AM14" s="1" t="str">
        <f>SUBSTITUTE(IF(ISBLANK(Values!E13),"",Values!$B$27), "{model}", Values!$B$3)</f>
        <v xml:space="preserve">👉 COMPATIBEL MET - Lenovo E550 E560 E560c. Controleer de afbeelding en beschrijving zorgvuldig voordat u een toetsenbord koopt. Dit zorgt ervoor dat u het juiste laptoptoetsenbord voor uw computer krijgt. Super eenvoudige installatie. </v>
      </c>
      <c r="AT14" s="28" t="str">
        <f>IF(ISBLANK(Values!E13),"",Values!H13)</f>
        <v>Deens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t="str">
        <f>IF(ISBLANK(Values!$E13), "", "not_applicable")</f>
        <v>not_applicable</v>
      </c>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E550 Regular - HU</v>
      </c>
      <c r="C15" s="32" t="str">
        <f>IF(ISBLANK(Values!E14),"","TellusRem")</f>
        <v>TellusRem</v>
      </c>
      <c r="D15" s="30">
        <f>IF(ISBLANK(Values!E14),"",Values!E14)</f>
        <v>5714401550112</v>
      </c>
      <c r="E15" s="31" t="str">
        <f>IF(ISBLANK(Values!E14),"","EAN")</f>
        <v>EAN</v>
      </c>
      <c r="F15" s="28" t="str">
        <f>IF(ISBLANK(Values!E14),"",IF(Values!J14, SUBSTITUTE(Values!$B$1, "{language}", Values!H14) &amp; " " &amp;Values!$B$3, SUBSTITUTE(Values!$B$2, "{language}", Values!$H14) &amp; " " &amp;Values!$B$3))</f>
        <v>vervangend Hongaars toetsenbord zonder achtergrondverlichting voor Lenovo Thinkpad E550 E560 E560c</v>
      </c>
      <c r="G15" s="32" t="str">
        <f>IF(ISBLANK(Values!E14),"","TellusRem")</f>
        <v>TellusRem</v>
      </c>
      <c r="H15" s="27" t="str">
        <f>IF(ISBLANK(Values!E14),"",Values!$B$16)</f>
        <v>computer-keyboards</v>
      </c>
      <c r="I15" s="27" t="str">
        <f>IF(ISBLANK(Values!E14),"","4730574031")</f>
        <v>4730574031</v>
      </c>
      <c r="J15" s="39" t="str">
        <f>IF(ISBLANK(Values!E14),"",Values!F14 )</f>
        <v>Lenovo E550 Regular - HU</v>
      </c>
      <c r="K15" s="28">
        <f>IF(ISBLANK(Values!E14),"",IF(Values!J14, Values!$B$4, Values!$B$5))</f>
        <v>47.99</v>
      </c>
      <c r="L15" s="40">
        <f>IF(ISBLANK(Values!E14),"",IF($CO15="DEFAULT", Values!$B$18, ""))</f>
        <v>5</v>
      </c>
      <c r="M15" s="28" t="str">
        <f>IF(ISBLANK(Values!E14),"",Values!$M14)</f>
        <v>https://download.lenovo.com/Images/Parts/00HN015/00HN015_A.jpg</v>
      </c>
      <c r="N15" s="28" t="str">
        <f>IF(ISBLANK(Values!$F14),"",Values!N14)</f>
        <v>https://download.lenovo.com/Images/Parts/00HN015/00HN015_B.jpg</v>
      </c>
      <c r="O15" s="28" t="str">
        <f>IF(ISBLANK(Values!$F14),"",Values!O14)</f>
        <v>https://download.lenovo.com/Images/Parts/00HN015/00HN015_details.jpg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E550 Parent</v>
      </c>
      <c r="Y15" s="39" t="str">
        <f>IF(ISBLANK(Values!E14),"","Size-Color")</f>
        <v>Size-Color</v>
      </c>
      <c r="Z15" s="32" t="str">
        <f>IF(ISBLANK(Values!E14),"","variation")</f>
        <v>variation</v>
      </c>
      <c r="AA15" s="36" t="str">
        <f>IF(ISBLANK(Values!E14),"",Values!$B$20)</f>
        <v>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LAYOUT - 🇭🇺 Hongaars zonder achtergrondverlichting.</v>
      </c>
      <c r="AM15" s="1" t="str">
        <f>SUBSTITUTE(IF(ISBLANK(Values!E14),"",Values!$B$27), "{model}", Values!$B$3)</f>
        <v xml:space="preserve">👉 COMPATIBEL MET - Lenovo E550 E560 E560c. Controleer de afbeelding en beschrijving zorgvuldig voordat u een toetsenbord koopt. Dit zorgt ervoor dat u het juiste laptoptoetsenbord voor uw computer krijgt. Super eenvoudige installatie. </v>
      </c>
      <c r="AT15" s="28" t="str">
        <f>IF(ISBLANK(Values!E14),"",Values!H14)</f>
        <v>Hongaars</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5" s="1" t="str">
        <f>IF(ISBLANK(Values!E14),"","No")</f>
        <v>No</v>
      </c>
      <c r="DA15" s="1" t="str">
        <f>IF(ISBLANK(Values!E14),"","No")</f>
        <v>No</v>
      </c>
      <c r="DO15" s="27" t="str">
        <f>IF(ISBLANK(Values!E14),"","Parts")</f>
        <v>Parts</v>
      </c>
      <c r="DP15" s="27"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t="str">
        <f>IF(ISBLANK(Values!$E14), "", "not_applicable")</f>
        <v>not_applicable</v>
      </c>
      <c r="DZ15" s="31"/>
      <c r="EA15" s="31"/>
      <c r="EB15" s="31"/>
      <c r="EC15" s="31"/>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E550 Regular - NL</v>
      </c>
      <c r="C16" s="32" t="str">
        <f>IF(ISBLANK(Values!E15),"","TellusRem")</f>
        <v>TellusRem</v>
      </c>
      <c r="D16" s="30">
        <f>IF(ISBLANK(Values!E15),"",Values!E15)</f>
        <v>5714401550129</v>
      </c>
      <c r="E16" s="31" t="str">
        <f>IF(ISBLANK(Values!E15),"","EAN")</f>
        <v>EAN</v>
      </c>
      <c r="F16" s="28" t="str">
        <f>IF(ISBLANK(Values!E15),"",IF(Values!J15, SUBSTITUTE(Values!$B$1, "{language}", Values!H15) &amp; " " &amp;Values!$B$3, SUBSTITUTE(Values!$B$2, "{language}", Values!$H15) &amp; " " &amp;Values!$B$3))</f>
        <v>vervangend Nederlands toetsenbord zonder achtergrondverlichting voor Lenovo Thinkpad E550 E560 E560c</v>
      </c>
      <c r="G16" s="32" t="str">
        <f>IF(ISBLANK(Values!E15),"","TellusRem")</f>
        <v>TellusRem</v>
      </c>
      <c r="H16" s="27" t="str">
        <f>IF(ISBLANK(Values!E15),"",Values!$B$16)</f>
        <v>computer-keyboards</v>
      </c>
      <c r="I16" s="27" t="str">
        <f>IF(ISBLANK(Values!E15),"","4730574031")</f>
        <v>4730574031</v>
      </c>
      <c r="J16" s="39" t="str">
        <f>IF(ISBLANK(Values!E15),"",Values!F15 )</f>
        <v>Lenovo E550 Regular - NL</v>
      </c>
      <c r="K16" s="28">
        <f>IF(ISBLANK(Values!E15),"",IF(Values!J15, Values!$B$4, Values!$B$5))</f>
        <v>47.99</v>
      </c>
      <c r="L16" s="40">
        <f>IF(ISBLANK(Values!E15),"",IF($CO16="DEFAULT", Values!$B$18, ""))</f>
        <v>5</v>
      </c>
      <c r="M16" s="28" t="str">
        <f>IF(ISBLANK(Values!E15),"",Values!$M15)</f>
        <v>https://download.lenovo.com/Images/Parts/00HN093/00HN093_A.jpg</v>
      </c>
      <c r="N16" s="28" t="str">
        <f>IF(ISBLANK(Values!$F15),"",Values!N15)</f>
        <v>https://download.lenovo.com/Images/Parts/00HN093/00HN093_B.jpg</v>
      </c>
      <c r="O16" s="28" t="str">
        <f>IF(ISBLANK(Values!$F15),"",Values!O15)</f>
        <v>https://download.lenovo.com/Images/Parts/00HN093/00HN093_details.jpg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E550 Parent</v>
      </c>
      <c r="Y16" s="39" t="str">
        <f>IF(ISBLANK(Values!E15),"","Size-Color")</f>
        <v>Size-Color</v>
      </c>
      <c r="Z16" s="32" t="str">
        <f>IF(ISBLANK(Values!E15),"","variation")</f>
        <v>variation</v>
      </c>
      <c r="AA16" s="36" t="str">
        <f>IF(ISBLANK(Values!E15),"",Values!$B$20)</f>
        <v>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LAYOUT - 🇳🇱 Nederlands zonder achtergrondverlichting.</v>
      </c>
      <c r="AM16" s="1" t="str">
        <f>SUBSTITUTE(IF(ISBLANK(Values!E15),"",Values!$B$27), "{model}", Values!$B$3)</f>
        <v xml:space="preserve">👉 COMPATIBEL MET - Lenovo E550 E560 E560c. Controleer de afbeelding en beschrijving zorgvuldig voordat u een toetsenbord koopt. Dit zorgt ervoor dat u het juiste laptoptoetsenbord voor uw computer krijgt. Super eenvoudige installatie. </v>
      </c>
      <c r="AT16" s="28" t="str">
        <f>IF(ISBLANK(Values!E15),"",Values!H15)</f>
        <v>Nederlands</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6" s="1" t="str">
        <f>IF(ISBLANK(Values!E15),"","No")</f>
        <v>No</v>
      </c>
      <c r="DA16" s="1" t="str">
        <f>IF(ISBLANK(Values!E15),"","No")</f>
        <v>No</v>
      </c>
      <c r="DO16" s="27" t="str">
        <f>IF(ISBLANK(Values!E15),"","Parts")</f>
        <v>Parts</v>
      </c>
      <c r="DP16" s="27"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t="str">
        <f>IF(ISBLANK(Values!$E15), "", "not_applicable")</f>
        <v>not_applicable</v>
      </c>
      <c r="DZ16" s="31"/>
      <c r="EA16" s="31"/>
      <c r="EB16" s="31"/>
      <c r="EC16" s="31"/>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E550 Regular - NO</v>
      </c>
      <c r="C17" s="32" t="str">
        <f>IF(ISBLANK(Values!E16),"","TellusRem")</f>
        <v>TellusRem</v>
      </c>
      <c r="D17" s="30">
        <f>IF(ISBLANK(Values!E16),"",Values!E16)</f>
        <v>5714401550136</v>
      </c>
      <c r="E17" s="31" t="str">
        <f>IF(ISBLANK(Values!E16),"","EAN")</f>
        <v>EAN</v>
      </c>
      <c r="F17" s="28" t="str">
        <f>IF(ISBLANK(Values!E16),"",IF(Values!J16, SUBSTITUTE(Values!$B$1, "{language}", Values!H16) &amp; " " &amp;Values!$B$3, SUBSTITUTE(Values!$B$2, "{language}", Values!$H16) &amp; " " &amp;Values!$B$3))</f>
        <v>vervangend Noors toetsenbord zonder achtergrondverlichting voor Lenovo Thinkpad E550 E560 E560c</v>
      </c>
      <c r="G17" s="32" t="str">
        <f>IF(ISBLANK(Values!E16),"","TellusRem")</f>
        <v>TellusRem</v>
      </c>
      <c r="H17" s="27" t="str">
        <f>IF(ISBLANK(Values!E16),"",Values!$B$16)</f>
        <v>computer-keyboards</v>
      </c>
      <c r="I17" s="27" t="str">
        <f>IF(ISBLANK(Values!E16),"","4730574031")</f>
        <v>4730574031</v>
      </c>
      <c r="J17" s="39" t="str">
        <f>IF(ISBLANK(Values!E16),"",Values!F16 )</f>
        <v>Lenovo E550 Regular - NO</v>
      </c>
      <c r="K17" s="28">
        <f>IF(ISBLANK(Values!E16),"",IF(Values!J16, Values!$B$4, Values!$B$5))</f>
        <v>47.99</v>
      </c>
      <c r="L17" s="40">
        <f>IF(ISBLANK(Values!E16),"",IF($CO17="DEFAULT", Values!$B$18, ""))</f>
        <v>5</v>
      </c>
      <c r="M17" s="28" t="str">
        <f>IF(ISBLANK(Values!E16),"",Values!$M16)</f>
        <v>https://download.lenovo.com/Images/Parts/00HN020/00HN020_A.jpg</v>
      </c>
      <c r="N17" s="28" t="str">
        <f>IF(ISBLANK(Values!$F16),"",Values!N16)</f>
        <v>https://download.lenovo.com/Images/Parts/00HN020/00HN020_B.jpg</v>
      </c>
      <c r="O17" s="28" t="str">
        <f>IF(ISBLANK(Values!$F16),"",Values!O16)</f>
        <v>https://download.lenovo.com/Images/Parts/00HN020/00HN020_details.jpg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E550 Parent</v>
      </c>
      <c r="Y17" s="39" t="str">
        <f>IF(ISBLANK(Values!E16),"","Size-Color")</f>
        <v>Size-Color</v>
      </c>
      <c r="Z17" s="32" t="str">
        <f>IF(ISBLANK(Values!E16),"","variation")</f>
        <v>variation</v>
      </c>
      <c r="AA17" s="36" t="str">
        <f>IF(ISBLANK(Values!E16),"",Values!$B$20)</f>
        <v>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LAYOUT - 🇳🇴 Noors zonder achtergrondverlichting.</v>
      </c>
      <c r="AM17" s="1" t="str">
        <f>SUBSTITUTE(IF(ISBLANK(Values!E16),"",Values!$B$27), "{model}", Values!$B$3)</f>
        <v xml:space="preserve">👉 COMPATIBEL MET - Lenovo E550 E560 E560c. Controleer de afbeelding en beschrijving zorgvuldig voordat u een toetsenbord koopt. Dit zorgt ervoor dat u het juiste laptoptoetsenbord voor uw computer krijgt. Super eenvoudige installatie. </v>
      </c>
      <c r="AT17" s="28" t="str">
        <f>IF(ISBLANK(Values!E16),"",Values!H16)</f>
        <v>Noors</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7" s="1" t="str">
        <f>IF(ISBLANK(Values!E16),"","No")</f>
        <v>No</v>
      </c>
      <c r="DA17" s="1" t="str">
        <f>IF(ISBLANK(Values!E16),"","No")</f>
        <v>No</v>
      </c>
      <c r="DO17" s="27" t="str">
        <f>IF(ISBLANK(Values!E16),"","Parts")</f>
        <v>Parts</v>
      </c>
      <c r="DP17" s="27"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t="str">
        <f>IF(ISBLANK(Values!$E16), "", "not_applicable")</f>
        <v>not_applicable</v>
      </c>
      <c r="DZ17" s="31"/>
      <c r="EA17" s="31"/>
      <c r="EB17" s="31"/>
      <c r="EC17" s="31"/>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E550 Regular - PL</v>
      </c>
      <c r="C18" s="32" t="str">
        <f>IF(ISBLANK(Values!E17),"","TellusRem")</f>
        <v>TellusRem</v>
      </c>
      <c r="D18" s="30">
        <f>IF(ISBLANK(Values!E17),"",Values!E17)</f>
        <v>5714401550143</v>
      </c>
      <c r="E18" s="31" t="str">
        <f>IF(ISBLANK(Values!E17),"","EAN")</f>
        <v>EAN</v>
      </c>
      <c r="F18" s="28" t="str">
        <f>IF(ISBLANK(Values!E17),"",IF(Values!J17, SUBSTITUTE(Values!$B$1, "{language}", Values!H17) &amp; " " &amp;Values!$B$3, SUBSTITUTE(Values!$B$2, "{language}", Values!$H17) &amp; " " &amp;Values!$B$3))</f>
        <v>vervangend Pools toetsenbord zonder achtergrondverlichting voor Lenovo Thinkpad E550 E560 E560c</v>
      </c>
      <c r="G18" s="32" t="str">
        <f>IF(ISBLANK(Values!E17),"","TellusRem")</f>
        <v>TellusRem</v>
      </c>
      <c r="H18" s="27" t="str">
        <f>IF(ISBLANK(Values!E17),"",Values!$B$16)</f>
        <v>computer-keyboards</v>
      </c>
      <c r="I18" s="27" t="str">
        <f>IF(ISBLANK(Values!E17),"","4730574031")</f>
        <v>4730574031</v>
      </c>
      <c r="J18" s="39" t="str">
        <f>IF(ISBLANK(Values!E17),"",Values!F17 )</f>
        <v>Lenovo E550 Regular - PL</v>
      </c>
      <c r="K18" s="28">
        <f>IF(ISBLANK(Values!E17),"",IF(Values!J17, Values!$B$4, Values!$B$5))</f>
        <v>47.99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E550 Parent</v>
      </c>
      <c r="Y18" s="39" t="str">
        <f>IF(ISBLANK(Values!E17),"","Size-Color")</f>
        <v>Size-Color</v>
      </c>
      <c r="Z18" s="32" t="str">
        <f>IF(ISBLANK(Values!E17),"","variation")</f>
        <v>variation</v>
      </c>
      <c r="AA18" s="36" t="str">
        <f>IF(ISBLANK(Values!E17),"",Values!$B$20)</f>
        <v>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LAYOUT - 🇵🇱 Pools zonder achtergrondverlichting.</v>
      </c>
      <c r="AM18" s="1" t="str">
        <f>SUBSTITUTE(IF(ISBLANK(Values!E17),"",Values!$B$27), "{model}", Values!$B$3)</f>
        <v xml:space="preserve">👉 COMPATIBEL MET - Lenovo E550 E560 E560c. Controleer de afbeelding en beschrijving zorgvuldig voordat u een toetsenbord koopt. Dit zorgt ervoor dat u het juiste laptoptoetsenbord voor uw computer krijgt. Super eenvoudige installatie. </v>
      </c>
      <c r="AT18" s="28" t="str">
        <f>IF(ISBLANK(Values!E17),"",Values!H17)</f>
        <v>Pools</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8" s="1" t="str">
        <f>IF(ISBLANK(Values!E17),"","No")</f>
        <v>No</v>
      </c>
      <c r="DA18" s="1" t="str">
        <f>IF(ISBLANK(Values!E17),"","No")</f>
        <v>No</v>
      </c>
      <c r="DO18" s="27" t="str">
        <f>IF(ISBLANK(Values!E17),"","Parts")</f>
        <v>Parts</v>
      </c>
      <c r="DP18" s="27"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t="str">
        <f>IF(ISBLANK(Values!$E17), "", "not_applicable")</f>
        <v>not_applicable</v>
      </c>
      <c r="DZ18" s="31"/>
      <c r="EA18" s="31"/>
      <c r="EB18" s="31"/>
      <c r="EC18" s="31"/>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E550 Regular - PT</v>
      </c>
      <c r="C19" s="32" t="str">
        <f>IF(ISBLANK(Values!E18),"","TellusRem")</f>
        <v>TellusRem</v>
      </c>
      <c r="D19" s="30">
        <f>IF(ISBLANK(Values!E18),"",Values!E18)</f>
        <v>5714401550150</v>
      </c>
      <c r="E19" s="31" t="str">
        <f>IF(ISBLANK(Values!E18),"","EAN")</f>
        <v>EAN</v>
      </c>
      <c r="F19" s="28" t="str">
        <f>IF(ISBLANK(Values!E18),"",IF(Values!J18, SUBSTITUTE(Values!$B$1, "{language}", Values!H18) &amp; " " &amp;Values!$B$3, SUBSTITUTE(Values!$B$2, "{language}", Values!$H18) &amp; " " &amp;Values!$B$3))</f>
        <v>vervangend Portugees toetsenbord zonder achtergrondverlichting voor Lenovo Thinkpad E550 E560 E560c</v>
      </c>
      <c r="G19" s="32" t="str">
        <f>IF(ISBLANK(Values!E18),"","TellusRem")</f>
        <v>TellusRem</v>
      </c>
      <c r="H19" s="27" t="str">
        <f>IF(ISBLANK(Values!E18),"",Values!$B$16)</f>
        <v>computer-keyboards</v>
      </c>
      <c r="I19" s="27" t="str">
        <f>IF(ISBLANK(Values!E18),"","4730574031")</f>
        <v>4730574031</v>
      </c>
      <c r="J19" s="39" t="str">
        <f>IF(ISBLANK(Values!E18),"",Values!F18 )</f>
        <v>Lenovo E550 Regular - PT</v>
      </c>
      <c r="K19" s="28">
        <f>IF(ISBLANK(Values!E18),"",IF(Values!J18, Values!$B$4, Values!$B$5))</f>
        <v>47.99</v>
      </c>
      <c r="L19" s="40">
        <f>IF(ISBLANK(Values!E18),"",IF($CO19="DEFAULT", Values!$B$18, ""))</f>
        <v>5</v>
      </c>
      <c r="M19" s="28" t="str">
        <f>IF(ISBLANK(Values!E18),"",Values!$M18)</f>
        <v>https://download.lenovo.com/Images/Parts/00HN022/00HN022_A.jpg</v>
      </c>
      <c r="N19" s="28" t="str">
        <f>IF(ISBLANK(Values!$F18),"",Values!N18)</f>
        <v>https://download.lenovo.com/Images/Parts/00HN022/00HN022_B.jpg</v>
      </c>
      <c r="O19" s="28" t="str">
        <f>IF(ISBLANK(Values!$F18),"",Values!O18)</f>
        <v>https://download.lenovo.com/Images/Parts/00HN022/00HN022_details.jpg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E550 Parent</v>
      </c>
      <c r="Y19" s="39" t="str">
        <f>IF(ISBLANK(Values!E18),"","Size-Color")</f>
        <v>Size-Color</v>
      </c>
      <c r="Z19" s="32" t="str">
        <f>IF(ISBLANK(Values!E18),"","variation")</f>
        <v>variation</v>
      </c>
      <c r="AA19" s="36" t="str">
        <f>IF(ISBLANK(Values!E18),"",Values!$B$20)</f>
        <v>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LAYOUT - 🇵🇹 Portugees zonder achtergrondverlichting.</v>
      </c>
      <c r="AM19" s="1" t="str">
        <f>SUBSTITUTE(IF(ISBLANK(Values!E18),"",Values!$B$27), "{model}", Values!$B$3)</f>
        <v xml:space="preserve">👉 COMPATIBEL MET - Lenovo E550 E560 E560c. Controleer de afbeelding en beschrijving zorgvuldig voordat u een toetsenbord koopt. Dit zorgt ervoor dat u het juiste laptoptoetsenbord voor uw computer krijgt. Super eenvoudige installatie. </v>
      </c>
      <c r="AT19" s="28" t="str">
        <f>IF(ISBLANK(Values!E18),"",Values!H18)</f>
        <v>Portugees</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9" s="1" t="str">
        <f>IF(ISBLANK(Values!E18),"","No")</f>
        <v>No</v>
      </c>
      <c r="DA19" s="1" t="str">
        <f>IF(ISBLANK(Values!E18),"","No")</f>
        <v>No</v>
      </c>
      <c r="DO19" s="27" t="str">
        <f>IF(ISBLANK(Values!E18),"","Parts")</f>
        <v>Parts</v>
      </c>
      <c r="DP19" s="27"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t="str">
        <f>IF(ISBLANK(Values!$E18), "", "not_applicable")</f>
        <v>not_applicable</v>
      </c>
      <c r="DZ19" s="31"/>
      <c r="EA19" s="31"/>
      <c r="EB19" s="31"/>
      <c r="EC19" s="31"/>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E550 Regular - SE/FI</v>
      </c>
      <c r="C20" s="32" t="str">
        <f>IF(ISBLANK(Values!E19),"","TellusRem")</f>
        <v>TellusRem</v>
      </c>
      <c r="D20" s="30">
        <f>IF(ISBLANK(Values!E19),"",Values!E19)</f>
        <v>5714401550167</v>
      </c>
      <c r="E20" s="31" t="str">
        <f>IF(ISBLANK(Values!E19),"","EAN")</f>
        <v>EAN</v>
      </c>
      <c r="F20" s="28" t="str">
        <f>IF(ISBLANK(Values!E19),"",IF(Values!J19, SUBSTITUTE(Values!$B$1, "{language}", Values!H19) &amp; " " &amp;Values!$B$3, SUBSTITUTE(Values!$B$2, "{language}", Values!$H19) &amp; " " &amp;Values!$B$3))</f>
        <v>vervangend Zweeds – Finsh toetsenbord zonder achtergrondverlichting voor Lenovo Thinkpad E550 E560 E560c</v>
      </c>
      <c r="G20" s="32" t="str">
        <f>IF(ISBLANK(Values!E19),"","TellusRem")</f>
        <v>TellusRem</v>
      </c>
      <c r="H20" s="27" t="str">
        <f>IF(ISBLANK(Values!E19),"",Values!$B$16)</f>
        <v>computer-keyboards</v>
      </c>
      <c r="I20" s="27" t="str">
        <f>IF(ISBLANK(Values!E19),"","4730574031")</f>
        <v>4730574031</v>
      </c>
      <c r="J20" s="39" t="str">
        <f>IF(ISBLANK(Values!E19),"",Values!F19 )</f>
        <v>Lenovo E550 Regular - SE/FI</v>
      </c>
      <c r="K20" s="28">
        <f>IF(ISBLANK(Values!E19),"",IF(Values!J19, Values!$B$4, Values!$B$5))</f>
        <v>47.99</v>
      </c>
      <c r="L20" s="40">
        <f>IF(ISBLANK(Values!E19),"",IF($CO20="DEFAULT", Values!$B$18, ""))</f>
        <v>5</v>
      </c>
      <c r="M20" s="28" t="str">
        <f>IF(ISBLANK(Values!E19),"",Values!$M19)</f>
        <v>https://download.lenovo.com/Images/Parts/00HN026/00HN026_A.jpg</v>
      </c>
      <c r="N20" s="28" t="str">
        <f>IF(ISBLANK(Values!$F19),"",Values!N19)</f>
        <v>https://download.lenovo.com/Images/Parts/00HN026/00HN026_B.jpg</v>
      </c>
      <c r="O20" s="28" t="str">
        <f>IF(ISBLANK(Values!$F19),"",Values!O19)</f>
        <v>https://download.lenovo.com/Images/Parts/00HN026/00HN026_details.jpg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E550 Parent</v>
      </c>
      <c r="Y20" s="39" t="str">
        <f>IF(ISBLANK(Values!E19),"","Size-Color")</f>
        <v>Size-Color</v>
      </c>
      <c r="Z20" s="32" t="str">
        <f>IF(ISBLANK(Values!E19),"","variation")</f>
        <v>variation</v>
      </c>
      <c r="AA20" s="36" t="str">
        <f>IF(ISBLANK(Values!E19),"",Values!$B$20)</f>
        <v>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LAYOUT - 🇸🇪 🇫🇮 Zweeds – Finsh zonder achtergrondverlichting.</v>
      </c>
      <c r="AM20" s="1" t="str">
        <f>SUBSTITUTE(IF(ISBLANK(Values!E19),"",Values!$B$27), "{model}", Values!$B$3)</f>
        <v xml:space="preserve">👉 COMPATIBEL MET - Lenovo E550 E560 E560c. Controleer de afbeelding en beschrijving zorgvuldig voordat u een toetsenbord koopt. Dit zorgt ervoor dat u het juiste laptoptoetsenbord voor uw computer krijgt. Super eenvoudige installatie. </v>
      </c>
      <c r="AT20" s="28" t="str">
        <f>IF(ISBLANK(Values!E19),"",Values!H19)</f>
        <v>Zweeds – Finsh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0" s="1" t="str">
        <f>IF(ISBLANK(Values!E19),"","No")</f>
        <v>No</v>
      </c>
      <c r="DA20" s="1" t="str">
        <f>IF(ISBLANK(Values!E19),"","No")</f>
        <v>No</v>
      </c>
      <c r="DO20" s="27" t="str">
        <f>IF(ISBLANK(Values!E19),"","Parts")</f>
        <v>Parts</v>
      </c>
      <c r="DP20" s="27"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t="str">
        <f>IF(ISBLANK(Values!$E19), "", "not_applicable")</f>
        <v>not_applicable</v>
      </c>
      <c r="DZ20" s="31"/>
      <c r="EA20" s="31"/>
      <c r="EB20" s="31"/>
      <c r="EC20" s="31"/>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E550 Regular - CH</v>
      </c>
      <c r="C21" s="32" t="str">
        <f>IF(ISBLANK(Values!E20),"","TellusRem")</f>
        <v>TellusRem</v>
      </c>
      <c r="D21" s="30">
        <f>IF(ISBLANK(Values!E20),"",Values!E20)</f>
        <v>5714401550174</v>
      </c>
      <c r="E21" s="31" t="str">
        <f>IF(ISBLANK(Values!E20),"","EAN")</f>
        <v>EAN</v>
      </c>
      <c r="F21" s="28" t="str">
        <f>IF(ISBLANK(Values!E20),"",IF(Values!J20, SUBSTITUTE(Values!$B$1, "{language}", Values!H20) &amp; " " &amp;Values!$B$3, SUBSTITUTE(Values!$B$2, "{language}", Values!$H20) &amp; " " &amp;Values!$B$3))</f>
        <v>vervangend Zwitsers toetsenbord zonder achtergrondverlichting voor Lenovo Thinkpad E550 E560 E560c</v>
      </c>
      <c r="G21" s="32" t="str">
        <f>IF(ISBLANK(Values!E20),"","TellusRem")</f>
        <v>TellusRem</v>
      </c>
      <c r="H21" s="27" t="str">
        <f>IF(ISBLANK(Values!E20),"",Values!$B$16)</f>
        <v>computer-keyboards</v>
      </c>
      <c r="I21" s="27" t="str">
        <f>IF(ISBLANK(Values!E20),"","4730574031")</f>
        <v>4730574031</v>
      </c>
      <c r="J21" s="39" t="str">
        <f>IF(ISBLANK(Values!E20),"",Values!F20 )</f>
        <v>Lenovo E550 Regular - CH</v>
      </c>
      <c r="K21" s="28">
        <f>IF(ISBLANK(Values!E20),"",IF(Values!J20, Values!$B$4, Values!$B$5))</f>
        <v>47.99</v>
      </c>
      <c r="L21" s="40">
        <f>IF(ISBLANK(Values!E20),"",IF($CO21="DEFAULT", Values!$B$18, ""))</f>
        <v>5</v>
      </c>
      <c r="M21" s="28" t="str">
        <f>IF(ISBLANK(Values!E20),"",Values!$M20)</f>
        <v>https://download.lenovo.com/Images/Parts/00HN101/00HN101_A.jpg</v>
      </c>
      <c r="N21" s="28" t="str">
        <f>IF(ISBLANK(Values!$F20),"",Values!N20)</f>
        <v>https://download.lenovo.com/Images/Parts/00HN101/00HN101_B.jpg</v>
      </c>
      <c r="O21" s="28" t="str">
        <f>IF(ISBLANK(Values!$F20),"",Values!O20)</f>
        <v>https://download.lenovo.com/Images/Parts/00HN101/00HN101_details.jpg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E550 Parent</v>
      </c>
      <c r="Y21" s="39" t="str">
        <f>IF(ISBLANK(Values!E20),"","Size-Color")</f>
        <v>Size-Color</v>
      </c>
      <c r="Z21" s="32" t="str">
        <f>IF(ISBLANK(Values!E20),"","variation")</f>
        <v>variation</v>
      </c>
      <c r="AA21" s="36" t="str">
        <f>IF(ISBLANK(Values!E20),"",Values!$B$20)</f>
        <v>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LAYOUT - 🇨🇭 Zwitsers zonder achtergrondverlichting.</v>
      </c>
      <c r="AM21" s="1" t="str">
        <f>SUBSTITUTE(IF(ISBLANK(Values!E20),"",Values!$B$27), "{model}", Values!$B$3)</f>
        <v xml:space="preserve">👉 COMPATIBEL MET - Lenovo E550 E560 E560c. Controleer de afbeelding en beschrijving zorgvuldig voordat u een toetsenbord koopt. Dit zorgt ervoor dat u het juiste laptoptoetsenbord voor uw computer krijgt. Super eenvoudige installatie. </v>
      </c>
      <c r="AT21" s="28" t="str">
        <f>IF(ISBLANK(Values!E20),"",Values!H20)</f>
        <v>Zwitsers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1" s="1" t="str">
        <f>IF(ISBLANK(Values!E20),"","No")</f>
        <v>No</v>
      </c>
      <c r="DA21" s="1" t="str">
        <f>IF(ISBLANK(Values!E20),"","No")</f>
        <v>No</v>
      </c>
      <c r="DO21" s="27" t="str">
        <f>IF(ISBLANK(Values!E20),"","Parts")</f>
        <v>Parts</v>
      </c>
      <c r="DP21" s="27"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t="str">
        <f>IF(ISBLANK(Values!$E20), "", "not_applicable")</f>
        <v>not_applicable</v>
      </c>
      <c r="DZ21" s="31"/>
      <c r="EA21" s="31"/>
      <c r="EB21" s="31"/>
      <c r="EC21" s="31"/>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E550 Regular - US INT</v>
      </c>
      <c r="C22" s="32" t="str">
        <f>IF(ISBLANK(Values!E21),"","TellusRem")</f>
        <v>TellusRem</v>
      </c>
      <c r="D22" s="30">
        <f>IF(ISBLANK(Values!E21),"",Values!E21)</f>
        <v>5714401550181</v>
      </c>
      <c r="E22" s="31" t="str">
        <f>IF(ISBLANK(Values!E21),"","EAN")</f>
        <v>EAN</v>
      </c>
      <c r="F22" s="28" t="str">
        <f>IF(ISBLANK(Values!E21),"",IF(Values!J21, SUBSTITUTE(Values!$B$1, "{language}", Values!H21) &amp; " " &amp;Values!$B$3, SUBSTITUTE(Values!$B$2, "{language}", Values!$H21) &amp; " " &amp;Values!$B$3))</f>
        <v>vervangend US Internationaal toetsenbord zonder achtergrondverlichting voor Lenovo Thinkpad E550 E560 E560c</v>
      </c>
      <c r="G22" s="32" t="str">
        <f>IF(ISBLANK(Values!E21),"","TellusRem")</f>
        <v>TellusRem</v>
      </c>
      <c r="H22" s="27" t="str">
        <f>IF(ISBLANK(Values!E21),"",Values!$B$16)</f>
        <v>computer-keyboards</v>
      </c>
      <c r="I22" s="27" t="str">
        <f>IF(ISBLANK(Values!E21),"","4730574031")</f>
        <v>4730574031</v>
      </c>
      <c r="J22" s="39" t="str">
        <f>IF(ISBLANK(Values!E21),"",Values!F21 )</f>
        <v>Lenovo E550 Regular - US INT</v>
      </c>
      <c r="K22" s="28">
        <f>IF(ISBLANK(Values!E21),"",IF(Values!J21, Values!$B$4, Values!$B$5))</f>
        <v>47.99</v>
      </c>
      <c r="L22" s="40">
        <f>IF(ISBLANK(Values!E21),"",IF($CO22="DEFAULT", Values!$B$18, ""))</f>
        <v>5</v>
      </c>
      <c r="M22" s="28" t="str">
        <f>IF(ISBLANK(Values!E21),"",Values!$M21)</f>
        <v>https://download.lenovo.com/Images/Parts/00HN030/00HN030_A.jpg</v>
      </c>
      <c r="N22" s="28" t="str">
        <f>IF(ISBLANK(Values!$F21),"",Values!N21)</f>
        <v>https://download.lenovo.com/Images/Parts/00HN030/00HN030_B.jpg</v>
      </c>
      <c r="O22" s="28" t="str">
        <f>IF(ISBLANK(Values!$F21),"",Values!O21)</f>
        <v>https://download.lenovo.com/Images/Parts/00HN030/00HN030_details.jpg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E550 Parent</v>
      </c>
      <c r="Y22" s="39" t="str">
        <f>IF(ISBLANK(Values!E21),"","Size-Color")</f>
        <v>Size-Color</v>
      </c>
      <c r="Z22" s="32" t="str">
        <f>IF(ISBLANK(Values!E21),"","variation")</f>
        <v>variation</v>
      </c>
      <c r="AA22" s="36" t="str">
        <f>IF(ISBLANK(Values!E21),"",Values!$B$20)</f>
        <v>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LAYOUT - 🇺🇸 with € symbol US Internationaal zonder achtergrondverlichting.</v>
      </c>
      <c r="AM22" s="1" t="str">
        <f>SUBSTITUTE(IF(ISBLANK(Values!E21),"",Values!$B$27), "{model}", Values!$B$3)</f>
        <v xml:space="preserve">👉 COMPATIBEL MET - Lenovo E550 E560 E560c. Controleer de afbeelding en beschrijving zorgvuldig voordat u een toetsenbord koopt. Dit zorgt ervoor dat u het juiste laptoptoetsenbord voor uw computer krijgt. Super eenvoudige installatie. </v>
      </c>
      <c r="AT22" s="28" t="str">
        <f>IF(ISBLANK(Values!E21),"",Values!H21)</f>
        <v>US Internationaal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27" t="str">
        <f>IF(ISBLANK(Values!E21),"","Parts")</f>
        <v>Parts</v>
      </c>
      <c r="DP22" s="27"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t="str">
        <f>IF(ISBLANK(Values!$E21), "", "not_applicable")</f>
        <v>not_applicable</v>
      </c>
      <c r="DZ22" s="31"/>
      <c r="EA22" s="31"/>
      <c r="EB22" s="31"/>
      <c r="EC22" s="31"/>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E550 Regular - RUS</v>
      </c>
      <c r="C23" s="32" t="str">
        <f>IF(ISBLANK(Values!E22),"","TellusRem")</f>
        <v>TellusRem</v>
      </c>
      <c r="D23" s="30">
        <f>IF(ISBLANK(Values!E22),"",Values!E22)</f>
        <v>5714401550198</v>
      </c>
      <c r="E23" s="31" t="str">
        <f>IF(ISBLANK(Values!E22),"","EAN")</f>
        <v>EAN</v>
      </c>
      <c r="F23" s="28" t="str">
        <f>IF(ISBLANK(Values!E22),"",IF(Values!J22, SUBSTITUTE(Values!$B$1, "{language}", Values!H22) &amp; " " &amp;Values!$B$3, SUBSTITUTE(Values!$B$2, "{language}", Values!$H22) &amp; " " &amp;Values!$B$3))</f>
        <v>vervangend Russisch toetsenbord zonder achtergrondverlichting voor Lenovo Thinkpad E550 E560 E560c</v>
      </c>
      <c r="G23" s="32" t="str">
        <f>IF(ISBLANK(Values!E22),"","TellusRem")</f>
        <v>TellusRem</v>
      </c>
      <c r="H23" s="27" t="str">
        <f>IF(ISBLANK(Values!E22),"",Values!$B$16)</f>
        <v>computer-keyboards</v>
      </c>
      <c r="I23" s="27" t="str">
        <f>IF(ISBLANK(Values!E22),"","4730574031")</f>
        <v>4730574031</v>
      </c>
      <c r="J23" s="39" t="str">
        <f>IF(ISBLANK(Values!E22),"",Values!F22 )</f>
        <v>Lenovo E550 Regular - RUS</v>
      </c>
      <c r="K23" s="28">
        <f>IF(ISBLANK(Values!E22),"",IF(Values!J22, Values!$B$4, Values!$B$5))</f>
        <v>47.99</v>
      </c>
      <c r="L23" s="40">
        <f>IF(ISBLANK(Values!E22),"",IF($CO23="DEFAULT", Values!$B$18, ""))</f>
        <v>5</v>
      </c>
      <c r="M23" s="28" t="str">
        <f>IF(ISBLANK(Values!E22),"",Values!$M22)</f>
        <v>https://download.lenovo.com/Images/Parts/00HN023/00HN023_A.jpg</v>
      </c>
      <c r="N23" s="28" t="str">
        <f>IF(ISBLANK(Values!$F22),"",Values!N22)</f>
        <v>https://download.lenovo.com/Images/Parts/00HN023/00HN023_B.jpg</v>
      </c>
      <c r="O23" s="28" t="str">
        <f>IF(ISBLANK(Values!$F22),"",Values!O22)</f>
        <v>https://download.lenovo.com/Images/Parts/00HN023/00HN023_details.jpg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E550 Parent</v>
      </c>
      <c r="Y23" s="39" t="str">
        <f>IF(ISBLANK(Values!E22),"","Size-Color")</f>
        <v>Size-Color</v>
      </c>
      <c r="Z23" s="32" t="str">
        <f>IF(ISBLANK(Values!E22),"","variation")</f>
        <v>variation</v>
      </c>
      <c r="AA23" s="36" t="str">
        <f>IF(ISBLANK(Values!E22),"",Values!$B$20)</f>
        <v>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LAYOUT - 🇷🇺 Russisch zonder achtergrondverlichting.</v>
      </c>
      <c r="AM23" s="1" t="str">
        <f>SUBSTITUTE(IF(ISBLANK(Values!E22),"",Values!$B$27), "{model}", Values!$B$3)</f>
        <v xml:space="preserve">👉 COMPATIBEL MET - Lenovo E550 E560 E560c. Controleer de afbeelding en beschrijving zorgvuldig voordat u een toetsenbord koopt. Dit zorgt ervoor dat u het juiste laptoptoetsenbord voor uw computer krijgt. Super eenvoudige installatie. </v>
      </c>
      <c r="AN23" s="1"/>
      <c r="AO23" s="1"/>
      <c r="AP23" s="1"/>
      <c r="AQ23" s="1"/>
      <c r="AR23" s="1"/>
      <c r="AS23" s="1"/>
      <c r="AT23" s="28" t="str">
        <f>IF(ISBLANK(Values!E22),"",Values!H22)</f>
        <v>Russisch</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E550 Regular - US</v>
      </c>
      <c r="C24" s="32" t="str">
        <f>IF(ISBLANK(Values!E23),"","TellusRem")</f>
        <v>TellusRem</v>
      </c>
      <c r="D24" s="30">
        <f>IF(ISBLANK(Values!E23),"",Values!E23)</f>
        <v>5714401550204</v>
      </c>
      <c r="E24" s="31" t="str">
        <f>IF(ISBLANK(Values!E23),"","EAN")</f>
        <v>EAN</v>
      </c>
      <c r="F24" s="28" t="str">
        <f>IF(ISBLANK(Values!E23),"",IF(Values!J23, SUBSTITUTE(Values!$B$1, "{language}", Values!H23) &amp; " " &amp;Values!$B$3, SUBSTITUTE(Values!$B$2, "{language}", Values!$H23) &amp; " " &amp;Values!$B$3))</f>
        <v>vervangend US toetsenbord zonder achtergrondverlichting voor Lenovo Thinkpad E550 E560 E560c</v>
      </c>
      <c r="G24" s="32" t="str">
        <f>IF(ISBLANK(Values!E23),"","TellusRem")</f>
        <v>TellusRem</v>
      </c>
      <c r="H24" s="27" t="str">
        <f>IF(ISBLANK(Values!E23),"",Values!$B$16)</f>
        <v>computer-keyboards</v>
      </c>
      <c r="I24" s="27" t="str">
        <f>IF(ISBLANK(Values!E23),"","4730574031")</f>
        <v>4730574031</v>
      </c>
      <c r="J24" s="39" t="str">
        <f>IF(ISBLANK(Values!E23),"",Values!F23 )</f>
        <v>Lenovo E550 Regular - US</v>
      </c>
      <c r="K24" s="28">
        <f>IF(ISBLANK(Values!E23),"",IF(Values!J23, Values!$B$4, Values!$B$5))</f>
        <v>47.99</v>
      </c>
      <c r="L24" s="40">
        <f>IF(ISBLANK(Values!E23),"",IF($CO24="DEFAULT", Values!$B$18, ""))</f>
        <v>5</v>
      </c>
      <c r="M24" s="28" t="str">
        <f>IF(ISBLANK(Values!E23),"",Values!$M23)</f>
        <v>https://download.lenovo.com/Images/Parts/00HN000/00HN000_A.jpg</v>
      </c>
      <c r="N24" s="28" t="str">
        <f>IF(ISBLANK(Values!$F23),"",Values!N23)</f>
        <v>https://download.lenovo.com/Images/Parts/00HN000/00HN000_B.jpg</v>
      </c>
      <c r="O24" s="28" t="str">
        <f>IF(ISBLANK(Values!$F23),"",Values!O23)</f>
        <v>https://download.lenovo.com/Images/Parts/00HN000/00HN000_details.jpg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E550 Parent</v>
      </c>
      <c r="Y24" s="39" t="str">
        <f>IF(ISBLANK(Values!E23),"","Size-Color")</f>
        <v>Size-Color</v>
      </c>
      <c r="Z24" s="32" t="str">
        <f>IF(ISBLANK(Values!E23),"","variation")</f>
        <v>variation</v>
      </c>
      <c r="AA24" s="36" t="str">
        <f>IF(ISBLANK(Values!E23),"",Values!$B$20)</f>
        <v>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LAYOUT - 🇺🇸 US zonder achtergrondverlichting.</v>
      </c>
      <c r="AM24" s="1" t="str">
        <f>SUBSTITUTE(IF(ISBLANK(Values!E23),"",Values!$B$27), "{model}", Values!$B$3)</f>
        <v xml:space="preserve">👉 COMPATIBEL MET - Lenovo E550 E560 E560c. Controleer de afbeelding en beschrijving zorgvuldig voordat u een toetsenbord koopt. Dit zorgt ervoor dat u het juiste laptoptoetsenbord voor uw computer krijgt. Super eenvoudige installatie. </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45" t="s">
        <v>354</v>
      </c>
      <c r="B3" s="74" t="s">
        <v>716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2">
        <v>47.99</v>
      </c>
      <c r="C4" s="49" t="b">
        <f>FALSE()</f>
        <v>0</v>
      </c>
      <c r="D4" s="49" t="b">
        <f>TRUE()</f>
        <v>1</v>
      </c>
      <c r="E4" s="44">
        <v>5714401550013</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52" t="b">
        <f>TRUE()</f>
        <v>1</v>
      </c>
      <c r="J4" s="53" t="b">
        <f>FALSE()</f>
        <v>0</v>
      </c>
      <c r="K4" s="44" t="s">
        <v>710</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57">
        <f>MATCH(G4,options!$D$1:$D$20,0)</f>
        <v>1</v>
      </c>
    </row>
    <row r="5" spans="1:22" ht="28" x14ac:dyDescent="0.15">
      <c r="A5" s="45" t="s">
        <v>371</v>
      </c>
      <c r="B5" s="72">
        <v>47.99</v>
      </c>
      <c r="C5" s="49" t="b">
        <f>FALSE()</f>
        <v>0</v>
      </c>
      <c r="D5" s="49" t="b">
        <f>TRUE()</f>
        <v>1</v>
      </c>
      <c r="E5" s="44">
        <v>5714401550020</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52" t="b">
        <f>TRUE()</f>
        <v>1</v>
      </c>
      <c r="J5" s="53" t="b">
        <f>FALSE()</f>
        <v>0</v>
      </c>
      <c r="K5" s="44" t="s">
        <v>711</v>
      </c>
      <c r="L5" s="54" t="b">
        <f>FALSE()</f>
        <v>0</v>
      </c>
      <c r="M5" s="55" t="str">
        <f t="shared" si="0"/>
        <v>https://download.lenovo.com/Images/Parts/Lenovo/E550/RG/FR/Lenovo/E550/RG/FR_A.jpg</v>
      </c>
      <c r="N5" s="55" t="str">
        <f t="shared" si="1"/>
        <v>https://download.lenovo.com/Images/Parts/Lenovo/E550/RG/FR/Lenovo/E550/RG/FR_B.jpg</v>
      </c>
      <c r="O5" s="56" t="str">
        <f t="shared" si="2"/>
        <v>https://download.lenovo.com/Images/Parts/Lenovo/E550/RG/FR/Lenovo/E550/RG/FR_details.jpg</v>
      </c>
      <c r="P5" t="str">
        <f t="shared" si="3"/>
        <v/>
      </c>
      <c r="Q5" t="str">
        <f t="shared" si="4"/>
        <v/>
      </c>
      <c r="R5" t="str">
        <f t="shared" si="5"/>
        <v/>
      </c>
      <c r="S5" t="str">
        <f t="shared" si="6"/>
        <v/>
      </c>
      <c r="T5" t="str">
        <f t="shared" si="7"/>
        <v/>
      </c>
      <c r="U5" t="str">
        <f t="shared" si="8"/>
        <v/>
      </c>
      <c r="V5" s="57">
        <f>MATCH(G5,options!$D$1:$D$20,0)</f>
        <v>2</v>
      </c>
    </row>
    <row r="6" spans="1:22" ht="28" x14ac:dyDescent="0.15">
      <c r="A6" s="45" t="s">
        <v>373</v>
      </c>
      <c r="B6" s="58" t="s">
        <v>414</v>
      </c>
      <c r="C6" s="49" t="b">
        <f>FALSE()</f>
        <v>0</v>
      </c>
      <c r="D6" s="49" t="b">
        <f>TRUE()</f>
        <v>1</v>
      </c>
      <c r="E6" s="44">
        <v>5714401550037</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52" t="b">
        <f>TRUE()</f>
        <v>1</v>
      </c>
      <c r="J6" s="53" t="b">
        <f>FALSE()</f>
        <v>0</v>
      </c>
      <c r="K6" s="44" t="s">
        <v>712</v>
      </c>
      <c r="L6" s="54" t="b">
        <f>FALSE()</f>
        <v>0</v>
      </c>
      <c r="M6" s="55" t="str">
        <f t="shared" si="0"/>
        <v>https://download.lenovo.com/Images/Parts/Lenovo/E550/RG/IT/Lenovo/E550/RG/IT_A.jpg</v>
      </c>
      <c r="N6" s="55" t="str">
        <f t="shared" si="1"/>
        <v>https://download.lenovo.com/Images/Parts/Lenovo/E550/RG/IT/Lenovo/E550/RG/IT_B.jpg</v>
      </c>
      <c r="O6" s="56" t="str">
        <f t="shared" si="2"/>
        <v>https://download.lenovo.com/Images/Parts/Lenovo/E550/RG/IT/Lenovo/E550/RG/IT_details.jpg</v>
      </c>
      <c r="P6" t="str">
        <f t="shared" si="3"/>
        <v/>
      </c>
      <c r="Q6" t="str">
        <f t="shared" si="4"/>
        <v/>
      </c>
      <c r="R6" t="str">
        <f t="shared" si="5"/>
        <v/>
      </c>
      <c r="S6" t="str">
        <f t="shared" si="6"/>
        <v/>
      </c>
      <c r="T6" t="str">
        <f t="shared" si="7"/>
        <v/>
      </c>
      <c r="U6" t="str">
        <f t="shared" si="8"/>
        <v/>
      </c>
      <c r="V6" s="57">
        <f>MATCH(G6,options!$D$1:$D$20,0)</f>
        <v>3</v>
      </c>
    </row>
    <row r="7" spans="1:22" ht="28" x14ac:dyDescent="0.15">
      <c r="A7" s="45" t="s">
        <v>376</v>
      </c>
      <c r="B7" s="59" t="str">
        <f>IF(B6=options!C1,"32","41")</f>
        <v>32</v>
      </c>
      <c r="C7" s="49" t="b">
        <f>FALSE()</f>
        <v>0</v>
      </c>
      <c r="D7" s="49" t="b">
        <f>TRUE()</f>
        <v>1</v>
      </c>
      <c r="E7" s="44">
        <v>5714401550044</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52" t="b">
        <f>TRUE()</f>
        <v>1</v>
      </c>
      <c r="J7" s="53" t="b">
        <f>FALSE()</f>
        <v>0</v>
      </c>
      <c r="K7" s="44" t="s">
        <v>713</v>
      </c>
      <c r="L7" s="54" t="b">
        <f>FALSE()</f>
        <v>0</v>
      </c>
      <c r="M7" s="55" t="str">
        <f t="shared" si="0"/>
        <v>https://download.lenovo.com/Images/Parts/Lenovo/E550/RG/ES/Lenovo/E550/RG/ES_A.jpg</v>
      </c>
      <c r="N7" s="55" t="str">
        <f t="shared" si="1"/>
        <v>https://download.lenovo.com/Images/Parts/Lenovo/E550/RG/ES/Lenovo/E550/RG/ES_B.jpg</v>
      </c>
      <c r="O7" s="56" t="str">
        <f t="shared" si="2"/>
        <v>https://download.lenovo.com/Images/Parts/Lenovo/E550/RG/ES/Lenovo/E550/RG/ES_details.jpg</v>
      </c>
      <c r="P7" t="str">
        <f t="shared" si="3"/>
        <v/>
      </c>
      <c r="Q7" t="str">
        <f t="shared" si="4"/>
        <v/>
      </c>
      <c r="R7" t="str">
        <f t="shared" si="5"/>
        <v/>
      </c>
      <c r="S7" t="str">
        <f t="shared" si="6"/>
        <v/>
      </c>
      <c r="T7" t="str">
        <f t="shared" si="7"/>
        <v/>
      </c>
      <c r="U7" t="str">
        <f t="shared" si="8"/>
        <v/>
      </c>
      <c r="V7" s="57">
        <f>MATCH(G7,options!$D$1:$D$20,0)</f>
        <v>4</v>
      </c>
    </row>
    <row r="8" spans="1:22" ht="28" x14ac:dyDescent="0.15">
      <c r="A8" s="45" t="s">
        <v>378</v>
      </c>
      <c r="B8" s="59" t="str">
        <f>IF(B6=options!C1,"18","17")</f>
        <v>18</v>
      </c>
      <c r="C8" s="49" t="b">
        <f>FALSE()</f>
        <v>0</v>
      </c>
      <c r="D8" s="49" t="b">
        <f>TRUE()</f>
        <v>1</v>
      </c>
      <c r="E8" s="44">
        <v>5714401550051</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714</v>
      </c>
      <c r="L8" s="54" t="b">
        <f>FALSE()</f>
        <v>0</v>
      </c>
      <c r="M8" s="55" t="str">
        <f t="shared" si="0"/>
        <v>https://download.lenovo.com/Images/Parts/Lenovo/E550/RG/UK/Lenovo/E550/RG/UK_A.jpg</v>
      </c>
      <c r="N8" s="55" t="str">
        <f t="shared" si="1"/>
        <v>https://download.lenovo.com/Images/Parts/Lenovo/E550/RG/UK/Lenovo/E550/RG/UK_B.jpg</v>
      </c>
      <c r="O8" s="56" t="str">
        <f t="shared" si="2"/>
        <v>https://download.lenovo.com/Images/Parts/Lenovo/E550/RG/UK/Lenovo/E550/RG/UK_details.jpg</v>
      </c>
      <c r="P8" t="str">
        <f t="shared" si="3"/>
        <v/>
      </c>
      <c r="Q8" t="str">
        <f t="shared" si="4"/>
        <v/>
      </c>
      <c r="R8" t="str">
        <f t="shared" si="5"/>
        <v/>
      </c>
      <c r="S8" t="str">
        <f t="shared" si="6"/>
        <v/>
      </c>
      <c r="T8" t="str">
        <f t="shared" si="7"/>
        <v/>
      </c>
      <c r="U8" t="str">
        <f t="shared" si="8"/>
        <v/>
      </c>
      <c r="V8" s="57">
        <f>MATCH(G8,options!$D$1:$D$20,0)</f>
        <v>5</v>
      </c>
    </row>
    <row r="9" spans="1:22" ht="28" x14ac:dyDescent="0.15">
      <c r="A9" s="45" t="s">
        <v>380</v>
      </c>
      <c r="B9" s="59" t="str">
        <f>IF(B6=options!C1,"2","5")</f>
        <v>2</v>
      </c>
      <c r="C9" s="49" t="b">
        <f>FALSE()</f>
        <v>0</v>
      </c>
      <c r="D9" s="49" t="b">
        <f>TRUE()</f>
        <v>1</v>
      </c>
      <c r="E9" s="44">
        <v>5714401550068</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52" t="b">
        <f>TRUE()</f>
        <v>1</v>
      </c>
      <c r="J9" s="53" t="b">
        <f>FALSE()</f>
        <v>0</v>
      </c>
      <c r="K9" s="44" t="s">
        <v>715</v>
      </c>
      <c r="L9" s="54" t="b">
        <f>FALSE()</f>
        <v>0</v>
      </c>
      <c r="M9" s="55" t="str">
        <f t="shared" si="0"/>
        <v>https://download.lenovo.com/Images/Parts/Lenovo/E550/RGNOR/Lenovo/E550/RGNOR_A.jpg</v>
      </c>
      <c r="N9" s="55" t="str">
        <f t="shared" si="1"/>
        <v>https://download.lenovo.com/Images/Parts/Lenovo/E550/RGNOR/Lenovo/E550/RGNOR_B.jpg</v>
      </c>
      <c r="O9" s="56"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382</v>
      </c>
      <c r="B10" s="60"/>
      <c r="C10" s="49" t="b">
        <f>FALSE()</f>
        <v>0</v>
      </c>
      <c r="D10" s="49" t="b">
        <f>FALSE()</f>
        <v>0</v>
      </c>
      <c r="E10" s="44">
        <v>5714401550075</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52" t="b">
        <f>TRUE()</f>
        <v>1</v>
      </c>
      <c r="J10" s="53" t="b">
        <f>FALSE()</f>
        <v>0</v>
      </c>
      <c r="K10" s="44" t="s">
        <v>696</v>
      </c>
      <c r="L10" s="54" t="b">
        <f>FALSE()</f>
        <v>0</v>
      </c>
      <c r="M10" s="55" t="str">
        <f t="shared" si="0"/>
        <v>https://download.lenovo.com/Images/Parts/00HN006/00HN006_A.jpg</v>
      </c>
      <c r="N10" s="55" t="str">
        <f t="shared" si="1"/>
        <v>https://download.lenovo.com/Images/Parts/00HN006/00HN006_B.jpg</v>
      </c>
      <c r="O10" s="56" t="str">
        <f t="shared" si="2"/>
        <v>https://download.lenovo.com/Images/Parts/00HN006/00HN006_details.jpg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49" t="b">
        <f>FALSE()</f>
        <v>0</v>
      </c>
      <c r="D11" s="49" t="b">
        <f>FALSE()</f>
        <v>0</v>
      </c>
      <c r="E11" s="44">
        <v>5714401550082</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52" t="b">
        <f>TRUE()</f>
        <v>1</v>
      </c>
      <c r="J11" s="53" t="b">
        <f>FALSE()</f>
        <v>0</v>
      </c>
      <c r="K11" s="44" t="s">
        <v>697</v>
      </c>
      <c r="L11" s="54" t="b">
        <f>FALSE()</f>
        <v>0</v>
      </c>
      <c r="M11" s="55" t="str">
        <f t="shared" si="0"/>
        <v>https://download.lenovo.com/Images/Parts/00HN007/00HN007_A.jpg</v>
      </c>
      <c r="N11" s="55" t="str">
        <f t="shared" si="1"/>
        <v>https://download.lenovo.com/Images/Parts/00HN007/00HN007_B.jpg</v>
      </c>
      <c r="O11" s="56" t="str">
        <f t="shared" si="2"/>
        <v>https://download.lenovo.com/Images/Parts/00HN007/00HN007_details.jpg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49" t="b">
        <f>FALSE()</f>
        <v>0</v>
      </c>
      <c r="D12" s="49" t="b">
        <f>FALSE()</f>
        <v>0</v>
      </c>
      <c r="E12" s="44">
        <v>5714401550099</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52" t="b">
        <f>TRUE()</f>
        <v>1</v>
      </c>
      <c r="J12" s="53" t="b">
        <f>FALSE()</f>
        <v>0</v>
      </c>
      <c r="K12" s="44" t="s">
        <v>698</v>
      </c>
      <c r="L12" s="54" t="b">
        <f>FALSE()</f>
        <v>0</v>
      </c>
      <c r="M12" s="55" t="str">
        <f t="shared" si="0"/>
        <v>https://download.lenovo.com/Images/Parts/00HN008/00HN008_A.jpg</v>
      </c>
      <c r="N12" s="55" t="str">
        <f t="shared" si="1"/>
        <v>https://download.lenovo.com/Images/Parts/00HN008/00HN008_B.jpg</v>
      </c>
      <c r="O12" s="56" t="str">
        <f t="shared" si="2"/>
        <v>https://download.lenovo.com/Images/Parts/00HN008/00HN008_details.jpg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709</v>
      </c>
      <c r="C13" s="49" t="b">
        <f>FALSE()</f>
        <v>0</v>
      </c>
      <c r="D13" s="49" t="b">
        <f>FALSE()</f>
        <v>0</v>
      </c>
      <c r="E13" s="44">
        <v>5714401550105</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52" t="b">
        <f>TRUE()</f>
        <v>1</v>
      </c>
      <c r="J13" s="53" t="b">
        <f>FALSE()</f>
        <v>0</v>
      </c>
      <c r="K13" s="44" t="s">
        <v>699</v>
      </c>
      <c r="L13" s="54" t="b">
        <f>FALSE()</f>
        <v>0</v>
      </c>
      <c r="M13" s="55" t="str">
        <f t="shared" si="0"/>
        <v>https://download.lenovo.com/Images/Parts/00HN009/00HN009_A.jpg</v>
      </c>
      <c r="N13" s="55" t="str">
        <f t="shared" si="1"/>
        <v>https://download.lenovo.com/Images/Parts/00HN009/00HN009_B.jpg</v>
      </c>
      <c r="O13" s="56" t="str">
        <f t="shared" si="2"/>
        <v>https://download.lenovo.com/Images/Parts/00HN009/00HN009_details.jpg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5714401488996</v>
      </c>
      <c r="C14" s="49" t="b">
        <f>FALSE()</f>
        <v>0</v>
      </c>
      <c r="D14" s="49" t="b">
        <f>FALSE()</f>
        <v>0</v>
      </c>
      <c r="E14" s="44">
        <v>5714401550112</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52" t="b">
        <f>TRUE()</f>
        <v>1</v>
      </c>
      <c r="J14" s="53" t="b">
        <f>FALSE()</f>
        <v>0</v>
      </c>
      <c r="K14" s="44" t="s">
        <v>700</v>
      </c>
      <c r="L14" s="54" t="b">
        <f>FALSE()</f>
        <v>0</v>
      </c>
      <c r="M14" s="55" t="str">
        <f t="shared" si="0"/>
        <v>https://download.lenovo.com/Images/Parts/00HN015/00HN015_A.jpg</v>
      </c>
      <c r="N14" s="55" t="str">
        <f t="shared" si="1"/>
        <v>https://download.lenovo.com/Images/Parts/00HN015/00HN015_B.jpg</v>
      </c>
      <c r="O14" s="56" t="str">
        <f t="shared" si="2"/>
        <v>https://download.lenovo.com/Images/Parts/00HN015/00HN015_details.jpg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49" t="b">
        <f>FALSE()</f>
        <v>0</v>
      </c>
      <c r="D15" s="49" t="b">
        <f>FALSE()</f>
        <v>0</v>
      </c>
      <c r="E15" s="44">
        <v>5714401550129</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52" t="b">
        <f>TRUE()</f>
        <v>1</v>
      </c>
      <c r="J15" s="53" t="b">
        <f>FALSE()</f>
        <v>0</v>
      </c>
      <c r="K15" s="44" t="s">
        <v>701</v>
      </c>
      <c r="L15" s="54" t="b">
        <f>FALSE()</f>
        <v>0</v>
      </c>
      <c r="M15" s="55" t="str">
        <f t="shared" si="0"/>
        <v>https://download.lenovo.com/Images/Parts/00HN093/00HN093_A.jpg</v>
      </c>
      <c r="N15" s="55" t="str">
        <f t="shared" si="1"/>
        <v>https://download.lenovo.com/Images/Parts/00HN093/00HN093_B.jpg</v>
      </c>
      <c r="O15" s="56" t="str">
        <f t="shared" si="2"/>
        <v>https://download.lenovo.com/Images/Parts/00HN093/00HN093_details.jpg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49" t="b">
        <f>FALSE()</f>
        <v>0</v>
      </c>
      <c r="D16" s="49" t="b">
        <f>FALSE()</f>
        <v>0</v>
      </c>
      <c r="E16" s="44">
        <v>5714401550136</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52" t="b">
        <f>TRUE()</f>
        <v>1</v>
      </c>
      <c r="J16" s="53" t="b">
        <f>FALSE()</f>
        <v>0</v>
      </c>
      <c r="K16" s="44" t="s">
        <v>702</v>
      </c>
      <c r="L16" s="54" t="b">
        <f>FALSE()</f>
        <v>0</v>
      </c>
      <c r="M16" s="55" t="str">
        <f t="shared" si="0"/>
        <v>https://download.lenovo.com/Images/Parts/00HN020/00HN020_A.jpg</v>
      </c>
      <c r="N16" s="55" t="str">
        <f t="shared" si="1"/>
        <v>https://download.lenovo.com/Images/Parts/00HN020/00HN020_B.jpg</v>
      </c>
      <c r="O16" s="56" t="str">
        <f t="shared" si="2"/>
        <v>https://download.lenovo.com/Images/Parts/00HN020/00HN020_details.jpg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49" t="b">
        <f>FALSE()</f>
        <v>0</v>
      </c>
      <c r="D17" s="49" t="b">
        <f>FALSE()</f>
        <v>0</v>
      </c>
      <c r="E17" s="44">
        <v>5714401550143</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49" t="b">
        <f>FALSE()</f>
        <v>0</v>
      </c>
      <c r="D18" s="49" t="b">
        <f>FALSE()</f>
        <v>0</v>
      </c>
      <c r="E18" s="44">
        <v>5714401550150</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52" t="b">
        <f>TRUE()</f>
        <v>1</v>
      </c>
      <c r="J18" s="53" t="b">
        <f>FALSE()</f>
        <v>0</v>
      </c>
      <c r="K18" s="44" t="s">
        <v>703</v>
      </c>
      <c r="L18" s="54" t="b">
        <f>FALSE()</f>
        <v>0</v>
      </c>
      <c r="M18" s="55" t="str">
        <f t="shared" si="0"/>
        <v>https://download.lenovo.com/Images/Parts/00HN022/00HN022_A.jpg</v>
      </c>
      <c r="N18" s="55" t="str">
        <f t="shared" si="1"/>
        <v>https://download.lenovo.com/Images/Parts/00HN022/00HN022_B.jpg</v>
      </c>
      <c r="O18" s="56" t="str">
        <f t="shared" si="2"/>
        <v>https://download.lenovo.com/Images/Parts/00HN022/00HN022_details.jpg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49" t="b">
        <f>FALSE()</f>
        <v>0</v>
      </c>
      <c r="D19" s="49" t="b">
        <f>FALSE()</f>
        <v>0</v>
      </c>
      <c r="E19" s="44">
        <v>5714401550167</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52" t="b">
        <f>TRUE()</f>
        <v>1</v>
      </c>
      <c r="J19" s="53" t="b">
        <f>FALSE()</f>
        <v>0</v>
      </c>
      <c r="K19" s="44" t="s">
        <v>704</v>
      </c>
      <c r="L19" s="54" t="b">
        <f>FALSE()</f>
        <v>0</v>
      </c>
      <c r="M19" s="55" t="str">
        <f t="shared" si="0"/>
        <v>https://download.lenovo.com/Images/Parts/00HN026/00HN026_A.jpg</v>
      </c>
      <c r="N19" s="55" t="str">
        <f t="shared" si="1"/>
        <v>https://download.lenovo.com/Images/Parts/00HN026/00HN026_B.jpg</v>
      </c>
      <c r="O19" s="56" t="str">
        <f t="shared" si="2"/>
        <v>https://download.lenovo.com/Images/Parts/00HN026/00HN026_details.jpg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49" t="b">
        <f>FALSE()</f>
        <v>0</v>
      </c>
      <c r="D20" s="49" t="b">
        <f>FALSE()</f>
        <v>0</v>
      </c>
      <c r="E20" s="44">
        <v>5714401550174</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52" t="b">
        <f>TRUE()</f>
        <v>1</v>
      </c>
      <c r="J20" s="53" t="b">
        <f>FALSE()</f>
        <v>0</v>
      </c>
      <c r="K20" s="44" t="s">
        <v>705</v>
      </c>
      <c r="L20" s="54" t="b">
        <f>FALSE()</f>
        <v>0</v>
      </c>
      <c r="M20" s="55" t="str">
        <f t="shared" si="0"/>
        <v>https://download.lenovo.com/Images/Parts/00HN101/00HN101_A.jpg</v>
      </c>
      <c r="N20" s="55" t="str">
        <f t="shared" si="1"/>
        <v>https://download.lenovo.com/Images/Parts/00HN101/00HN101_B.jpg</v>
      </c>
      <c r="O20" s="56" t="str">
        <f t="shared" si="2"/>
        <v>https://download.lenovo.com/Images/Parts/00HN101/00HN101_details.jpg</v>
      </c>
      <c r="P20" t="str">
        <f t="shared" si="3"/>
        <v/>
      </c>
      <c r="Q20" t="str">
        <f t="shared" si="4"/>
        <v/>
      </c>
      <c r="R20" t="str">
        <f t="shared" si="5"/>
        <v/>
      </c>
      <c r="S20" t="str">
        <f t="shared" si="6"/>
        <v/>
      </c>
      <c r="T20" t="str">
        <f t="shared" si="7"/>
        <v/>
      </c>
      <c r="U20" t="str">
        <f t="shared" si="8"/>
        <v/>
      </c>
      <c r="V20" s="57">
        <f>MATCH(G20,options!$D$1:$D$20,0)</f>
        <v>15</v>
      </c>
    </row>
    <row r="21" spans="1:22" ht="14" x14ac:dyDescent="0.15">
      <c r="B21" s="60"/>
      <c r="C21" s="49" t="b">
        <f>FALSE()</f>
        <v>0</v>
      </c>
      <c r="D21" s="49" t="b">
        <f>FALSE()</f>
        <v>0</v>
      </c>
      <c r="E21" s="44">
        <v>5714401550181</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52" t="b">
        <f>TRUE()</f>
        <v>1</v>
      </c>
      <c r="J21" s="53" t="b">
        <f>FALSE()</f>
        <v>0</v>
      </c>
      <c r="K21" s="44" t="s">
        <v>706</v>
      </c>
      <c r="L21" s="54" t="b">
        <f>FALSE()</f>
        <v>0</v>
      </c>
      <c r="M21" s="55" t="str">
        <f t="shared" si="0"/>
        <v>https://download.lenovo.com/Images/Parts/00HN030/00HN030_A.jpg</v>
      </c>
      <c r="N21" s="55" t="str">
        <f t="shared" si="1"/>
        <v>https://download.lenovo.com/Images/Parts/00HN030/00HN030_B.jpg</v>
      </c>
      <c r="O21" s="56" t="str">
        <f t="shared" si="2"/>
        <v>https://download.lenovo.com/Images/Parts/00HN030/00HN030_details.jpg</v>
      </c>
      <c r="P21" t="str">
        <f t="shared" si="3"/>
        <v/>
      </c>
      <c r="Q21" t="str">
        <f t="shared" si="4"/>
        <v/>
      </c>
      <c r="R21" t="str">
        <f t="shared" si="5"/>
        <v/>
      </c>
      <c r="S21" t="str">
        <f t="shared" si="6"/>
        <v/>
      </c>
      <c r="T21" t="str">
        <f t="shared" si="7"/>
        <v/>
      </c>
      <c r="U21" t="str">
        <f t="shared" si="8"/>
        <v/>
      </c>
      <c r="V21" s="57">
        <f>MATCH(G21,options!$D$1:$D$20,0)</f>
        <v>16</v>
      </c>
    </row>
    <row r="22" spans="1:22" ht="14" x14ac:dyDescent="0.15">
      <c r="B22" s="60"/>
      <c r="C22" s="49" t="b">
        <f>FALSE()</f>
        <v>0</v>
      </c>
      <c r="D22" s="49" t="b">
        <f>FALSE()</f>
        <v>0</v>
      </c>
      <c r="E22" s="44">
        <v>5714401550198</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2" t="b">
        <f>TRUE()</f>
        <v>1</v>
      </c>
      <c r="J22" s="53" t="b">
        <f>FALSE()</f>
        <v>0</v>
      </c>
      <c r="K22" s="44" t="s">
        <v>707</v>
      </c>
      <c r="L22" s="54" t="b">
        <f>FALSE()</f>
        <v>0</v>
      </c>
      <c r="M22" s="55" t="str">
        <f t="shared" si="0"/>
        <v>https://download.lenovo.com/Images/Parts/00HN023/00HN023_A.jpg</v>
      </c>
      <c r="N22" s="55" t="str">
        <f t="shared" si="1"/>
        <v>https://download.lenovo.com/Images/Parts/00HN023/00HN023_B.jpg</v>
      </c>
      <c r="O22" s="56" t="str">
        <f t="shared" si="2"/>
        <v>https://download.lenovo.com/Images/Parts/00HN023/00HN023_details.jpg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9" t="b">
        <f>TRUE()</f>
        <v>1</v>
      </c>
      <c r="D23" s="49" t="b">
        <f>FALSE()</f>
        <v>0</v>
      </c>
      <c r="E23" s="44">
        <v>5714401550204</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708</v>
      </c>
      <c r="L23" s="54" t="b">
        <f>FALSE()</f>
        <v>0</v>
      </c>
      <c r="M23" s="55" t="str">
        <f t="shared" si="0"/>
        <v>https://download.lenovo.com/Images/Parts/00HN000/00HN000_A.jpg</v>
      </c>
      <c r="N23" s="55" t="str">
        <f t="shared" si="1"/>
        <v>https://download.lenovo.com/Images/Parts/00HN000/00HN000_B.jpg</v>
      </c>
      <c r="O23" s="56" t="str">
        <f t="shared" si="2"/>
        <v>https://download.lenovo.com/Images/Parts/00HN000/00HN000_details.jpg</v>
      </c>
      <c r="P23" t="str">
        <f t="shared" si="3"/>
        <v/>
      </c>
      <c r="Q23" t="str">
        <f t="shared" si="4"/>
        <v/>
      </c>
      <c r="R23" t="str">
        <f t="shared" si="5"/>
        <v/>
      </c>
      <c r="S23" t="str">
        <f t="shared" si="6"/>
        <v/>
      </c>
      <c r="T23" t="str">
        <f t="shared" si="7"/>
        <v/>
      </c>
      <c r="U23" t="str">
        <f t="shared" si="8"/>
        <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391</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2022-08-09T23:16:37Z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