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<sst xmlns="http://schemas.openxmlformats.org/spreadsheetml/2006/main" count="819" uniqueCount="669">
  <si>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</si>
  <si>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</si>
  <si>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</si>
  <si>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</si>
  <si>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</si>
  <si>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</si>
  <si>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</si>
  <si>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</si>
  <si>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</si>
  <si>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</si>
  <si>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</si>
  <si>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</si>
  <si>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</si>
  <si>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</si>
  <si>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</si>
  <si>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</si>
  <si>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</si>
  <si>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</si>
  <si>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</si>
  <si>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</si>
  <si>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</si>
  <si>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</si>
  <si>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</si>
  <si>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</si>
  <si>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</si>
  <si>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</si>
  <si>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</si>
  <si>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</si>
  <si>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</si>
  <si>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</si>
  <si>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</si>
  <si>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</si>
  <si>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</si>
  <si>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</si>
  <si>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</si>
  <si>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</si>
  <si>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</si>
  <si>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</si>
  <si>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</si>
  <si>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</si>
  <si>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</si>
  <si>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</si>
  <si>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</si>
  <si>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</si>
  <si>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</si>
  <si>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</si>
  <si>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</si>
  <si>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</si>
  <si>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</si>
  <si>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</si>
  <si>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</si>
  <si>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</si>
  <si>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</si>
  <si>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</si>
  <si>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</si>
  <si>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</si>
  <si>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</si>
  <si>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</si>
  <si>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</si>
  <si>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</si>
  <si>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</si>
  <si>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</si>
  <si>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</si>
  <si>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</si>
  <si>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</si>
  <si>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</si>
  <si>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</si>
  <si>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</si>
  <si>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</si>
  <si>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</si>
  <si>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</si>
  <si>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</si>
  <si>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</si>
  <si>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</si>
  <si>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</si>
  <si>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</si>
  <si>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</si>
  <si>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</si>
  <si>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</si>
  <si>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</si>
  <si>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</si>
  <si>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</si>
  <si>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</si>
  <si>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</si>
  <si>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</si>
  <si>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</si>
  <si>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</si>
  <si>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</si>
  <si>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</si>
  <si>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</si>
  <si>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</si>
  <si>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</si>
  <si>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</si>
  <si>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</si>
  <si>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</si>
  <si>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</si>
  <si>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</si>
  <si>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</si>
  <si>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</si>
  <si>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</si>
  <si>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</si>
  <si>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</si>
  <si>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</si>
  <si>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</si>
  <si>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</si>
  <si>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</si>
  <si>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</si>
  <si>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</si>
  <si>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</si>
  <si>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</si>
  <si>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</si>
  <si>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</si>
  <si>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</si>
  <si>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</si>
  <si>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</si>
  <si>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</si>
  <si>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</si>
  <si>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</si>
  <si>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</si>
  <si>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</si>
  <si>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</si>
  <si>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</si>
  <si>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</si>
  <si>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</si>
  <si>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</si>
  <si>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</si>
  <si>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</si>
  <si>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</si>
  <si>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</si>
  <si>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</si>
  <si>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</si>
  <si>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</si>
  <si>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</si>
  <si>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</si>
  <si>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</si>
  <si>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</si>
  <si>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</si>
  <si>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</si>
  <si>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</si>
  <si>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</si>
  <si>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</si>
  <si>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</si>
  <si>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</si>
  <si>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</si>
  <si>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</si>
  <si>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</si>
  <si>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</si>
  <si>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</si>
  <si>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</si>
  <si>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</si>
  <si>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</si>
  <si>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</si>
  <si>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</si>
  <si>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</si>
  <si>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</si>
  <si>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</si>
  <si>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</si>
  <si>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</si>
  <si>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</si>
  <si>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</si>
  <si>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</si>
  <si>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</si>
  <si>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</si>
  <si>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</si>
  <si>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</si>
  <si>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</si>
  <si>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</si>
  <si>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</si>
  <si>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</si>
  <si>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</si>
  <si>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</si>
  <si>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</si>
  <si>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</si>
  <si>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</si>
  <si>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</si>
  <si>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</si>
  <si>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</si>
  <si>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</si>
  <si>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</si>
  <si>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</si>
  <si>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</si>
  <si>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</si>
  <si>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</si>
  <si>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</si>
  <si>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</si>
  <si>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</si>
  <si>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</si>
  <si>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</si>
  <si>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</si>
  <si>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</si>
  <si>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</si>
  <si>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</si>
  <si>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</si>
  <si>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</si>
  <si>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</si>
  <si>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</si>
  <si>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</si>
  <si>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</si>
  <si>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</si>
  <si>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</si>
  <si>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</si>
  <si>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</si>
  <si>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</si>
  <si>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</si>
  <si>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</si>
  <si>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</si>
  <si>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</si>
  <si>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</si>
  <si>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</si>
  <si>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</si>
  <si>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</si>
  <si>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</si>
  <si>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</si>
  <si>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</si>
  <si>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</si>
  <si>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</si>
  <si>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</si>
  <si>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</si>
  <si>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</si>
  <si>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</si>
  <si>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</si>
  <si>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</si>
  <si>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</si>
  <si>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</si>
  <si>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</si>
  <si>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</si>
  <si>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</si>
  <si>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</si>
  <si>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</si>
  <si>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</si>
  <si>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</si>
  <si>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</si>
  <si>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</si>
  <si>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</si>
  <si>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</si>
  <si>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</si>
  <si>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</si>
  <si>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</si>
  <si>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</si>
  <si>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</si>
  <si>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</si>
  <si>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</si>
  <si>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</si>
  <si>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</si>
  <si>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</si>
  <si>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</si>
  <si>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</si>
  <si>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</si>
  <si>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</si>
  <si>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</si>
  <si>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</si>
  <si>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</si>
  <si>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</si>
  <si>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</si>
  <si>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</si>
  <si>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</si>
  <si>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</si>
  <si>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</si>
  <si>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</si>
  <si>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</si>
  <si>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</si>
  <si>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</si>
  <si>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</si>
  <si>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</si>
  <si>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</si>
  <si>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</si>
  <si>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</si>
  <si>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</si>
  <si>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</si>
  <si>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</si>
  <si>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</si>
  <si>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</si>
  <si>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</si>
  <si>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</si>
  <si>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</si>
  <si>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</si>
  <si>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</si>
  <si>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</si>
  <si>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</si>
  <si>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</si>
  <si>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</si>
  <si>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</si>
  <si>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</si>
  <si>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</si>
  <si>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</si>
  <si>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</si>
  <si>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</si>
  <si>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</si>
  <si>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</si>
  <si>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</si>
  <si>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</si>
  <si>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</si>
  <si>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</si>
  <si>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</si>
  <si>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</si>
  <si>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</si>
  <si>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</si>
  <si>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</si>
  <si>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</si>
  <si>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</si>
  <si>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</si>
  <si>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</si>
  <si>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</si>
  <si>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</si>
  <si>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</si>
  <si>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</si>
  <si>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</si>
  <si>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</si>
  <si>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</si>
  <si>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</si>
  <si>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</si>
  <si>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</si>
  <si>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</si>
  <si>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</si>
  <si>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</si>
  <si>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</si>
  <si>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</si>
  <si>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</si>
  <si>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</si>
  <si>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</si>
  <si>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</si>
  <si>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</si>
  <si>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</si>
  <si>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</si>
  <si>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</si>
  <si>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</si>
  <si>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</si>
  <si>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</si>
  <si>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</si>
  <si>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</si>
  <si>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</si>
  <si>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</si>
  <si>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</si>
  <si>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</si>
  <si>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</si>
  <si>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</si>
  <si>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</si>
  <si>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</si>
  <si>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</si>
  <si>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</si>
  <si>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</si>
  <si>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</si>
  <si>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</si>
  <si>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</si>
  <si>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</si>
  <si>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</si>
  <si>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</si>
  <si>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</si>
  <si>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</si>
  <si>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</si>
  <si>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</si>
  <si>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</si>
  <si>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</si>
  <si>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</si>
  <si>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</si>
  <si>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</si>
  <si>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X280 X390 X395</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</si>
  <si>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</si>
  <si>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</si>
  <si>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</si>
  <si>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</si>
  <si>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</si>
  <si>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</si>
  <si>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</si>
  <si>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</si>
  <si>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</si>
  <si>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</si>
  <si>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</si>
  <si>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</si>
  <si>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</si>
  <si>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</si>
  <si>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</si>
  <si>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X280 - DE</t>
  </si>
  <si>
    <t xml:space="preserve">German</t>
  </si>
  <si>
    <t xml:space="preserve">01YP132</t>
  </si>
  <si>
    <t xml:space="preserve">Price – NON-Backlit</t>
  </si>
  <si>
    <t xml:space="preserve">Lenovo X280 - FR</t>
  </si>
  <si>
    <t xml:space="preserve">French</t>
  </si>
  <si>
    <t xml:space="preserve">01YP211</t>
  </si>
  <si>
    <t xml:space="preserve">Packing size</t>
  </si>
  <si>
    <t xml:space="preserve">Big</t>
  </si>
  <si>
    <t xml:space="preserve">Lenovo X280 - IT</t>
  </si>
  <si>
    <t xml:space="preserve">Italian</t>
  </si>
  <si>
    <t xml:space="preserve">01YP217</t>
  </si>
  <si>
    <t xml:space="preserve">Package height (CM)</t>
  </si>
  <si>
    <t xml:space="preserve">Lenovo X280 - ES</t>
  </si>
  <si>
    <t xml:space="preserve">Spanish</t>
  </si>
  <si>
    <t xml:space="preserve">01YP210</t>
  </si>
  <si>
    <t xml:space="preserve">Package width (CM)</t>
  </si>
  <si>
    <t xml:space="preserve">Lenovo X280 - UK</t>
  </si>
  <si>
    <t xml:space="preserve">UK</t>
  </si>
  <si>
    <t xml:space="preserve">01YP228</t>
  </si>
  <si>
    <t xml:space="preserve">Package length (CM)</t>
  </si>
  <si>
    <t xml:space="preserve">Lenovo X280 - NOR</t>
  </si>
  <si>
    <t xml:space="preserve">Scandinavian – Nordic</t>
  </si>
  <si>
    <t xml:space="preserve">01YP159</t>
  </si>
  <si>
    <t xml:space="preserve">Origin of Product</t>
  </si>
  <si>
    <t xml:space="preserve">Lenovo X280 - BE</t>
  </si>
  <si>
    <t xml:space="preserve">Belgian</t>
  </si>
  <si>
    <t xml:space="preserve">01YP206</t>
  </si>
  <si>
    <t xml:space="preserve">Package weight (GR)</t>
  </si>
  <si>
    <t xml:space="preserve">Lenovo X280 - BG</t>
  </si>
  <si>
    <t xml:space="preserve">Bulgarian</t>
  </si>
  <si>
    <t xml:space="preserve">01YP047</t>
  </si>
  <si>
    <t xml:space="preserve">Lenovo X280 - CZ</t>
  </si>
  <si>
    <t xml:space="preserve">Czech</t>
  </si>
  <si>
    <t xml:space="preserve">01HX582</t>
  </si>
  <si>
    <t xml:space="preserve">Parent sku</t>
  </si>
  <si>
    <t xml:space="preserve">Lenovo X280 Parent</t>
  </si>
  <si>
    <t xml:space="preserve">Lenovo X280 - DK</t>
  </si>
  <si>
    <t xml:space="preserve">Danish</t>
  </si>
  <si>
    <t xml:space="preserve">01YP209</t>
  </si>
  <si>
    <t xml:space="preserve">Parent EAN</t>
  </si>
  <si>
    <t xml:space="preserve">Lenovo X280 - HU</t>
  </si>
  <si>
    <t xml:space="preserve">Hungarian</t>
  </si>
  <si>
    <t xml:space="preserve">01YP135</t>
  </si>
  <si>
    <t xml:space="preserve">Lenovo X280 - NL</t>
  </si>
  <si>
    <t xml:space="preserve">Dutch</t>
  </si>
  <si>
    <t xml:space="preserve">Item_type</t>
  </si>
  <si>
    <t xml:space="preserve">laptop-computer-replacement-parts</t>
  </si>
  <si>
    <t xml:space="preserve">Lenovo X280 - NO</t>
  </si>
  <si>
    <t xml:space="preserve">Norwegian</t>
  </si>
  <si>
    <t xml:space="preserve">01YP140</t>
  </si>
  <si>
    <t xml:space="preserve">Lenovo X280 - PL</t>
  </si>
  <si>
    <t xml:space="preserve">Polish</t>
  </si>
  <si>
    <t xml:space="preserve">Default quantity</t>
  </si>
  <si>
    <t xml:space="preserve">Lenovo X280 - PT</t>
  </si>
  <si>
    <t xml:space="preserve">Portuguese</t>
  </si>
  <si>
    <t xml:space="preserve">01YP141</t>
  </si>
  <si>
    <t xml:space="preserve">Lenovo X280 - SE/FI</t>
  </si>
  <si>
    <t xml:space="preserve">Swedish – Finnish</t>
  </si>
  <si>
    <t xml:space="preserve">01YP225</t>
  </si>
  <si>
    <t xml:space="preserve">Format</t>
  </si>
  <si>
    <t xml:space="preserve">Update</t>
  </si>
  <si>
    <t xml:space="preserve">Lenovo X280 - CH</t>
  </si>
  <si>
    <t xml:space="preserve">Swiss</t>
  </si>
  <si>
    <t xml:space="preserve">01YP146</t>
  </si>
  <si>
    <t xml:space="preserve">Lenovo X280 - US INT</t>
  </si>
  <si>
    <t xml:space="preserve">US International</t>
  </si>
  <si>
    <t xml:space="preserve">01YP229</t>
  </si>
  <si>
    <t xml:space="preserve">Lenovo X280 - RUS</t>
  </si>
  <si>
    <t xml:space="preserve">Russian</t>
  </si>
  <si>
    <t xml:space="preserve">01YP222</t>
  </si>
  <si>
    <t xml:space="preserve">Bullet Point 1:</t>
  </si>
  <si>
    <t xml:space="preserve">Lenovo X280 - US</t>
  </si>
  <si>
    <t xml:space="preserve">US</t>
  </si>
  <si>
    <t xml:space="preserve">01YP040</t>
  </si>
  <si>
    <t xml:space="preserve">Bullet Point 2:</t>
  </si>
  <si>
    <t xml:space="preserve">Lenovo X280 Regular - DE</t>
  </si>
  <si>
    <t xml:space="preserve">01YP092</t>
  </si>
  <si>
    <t xml:space="preserve">Bullet Point 5:</t>
  </si>
  <si>
    <t xml:space="preserve">Lenovo X280 Regular - FR</t>
  </si>
  <si>
    <t xml:space="preserve">01YP171</t>
  </si>
  <si>
    <t xml:space="preserve">Bullet Point 4:</t>
  </si>
  <si>
    <t xml:space="preserve">Lenovo X280 Regular - IT</t>
  </si>
  <si>
    <t xml:space="preserve">01YP017</t>
  </si>
  <si>
    <t xml:space="preserve">Lenovo X280 Regular - ES</t>
  </si>
  <si>
    <t xml:space="preserve">01YP010</t>
  </si>
  <si>
    <t xml:space="preserve">Lenovo X280 Regular - UK</t>
  </si>
  <si>
    <t xml:space="preserve">01YP108</t>
  </si>
  <si>
    <t xml:space="preserve">Product Description</t>
  </si>
  <si>
    <t xml:space="preserve">Lenovo X280 Regular - NOR</t>
  </si>
  <si>
    <t xml:space="preserve">01YP199</t>
  </si>
  <si>
    <t xml:space="preserve">Lenovo X280 Regular - BE</t>
  </si>
  <si>
    <t xml:space="preserve">01YP006</t>
  </si>
  <si>
    <t xml:space="preserve">Warranty Message</t>
  </si>
  <si>
    <t xml:space="preserve">Lenovo X280 Regular - BG</t>
  </si>
  <si>
    <t xml:space="preserve">01YP087</t>
  </si>
  <si>
    <t xml:space="preserve">Lenovo X280 Regular - CZ</t>
  </si>
  <si>
    <t xml:space="preserve">01HX583</t>
  </si>
  <si>
    <t xml:space="preserve">bullet point 4: regular</t>
  </si>
  <si>
    <t xml:space="preserve">Lenovo X280 Regular - DK</t>
  </si>
  <si>
    <t xml:space="preserve">01YP169</t>
  </si>
  <si>
    <t xml:space="preserve">Lenovo X280 Regular - HU</t>
  </si>
  <si>
    <t xml:space="preserve">01YP095</t>
  </si>
  <si>
    <t xml:space="preserve">Lenovo X280 Regular - NL</t>
  </si>
  <si>
    <t xml:space="preserve">language</t>
  </si>
  <si>
    <t xml:space="preserve">Lenovo X280 Regular - NO</t>
  </si>
  <si>
    <t xml:space="preserve">01YP100</t>
  </si>
  <si>
    <t xml:space="preserve">Marketplace</t>
  </si>
  <si>
    <t xml:space="preserve">EU</t>
  </si>
  <si>
    <t xml:space="preserve">Lenovo X280 Regular - PL</t>
  </si>
  <si>
    <t xml:space="preserve">Lenovo X280 Regular - PT</t>
  </si>
  <si>
    <t xml:space="preserve">01YP101</t>
  </si>
  <si>
    <t xml:space="preserve">Lenovo X280 Regular - SE/FI</t>
  </si>
  <si>
    <t xml:space="preserve">01YP025</t>
  </si>
  <si>
    <t xml:space="preserve">Lenovo X280 Regular - CH</t>
  </si>
  <si>
    <t xml:space="preserve">01YP106</t>
  </si>
  <si>
    <t xml:space="preserve">Lenovo X280 Regular - US INT</t>
  </si>
  <si>
    <t xml:space="preserve">01YP029</t>
  </si>
  <si>
    <t xml:space="preserve">Lenovo X280 Regular - RUS</t>
  </si>
  <si>
    <t xml:space="preserve">01YP142</t>
  </si>
  <si>
    <t xml:space="preserve">Lenovo X280 Regular - US</t>
  </si>
  <si>
    <t xml:space="preserve">01YP160</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</si>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</sst>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N6" activeCellId="0" sqref="CN6"/>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X280 Parent</v>
      </c>
      <c r="C4" s="29" t="s">
        <v>345</v>
      </c>
      <c r="D4" s="30" t="n">
        <f aca="false">Values!B14</f>
        <v>5714401280996</v>
      </c>
      <c r="E4" s="31" t="s">
        <v>346</v>
      </c>
      <c r="F4" s="28" t="str">
        <f aca="false">SUBSTITUTE(Values!B1, "{language}", "") &amp; " " &amp; Values!B3</f>
        <v>vervangend  toetsenbord met achtergrondverlichting voor Lenovo Thinkpad X280 X390 X395</v>
      </c>
      <c r="G4" s="29" t="s">
        <v>345</v>
      </c>
      <c r="H4" s="27" t="str">
        <f aca="false">Values!B16</f>
        <v>laptop-computer-replacement-parts</v>
      </c>
      <c r="I4" s="27" t="str">
        <f aca="false">IF(ISBLANK(Values!E3),"","4730574031")</f>
        <v>4730574031</v>
      </c>
      <c r="J4" s="32" t="str">
        <f aca="false">Values!B13</f>
        <v>Lenovo X280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X280 - DE</v>
      </c>
      <c r="C5" s="32" t="str">
        <f aca="false">IF(ISBLANK(Values!E4),"","TellusRem")</f>
        <v>TellusRem</v>
      </c>
      <c r="D5" s="30" t="n">
        <f aca="false">IF(ISBLANK(Values!E4),"",Values!E4)</f>
        <v>5714401280019</v>
      </c>
      <c r="E5" s="31" t="str">
        <f aca="false">IF(ISBLANK(Values!E4),"","EAN")</f>
        <v>EAN</v>
      </c>
      <c r="F5" s="28" t="str">
        <f aca="false">IF(ISBLANK(Values!E4),"",IF(Values!J4, SUBSTITUTE(Values!$B$1, "{language}", Values!H4) &amp; " " &amp;Values!$B$3, SUBSTITUTE(Values!$B$2, "{language}", Values!$H4) &amp; " " &amp;Values!$B$3))</f>
        <v>vervangend Duitse toetsenbord met achtergrondverlichting voor Lenovo Thinkpad X280 X390 X395</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X280 - DE</v>
      </c>
      <c r="K5" s="28" t="n">
        <f aca="false">IF(ISBLANK(Values!E4),"",IF(Values!J4, Values!$B$4, Values!$B$5))</f>
        <v>64.99</v>
      </c>
      <c r="L5" s="40" t="str">
        <f aca="false">IF(ISBLANK(Values!E4),"",IF($CO5="DEFAULT", Values!$B$18, ""))</f>
        <v/>
      </c>
      <c r="M5" s="28" t="str">
        <f aca="false">IF(ISBLANK(Values!E4),"",Values!$M4)</f>
        <v>https://download.lenovo.com/Images/Parts/01YP132/01YP132_A.jpg</v>
      </c>
      <c r="N5" s="28" t="str">
        <f aca="false">IF(ISBLANK(Values!$F4),"",Values!N4)</f>
        <v>https://download.lenovo.com/Images/Parts/01YP132/01YP132_B.jpg</v>
      </c>
      <c r="O5" s="28" t="str">
        <f aca="false">IF(ISBLANK(Values!$F4),"",Values!O4)</f>
        <v>https://download.lenovo.com/Images/Parts/01YP132/01YP132_details.jpg</v>
      </c>
      <c r="P5" s="28" t="str">
        <f aca="false">IF(ISBLANK(Values!$F4),"",Values!P4)</f>
        <v/>
      </c>
      <c r="Q5" s="28" t="str">
        <f aca="false">IF(ISBLANK(Values!$F4),"",Values!Q4)</f>
        <v/>
      </c>
      <c r="R5" s="28" t="str">
        <f aca="false">IF(ISBLANK(Values!$F4),"",Values!R4)</f>
        <v/>
      </c>
      <c r="S5" s="28" t="str">
        <f aca="false">IF(ISBLANK(Values!$F4),"",Values!S4)</f>
        <v/>
      </c>
      <c r="T5" s="28" t="str">
        <f aca="false">IF(ISBLANK(Values!$F4),"",Values!T4)</f>
        <v/>
      </c>
      <c r="U5" s="28" t="str">
        <f aca="false">IF(ISBLANK(Values!$F4),"",Values!U4)</f>
        <v/>
      </c>
      <c r="W5" s="32" t="str">
        <f aca="false">IF(ISBLANK(Values!E4),"","Child")</f>
        <v>Child</v>
      </c>
      <c r="X5" s="32" t="str">
        <f aca="false">IF(ISBLANK(Values!E4),"",Values!$B$13)</f>
        <v>Lenovo X280 Parent</v>
      </c>
      <c r="Y5" s="39" t="str">
        <f aca="false">IF(ISBLANK(Values!E4),"","Size-Color")</f>
        <v>Size-Color</v>
      </c>
      <c r="Z5" s="32" t="str">
        <f aca="false">IF(ISBLANK(Values!E4),"","variation")</f>
        <v>variation</v>
      </c>
      <c r="AA5" s="36" t="str">
        <f aca="false">IF(ISBLANK(Values!E4),"",Values!$B$20)</f>
        <v>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2"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GEEN achtergrondverlichting. </v>
      </c>
      <c r="AM5" s="1" t="str">
        <f aca="false">SUBSTITUTE(IF(ISBLANK(Values!E4),"",Values!$B$27), "{model}", Values!$B$3)</f>
        <v>👉 COMPATIBEL MET - Lenovo X280 X390 X395.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0" t="str">
        <f aca="false">IF(ISBLANK(Values!$E4), "", "not_applicable")</f>
        <v>not_applicable</v>
      </c>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64.99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X280 - FR</v>
      </c>
      <c r="C6" s="32" t="str">
        <f aca="false">IF(ISBLANK(Values!E5),"","TellusRem")</f>
        <v>TellusRem</v>
      </c>
      <c r="D6" s="30" t="n">
        <f aca="false">IF(ISBLANK(Values!E5),"",Values!E5)</f>
        <v>5714401280026</v>
      </c>
      <c r="E6" s="31" t="str">
        <f aca="false">IF(ISBLANK(Values!E5),"","EAN")</f>
        <v>EAN</v>
      </c>
      <c r="F6" s="28" t="str">
        <f aca="false">IF(ISBLANK(Values!E5),"",IF(Values!J5, SUBSTITUTE(Values!$B$1, "{language}", Values!H5) &amp; " " &amp;Values!$B$3, SUBSTITUTE(Values!$B$2, "{language}", Values!$H5) &amp; " " &amp;Values!$B$3))</f>
        <v>vervangend Frans toetsenbord met achtergrondverlichting voor Lenovo Thinkpad X280 X390 X395</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X280 - FR</v>
      </c>
      <c r="K6" s="28" t="n">
        <f aca="false">IF(ISBLANK(Values!E5),"",IF(Values!J5, Values!$B$4, Values!$B$5))</f>
        <v>64.99</v>
      </c>
      <c r="L6" s="40" t="str">
        <f aca="false">IF(ISBLANK(Values!E5),"",IF($CO6="DEFAULT", Values!$B$18, ""))</f>
        <v/>
      </c>
      <c r="M6" s="28" t="str">
        <f aca="false">IF(ISBLANK(Values!E5),"",Values!$M5)</f>
        <v>https://download.lenovo.com/Images/Parts/01YP211/01YP211_A.jpg</v>
      </c>
      <c r="N6" s="28" t="str">
        <f aca="false">IF(ISBLANK(Values!$F5),"",Values!N5)</f>
        <v>https://download.lenovo.com/Images/Parts/01YP211/01YP211_B.jpg</v>
      </c>
      <c r="O6" s="28" t="str">
        <f aca="false">IF(ISBLANK(Values!$F5),"",Values!O5)</f>
        <v>https://download.lenovo.com/Images/Parts/01YP211/01YP211_details.jpg</v>
      </c>
      <c r="P6" s="28" t="str">
        <f aca="false">IF(ISBLANK(Values!$F5),"",Values!P5)</f>
        <v/>
      </c>
      <c r="Q6" s="28" t="str">
        <f aca="false">IF(ISBLANK(Values!$F5),"",Values!Q5)</f>
        <v/>
      </c>
      <c r="R6" s="28" t="str">
        <f aca="false">IF(ISBLANK(Values!$F5),"",Values!R5)</f>
        <v/>
      </c>
      <c r="S6" s="28" t="str">
        <f aca="false">IF(ISBLANK(Values!$F5),"",Values!S5)</f>
        <v/>
      </c>
      <c r="T6" s="28" t="str">
        <f aca="false">IF(ISBLANK(Values!$F5),"",Values!T5)</f>
        <v/>
      </c>
      <c r="U6" s="28" t="str">
        <f aca="false">IF(ISBLANK(Values!$F5),"",Values!U5)</f>
        <v/>
      </c>
      <c r="W6" s="32" t="str">
        <f aca="false">IF(ISBLANK(Values!E5),"","Child")</f>
        <v>Child</v>
      </c>
      <c r="X6" s="32" t="str">
        <f aca="false">IF(ISBLANK(Values!E5),"",Values!$B$13)</f>
        <v>Lenovo X280 Parent</v>
      </c>
      <c r="Y6" s="39" t="str">
        <f aca="false">IF(ISBLANK(Values!E5),"","Size-Color")</f>
        <v>Size-Color</v>
      </c>
      <c r="Z6" s="32" t="str">
        <f aca="false">IF(ISBLANK(Values!E5),"","variation")</f>
        <v>variation</v>
      </c>
      <c r="AA6" s="36" t="str">
        <f aca="false">IF(ISBLANK(Values!E5),"",Values!$B$20)</f>
        <v>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2"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GEEN achtergrondverlichting. </v>
      </c>
      <c r="AM6" s="1" t="str">
        <f aca="false">SUBSTITUTE(IF(ISBLANK(Values!E5),"",Values!$B$27), "{model}", Values!$B$3)</f>
        <v>👉 COMPATIBEL MET - Lenovo X280 X390 X395.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0" t="str">
        <f aca="false">IF(ISBLANK(Values!$E5), "", "not_applicable")</f>
        <v>not_applicable</v>
      </c>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64.99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X280 - IT</v>
      </c>
      <c r="C7" s="32" t="str">
        <f aca="false">IF(ISBLANK(Values!E6),"","TellusRem")</f>
        <v>TellusRem</v>
      </c>
      <c r="D7" s="30" t="n">
        <f aca="false">IF(ISBLANK(Values!E6),"",Values!E6)</f>
        <v>5714401280033</v>
      </c>
      <c r="E7" s="31" t="str">
        <f aca="false">IF(ISBLANK(Values!E6),"","EAN")</f>
        <v>EAN</v>
      </c>
      <c r="F7" s="28" t="str">
        <f aca="false">IF(ISBLANK(Values!E6),"",IF(Values!J6, SUBSTITUTE(Values!$B$1, "{language}", Values!H6) &amp; " " &amp;Values!$B$3, SUBSTITUTE(Values!$B$2, "{language}", Values!$H6) &amp; " " &amp;Values!$B$3))</f>
        <v>vervangend Italiaans toetsenbord met achtergrondverlichting voor Lenovo Thinkpad X280 X390 X395</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X280 - IT</v>
      </c>
      <c r="K7" s="28" t="n">
        <f aca="false">IF(ISBLANK(Values!E6),"",IF(Values!J6, Values!$B$4, Values!$B$5))</f>
        <v>64.99</v>
      </c>
      <c r="L7" s="40" t="str">
        <f aca="false">IF(ISBLANK(Values!E6),"",IF($CO7="DEFAULT", Values!$B$18, ""))</f>
        <v/>
      </c>
      <c r="M7" s="28" t="str">
        <f aca="false">IF(ISBLANK(Values!E6),"",Values!$M6)</f>
        <v>https://download.lenovo.com/Images/Parts/01YP217/01YP217_A.jpg</v>
      </c>
      <c r="N7" s="28" t="str">
        <f aca="false">IF(ISBLANK(Values!$F6),"",Values!N6)</f>
        <v>https://download.lenovo.com/Images/Parts/01YP217/01YP217_B.jpg</v>
      </c>
      <c r="O7" s="28" t="str">
        <f aca="false">IF(ISBLANK(Values!$F6),"",Values!O6)</f>
        <v>https://download.lenovo.com/Images/Parts/01YP217/01YP217_details.jpg</v>
      </c>
      <c r="P7" s="28" t="str">
        <f aca="false">IF(ISBLANK(Values!$F6),"",Values!P6)</f>
        <v/>
      </c>
      <c r="Q7" s="28" t="str">
        <f aca="false">IF(ISBLANK(Values!$F6),"",Values!Q6)</f>
        <v/>
      </c>
      <c r="R7" s="28" t="str">
        <f aca="false">IF(ISBLANK(Values!$F6),"",Values!R6)</f>
        <v/>
      </c>
      <c r="S7" s="28" t="str">
        <f aca="false">IF(ISBLANK(Values!$F6),"",Values!S6)</f>
        <v/>
      </c>
      <c r="T7" s="28" t="str">
        <f aca="false">IF(ISBLANK(Values!$F6),"",Values!T6)</f>
        <v/>
      </c>
      <c r="U7" s="28" t="str">
        <f aca="false">IF(ISBLANK(Values!$F6),"",Values!U6)</f>
        <v/>
      </c>
      <c r="W7" s="32" t="str">
        <f aca="false">IF(ISBLANK(Values!E6),"","Child")</f>
        <v>Child</v>
      </c>
      <c r="X7" s="32" t="str">
        <f aca="false">IF(ISBLANK(Values!E6),"",Values!$B$13)</f>
        <v>Lenovo X280 Parent</v>
      </c>
      <c r="Y7" s="39" t="str">
        <f aca="false">IF(ISBLANK(Values!E6),"","Size-Color")</f>
        <v>Size-Color</v>
      </c>
      <c r="Z7" s="32" t="str">
        <f aca="false">IF(ISBLANK(Values!E6),"","variation")</f>
        <v>variation</v>
      </c>
      <c r="AA7" s="36" t="str">
        <f aca="false">IF(ISBLANK(Values!E6),"",Values!$B$20)</f>
        <v>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2"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GEEN achtergrondverlichting. </v>
      </c>
      <c r="AM7" s="1" t="str">
        <f aca="false">SUBSTITUTE(IF(ISBLANK(Values!E6),"",Values!$B$27), "{model}", Values!$B$3)</f>
        <v>👉 COMPATIBEL MET - Lenovo X280 X390 X395.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43" t="str">
        <f aca="false">IF(ISBLANK(Values!$E6), "", "not_applicable")</f>
        <v>not_applicable</v>
      </c>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64.99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X280 - ES</v>
      </c>
      <c r="C8" s="32" t="str">
        <f aca="false">IF(ISBLANK(Values!E7),"","TellusRem")</f>
        <v>TellusRem</v>
      </c>
      <c r="D8" s="30" t="n">
        <f aca="false">IF(ISBLANK(Values!E7),"",Values!E7)</f>
        <v>5714401280040</v>
      </c>
      <c r="E8" s="31" t="str">
        <f aca="false">IF(ISBLANK(Values!E7),"","EAN")</f>
        <v>EAN</v>
      </c>
      <c r="F8" s="28" t="str">
        <f aca="false">IF(ISBLANK(Values!E7),"",IF(Values!J7, SUBSTITUTE(Values!$B$1, "{language}", Values!H7) &amp; " " &amp;Values!$B$3, SUBSTITUTE(Values!$B$2, "{language}", Values!$H7) &amp; " " &amp;Values!$B$3))</f>
        <v>vervangend Spaans toetsenbord met achtergrondverlichting voor Lenovo Thinkpad X280 X390 X395</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X280 - ES</v>
      </c>
      <c r="K8" s="28" t="n">
        <f aca="false">IF(ISBLANK(Values!E7),"",IF(Values!J7, Values!$B$4, Values!$B$5))</f>
        <v>64.99</v>
      </c>
      <c r="L8" s="40" t="str">
        <f aca="false">IF(ISBLANK(Values!E7),"",IF($CO8="DEFAULT", Values!$B$18, ""))</f>
        <v/>
      </c>
      <c r="M8" s="28" t="str">
        <f aca="false">IF(ISBLANK(Values!E7),"",Values!$M7)</f>
        <v>https://download.lenovo.com/Images/Parts/01YP210/01YP210_A.jpg</v>
      </c>
      <c r="N8" s="28" t="str">
        <f aca="false">IF(ISBLANK(Values!$F7),"",Values!N7)</f>
        <v>https://download.lenovo.com/Images/Parts/01YP210/01YP210_B.jpg</v>
      </c>
      <c r="O8" s="28" t="str">
        <f aca="false">IF(ISBLANK(Values!$F7),"",Values!O7)</f>
        <v>https://download.lenovo.com/Images/Parts/01YP210/01YP210_details.jpg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X280 Parent</v>
      </c>
      <c r="Y8" s="39" t="str">
        <f aca="false">IF(ISBLANK(Values!E7),"","Size-Color")</f>
        <v>Size-Color</v>
      </c>
      <c r="Z8" s="32" t="str">
        <f aca="false">IF(ISBLANK(Values!E7),"","variation")</f>
        <v>variation</v>
      </c>
      <c r="AA8" s="36" t="str">
        <f aca="false">IF(ISBLANK(Values!E7),"",Values!$B$20)</f>
        <v>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2"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GEEN achtergrondverlichting. </v>
      </c>
      <c r="AM8" s="1" t="str">
        <f aca="false">SUBSTITUTE(IF(ISBLANK(Values!E7),"",Values!$B$27), "{model}", Values!$B$3)</f>
        <v>👉 COMPATIBEL MET - Lenovo X280 X390 X395.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43" t="str">
        <f aca="false">IF(ISBLANK(Values!$E7), "", "not_applicable")</f>
        <v>not_applicable</v>
      </c>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64.99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X280 - UK</v>
      </c>
      <c r="C9" s="32" t="str">
        <f aca="false">IF(ISBLANK(Values!E8),"","TellusRem")</f>
        <v>TellusRem</v>
      </c>
      <c r="D9" s="30" t="n">
        <f aca="false">IF(ISBLANK(Values!E8),"",Values!E8)</f>
        <v>5714401280057</v>
      </c>
      <c r="E9" s="31" t="str">
        <f aca="false">IF(ISBLANK(Values!E8),"","EAN")</f>
        <v>EAN</v>
      </c>
      <c r="F9" s="28" t="str">
        <f aca="false">IF(ISBLANK(Values!E8),"",IF(Values!J8, SUBSTITUTE(Values!$B$1, "{language}", Values!H8) &amp; " " &amp;Values!$B$3, SUBSTITUTE(Values!$B$2, "{language}", Values!$H8) &amp; " " &amp;Values!$B$3))</f>
        <v>vervangend UK toetsenbord met achtergrondverlichting voor Lenovo Thinkpad X280 X390 X395</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X280 - UK</v>
      </c>
      <c r="K9" s="28" t="n">
        <f aca="false">IF(ISBLANK(Values!E8),"",IF(Values!J8, Values!$B$4, Values!$B$5))</f>
        <v>64.99</v>
      </c>
      <c r="L9" s="40" t="str">
        <f aca="false">IF(ISBLANK(Values!E8),"",IF($CO9="DEFAULT", Values!$B$18, ""))</f>
        <v/>
      </c>
      <c r="M9" s="28" t="str">
        <f aca="false">IF(ISBLANK(Values!E8),"",Values!$M8)</f>
        <v>https://download.lenovo.com/Images/Parts/01YP228/01YP228_A.jpg</v>
      </c>
      <c r="N9" s="28" t="str">
        <f aca="false">IF(ISBLANK(Values!$F8),"",Values!N8)</f>
        <v>https://download.lenovo.com/Images/Parts/01YP228/01YP228_B.jpg</v>
      </c>
      <c r="O9" s="28" t="str">
        <f aca="false">IF(ISBLANK(Values!$F8),"",Values!O8)</f>
        <v>https://download.lenovo.com/Images/Parts/01YP228/01YP228_details.jpg</v>
      </c>
      <c r="P9" s="28" t="str">
        <f aca="false">IF(ISBLANK(Values!$F8),"",Values!P8)</f>
        <v/>
      </c>
      <c r="Q9" s="28" t="str">
        <f aca="false">IF(ISBLANK(Values!$F8),"",Values!Q8)</f>
        <v/>
      </c>
      <c r="R9" s="28" t="str">
        <f aca="false">IF(ISBLANK(Values!$F8),"",Values!R8)</f>
        <v/>
      </c>
      <c r="S9" s="28" t="str">
        <f aca="false">IF(ISBLANK(Values!$F8),"",Values!S8)</f>
        <v/>
      </c>
      <c r="T9" s="28" t="str">
        <f aca="false">IF(ISBLANK(Values!$F8),"",Values!T8)</f>
        <v/>
      </c>
      <c r="U9" s="28" t="str">
        <f aca="false">IF(ISBLANK(Values!$F8),"",Values!U8)</f>
        <v/>
      </c>
      <c r="W9" s="32" t="str">
        <f aca="false">IF(ISBLANK(Values!E8),"","Child")</f>
        <v>Child</v>
      </c>
      <c r="X9" s="32" t="str">
        <f aca="false">IF(ISBLANK(Values!E8),"",Values!$B$13)</f>
        <v>Lenovo X280 Parent</v>
      </c>
      <c r="Y9" s="39" t="str">
        <f aca="false">IF(ISBLANK(Values!E8),"","Size-Color")</f>
        <v>Size-Color</v>
      </c>
      <c r="Z9" s="32" t="str">
        <f aca="false">IF(ISBLANK(Values!E8),"","variation")</f>
        <v>variation</v>
      </c>
      <c r="AA9" s="36" t="str">
        <f aca="false">IF(ISBLANK(Values!E8),"",Values!$B$20)</f>
        <v>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2"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GEEN achtergrondverlichting. </v>
      </c>
      <c r="AM9" s="1" t="str">
        <f aca="false">SUBSTITUTE(IF(ISBLANK(Values!E8),"",Values!$B$27), "{model}", Values!$B$3)</f>
        <v>👉 COMPATIBEL MET - Lenovo X280 X390 X395.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43" t="str">
        <f aca="false">IF(ISBLANK(Values!$E8), "", "not_applicable")</f>
        <v>not_applicable</v>
      </c>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64.99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X280 - NOR</v>
      </c>
      <c r="C10" s="32" t="str">
        <f aca="false">IF(ISBLANK(Values!E9),"","TellusRem")</f>
        <v>TellusRem</v>
      </c>
      <c r="D10" s="30" t="n">
        <f aca="false">IF(ISBLANK(Values!E9),"",Values!E9)</f>
        <v>5714401280064</v>
      </c>
      <c r="E10" s="31" t="str">
        <f aca="false">IF(ISBLANK(Values!E9),"","EAN")</f>
        <v>EAN</v>
      </c>
      <c r="F10" s="28" t="str">
        <f aca="false">IF(ISBLANK(Values!E9),"",IF(Values!J9, SUBSTITUTE(Values!$B$1, "{language}", Values!H9) &amp; " " &amp;Values!$B$3, SUBSTITUTE(Values!$B$2, "{language}", Values!$H9) &amp; " " &amp;Values!$B$3))</f>
        <v>vervangend Scandinavisch - Scandinavisch toetsenbord met achtergrondverlichting voor Lenovo Thinkpad X280 X390 X395</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X280 - NOR</v>
      </c>
      <c r="K10" s="28" t="n">
        <f aca="false">IF(ISBLANK(Values!E9),"",IF(Values!J9, Values!$B$4, Values!$B$5))</f>
        <v>64.99</v>
      </c>
      <c r="L10" s="40" t="n">
        <f aca="false">IF(ISBLANK(Values!E9),"",IF($CO10="DEFAULT", Values!$B$18, ""))</f>
        <v>5</v>
      </c>
      <c r="M10" s="28" t="str">
        <f aca="false">IF(ISBLANK(Values!E9),"",Values!$M9)</f>
        <v>https://download.lenovo.com/Images/Parts/01YP159/01YP159_A.jpg</v>
      </c>
      <c r="N10" s="28" t="str">
        <f aca="false">IF(ISBLANK(Values!$F9),"",Values!N9)</f>
        <v>https://download.lenovo.com/Images/Parts/01YP159/01YP159_B.jpg</v>
      </c>
      <c r="O10" s="28" t="str">
        <f aca="false">IF(ISBLANK(Values!$F9),"",Values!O9)</f>
        <v>https://download.lenovo.com/Images/Parts/01YP159/01YP159_details.jpg</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X280 Parent</v>
      </c>
      <c r="Y10" s="39" t="str">
        <f aca="false">IF(ISBLANK(Values!E9),"","Size-Color")</f>
        <v>Size-Color</v>
      </c>
      <c r="Z10" s="32" t="str">
        <f aca="false">IF(ISBLANK(Values!E9),"","variation")</f>
        <v>variation</v>
      </c>
      <c r="AA10" s="36" t="str">
        <f aca="false">IF(ISBLANK(Values!E9),"",Values!$B$20)</f>
        <v>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GEEN achtergrondverlichting. </v>
      </c>
      <c r="AM10" s="1" t="str">
        <f aca="false">SUBSTITUTE(IF(ISBLANK(Values!E9),"",Values!$B$27), "{model}", Values!$B$3)</f>
        <v>👉 COMPATIBEL MET - Lenovo X280 X390 X395.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43" t="str">
        <f aca="false">IF(ISBLANK(Values!$E9), "", "not_applicable")</f>
        <v>not_applicable</v>
      </c>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64.99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X280 - BE</v>
      </c>
      <c r="C11" s="32" t="str">
        <f aca="false">IF(ISBLANK(Values!E10),"","TellusRem")</f>
        <v>TellusRem</v>
      </c>
      <c r="D11" s="30" t="n">
        <f aca="false">IF(ISBLANK(Values!E10),"",Values!E10)</f>
        <v>5714401280071</v>
      </c>
      <c r="E11" s="31" t="str">
        <f aca="false">IF(ISBLANK(Values!E10),"","EAN")</f>
        <v>EAN</v>
      </c>
      <c r="F11" s="28" t="str">
        <f aca="false">IF(ISBLANK(Values!E10),"",IF(Values!J10, SUBSTITUTE(Values!$B$1, "{language}", Values!H10) &amp; " " &amp;Values!$B$3, SUBSTITUTE(Values!$B$2, "{language}", Values!$H10) &amp; " " &amp;Values!$B$3))</f>
        <v>vervangend Belgisch toetsenbord met achtergrondverlichting voor Lenovo Thinkpad X280 X390 X395</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X280 - BE</v>
      </c>
      <c r="K11" s="28" t="n">
        <f aca="false">IF(ISBLANK(Values!E10),"",IF(Values!J10, Values!$B$4, Values!$B$5))</f>
        <v>64.99</v>
      </c>
      <c r="L11" s="40" t="n">
        <f aca="false">IF(ISBLANK(Values!E10),"",IF($CO11="DEFAULT", Values!$B$18, ""))</f>
        <v>5</v>
      </c>
      <c r="M11" s="28" t="str">
        <f aca="false">IF(ISBLANK(Values!E10),"",Values!$M10)</f>
        <v>https://download.lenovo.com/Images/Parts/01YP206/01YP206_A.jpg</v>
      </c>
      <c r="N11" s="28" t="str">
        <f aca="false">IF(ISBLANK(Values!$F10),"",Values!N10)</f>
        <v>https://download.lenovo.com/Images/Parts/01YP206/01YP206_B.jpg</v>
      </c>
      <c r="O11" s="28" t="str">
        <f aca="false">IF(ISBLANK(Values!$F10),"",Values!O10)</f>
        <v>https://download.lenovo.com/Images/Parts/01YP206/01YP206_details.jpg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X280 Parent</v>
      </c>
      <c r="Y11" s="39" t="str">
        <f aca="false">IF(ISBLANK(Values!E10),"","Size-Color")</f>
        <v>Size-Color</v>
      </c>
      <c r="Z11" s="32" t="str">
        <f aca="false">IF(ISBLANK(Values!E10),"","variation")</f>
        <v>variation</v>
      </c>
      <c r="AA11" s="36" t="str">
        <f aca="false">IF(ISBLANK(Values!E10),"",Values!$B$20)</f>
        <v>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GEEN achtergrondverlichting. </v>
      </c>
      <c r="AM11" s="1" t="str">
        <f aca="false">SUBSTITUTE(IF(ISBLANK(Values!E10),"",Values!$B$27), "{model}", Values!$B$3)</f>
        <v>👉 COMPATIBEL MET - Lenovo X280 X390 X395.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43" t="str">
        <f aca="false">IF(ISBLANK(Values!$E10), "", "not_applicable")</f>
        <v>not_applicable</v>
      </c>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64.99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X280 - BG</v>
      </c>
      <c r="C12" s="32" t="str">
        <f aca="false">IF(ISBLANK(Values!E11),"","TellusRem")</f>
        <v>TellusRem</v>
      </c>
      <c r="D12" s="30" t="n">
        <f aca="false">IF(ISBLANK(Values!E11),"",Values!E11)</f>
        <v>5714401280088</v>
      </c>
      <c r="E12" s="31" t="str">
        <f aca="false">IF(ISBLANK(Values!E11),"","EAN")</f>
        <v>EAN</v>
      </c>
      <c r="F12" s="28" t="str">
        <f aca="false">IF(ISBLANK(Values!E11),"",IF(Values!J11, SUBSTITUTE(Values!$B$1, "{language}", Values!H11) &amp; " " &amp;Values!$B$3, SUBSTITUTE(Values!$B$2, "{language}", Values!$H11) &amp; " " &amp;Values!$B$3))</f>
        <v>vervangend Bulgaars toetsenbord met achtergrondverlichting voor Lenovo Thinkpad X280 X390 X395</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X280 - BG</v>
      </c>
      <c r="K12" s="28" t="n">
        <f aca="false">IF(ISBLANK(Values!E11),"",IF(Values!J11, Values!$B$4, Values!$B$5))</f>
        <v>64.99</v>
      </c>
      <c r="L12" s="40" t="n">
        <f aca="false">IF(ISBLANK(Values!E11),"",IF($CO12="DEFAULT", Values!$B$18, ""))</f>
        <v>5</v>
      </c>
      <c r="M12" s="28" t="str">
        <f aca="false">IF(ISBLANK(Values!E11),"",Values!$M11)</f>
        <v>https://download.lenovo.com/Images/Parts/01YP047/01YP047_A.jpg</v>
      </c>
      <c r="N12" s="28" t="str">
        <f aca="false">IF(ISBLANK(Values!$F11),"",Values!N11)</f>
        <v>https://download.lenovo.com/Images/Parts/01YP047/01YP047_B.jpg</v>
      </c>
      <c r="O12" s="28" t="str">
        <f aca="false">IF(ISBLANK(Values!$F11),"",Values!O11)</f>
        <v>https://download.lenovo.com/Images/Parts/01YP047/01YP047_details.jpg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X280 Parent</v>
      </c>
      <c r="Y12" s="39" t="str">
        <f aca="false">IF(ISBLANK(Values!E11),"","Size-Color")</f>
        <v>Size-Color</v>
      </c>
      <c r="Z12" s="32" t="str">
        <f aca="false">IF(ISBLANK(Values!E11),"","variation")</f>
        <v>variation</v>
      </c>
      <c r="AA12" s="36" t="str">
        <f aca="false">IF(ISBLANK(Values!E11),"",Values!$B$20)</f>
        <v>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GEEN achtergrondverlichting. </v>
      </c>
      <c r="AM12" s="1" t="str">
        <f aca="false">SUBSTITUTE(IF(ISBLANK(Values!E11),"",Values!$B$27), "{model}", Values!$B$3)</f>
        <v>👉 COMPATIBEL MET - Lenovo X280 X390 X395.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43" t="str">
        <f aca="false">IF(ISBLANK(Values!$E11), "", "not_applicable")</f>
        <v>not_applicable</v>
      </c>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64.99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X280 - CZ</v>
      </c>
      <c r="C13" s="32" t="str">
        <f aca="false">IF(ISBLANK(Values!E12),"","TellusRem")</f>
        <v>TellusRem</v>
      </c>
      <c r="D13" s="30" t="n">
        <f aca="false">IF(ISBLANK(Values!E12),"",Values!E12)</f>
        <v>5714401280095</v>
      </c>
      <c r="E13" s="31" t="str">
        <f aca="false">IF(ISBLANK(Values!E12),"","EAN")</f>
        <v>EAN</v>
      </c>
      <c r="F13" s="28" t="str">
        <f aca="false">IF(ISBLANK(Values!E12),"",IF(Values!J12, SUBSTITUTE(Values!$B$1, "{language}", Values!H12) &amp; " " &amp;Values!$B$3, SUBSTITUTE(Values!$B$2, "{language}", Values!$H12) &amp; " " &amp;Values!$B$3))</f>
        <v>vervangend Tsjechisch toetsenbord met achtergrondverlichting voor Lenovo Thinkpad X280 X390 X395</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X280 - CZ</v>
      </c>
      <c r="K13" s="28" t="n">
        <f aca="false">IF(ISBLANK(Values!E12),"",IF(Values!J12, Values!$B$4, Values!$B$5))</f>
        <v>64.99</v>
      </c>
      <c r="L13" s="40" t="n">
        <f aca="false">IF(ISBLANK(Values!E12),"",IF($CO13="DEFAULT", Values!$B$18, ""))</f>
        <v>5</v>
      </c>
      <c r="M13" s="28" t="str">
        <f aca="false">IF(ISBLANK(Values!E12),"",Values!$M12)</f>
        <v>https://download.lenovo.com/Images/Parts/01HX582/01HX582_A.jpg</v>
      </c>
      <c r="N13" s="28" t="str">
        <f aca="false">IF(ISBLANK(Values!$F12),"",Values!N12)</f>
        <v>https://download.lenovo.com/Images/Parts/01HX582/01HX582_B.jpg</v>
      </c>
      <c r="O13" s="28" t="str">
        <f aca="false">IF(ISBLANK(Values!$F12),"",Values!O12)</f>
        <v>https://download.lenovo.com/Images/Parts/01HX582/01HX582_details.jpg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X280 Parent</v>
      </c>
      <c r="Y13" s="39" t="str">
        <f aca="false">IF(ISBLANK(Values!E12),"","Size-Color")</f>
        <v>Size-Color</v>
      </c>
      <c r="Z13" s="32" t="str">
        <f aca="false">IF(ISBLANK(Values!E12),"","variation")</f>
        <v>variation</v>
      </c>
      <c r="AA13" s="36" t="str">
        <f aca="false">IF(ISBLANK(Values!E12),"",Values!$B$20)</f>
        <v>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Tsjechisch GEEN achtergrondverlichting. </v>
      </c>
      <c r="AM13" s="1" t="str">
        <f aca="false">SUBSTITUTE(IF(ISBLANK(Values!E12),"",Values!$B$27), "{model}", Values!$B$3)</f>
        <v>👉 COMPATIBEL MET - Lenovo X280 X390 X395. Controleer de afbeelding en beschrijving zorgvuldig voordat u een toetsenbord koopt. Dit zorgt ervoor dat u het juiste laptoptoetsenbord voor uw computer krijgt. Super eenvoudige installatie. </v>
      </c>
      <c r="AT13" s="28" t="str">
        <f aca="false">IF(ISBLANK(Values!E12),"",Values!H12)</f>
        <v>Tsjechisch</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43" t="str">
        <f aca="false">IF(ISBLANK(Values!$E12), "", "not_applicable")</f>
        <v>not_applicable</v>
      </c>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64.99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X280 - DK</v>
      </c>
      <c r="C14" s="32" t="str">
        <f aca="false">IF(ISBLANK(Values!E13),"","TellusRem")</f>
        <v>TellusRem</v>
      </c>
      <c r="D14" s="30" t="n">
        <f aca="false">IF(ISBLANK(Values!E13),"",Values!E13)</f>
        <v>5714401280101</v>
      </c>
      <c r="E14" s="31" t="str">
        <f aca="false">IF(ISBLANK(Values!E13),"","EAN")</f>
        <v>EAN</v>
      </c>
      <c r="F14" s="28" t="str">
        <f aca="false">IF(ISBLANK(Values!E13),"",IF(Values!J13, SUBSTITUTE(Values!$B$1, "{language}", Values!H13) &amp; " " &amp;Values!$B$3, SUBSTITUTE(Values!$B$2, "{language}", Values!$H13) &amp; " " &amp;Values!$B$3))</f>
        <v>vervangend Deens toetsenbord met achtergrondverlichting voor Lenovo Thinkpad X280 X390 X395</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X280 - DK</v>
      </c>
      <c r="K14" s="28" t="n">
        <f aca="false">IF(ISBLANK(Values!E13),"",IF(Values!J13, Values!$B$4, Values!$B$5))</f>
        <v>64.99</v>
      </c>
      <c r="L14" s="40" t="n">
        <f aca="false">IF(ISBLANK(Values!E13),"",IF($CO14="DEFAULT", Values!$B$18, ""))</f>
        <v>5</v>
      </c>
      <c r="M14" s="28" t="str">
        <f aca="false">IF(ISBLANK(Values!E13),"",Values!$M13)</f>
        <v>https://download.lenovo.com/Images/Parts/01YP209/01YP209_A.jpg</v>
      </c>
      <c r="N14" s="28" t="str">
        <f aca="false">IF(ISBLANK(Values!$F13),"",Values!N13)</f>
        <v>https://download.lenovo.com/Images/Parts/01YP209/01YP209_B.jpg</v>
      </c>
      <c r="O14" s="28" t="str">
        <f aca="false">IF(ISBLANK(Values!$F13),"",Values!O13)</f>
        <v>https://download.lenovo.com/Images/Parts/01YP209/01YP209_details.jpg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X280 Parent</v>
      </c>
      <c r="Y14" s="39" t="str">
        <f aca="false">IF(ISBLANK(Values!E13),"","Size-Color")</f>
        <v>Size-Color</v>
      </c>
      <c r="Z14" s="32" t="str">
        <f aca="false">IF(ISBLANK(Values!E13),"","variation")</f>
        <v>variation</v>
      </c>
      <c r="AA14" s="36" t="str">
        <f aca="false">IF(ISBLANK(Values!E13),"",Values!$B$20)</f>
        <v>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Deens GEEN achtergrondverlichting. </v>
      </c>
      <c r="AM14" s="1" t="str">
        <f aca="false">SUBSTITUTE(IF(ISBLANK(Values!E13),"",Values!$B$27), "{model}", Values!$B$3)</f>
        <v>👉 COMPATIBEL MET - Lenovo X280 X390 X395. Controleer de afbeelding en beschrijving zorgvuldig voordat u een toetsenbord koopt. Dit zorgt ervoor dat u het juiste laptoptoetsenbord voor uw computer krijgt. Super eenvoudige installatie. </v>
      </c>
      <c r="AT14" s="28" t="str">
        <f aca="false">IF(ISBLANK(Values!E13),"",Values!H13)</f>
        <v>Deens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43" t="str">
        <f aca="false">IF(ISBLANK(Values!$E13), "", "not_applicable")</f>
        <v>not_applicable</v>
      </c>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64.99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X280 - HU</v>
      </c>
      <c r="C15" s="32" t="str">
        <f aca="false">IF(ISBLANK(Values!E14),"","TellusRem")</f>
        <v>TellusRem</v>
      </c>
      <c r="D15" s="30" t="n">
        <f aca="false">IF(ISBLANK(Values!E14),"",Values!E14)</f>
        <v>5714401280118</v>
      </c>
      <c r="E15" s="31" t="str">
        <f aca="false">IF(ISBLANK(Values!E14),"","EAN")</f>
        <v>EAN</v>
      </c>
      <c r="F15" s="28" t="str">
        <f aca="false">IF(ISBLANK(Values!E14),"",IF(Values!J14, SUBSTITUTE(Values!$B$1, "{language}", Values!H14) &amp; " " &amp;Values!$B$3, SUBSTITUTE(Values!$B$2, "{language}", Values!$H14) &amp; " " &amp;Values!$B$3))</f>
        <v>vervangend Hongaars toetsenbord met achtergrondverlichting voor Lenovo Thinkpad X280 X390 X395</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X280 - HU</v>
      </c>
      <c r="K15" s="28" t="n">
        <f aca="false">IF(ISBLANK(Values!E14),"",IF(Values!J14, Values!$B$4, Values!$B$5))</f>
        <v>64.99</v>
      </c>
      <c r="L15" s="40" t="n">
        <f aca="false">IF(ISBLANK(Values!E14),"",IF($CO15="DEFAULT", Values!$B$18, ""))</f>
        <v>5</v>
      </c>
      <c r="M15" s="28" t="str">
        <f aca="false">IF(ISBLANK(Values!E14),"",Values!$M14)</f>
        <v>https://download.lenovo.com/Images/Parts/01YP135/01YP135_A.jpg</v>
      </c>
      <c r="N15" s="28" t="str">
        <f aca="false">IF(ISBLANK(Values!$F14),"",Values!N14)</f>
        <v>https://download.lenovo.com/Images/Parts/01YP135/01YP135_B.jpg</v>
      </c>
      <c r="O15" s="28" t="str">
        <f aca="false">IF(ISBLANK(Values!$F14),"",Values!O14)</f>
        <v>https://download.lenovo.com/Images/Parts/01YP135/01YP135_details.jpg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X280 Parent</v>
      </c>
      <c r="Y15" s="39" t="str">
        <f aca="false">IF(ISBLANK(Values!E14),"","Size-Color")</f>
        <v>Size-Color</v>
      </c>
      <c r="Z15" s="32" t="str">
        <f aca="false">IF(ISBLANK(Values!E14),"","variation")</f>
        <v>variation</v>
      </c>
      <c r="AA15" s="36" t="str">
        <f aca="false">IF(ISBLANK(Values!E14),"",Values!$B$20)</f>
        <v>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Hongaars GEEN achtergrondverlichting. </v>
      </c>
      <c r="AM15" s="1" t="str">
        <f aca="false">SUBSTITUTE(IF(ISBLANK(Values!E14),"",Values!$B$27), "{model}", Values!$B$3)</f>
        <v>👉 COMPATIBEL MET - Lenovo X280 X390 X395. Controleer de afbeelding en beschrijving zorgvuldig voordat u een toetsenbord koopt. Dit zorgt ervoor dat u het juiste laptoptoetsenbord voor uw computer krijgt. Super eenvoudige installatie. </v>
      </c>
      <c r="AT15" s="28" t="str">
        <f aca="false">IF(ISBLANK(Values!E14),"",Values!H14)</f>
        <v>Hongaars</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43" t="str">
        <f aca="false">IF(ISBLANK(Values!$E14), "", "not_applicable")</f>
        <v>not_applicable</v>
      </c>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64.99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X280 - NL</v>
      </c>
      <c r="C16" s="32" t="str">
        <f aca="false">IF(ISBLANK(Values!E15),"","TellusRem")</f>
        <v>TellusRem</v>
      </c>
      <c r="D16" s="30" t="n">
        <f aca="false">IF(ISBLANK(Values!E15),"",Values!E15)</f>
        <v>5714401280125</v>
      </c>
      <c r="E16" s="31" t="str">
        <f aca="false">IF(ISBLANK(Values!E15),"","EAN")</f>
        <v>EAN</v>
      </c>
      <c r="F16" s="28" t="str">
        <f aca="false">IF(ISBLANK(Values!E15),"",IF(Values!J15, SUBSTITUTE(Values!$B$1, "{language}", Values!H15) &amp; " " &amp;Values!$B$3, SUBSTITUTE(Values!$B$2, "{language}", Values!$H15) &amp; " " &amp;Values!$B$3))</f>
        <v>vervangend Nederlands toetsenbord met achtergrondverlichting voor Lenovo Thinkpad X280 X390 X395</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X280 - NL</v>
      </c>
      <c r="K16" s="28" t="n">
        <f aca="false">IF(ISBLANK(Values!E15),"",IF(Values!J15, Values!$B$4, Values!$B$5))</f>
        <v>64.99</v>
      </c>
      <c r="L16" s="40" t="n">
        <f aca="false">IF(ISBLANK(Values!E15),"",IF($CO16="DEFAULT", Values!$B$18, ""))</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X280 Parent</v>
      </c>
      <c r="Y16" s="39" t="str">
        <f aca="false">IF(ISBLANK(Values!E15),"","Size-Color")</f>
        <v>Size-Color</v>
      </c>
      <c r="Z16" s="32" t="str">
        <f aca="false">IF(ISBLANK(Values!E15),"","variation")</f>
        <v>variation</v>
      </c>
      <c r="AA16" s="36" t="str">
        <f aca="false">IF(ISBLANK(Values!E15),"",Values!$B$20)</f>
        <v>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Nederlands GEEN achtergrondverlichting. </v>
      </c>
      <c r="AM16" s="1" t="str">
        <f aca="false">SUBSTITUTE(IF(ISBLANK(Values!E15),"",Values!$B$27), "{model}", Values!$B$3)</f>
        <v>👉 COMPATIBEL MET - Lenovo X280 X390 X395. Controleer de afbeelding en beschrijving zorgvuldig voordat u een toetsenbord koopt. Dit zorgt ervoor dat u het juiste laptoptoetsenbord voor uw computer krijgt. Super eenvoudige installatie. </v>
      </c>
      <c r="AT16" s="28" t="str">
        <f aca="false">IF(ISBLANK(Values!E15),"",Values!H15)</f>
        <v>Nederlands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43" t="str">
        <f aca="false">IF(ISBLANK(Values!$E15), "", "not_applicable")</f>
        <v>not_applicable</v>
      </c>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64.99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X280 - NO</v>
      </c>
      <c r="C17" s="32" t="str">
        <f aca="false">IF(ISBLANK(Values!E16),"","TellusRem")</f>
        <v>TellusRem</v>
      </c>
      <c r="D17" s="30" t="n">
        <f aca="false">IF(ISBLANK(Values!E16),"",Values!E16)</f>
        <v>5714401280132</v>
      </c>
      <c r="E17" s="31" t="str">
        <f aca="false">IF(ISBLANK(Values!E16),"","EAN")</f>
        <v>EAN</v>
      </c>
      <c r="F17" s="28" t="str">
        <f aca="false">IF(ISBLANK(Values!E16),"",IF(Values!J16, SUBSTITUTE(Values!$B$1, "{language}", Values!H16) &amp; " " &amp;Values!$B$3, SUBSTITUTE(Values!$B$2, "{language}", Values!$H16) &amp; " " &amp;Values!$B$3))</f>
        <v>vervangend Noors toetsenbord met achtergrondverlichting voor Lenovo Thinkpad X280 X390 X395</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X280 - NO</v>
      </c>
      <c r="K17" s="28" t="n">
        <f aca="false">IF(ISBLANK(Values!E16),"",IF(Values!J16, Values!$B$4, Values!$B$5))</f>
        <v>64.99</v>
      </c>
      <c r="L17" s="40" t="n">
        <f aca="false">IF(ISBLANK(Values!E16),"",IF($CO17="DEFAULT", Values!$B$18, ""))</f>
        <v>5</v>
      </c>
      <c r="M17" s="28" t="str">
        <f aca="false">IF(ISBLANK(Values!E16),"",Values!$M16)</f>
        <v>https://download.lenovo.com/Images/Parts/01YP140/01YP140_A.jpg</v>
      </c>
      <c r="N17" s="28" t="str">
        <f aca="false">IF(ISBLANK(Values!$F16),"",Values!N16)</f>
        <v>https://download.lenovo.com/Images/Parts/01YP140/01YP140_B.jpg</v>
      </c>
      <c r="O17" s="28" t="str">
        <f aca="false">IF(ISBLANK(Values!$F16),"",Values!O16)</f>
        <v>https://download.lenovo.com/Images/Parts/01YP140/01YP140_details.jpg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X280 Parent</v>
      </c>
      <c r="Y17" s="39" t="str">
        <f aca="false">IF(ISBLANK(Values!E16),"","Size-Color")</f>
        <v>Size-Color</v>
      </c>
      <c r="Z17" s="32" t="str">
        <f aca="false">IF(ISBLANK(Values!E16),"","variation")</f>
        <v>variation</v>
      </c>
      <c r="AA17" s="36" t="str">
        <f aca="false">IF(ISBLANK(Values!E16),"",Values!$B$20)</f>
        <v>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Noors GEEN achtergrondverlichting. </v>
      </c>
      <c r="AM17" s="1" t="str">
        <f aca="false">SUBSTITUTE(IF(ISBLANK(Values!E16),"",Values!$B$27), "{model}", Values!$B$3)</f>
        <v>👉 COMPATIBEL MET - Lenovo X280 X390 X395. Controleer de afbeelding en beschrijving zorgvuldig voordat u een toetsenbord koopt. Dit zorgt ervoor dat u het juiste laptoptoetsenbord voor uw computer krijgt. Super eenvoudige installatie. </v>
      </c>
      <c r="AT17" s="28" t="str">
        <f aca="false">IF(ISBLANK(Values!E16),"",Values!H16)</f>
        <v>Noors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43" t="str">
        <f aca="false">IF(ISBLANK(Values!$E16), "", "not_applicable")</f>
        <v>not_applicable</v>
      </c>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64.99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X280 - PL</v>
      </c>
      <c r="C18" s="32" t="str">
        <f aca="false">IF(ISBLANK(Values!E17),"","TellusRem")</f>
        <v>TellusRem</v>
      </c>
      <c r="D18" s="30" t="n">
        <f aca="false">IF(ISBLANK(Values!E17),"",Values!E17)</f>
        <v>5714401280149</v>
      </c>
      <c r="E18" s="31" t="str">
        <f aca="false">IF(ISBLANK(Values!E17),"","EAN")</f>
        <v>EAN</v>
      </c>
      <c r="F18" s="28" t="str">
        <f aca="false">IF(ISBLANK(Values!E17),"",IF(Values!J17, SUBSTITUTE(Values!$B$1, "{language}", Values!H17) &amp; " " &amp;Values!$B$3, SUBSTITUTE(Values!$B$2, "{language}", Values!$H17) &amp; " " &amp;Values!$B$3))</f>
        <v>vervangend Pools toetsenbord met achtergrondverlichting voor Lenovo Thinkpad X280 X390 X395</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X280 - PL</v>
      </c>
      <c r="K18" s="28" t="n">
        <f aca="false">IF(ISBLANK(Values!E17),"",IF(Values!J17, Values!$B$4, Values!$B$5))</f>
        <v>64.99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X280 Parent</v>
      </c>
      <c r="Y18" s="39" t="str">
        <f aca="false">IF(ISBLANK(Values!E17),"","Size-Color")</f>
        <v>Size-Color</v>
      </c>
      <c r="Z18" s="32" t="str">
        <f aca="false">IF(ISBLANK(Values!E17),"","variation")</f>
        <v>variation</v>
      </c>
      <c r="AA18" s="36" t="str">
        <f aca="false">IF(ISBLANK(Values!E17),"",Values!$B$20)</f>
        <v>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Pools GEEN achtergrondverlichting. </v>
      </c>
      <c r="AM18" s="1" t="str">
        <f aca="false">SUBSTITUTE(IF(ISBLANK(Values!E17),"",Values!$B$27), "{model}", Values!$B$3)</f>
        <v>👉 COMPATIBEL MET - Lenovo X280 X390 X395. Controleer de afbeelding en beschrijving zorgvuldig voordat u een toetsenbord koopt. Dit zorgt ervoor dat u het juiste laptoptoetsenbord voor uw computer krijgt. Super eenvoudige installatie. </v>
      </c>
      <c r="AT18" s="28" t="str">
        <f aca="false">IF(ISBLANK(Values!E17),"",Values!H17)</f>
        <v>Pools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43" t="str">
        <f aca="false">IF(ISBLANK(Values!$E17), "", "not_applicable")</f>
        <v>not_applicable</v>
      </c>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64.99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X280 - PT</v>
      </c>
      <c r="C19" s="32" t="str">
        <f aca="false">IF(ISBLANK(Values!E18),"","TellusRem")</f>
        <v>TellusRem</v>
      </c>
      <c r="D19" s="30" t="n">
        <f aca="false">IF(ISBLANK(Values!E18),"",Values!E18)</f>
        <v>5714401280156</v>
      </c>
      <c r="E19" s="31" t="str">
        <f aca="false">IF(ISBLANK(Values!E18),"","EAN")</f>
        <v>EAN</v>
      </c>
      <c r="F19" s="28" t="str">
        <f aca="false">IF(ISBLANK(Values!E18),"",IF(Values!J18, SUBSTITUTE(Values!$B$1, "{language}", Values!H18) &amp; " " &amp;Values!$B$3, SUBSTITUTE(Values!$B$2, "{language}", Values!$H18) &amp; " " &amp;Values!$B$3))</f>
        <v>vervangend Portugees toetsenbord met achtergrondverlichting voor Lenovo Thinkpad X280 X390 X395</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X280 - PT</v>
      </c>
      <c r="K19" s="28" t="n">
        <f aca="false">IF(ISBLANK(Values!E18),"",IF(Values!J18, Values!$B$4, Values!$B$5))</f>
        <v>64.99</v>
      </c>
      <c r="L19" s="40" t="n">
        <f aca="false">IF(ISBLANK(Values!E18),"",IF($CO19="DEFAULT", Values!$B$18, ""))</f>
        <v>5</v>
      </c>
      <c r="M19" s="28" t="str">
        <f aca="false">IF(ISBLANK(Values!E18),"",Values!$M18)</f>
        <v>https://download.lenovo.com/Images/Parts/01YP141/01YP141_A.jpg</v>
      </c>
      <c r="N19" s="28" t="str">
        <f aca="false">IF(ISBLANK(Values!$F18),"",Values!N18)</f>
        <v>https://download.lenovo.com/Images/Parts/01YP141/01YP141_B.jpg</v>
      </c>
      <c r="O19" s="28" t="str">
        <f aca="false">IF(ISBLANK(Values!$F18),"",Values!O18)</f>
        <v>https://download.lenovo.com/Images/Parts/01YP141/01YP141_details.jpg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X280 Parent</v>
      </c>
      <c r="Y19" s="39" t="str">
        <f aca="false">IF(ISBLANK(Values!E18),"","Size-Color")</f>
        <v>Size-Color</v>
      </c>
      <c r="Z19" s="32" t="str">
        <f aca="false">IF(ISBLANK(Values!E18),"","variation")</f>
        <v>variation</v>
      </c>
      <c r="AA19" s="36" t="str">
        <f aca="false">IF(ISBLANK(Values!E18),"",Values!$B$20)</f>
        <v>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Portugees GEEN achtergrondverlichting. </v>
      </c>
      <c r="AM19" s="1" t="str">
        <f aca="false">SUBSTITUTE(IF(ISBLANK(Values!E18),"",Values!$B$27), "{model}", Values!$B$3)</f>
        <v>👉 COMPATIBEL MET - Lenovo X280 X390 X395. Controleer de afbeelding en beschrijving zorgvuldig voordat u een toetsenbord koopt. Dit zorgt ervoor dat u het juiste laptoptoetsenbord voor uw computer krijgt. Super eenvoudige installatie. </v>
      </c>
      <c r="AT19" s="28" t="str">
        <f aca="false">IF(ISBLANK(Values!E18),"",Values!H18)</f>
        <v>Portugees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43" t="str">
        <f aca="false">IF(ISBLANK(Values!$E18), "", "not_applicable")</f>
        <v>not_applicable</v>
      </c>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64.99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X280 - SE/FI</v>
      </c>
      <c r="C20" s="32" t="str">
        <f aca="false">IF(ISBLANK(Values!E19),"","TellusRem")</f>
        <v>TellusRem</v>
      </c>
      <c r="D20" s="30" t="n">
        <f aca="false">IF(ISBLANK(Values!E19),"",Values!E19)</f>
        <v>5714401280163</v>
      </c>
      <c r="E20" s="31" t="str">
        <f aca="false">IF(ISBLANK(Values!E19),"","EAN")</f>
        <v>EAN</v>
      </c>
      <c r="F20" s="28" t="str">
        <f aca="false">IF(ISBLANK(Values!E19),"",IF(Values!J19, SUBSTITUTE(Values!$B$1, "{language}", Values!H19) &amp; " " &amp;Values!$B$3, SUBSTITUTE(Values!$B$2, "{language}", Values!$H19) &amp; " " &amp;Values!$B$3))</f>
        <v>vervangend Zweeds – Finsh toetsenbord met achtergrondverlichting voor Lenovo Thinkpad X280 X390 X395</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X280 - SE/FI</v>
      </c>
      <c r="K20" s="28" t="n">
        <f aca="false">IF(ISBLANK(Values!E19),"",IF(Values!J19, Values!$B$4, Values!$B$5))</f>
        <v>64.99</v>
      </c>
      <c r="L20" s="40" t="n">
        <f aca="false">IF(ISBLANK(Values!E19),"",IF($CO20="DEFAULT", Values!$B$18, ""))</f>
        <v>5</v>
      </c>
      <c r="M20" s="28" t="str">
        <f aca="false">IF(ISBLANK(Values!E19),"",Values!$M19)</f>
        <v>https://download.lenovo.com/Images/Parts/01YP225/01YP225_A.jpg</v>
      </c>
      <c r="N20" s="28" t="str">
        <f aca="false">IF(ISBLANK(Values!$F19),"",Values!N19)</f>
        <v>https://download.lenovo.com/Images/Parts/01YP225/01YP225_B.jpg</v>
      </c>
      <c r="O20" s="28" t="str">
        <f aca="false">IF(ISBLANK(Values!$F19),"",Values!O19)</f>
        <v>https://download.lenovo.com/Images/Parts/01YP225/01YP225_details.jpg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X280 Parent</v>
      </c>
      <c r="Y20" s="39" t="str">
        <f aca="false">IF(ISBLANK(Values!E19),"","Size-Color")</f>
        <v>Size-Color</v>
      </c>
      <c r="Z20" s="32" t="str">
        <f aca="false">IF(ISBLANK(Values!E19),"","variation")</f>
        <v>variation</v>
      </c>
      <c r="AA20" s="36" t="str">
        <f aca="false">IF(ISBLANK(Values!E19),"",Values!$B$20)</f>
        <v>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 Zweeds – Finsh GEEN achtergrondverlichting. </v>
      </c>
      <c r="AM20" s="1" t="str">
        <f aca="false">SUBSTITUTE(IF(ISBLANK(Values!E19),"",Values!$B$27), "{model}", Values!$B$3)</f>
        <v>👉 COMPATIBEL MET - Lenovo X280 X390 X395. Controleer de afbeelding en beschrijving zorgvuldig voordat u een toetsenbord koopt. Dit zorgt ervoor dat u het juiste laptoptoetsenbord voor uw computer krijgt. Super eenvoudige installatie. </v>
      </c>
      <c r="AT20" s="28" t="str">
        <f aca="false">IF(ISBLANK(Values!E19),"",Values!H19)</f>
        <v>Zweeds – Finsh</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43" t="str">
        <f aca="false">IF(ISBLANK(Values!$E19), "", "not_applicable")</f>
        <v>not_applicable</v>
      </c>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64.99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X280 - CH</v>
      </c>
      <c r="C21" s="32" t="str">
        <f aca="false">IF(ISBLANK(Values!E20),"","TellusRem")</f>
        <v>TellusRem</v>
      </c>
      <c r="D21" s="30" t="n">
        <f aca="false">IF(ISBLANK(Values!E20),"",Values!E20)</f>
        <v>5714401280170</v>
      </c>
      <c r="E21" s="31" t="str">
        <f aca="false">IF(ISBLANK(Values!E20),"","EAN")</f>
        <v>EAN</v>
      </c>
      <c r="F21" s="28" t="str">
        <f aca="false">IF(ISBLANK(Values!E20),"",IF(Values!J20, SUBSTITUTE(Values!$B$1, "{language}", Values!H20) &amp; " " &amp;Values!$B$3, SUBSTITUTE(Values!$B$2, "{language}", Values!$H20) &amp; " " &amp;Values!$B$3))</f>
        <v>vervangend Zwitsers toetsenbord met achtergrondverlichting voor Lenovo Thinkpad X280 X390 X395</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X280 - CH</v>
      </c>
      <c r="K21" s="28" t="n">
        <f aca="false">IF(ISBLANK(Values!E20),"",IF(Values!J20, Values!$B$4, Values!$B$5))</f>
        <v>64.99</v>
      </c>
      <c r="L21" s="40" t="n">
        <f aca="false">IF(ISBLANK(Values!E20),"",IF($CO21="DEFAULT", Values!$B$18, ""))</f>
        <v>5</v>
      </c>
      <c r="M21" s="28" t="str">
        <f aca="false">IF(ISBLANK(Values!E20),"",Values!$M20)</f>
        <v>https://download.lenovo.com/Images/Parts/01YP146/01YP146_A.jpg</v>
      </c>
      <c r="N21" s="28" t="str">
        <f aca="false">IF(ISBLANK(Values!$F20),"",Values!N20)</f>
        <v>https://download.lenovo.com/Images/Parts/01YP146/01YP146_B.jpg</v>
      </c>
      <c r="O21" s="28" t="str">
        <f aca="false">IF(ISBLANK(Values!$F20),"",Values!O20)</f>
        <v>https://download.lenovo.com/Images/Parts/01YP146/01YP146_details.jpg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X280 Parent</v>
      </c>
      <c r="Y21" s="39" t="str">
        <f aca="false">IF(ISBLANK(Values!E20),"","Size-Color")</f>
        <v>Size-Color</v>
      </c>
      <c r="Z21" s="32" t="str">
        <f aca="false">IF(ISBLANK(Values!E20),"","variation")</f>
        <v>variation</v>
      </c>
      <c r="AA21" s="36" t="str">
        <f aca="false">IF(ISBLANK(Values!E20),"",Values!$B$20)</f>
        <v>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Zwitsers GEEN achtergrondverlichting. </v>
      </c>
      <c r="AM21" s="1" t="str">
        <f aca="false">SUBSTITUTE(IF(ISBLANK(Values!E20),"",Values!$B$27), "{model}", Values!$B$3)</f>
        <v>👉 COMPATIBEL MET - Lenovo X280 X390 X395. Controleer de afbeelding en beschrijving zorgvuldig voordat u een toetsenbord koopt. Dit zorgt ervoor dat u het juiste laptoptoetsenbord voor uw computer krijgt. Super eenvoudige installatie. </v>
      </c>
      <c r="AT21" s="28" t="str">
        <f aca="false">IF(ISBLANK(Values!E20),"",Values!H20)</f>
        <v>Zwitsers</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43" t="str">
        <f aca="false">IF(ISBLANK(Values!$E20), "", "not_applicable")</f>
        <v>not_applicable</v>
      </c>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64.99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X280 - US INT</v>
      </c>
      <c r="C22" s="32" t="str">
        <f aca="false">IF(ISBLANK(Values!E21),"","TellusRem")</f>
        <v>TellusRem</v>
      </c>
      <c r="D22" s="30" t="n">
        <f aca="false">IF(ISBLANK(Values!E21),"",Values!E21)</f>
        <v>5714401280187</v>
      </c>
      <c r="E22" s="31" t="str">
        <f aca="false">IF(ISBLANK(Values!E21),"","EAN")</f>
        <v>EAN</v>
      </c>
      <c r="F22" s="28" t="str">
        <f aca="false">IF(ISBLANK(Values!E21),"",IF(Values!J21, SUBSTITUTE(Values!$B$1, "{language}", Values!H21) &amp; " " &amp;Values!$B$3, SUBSTITUTE(Values!$B$2, "{language}", Values!$H21) &amp; " " &amp;Values!$B$3))</f>
        <v>vervangend US Internationaal toetsenbord met achtergrondverlichting voor Lenovo Thinkpad X280 X390 X395</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64.99</v>
      </c>
      <c r="L22" s="40" t="n">
        <f aca="false">IF(ISBLANK(Values!E21),"",IF($CO22="DEFAULT", Values!$B$18, ""))</f>
        <v>5</v>
      </c>
      <c r="M22" s="28" t="str">
        <f aca="false">IF(ISBLANK(Values!E21),"",Values!$M21)</f>
        <v>https://download.lenovo.com/Images/Parts/01YP229/01YP229_A.jpg</v>
      </c>
      <c r="N22" s="28" t="str">
        <f aca="false">IF(ISBLANK(Values!$F21),"",Values!N21)</f>
        <v>https://download.lenovo.com/Images/Parts/01YP229/01YP229_B.jpg</v>
      </c>
      <c r="O22" s="28" t="str">
        <f aca="false">IF(ISBLANK(Values!$F21),"",Values!O21)</f>
        <v>https://download.lenovo.com/Images/Parts/01YP229/01YP229_details.jpg</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Lenovo X280 Parent</v>
      </c>
      <c r="Y22" s="39" t="str">
        <f aca="false">IF(ISBLANK(Values!E21),"","Size-Color")</f>
        <v>Size-Color</v>
      </c>
      <c r="Z22" s="32" t="str">
        <f aca="false">IF(ISBLANK(Values!E21),"","variation")</f>
        <v>variation</v>
      </c>
      <c r="AA22" s="36" t="str">
        <f aca="false">IF(ISBLANK(Values!E21),"",Values!$B$20)</f>
        <v>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with € symbol US Internationaal GEEN achtergrondverlichting. </v>
      </c>
      <c r="AM22" s="1" t="str">
        <f aca="false">SUBSTITUTE(IF(ISBLANK(Values!E21),"",Values!$B$27), "{model}", Values!$B$3)</f>
        <v>👉 COMPATIBEL MET - Lenovo X280 X390 X395. Controleer de afbeelding en beschrijving zorgvuldig voordat u een toetsenbord koopt. Dit zorgt ervoor dat u het juiste laptoptoetsenbord voor uw computer krijgt. Super eenvoudige installatie. </v>
      </c>
      <c r="AT22" s="28" t="str">
        <f aca="false">IF(ISBLANK(Values!E21),"",Values!H21)</f>
        <v>US Internationaal</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43" t="str">
        <f aca="false">IF(ISBLANK(Values!$E21), "", "not_applicable")</f>
        <v>not_applicable</v>
      </c>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64.99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X280 - RUS</v>
      </c>
      <c r="C23" s="32" t="str">
        <f aca="false">IF(ISBLANK(Values!E22),"","TellusRem")</f>
        <v>TellusRem</v>
      </c>
      <c r="D23" s="30" t="n">
        <f aca="false">IF(ISBLANK(Values!E22),"",Values!E22)</f>
        <v>5714401280194</v>
      </c>
      <c r="E23" s="31" t="str">
        <f aca="false">IF(ISBLANK(Values!E22),"","EAN")</f>
        <v>EAN</v>
      </c>
      <c r="F23" s="28" t="str">
        <f aca="false">IF(ISBLANK(Values!E22),"",IF(Values!J22, SUBSTITUTE(Values!$B$1, "{language}", Values!H22) &amp; " " &amp;Values!$B$3, SUBSTITUTE(Values!$B$2, "{language}", Values!$H22) &amp; " " &amp;Values!$B$3))</f>
        <v>vervangend Russisch toetsenbord met achtergrondverlichting voor Lenovo Thinkpad X280 X390 X395</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X280 - RUS</v>
      </c>
      <c r="K23" s="28" t="n">
        <f aca="false">IF(ISBLANK(Values!E22),"",IF(Values!J22, Values!$B$4, Values!$B$5))</f>
        <v>64.99</v>
      </c>
      <c r="L23" s="40" t="n">
        <f aca="false">IF(ISBLANK(Values!E22),"",IF($CO23="DEFAULT", Values!$B$18, ""))</f>
        <v>5</v>
      </c>
      <c r="M23" s="28" t="str">
        <f aca="false">IF(ISBLANK(Values!E22),"",Values!$M22)</f>
        <v>https://download.lenovo.com/Images/Parts/01YP222/01YP222_A.jpg</v>
      </c>
      <c r="N23" s="28" t="str">
        <f aca="false">IF(ISBLANK(Values!$F22),"",Values!N22)</f>
        <v>https://download.lenovo.com/Images/Parts/01YP222/01YP222_B.jpg</v>
      </c>
      <c r="O23" s="28" t="str">
        <f aca="false">IF(ISBLANK(Values!$F22),"",Values!O22)</f>
        <v>https://download.lenovo.com/Images/Parts/01YP222/01YP222_details.jpg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X280 Parent</v>
      </c>
      <c r="Y23" s="39" t="str">
        <f aca="false">IF(ISBLANK(Values!E22),"","Size-Color")</f>
        <v>Size-Color</v>
      </c>
      <c r="Z23" s="32" t="str">
        <f aca="false">IF(ISBLANK(Values!E22),"","variation")</f>
        <v>variation</v>
      </c>
      <c r="AA23" s="36" t="str">
        <f aca="false">IF(ISBLANK(Values!E22),"",Values!$B$20)</f>
        <v>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1"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Russisch GEEN achtergrondverlichting. </v>
      </c>
      <c r="AM23" s="1" t="str">
        <f aca="false">SUBSTITUTE(IF(ISBLANK(Values!E22),"",Values!$B$27), "{model}", Values!$B$3)</f>
        <v>👉 COMPATIBEL MET - Lenovo X280 X390 X395.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Russisch</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64.99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X280 - US</v>
      </c>
      <c r="C24" s="32" t="str">
        <f aca="false">IF(ISBLANK(Values!E23),"","TellusRem")</f>
        <v>TellusRem</v>
      </c>
      <c r="D24" s="30" t="n">
        <f aca="false">IF(ISBLANK(Values!E23),"",Values!E23)</f>
        <v>5714401280200</v>
      </c>
      <c r="E24" s="31" t="str">
        <f aca="false">IF(ISBLANK(Values!E23),"","EAN")</f>
        <v>EAN</v>
      </c>
      <c r="F24" s="28" t="str">
        <f aca="false">IF(ISBLANK(Values!E23),"",IF(Values!J23, SUBSTITUTE(Values!$B$1, "{language}", Values!H23) &amp; " " &amp;Values!$B$3, SUBSTITUTE(Values!$B$2, "{language}", Values!$H23) &amp; " " &amp;Values!$B$3))</f>
        <v>vervangend US toetsenbord met achtergrondverlichting voor Lenovo Thinkpad X280 X390 X395</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X280 - US</v>
      </c>
      <c r="K24" s="28" t="n">
        <f aca="false">IF(ISBLANK(Values!E23),"",IF(Values!J23, Values!$B$4, Values!$B$5))</f>
        <v>64.99</v>
      </c>
      <c r="L24" s="40" t="n">
        <f aca="false">IF(ISBLANK(Values!E23),"",IF($CO24="DEFAULT", Values!$B$18, ""))</f>
        <v>5</v>
      </c>
      <c r="M24" s="28" t="str">
        <f aca="false">IF(ISBLANK(Values!E23),"",Values!$M23)</f>
        <v>https://download.lenovo.com/Images/Parts/01YP040/01YP040_A.jpg</v>
      </c>
      <c r="N24" s="28" t="str">
        <f aca="false">IF(ISBLANK(Values!$F23),"",Values!N23)</f>
        <v>https://download.lenovo.com/Images/Parts/01YP040/01YP040_B.jpg</v>
      </c>
      <c r="O24" s="28" t="str">
        <f aca="false">IF(ISBLANK(Values!$F23),"",Values!O23)</f>
        <v>https://download.lenovo.com/Images/Parts/01YP040/01YP040_details.jpg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X280 Parent</v>
      </c>
      <c r="Y24" s="39" t="str">
        <f aca="false">IF(ISBLANK(Values!E23),"","Size-Color")</f>
        <v>Size-Color</v>
      </c>
      <c r="Z24" s="32" t="str">
        <f aca="false">IF(ISBLANK(Values!E23),"","variation")</f>
        <v>variation</v>
      </c>
      <c r="AA24" s="36" t="str">
        <f aca="false">IF(ISBLANK(Values!E23),"",Values!$B$20)</f>
        <v>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1"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US GEEN achtergrondverlichting. </v>
      </c>
      <c r="AM24" s="1" t="str">
        <f aca="false">SUBSTITUTE(IF(ISBLANK(Values!E23),"",Values!$B$27), "{model}", Values!$B$3)</f>
        <v>👉 COMPATIBEL MET - Lenovo X280 X390 X395.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US</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64.99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IF(ISBLANK(Values!E24),"",IF(Values!$B$37="EU","computercomponent","computer"))</f>
        <v>computercomponent</v>
      </c>
      <c r="B25" s="38" t="str">
        <f aca="false">IF(ISBLANK(Values!E24),"",Values!F24)</f>
        <v>Lenovo X280 Regular - DE</v>
      </c>
      <c r="C25" s="32" t="str">
        <f aca="false">IF(ISBLANK(Values!E24),"","TellusRem")</f>
        <v>TellusRem</v>
      </c>
      <c r="D25" s="30" t="n">
        <f aca="false">IF(ISBLANK(Values!E24),"",Values!E24)</f>
        <v>5714401281016</v>
      </c>
      <c r="E25" s="31" t="str">
        <f aca="false">IF(ISBLANK(Values!E24),"","EAN")</f>
        <v>EAN</v>
      </c>
      <c r="F25" s="28" t="str">
        <f aca="false">IF(ISBLANK(Values!E24),"",IF(Values!J24, SUBSTITUTE(Values!$B$1, "{language}", Values!H24) &amp; " " &amp;Values!$B$3, SUBSTITUTE(Values!$B$2, "{language}", Values!$H24) &amp; " " &amp;Values!$B$3))</f>
        <v>vervangend Duitse toetsenbord zonder achtergrondverlichting voor Lenovo Thinkpad X280 X390 X395</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X280 Regular - DE</v>
      </c>
      <c r="K25" s="28" t="n">
        <f aca="false">IF(ISBLANK(Values!E24),"",IF(Values!J24, Values!$B$4, Values!$B$5))</f>
        <v>54.99</v>
      </c>
      <c r="L25" s="40" t="str">
        <f aca="false">IF(ISBLANK(Values!E24),"",IF($CO25="DEFAULT", Values!$B$18, ""))</f>
        <v/>
      </c>
      <c r="M25" s="28" t="str">
        <f aca="false">IF(ISBLANK(Values!E24),"",Values!$M24)</f>
        <v>https://download.lenovo.com/Images/Parts/01YP092/01YP092_A.jpg</v>
      </c>
      <c r="N25" s="28" t="str">
        <f aca="false">IF(ISBLANK(Values!$F24),"",Values!N24)</f>
        <v>https://download.lenovo.com/Images/Parts/01YP092/01YP092_B.jpg</v>
      </c>
      <c r="O25" s="28" t="str">
        <f aca="false">IF(ISBLANK(Values!$F24),"",Values!O24)</f>
        <v>https://download.lenovo.com/Images/Parts/01YP092/01YP092_details.jpg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X280 Parent</v>
      </c>
      <c r="Y25" s="39" t="str">
        <f aca="false">IF(ISBLANK(Values!E24),"","Size-Color")</f>
        <v>Size-Color</v>
      </c>
      <c r="Z25" s="32" t="str">
        <f aca="false">IF(ISBLANK(Values!E24),"","variation")</f>
        <v>variation</v>
      </c>
      <c r="AA25" s="36" t="str">
        <f aca="false">IF(ISBLANK(Values!E24),"",Values!$B$20)</f>
        <v>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1" t="str">
        <f aca="false">IF(ISBLANK(Values!E24),"",IF(Values!I24,Values!$B$23,Values!$B$33))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 aca="false">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5" s="1" t="str">
        <f aca="false">IF(ISBLANK(Values!E24),"",Values!$B$25)</f>
        <v>♻️ ECOFRIENDLY PRODUCT - Koop gerenoveerd, KOOP GROEN! Verminder meer dan 80% koolstofdioxide door onze refurbished toetsenborden te kopen, in vergelijking met het aanschaffen van een nieuw toetsenbord! </v>
      </c>
      <c r="AL25" s="1" t="str">
        <f aca="false">IF(ISBLANK(Values!E24),"",SUBSTITUTE(SUBSTITUTE(IF(Values!$J24, Values!$B$26, Values!$B$33), "{language}", Values!$H24), "{flag}", INDEX(options!$E$1:$E$20, Values!$V24)))</f>
        <v>👉 LAYOUT - 🇩🇪 Duitse zonder achtergrondverlichting.</v>
      </c>
      <c r="AM25" s="1" t="str">
        <f aca="false">SUBSTITUTE(IF(ISBLANK(Values!E24),"",Values!$B$27), "{model}", Values!$B$3)</f>
        <v>👉 COMPATIBEL MET - Lenovo X280 X390 X395. Controleer de afbeelding en beschrijving zorgvuldig voordat u een toetsenbord koopt. Dit zorgt ervoor dat u het juiste laptoptoetsenbord voor uw computer krijgt. Super eenvoudige installatie. </v>
      </c>
      <c r="AN25" s="1"/>
      <c r="AO25" s="1"/>
      <c r="AP25" s="1"/>
      <c r="AQ25" s="1"/>
      <c r="AR25" s="1"/>
      <c r="AS25" s="1"/>
      <c r="AT25" s="28" t="str">
        <f aca="false">IF(ISBLANK(Values!E24),"",Values!H24)</f>
        <v>Duitse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X280 Regular - FR</v>
      </c>
      <c r="C26" s="32" t="str">
        <f aca="false">IF(ISBLANK(Values!E25),"","TellusRem")</f>
        <v>TellusRem</v>
      </c>
      <c r="D26" s="30" t="n">
        <f aca="false">IF(ISBLANK(Values!E25),"",Values!E25)</f>
        <v>5714401281023</v>
      </c>
      <c r="E26" s="31" t="str">
        <f aca="false">IF(ISBLANK(Values!E25),"","EAN")</f>
        <v>EAN</v>
      </c>
      <c r="F26" s="28" t="str">
        <f aca="false">IF(ISBLANK(Values!E25),"",IF(Values!J25, SUBSTITUTE(Values!$B$1, "{language}", Values!H25) &amp; " " &amp;Values!$B$3, SUBSTITUTE(Values!$B$2, "{language}", Values!$H25) &amp; " " &amp;Values!$B$3))</f>
        <v>vervangend Frans toetsenbord zonder achtergrondverlichting voor Lenovo Thinkpad X280 X390 X395</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X280 Regular - FR</v>
      </c>
      <c r="K26" s="28" t="n">
        <f aca="false">IF(ISBLANK(Values!E25),"",IF(Values!J25, Values!$B$4, Values!$B$5))</f>
        <v>54.99</v>
      </c>
      <c r="L26" s="40" t="str">
        <f aca="false">IF(ISBLANK(Values!E25),"",IF($CO26="DEFAULT", Values!$B$18, ""))</f>
        <v/>
      </c>
      <c r="M26" s="28" t="str">
        <f aca="false">IF(ISBLANK(Values!E25),"",Values!$M25)</f>
        <v>https://download.lenovo.com/Images/Parts/01YP171/01YP171_A.jpg</v>
      </c>
      <c r="N26" s="28" t="str">
        <f aca="false">IF(ISBLANK(Values!$F25),"",Values!N25)</f>
        <v>https://download.lenovo.com/Images/Parts/01YP171/01YP171_B.jpg</v>
      </c>
      <c r="O26" s="28" t="str">
        <f aca="false">IF(ISBLANK(Values!$F25),"",Values!O25)</f>
        <v>https://download.lenovo.com/Images/Parts/01YP171/01YP171_details.jpg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X280 Parent</v>
      </c>
      <c r="Y26" s="39" t="str">
        <f aca="false">IF(ISBLANK(Values!E25),"","Size-Color")</f>
        <v>Size-Color</v>
      </c>
      <c r="Z26" s="32" t="str">
        <f aca="false">IF(ISBLANK(Values!E25),"","variation")</f>
        <v>variation</v>
      </c>
      <c r="AA26" s="36" t="str">
        <f aca="false">IF(ISBLANK(Values!E25),"",Values!$B$20)</f>
        <v>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1" t="str">
        <f aca="false">IF(ISBLANK(Values!E25),"",IF(Values!I25,Values!$B$23,Values!$B$33))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 aca="false">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6" s="1" t="str">
        <f aca="false">IF(ISBLANK(Values!E25),"",Values!$B$25)</f>
        <v>♻️ ECOFRIENDLY PRODUCT - Koop gerenoveerd, KOOP GROEN! Verminder meer dan 80% koolstofdioxide door onze refurbished toetsenborden te kopen, in vergelijking met het aanschaffen van een nieuw toetsenbord! </v>
      </c>
      <c r="AL26" s="1" t="str">
        <f aca="false">IF(ISBLANK(Values!E25),"",SUBSTITUTE(SUBSTITUTE(IF(Values!$J25, Values!$B$26, Values!$B$33), "{language}", Values!$H25), "{flag}", INDEX(options!$E$1:$E$20, Values!$V25)))</f>
        <v>👉 LAYOUT - 🇫🇷 Frans zonder achtergrondverlichting.</v>
      </c>
      <c r="AM26" s="1" t="str">
        <f aca="false">SUBSTITUTE(IF(ISBLANK(Values!E25),"",Values!$B$27), "{model}", Values!$B$3)</f>
        <v>👉 COMPATIBEL MET - Lenovo X280 X390 X395. Controleer de afbeelding en beschrijving zorgvuldig voordat u een toetsenbord koopt. Dit zorgt ervoor dat u het juiste laptoptoetsenbord voor uw computer krijgt. Super eenvoudige installatie. </v>
      </c>
      <c r="AN26" s="1"/>
      <c r="AO26" s="1"/>
      <c r="AP26" s="1"/>
      <c r="AQ26" s="1"/>
      <c r="AR26" s="1"/>
      <c r="AS26" s="1"/>
      <c r="AT26" s="28" t="str">
        <f aca="false">IF(ISBLANK(Values!E25),"",Values!H25)</f>
        <v>Frans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X280 Regular - IT</v>
      </c>
      <c r="C27" s="32" t="str">
        <f aca="false">IF(ISBLANK(Values!E26),"","TellusRem")</f>
        <v>TellusRem</v>
      </c>
      <c r="D27" s="30" t="n">
        <f aca="false">IF(ISBLANK(Values!E26),"",Values!E26)</f>
        <v>5714401281030</v>
      </c>
      <c r="E27" s="31" t="str">
        <f aca="false">IF(ISBLANK(Values!E26),"","EAN")</f>
        <v>EAN</v>
      </c>
      <c r="F27" s="28" t="str">
        <f aca="false">IF(ISBLANK(Values!E26),"",IF(Values!J26, SUBSTITUTE(Values!$B$1, "{language}", Values!H26) &amp; " " &amp;Values!$B$3, SUBSTITUTE(Values!$B$2, "{language}", Values!$H26) &amp; " " &amp;Values!$B$3))</f>
        <v>vervangend Italiaans toetsenbord zonder achtergrondverlichting voor Lenovo Thinkpad X280 X390 X395</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X280 Regular - IT</v>
      </c>
      <c r="K27" s="28" t="n">
        <f aca="false">IF(ISBLANK(Values!E26),"",IF(Values!J26, Values!$B$4, Values!$B$5))</f>
        <v>54.99</v>
      </c>
      <c r="L27" s="40" t="str">
        <f aca="false">IF(ISBLANK(Values!E26),"",IF($CO27="DEFAULT", Values!$B$18, ""))</f>
        <v/>
      </c>
      <c r="M27" s="28" t="str">
        <f aca="false">IF(ISBLANK(Values!E26),"",Values!$M26)</f>
        <v>https://download.lenovo.com/Images/Parts/01YP017/01YP017_A.jpg</v>
      </c>
      <c r="N27" s="28" t="str">
        <f aca="false">IF(ISBLANK(Values!$F26),"",Values!N26)</f>
        <v>https://download.lenovo.com/Images/Parts/01YP017/01YP017_B.jpg</v>
      </c>
      <c r="O27" s="28" t="str">
        <f aca="false">IF(ISBLANK(Values!$F26),"",Values!O26)</f>
        <v>https://download.lenovo.com/Images/Parts/01YP017/01YP017_details.jpg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X280 Parent</v>
      </c>
      <c r="Y27" s="39" t="str">
        <f aca="false">IF(ISBLANK(Values!E26),"","Size-Color")</f>
        <v>Size-Color</v>
      </c>
      <c r="Z27" s="32" t="str">
        <f aca="false">IF(ISBLANK(Values!E26),"","variation")</f>
        <v>variation</v>
      </c>
      <c r="AA27" s="36" t="str">
        <f aca="false">IF(ISBLANK(Values!E26),"",Values!$B$20)</f>
        <v>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1" t="str">
        <f aca="false">IF(ISBLANK(Values!E26),"",IF(Values!I26,Values!$B$23,Values!$B$33))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 aca="false">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7" s="1" t="str">
        <f aca="false">IF(ISBLANK(Values!E26),"",Values!$B$25)</f>
        <v>♻️ ECOFRIENDLY PRODUCT - Koop gerenoveerd, KOOP GROEN! Verminder meer dan 80% koolstofdioxide door onze refurbished toetsenborden te kopen, in vergelijking met het aanschaffen van een nieuw toetsenbord! </v>
      </c>
      <c r="AL27" s="1" t="str">
        <f aca="false">IF(ISBLANK(Values!E26),"",SUBSTITUTE(SUBSTITUTE(IF(Values!$J26, Values!$B$26, Values!$B$33), "{language}", Values!$H26), "{flag}", INDEX(options!$E$1:$E$20, Values!$V26)))</f>
        <v>👉 LAYOUT - 🇮🇹 Italiaans zonder achtergrondverlichting.</v>
      </c>
      <c r="AM27" s="1" t="str">
        <f aca="false">SUBSTITUTE(IF(ISBLANK(Values!E26),"",Values!$B$27), "{model}", Values!$B$3)</f>
        <v>👉 COMPATIBEL MET - Lenovo X280 X390 X395. Controleer de afbeelding en beschrijving zorgvuldig voordat u een toetsenbord koopt. Dit zorgt ervoor dat u het juiste laptoptoetsenbord voor uw computer krijgt. Super eenvoudige installatie. </v>
      </c>
      <c r="AN27" s="1"/>
      <c r="AO27" s="1"/>
      <c r="AP27" s="1"/>
      <c r="AQ27" s="1"/>
      <c r="AR27" s="1"/>
      <c r="AS27" s="1"/>
      <c r="AT27" s="28" t="str">
        <f aca="false">IF(ISBLANK(Values!E26),"",Values!H26)</f>
        <v>Italiaans</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X280 Regular - ES</v>
      </c>
      <c r="C28" s="32" t="str">
        <f aca="false">IF(ISBLANK(Values!E27),"","TellusRem")</f>
        <v>TellusRem</v>
      </c>
      <c r="D28" s="30" t="n">
        <f aca="false">IF(ISBLANK(Values!E27),"",Values!E27)</f>
        <v>5714401281047</v>
      </c>
      <c r="E28" s="31" t="str">
        <f aca="false">IF(ISBLANK(Values!E27),"","EAN")</f>
        <v>EAN</v>
      </c>
      <c r="F28" s="28" t="str">
        <f aca="false">IF(ISBLANK(Values!E27),"",IF(Values!J27, SUBSTITUTE(Values!$B$1, "{language}", Values!H27) &amp; " " &amp;Values!$B$3, SUBSTITUTE(Values!$B$2, "{language}", Values!$H27) &amp; " " &amp;Values!$B$3))</f>
        <v>vervangend Spaans toetsenbord zonder achtergrondverlichting voor Lenovo Thinkpad X280 X390 X395</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X280 Regular - ES</v>
      </c>
      <c r="K28" s="28" t="n">
        <f aca="false">IF(ISBLANK(Values!E27),"",IF(Values!J27, Values!$B$4, Values!$B$5))</f>
        <v>54.99</v>
      </c>
      <c r="L28" s="40" t="str">
        <f aca="false">IF(ISBLANK(Values!E27),"",IF($CO28="DEFAULT", Values!$B$18, ""))</f>
        <v/>
      </c>
      <c r="M28" s="28" t="str">
        <f aca="false">IF(ISBLANK(Values!E27),"",Values!$M27)</f>
        <v>https://download.lenovo.com/Images/Parts/01YP010/01YP010_A.jpg</v>
      </c>
      <c r="N28" s="28" t="str">
        <f aca="false">IF(ISBLANK(Values!$F27),"",Values!N27)</f>
        <v>https://download.lenovo.com/Images/Parts/01YP010/01YP010_B.jpg</v>
      </c>
      <c r="O28" s="28" t="str">
        <f aca="false">IF(ISBLANK(Values!$F27),"",Values!O27)</f>
        <v>https://download.lenovo.com/Images/Parts/01YP010/01YP010_details.jpg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X280 Parent</v>
      </c>
      <c r="Y28" s="39" t="str">
        <f aca="false">IF(ISBLANK(Values!E27),"","Size-Color")</f>
        <v>Size-Color</v>
      </c>
      <c r="Z28" s="32" t="str">
        <f aca="false">IF(ISBLANK(Values!E27),"","variation")</f>
        <v>variation</v>
      </c>
      <c r="AA28" s="36" t="str">
        <f aca="false">IF(ISBLANK(Values!E27),"",Values!$B$20)</f>
        <v>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1" t="str">
        <f aca="false">IF(ISBLANK(Values!E27),"",IF(Values!I27,Values!$B$23,Values!$B$33))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 aca="false">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8" s="1" t="str">
        <f aca="false">IF(ISBLANK(Values!E27),"",Values!$B$25)</f>
        <v>♻️ ECOFRIENDLY PRODUCT - Koop gerenoveerd, KOOP GROEN! Verminder meer dan 80% koolstofdioxide door onze refurbished toetsenborden te kopen, in vergelijking met het aanschaffen van een nieuw toetsenbord! </v>
      </c>
      <c r="AL28" s="1" t="str">
        <f aca="false">IF(ISBLANK(Values!E27),"",SUBSTITUTE(SUBSTITUTE(IF(Values!$J27, Values!$B$26, Values!$B$33), "{language}", Values!$H27), "{flag}", INDEX(options!$E$1:$E$20, Values!$V27)))</f>
        <v>👉 LAYOUT - 🇪🇸 Spaans zonder achtergrondverlichting.</v>
      </c>
      <c r="AM28" s="1" t="str">
        <f aca="false">SUBSTITUTE(IF(ISBLANK(Values!E27),"",Values!$B$27), "{model}", Values!$B$3)</f>
        <v>👉 COMPATIBEL MET - Lenovo X280 X390 X395. Controleer de afbeelding en beschrijving zorgvuldig voordat u een toetsenbord koopt. Dit zorgt ervoor dat u het juiste laptoptoetsenbord voor uw computer krijgt. Super eenvoudige installatie. </v>
      </c>
      <c r="AN28" s="1"/>
      <c r="AO28" s="1"/>
      <c r="AP28" s="1"/>
      <c r="AQ28" s="1"/>
      <c r="AR28" s="1"/>
      <c r="AS28" s="1"/>
      <c r="AT28" s="28" t="str">
        <f aca="false">IF(ISBLANK(Values!E27),"",Values!H27)</f>
        <v>Spaans</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X280 Regular - UK</v>
      </c>
      <c r="C29" s="32" t="str">
        <f aca="false">IF(ISBLANK(Values!E28),"","TellusRem")</f>
        <v>TellusRem</v>
      </c>
      <c r="D29" s="30" t="n">
        <f aca="false">IF(ISBLANK(Values!E28),"",Values!E28)</f>
        <v>5714401281054</v>
      </c>
      <c r="E29" s="31" t="str">
        <f aca="false">IF(ISBLANK(Values!E28),"","EAN")</f>
        <v>EAN</v>
      </c>
      <c r="F29" s="28" t="str">
        <f aca="false">IF(ISBLANK(Values!E28),"",IF(Values!J28, SUBSTITUTE(Values!$B$1, "{language}", Values!H28) &amp; " " &amp;Values!$B$3, SUBSTITUTE(Values!$B$2, "{language}", Values!$H28) &amp; " " &amp;Values!$B$3))</f>
        <v>vervangend UK toetsenbord zonder achtergrondverlichting voor Lenovo Thinkpad X280 X390 X395</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X280 Regular - UK</v>
      </c>
      <c r="K29" s="28" t="n">
        <f aca="false">IF(ISBLANK(Values!E28),"",IF(Values!J28, Values!$B$4, Values!$B$5))</f>
        <v>54.99</v>
      </c>
      <c r="L29" s="40" t="str">
        <f aca="false">IF(ISBLANK(Values!E28),"",IF($CO29="DEFAULT", Values!$B$18, ""))</f>
        <v/>
      </c>
      <c r="M29" s="28" t="str">
        <f aca="false">IF(ISBLANK(Values!E28),"",Values!$M28)</f>
        <v>https://download.lenovo.com/Images/Parts/01YP108/01YP108_A.jpg</v>
      </c>
      <c r="N29" s="28" t="str">
        <f aca="false">IF(ISBLANK(Values!$F28),"",Values!N28)</f>
        <v>https://download.lenovo.com/Images/Parts/01YP108/01YP108_B.jpg</v>
      </c>
      <c r="O29" s="28" t="str">
        <f aca="false">IF(ISBLANK(Values!$F28),"",Values!O28)</f>
        <v>https://download.lenovo.com/Images/Parts/01YP108/01YP108_details.jpg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X280 Parent</v>
      </c>
      <c r="Y29" s="39" t="str">
        <f aca="false">IF(ISBLANK(Values!E28),"","Size-Color")</f>
        <v>Size-Color</v>
      </c>
      <c r="Z29" s="32" t="str">
        <f aca="false">IF(ISBLANK(Values!E28),"","variation")</f>
        <v>variation</v>
      </c>
      <c r="AA29" s="36" t="str">
        <f aca="false">IF(ISBLANK(Values!E28),"",Values!$B$20)</f>
        <v>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1" t="str">
        <f aca="false">IF(ISBLANK(Values!E28),"",IF(Values!I28,Values!$B$23,Values!$B$33))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 aca="false">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29" s="1" t="str">
        <f aca="false">IF(ISBLANK(Values!E28),"",Values!$B$25)</f>
        <v>♻️ ECOFRIENDLY PRODUCT - Koop gerenoveerd, KOOP GROEN! Verminder meer dan 80% koolstofdioxide door onze refurbished toetsenborden te kopen, in vergelijking met het aanschaffen van een nieuw toetsenbord! </v>
      </c>
      <c r="AL29" s="1" t="str">
        <f aca="false">IF(ISBLANK(Values!E28),"",SUBSTITUTE(SUBSTITUTE(IF(Values!$J28, Values!$B$26, Values!$B$33), "{language}", Values!$H28), "{flag}", INDEX(options!$E$1:$E$20, Values!$V28)))</f>
        <v>👉 LAYOUT - 🇬🇧 UK zonder achtergrondverlichting.</v>
      </c>
      <c r="AM29" s="1" t="str">
        <f aca="false">SUBSTITUTE(IF(ISBLANK(Values!E28),"",Values!$B$27), "{model}", Values!$B$3)</f>
        <v>👉 COMPATIBEL MET - Lenovo X280 X390 X395. Controleer de afbeelding en beschrijving zorgvuldig voordat u een toetsenbord koopt. Dit zorgt ervoor dat u het juiste laptoptoetsenbord voor uw computer krijgt. Super eenvoudige installatie.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X280 Regular - NOR</v>
      </c>
      <c r="C30" s="32" t="str">
        <f aca="false">IF(ISBLANK(Values!E29),"","TellusRem")</f>
        <v>TellusRem</v>
      </c>
      <c r="D30" s="30" t="n">
        <f aca="false">IF(ISBLANK(Values!E29),"",Values!E29)</f>
        <v>5714401281061</v>
      </c>
      <c r="E30" s="31" t="str">
        <f aca="false">IF(ISBLANK(Values!E29),"","EAN")</f>
        <v>EAN</v>
      </c>
      <c r="F30" s="28" t="str">
        <f aca="false">IF(ISBLANK(Values!E29),"",IF(Values!J29, SUBSTITUTE(Values!$B$1, "{language}", Values!H29) &amp; " " &amp;Values!$B$3, SUBSTITUTE(Values!$B$2, "{language}", Values!$H29) &amp; " " &amp;Values!$B$3))</f>
        <v>vervangend Scandinavisch - Scandinavisch toetsenbord zonder achtergrondverlichting voor Lenovo Thinkpad X280 X390 X395</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X280 Regular - NOR</v>
      </c>
      <c r="K30" s="28" t="n">
        <f aca="false">IF(ISBLANK(Values!E29),"",IF(Values!J29, Values!$B$4, Values!$B$5))</f>
        <v>54.99</v>
      </c>
      <c r="L30" s="40" t="n">
        <f aca="false">IF(ISBLANK(Values!E29),"",IF($CO30="DEFAULT", Values!$B$18, ""))</f>
        <v>5</v>
      </c>
      <c r="M30" s="28" t="str">
        <f aca="false">IF(ISBLANK(Values!E29),"",Values!$M29)</f>
        <v>https://download.lenovo.com/Images/Parts/01YP199/01YP199_A.jpg</v>
      </c>
      <c r="N30" s="28" t="str">
        <f aca="false">IF(ISBLANK(Values!$F29),"",Values!N29)</f>
        <v>https://download.lenovo.com/Images/Parts/01YP199/01YP199_B.jpg</v>
      </c>
      <c r="O30" s="28" t="str">
        <f aca="false">IF(ISBLANK(Values!$F29),"",Values!O29)</f>
        <v>https://download.lenovo.com/Images/Parts/01YP199/01YP199_details.jpg</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X280 Parent</v>
      </c>
      <c r="Y30" s="39" t="str">
        <f aca="false">IF(ISBLANK(Values!E29),"","Size-Color")</f>
        <v>Size-Color</v>
      </c>
      <c r="Z30" s="32" t="str">
        <f aca="false">IF(ISBLANK(Values!E29),"","variation")</f>
        <v>variation</v>
      </c>
      <c r="AA30" s="36" t="str">
        <f aca="false">IF(ISBLANK(Values!E29),"",Values!$B$20)</f>
        <v>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1" t="str">
        <f aca="false">IF(ISBLANK(Values!E29),"",IF(Values!I29,Values!$B$23,Values!$B$33))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 aca="false">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0" s="1" t="str">
        <f aca="false">IF(ISBLANK(Values!E29),"",Values!$B$25)</f>
        <v>♻️ ECOFRIENDLY PRODUCT - Koop gerenoveerd, KOOP GROEN! Verminder meer dan 80% koolstofdioxide door onze refurbished toetsenborden te kopen, in vergelijking met het aanschaffen van een nieuw toetsenbord! </v>
      </c>
      <c r="AL30" s="1" t="str">
        <f aca="false">IF(ISBLANK(Values!E29),"",SUBSTITUTE(SUBSTITUTE(IF(Values!$J29, Values!$B$26, Values!$B$33), "{language}", Values!$H29), "{flag}", INDEX(options!$E$1:$E$20, Values!$V29)))</f>
        <v>👉 LAYOUT - 🇸🇪 🇫🇮 🇳🇴 🇩🇰 Scandinavisch - Scandinavisch zonder achtergrondverlichting.</v>
      </c>
      <c r="AM30" s="1" t="str">
        <f aca="false">SUBSTITUTE(IF(ISBLANK(Values!E29),"",Values!$B$27), "{model}", Values!$B$3)</f>
        <v>👉 COMPATIBEL MET - Lenovo X280 X390 X395. Controleer de afbeelding en beschrijving zorgvuldig voordat u een toetsenbord koopt. Dit zorgt ervoor dat u het juiste laptoptoetsenbord voor uw computer krijgt. Super eenvoudige installatie. </v>
      </c>
      <c r="AN30" s="1"/>
      <c r="AO30" s="1"/>
      <c r="AP30" s="1"/>
      <c r="AQ30" s="1"/>
      <c r="AR30" s="1"/>
      <c r="AS30" s="1"/>
      <c r="AT30" s="28" t="str">
        <f aca="false">IF(ISBLANK(Values!E29),"",Values!H29)</f>
        <v>Scandinavisch - Scandinavisch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X280 Regular - BE</v>
      </c>
      <c r="C31" s="32" t="str">
        <f aca="false">IF(ISBLANK(Values!E30),"","TellusRem")</f>
        <v>TellusRem</v>
      </c>
      <c r="D31" s="30" t="n">
        <f aca="false">IF(ISBLANK(Values!E30),"",Values!E30)</f>
        <v>5714401281078</v>
      </c>
      <c r="E31" s="31" t="str">
        <f aca="false">IF(ISBLANK(Values!E30),"","EAN")</f>
        <v>EAN</v>
      </c>
      <c r="F31" s="28" t="str">
        <f aca="false">IF(ISBLANK(Values!E30),"",IF(Values!J30, SUBSTITUTE(Values!$B$1, "{language}", Values!H30) &amp; " " &amp;Values!$B$3, SUBSTITUTE(Values!$B$2, "{language}", Values!$H30) &amp; " " &amp;Values!$B$3))</f>
        <v>vervangend Belgisch toetsenbord zonder achtergrondverlichting voor Lenovo Thinkpad X280 X390 X395</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X280 Regular - BE</v>
      </c>
      <c r="K31" s="28" t="n">
        <f aca="false">IF(ISBLANK(Values!E30),"",IF(Values!J30, Values!$B$4, Values!$B$5))</f>
        <v>54.99</v>
      </c>
      <c r="L31" s="40" t="n">
        <f aca="false">IF(ISBLANK(Values!E30),"",IF($CO31="DEFAULT", Values!$B$18, ""))</f>
        <v>5</v>
      </c>
      <c r="M31" s="28" t="str">
        <f aca="false">IF(ISBLANK(Values!E30),"",Values!$M30)</f>
        <v>https://download.lenovo.com/Images/Parts/01YP006/01YP006_A.jpg</v>
      </c>
      <c r="N31" s="28" t="str">
        <f aca="false">IF(ISBLANK(Values!$F30),"",Values!N30)</f>
        <v>https://download.lenovo.com/Images/Parts/01YP006/01YP006_B.jpg</v>
      </c>
      <c r="O31" s="28" t="str">
        <f aca="false">IF(ISBLANK(Values!$F30),"",Values!O30)</f>
        <v>https://download.lenovo.com/Images/Parts/01YP006/01YP006_details.jpg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X280 Parent</v>
      </c>
      <c r="Y31" s="39" t="str">
        <f aca="false">IF(ISBLANK(Values!E30),"","Size-Color")</f>
        <v>Size-Color</v>
      </c>
      <c r="Z31" s="32" t="str">
        <f aca="false">IF(ISBLANK(Values!E30),"","variation")</f>
        <v>variation</v>
      </c>
      <c r="AA31" s="36" t="str">
        <f aca="false">IF(ISBLANK(Values!E30),"",Values!$B$20)</f>
        <v>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1" t="str">
        <f aca="false">IF(ISBLANK(Values!E30),"",IF(Values!I30,Values!$B$23,Values!$B$33))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 aca="false">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1" s="1" t="str">
        <f aca="false">IF(ISBLANK(Values!E30),"",Values!$B$25)</f>
        <v>♻️ ECOFRIENDLY PRODUCT - Koop gerenoveerd, KOOP GROEN! Verminder meer dan 80% koolstofdioxide door onze refurbished toetsenborden te kopen, in vergelijking met het aanschaffen van een nieuw toetsenbord! </v>
      </c>
      <c r="AL31" s="1" t="str">
        <f aca="false">IF(ISBLANK(Values!E30),"",SUBSTITUTE(SUBSTITUTE(IF(Values!$J30, Values!$B$26, Values!$B$33), "{language}", Values!$H30), "{flag}", INDEX(options!$E$1:$E$20, Values!$V30)))</f>
        <v>👉 LAYOUT - 🇧🇪 Belgisch zonder achtergrondverlichting.</v>
      </c>
      <c r="AM31" s="1" t="str">
        <f aca="false">SUBSTITUTE(IF(ISBLANK(Values!E30),"",Values!$B$27), "{model}", Values!$B$3)</f>
        <v>👉 COMPATIBEL MET - Lenovo X280 X390 X395. Controleer de afbeelding en beschrijving zorgvuldig voordat u een toetsenbord koopt. Dit zorgt ervoor dat u het juiste laptoptoetsenbord voor uw computer krijgt. Super eenvoudige installatie. </v>
      </c>
      <c r="AN31" s="1"/>
      <c r="AO31" s="1"/>
      <c r="AP31" s="1"/>
      <c r="AQ31" s="1"/>
      <c r="AR31" s="1"/>
      <c r="AS31" s="1"/>
      <c r="AT31" s="28" t="str">
        <f aca="false">IF(ISBLANK(Values!E30),"",Values!H30)</f>
        <v>Belgisch</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X280 Regular - BG</v>
      </c>
      <c r="C32" s="32" t="str">
        <f aca="false">IF(ISBLANK(Values!E31),"","TellusRem")</f>
        <v>TellusRem</v>
      </c>
      <c r="D32" s="30" t="n">
        <f aca="false">IF(ISBLANK(Values!E31),"",Values!E31)</f>
        <v>5714401281085</v>
      </c>
      <c r="E32" s="31" t="str">
        <f aca="false">IF(ISBLANK(Values!E31),"","EAN")</f>
        <v>EAN</v>
      </c>
      <c r="F32" s="28" t="str">
        <f aca="false">IF(ISBLANK(Values!E31),"",IF(Values!J31, SUBSTITUTE(Values!$B$1, "{language}", Values!H31) &amp; " " &amp;Values!$B$3, SUBSTITUTE(Values!$B$2, "{language}", Values!$H31) &amp; " " &amp;Values!$B$3))</f>
        <v>vervangend Bulgaars toetsenbord zonder achtergrondverlichting voor Lenovo Thinkpad X280 X390 X395</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X280 Regular - BG</v>
      </c>
      <c r="K32" s="28" t="n">
        <f aca="false">IF(ISBLANK(Values!E31),"",IF(Values!J31, Values!$B$4, Values!$B$5))</f>
        <v>54.99</v>
      </c>
      <c r="L32" s="40" t="n">
        <f aca="false">IF(ISBLANK(Values!E31),"",IF($CO32="DEFAULT", Values!$B$18, ""))</f>
        <v>5</v>
      </c>
      <c r="M32" s="28" t="str">
        <f aca="false">IF(ISBLANK(Values!E31),"",Values!$M31)</f>
        <v>https://download.lenovo.com/Images/Parts/01YP087/01YP087_A.jpg</v>
      </c>
      <c r="N32" s="28" t="str">
        <f aca="false">IF(ISBLANK(Values!$F31),"",Values!N31)</f>
        <v>https://download.lenovo.com/Images/Parts/01YP087/01YP087_B.jpg</v>
      </c>
      <c r="O32" s="28" t="str">
        <f aca="false">IF(ISBLANK(Values!$F31),"",Values!O31)</f>
        <v>https://download.lenovo.com/Images/Parts/01YP087/01YP087_details.jpg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X280 Parent</v>
      </c>
      <c r="Y32" s="39" t="str">
        <f aca="false">IF(ISBLANK(Values!E31),"","Size-Color")</f>
        <v>Size-Color</v>
      </c>
      <c r="Z32" s="32" t="str">
        <f aca="false">IF(ISBLANK(Values!E31),"","variation")</f>
        <v>variation</v>
      </c>
      <c r="AA32" s="36" t="str">
        <f aca="false">IF(ISBLANK(Values!E31),"",Values!$B$20)</f>
        <v>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1" t="str">
        <f aca="false">IF(ISBLANK(Values!E31),"",IF(Values!I31,Values!$B$23,Values!$B$33))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 aca="false">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2" s="1" t="str">
        <f aca="false">IF(ISBLANK(Values!E31),"",Values!$B$25)</f>
        <v>♻️ ECOFRIENDLY PRODUCT - Koop gerenoveerd, KOOP GROEN! Verminder meer dan 80% koolstofdioxide door onze refurbished toetsenborden te kopen, in vergelijking met het aanschaffen van een nieuw toetsenbord! </v>
      </c>
      <c r="AL32" s="1" t="str">
        <f aca="false">IF(ISBLANK(Values!E31),"",SUBSTITUTE(SUBSTITUTE(IF(Values!$J31, Values!$B$26, Values!$B$33), "{language}", Values!$H31), "{flag}", INDEX(options!$E$1:$E$20, Values!$V31)))</f>
        <v>👉 LAYOUT - 🇧🇬 Bulgaars zonder achtergrondverlichting.</v>
      </c>
      <c r="AM32" s="1" t="str">
        <f aca="false">SUBSTITUTE(IF(ISBLANK(Values!E31),"",Values!$B$27), "{model}", Values!$B$3)</f>
        <v>👉 COMPATIBEL MET - Lenovo X280 X390 X395. Controleer de afbeelding en beschrijving zorgvuldig voordat u een toetsenbord koopt. Dit zorgt ervoor dat u het juiste laptoptoetsenbord voor uw computer krijgt. Super eenvoudige installatie. </v>
      </c>
      <c r="AN32" s="1"/>
      <c r="AO32" s="1"/>
      <c r="AP32" s="1"/>
      <c r="AQ32" s="1"/>
      <c r="AR32" s="1"/>
      <c r="AS32" s="1"/>
      <c r="AT32" s="28" t="str">
        <f aca="false">IF(ISBLANK(Values!E31),"",Values!H31)</f>
        <v>Bulgaars</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X280 Regular - CZ</v>
      </c>
      <c r="C33" s="32" t="str">
        <f aca="false">IF(ISBLANK(Values!E32),"","TellusRem")</f>
        <v>TellusRem</v>
      </c>
      <c r="D33" s="30" t="n">
        <f aca="false">IF(ISBLANK(Values!E32),"",Values!E32)</f>
        <v>5714401281092</v>
      </c>
      <c r="E33" s="31" t="str">
        <f aca="false">IF(ISBLANK(Values!E32),"","EAN")</f>
        <v>EAN</v>
      </c>
      <c r="F33" s="28" t="str">
        <f aca="false">IF(ISBLANK(Values!E32),"",IF(Values!J32, SUBSTITUTE(Values!$B$1, "{language}", Values!H32) &amp; " " &amp;Values!$B$3, SUBSTITUTE(Values!$B$2, "{language}", Values!$H32) &amp; " " &amp;Values!$B$3))</f>
        <v>vervangend Tsjechisch toetsenbord zonder achtergrondverlichting voor Lenovo Thinkpad X280 X390 X395</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X280 Regular - CZ</v>
      </c>
      <c r="K33" s="28" t="n">
        <f aca="false">IF(ISBLANK(Values!E32),"",IF(Values!J32, Values!$B$4, Values!$B$5))</f>
        <v>54.99</v>
      </c>
      <c r="L33" s="40" t="n">
        <f aca="false">IF(ISBLANK(Values!E32),"",IF($CO33="DEFAULT", Values!$B$18, ""))</f>
        <v>5</v>
      </c>
      <c r="M33" s="28" t="str">
        <f aca="false">IF(ISBLANK(Values!E32),"",Values!$M32)</f>
        <v>https://download.lenovo.com/Images/Parts/01HX583/01HX583_A.jpg</v>
      </c>
      <c r="N33" s="28" t="str">
        <f aca="false">IF(ISBLANK(Values!$F32),"",Values!N32)</f>
        <v>https://download.lenovo.com/Images/Parts/01HX583/01HX583_B.jpg</v>
      </c>
      <c r="O33" s="28" t="str">
        <f aca="false">IF(ISBLANK(Values!$F32),"",Values!O32)</f>
        <v>https://download.lenovo.com/Images/Parts/01HX583/01HX583_details.jpg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X280 Parent</v>
      </c>
      <c r="Y33" s="39" t="str">
        <f aca="false">IF(ISBLANK(Values!E32),"","Size-Color")</f>
        <v>Size-Color</v>
      </c>
      <c r="Z33" s="32" t="str">
        <f aca="false">IF(ISBLANK(Values!E32),"","variation")</f>
        <v>variation</v>
      </c>
      <c r="AA33" s="36" t="str">
        <f aca="false">IF(ISBLANK(Values!E32),"",Values!$B$20)</f>
        <v>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1" t="str">
        <f aca="false">IF(ISBLANK(Values!E32),"",IF(Values!I32,Values!$B$23,Values!$B$33))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 aca="false">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3" s="1" t="str">
        <f aca="false">IF(ISBLANK(Values!E32),"",Values!$B$25)</f>
        <v>♻️ ECOFRIENDLY PRODUCT - Koop gerenoveerd, KOOP GROEN! Verminder meer dan 80% koolstofdioxide door onze refurbished toetsenborden te kopen, in vergelijking met het aanschaffen van een nieuw toetsenbord! </v>
      </c>
      <c r="AL33" s="1" t="str">
        <f aca="false">IF(ISBLANK(Values!E32),"",SUBSTITUTE(SUBSTITUTE(IF(Values!$J32, Values!$B$26, Values!$B$33), "{language}", Values!$H32), "{flag}", INDEX(options!$E$1:$E$20, Values!$V32)))</f>
        <v>👉 LAYOUT - 🇨🇿 Tsjechisch zonder achtergrondverlichting.</v>
      </c>
      <c r="AM33" s="1" t="str">
        <f aca="false">SUBSTITUTE(IF(ISBLANK(Values!E32),"",Values!$B$27), "{model}", Values!$B$3)</f>
        <v>👉 COMPATIBEL MET - Lenovo X280 X390 X395. Controleer de afbeelding en beschrijving zorgvuldig voordat u een toetsenbord koopt. Dit zorgt ervoor dat u het juiste laptoptoetsenbord voor uw computer krijgt. Super eenvoudige installatie. </v>
      </c>
      <c r="AN33" s="1"/>
      <c r="AO33" s="1"/>
      <c r="AP33" s="1"/>
      <c r="AQ33" s="1"/>
      <c r="AR33" s="1"/>
      <c r="AS33" s="1"/>
      <c r="AT33" s="28" t="str">
        <f aca="false">IF(ISBLANK(Values!E32),"",Values!H32)</f>
        <v>Tsjechisch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X280 Regular - DK</v>
      </c>
      <c r="C34" s="32" t="str">
        <f aca="false">IF(ISBLANK(Values!E33),"","TellusRem")</f>
        <v>TellusRem</v>
      </c>
      <c r="D34" s="30" t="n">
        <f aca="false">IF(ISBLANK(Values!E33),"",Values!E33)</f>
        <v>5714401281108</v>
      </c>
      <c r="E34" s="31" t="str">
        <f aca="false">IF(ISBLANK(Values!E33),"","EAN")</f>
        <v>EAN</v>
      </c>
      <c r="F34" s="28" t="str">
        <f aca="false">IF(ISBLANK(Values!E33),"",IF(Values!J33, SUBSTITUTE(Values!$B$1, "{language}", Values!H33) &amp; " " &amp;Values!$B$3, SUBSTITUTE(Values!$B$2, "{language}", Values!$H33) &amp; " " &amp;Values!$B$3))</f>
        <v>vervangend Deens toetsenbord zonder achtergrondverlichting voor Lenovo Thinkpad X280 X390 X395</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X280 Regular - DK</v>
      </c>
      <c r="K34" s="28" t="n">
        <f aca="false">IF(ISBLANK(Values!E33),"",IF(Values!J33, Values!$B$4, Values!$B$5))</f>
        <v>54.99</v>
      </c>
      <c r="L34" s="40" t="n">
        <f aca="false">IF(ISBLANK(Values!E33),"",IF($CO34="DEFAULT", Values!$B$18, ""))</f>
        <v>5</v>
      </c>
      <c r="M34" s="28" t="str">
        <f aca="false">IF(ISBLANK(Values!E33),"",Values!$M33)</f>
        <v>https://download.lenovo.com/Images/Parts/01YP169/01YP169_A.jpg</v>
      </c>
      <c r="N34" s="28" t="str">
        <f aca="false">IF(ISBLANK(Values!$F33),"",Values!N33)</f>
        <v>https://download.lenovo.com/Images/Parts/01YP169/01YP169_B.jpg</v>
      </c>
      <c r="O34" s="28" t="str">
        <f aca="false">IF(ISBLANK(Values!$F33),"",Values!O33)</f>
        <v>https://download.lenovo.com/Images/Parts/01YP169/01YP169_details.jpg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X280 Parent</v>
      </c>
      <c r="Y34" s="39" t="str">
        <f aca="false">IF(ISBLANK(Values!E33),"","Size-Color")</f>
        <v>Size-Color</v>
      </c>
      <c r="Z34" s="32" t="str">
        <f aca="false">IF(ISBLANK(Values!E33),"","variation")</f>
        <v>variation</v>
      </c>
      <c r="AA34" s="36" t="str">
        <f aca="false">IF(ISBLANK(Values!E33),"",Values!$B$20)</f>
        <v>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1" t="str">
        <f aca="false">IF(ISBLANK(Values!E33),"",IF(Values!I33,Values!$B$23,Values!$B$33))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 aca="false">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4" s="1" t="str">
        <f aca="false">IF(ISBLANK(Values!E33),"",Values!$B$25)</f>
        <v>♻️ ECOFRIENDLY PRODUCT - Koop gerenoveerd, KOOP GROEN! Verminder meer dan 80% koolstofdioxide door onze refurbished toetsenborden te kopen, in vergelijking met het aanschaffen van een nieuw toetsenbord! </v>
      </c>
      <c r="AL34" s="1" t="str">
        <f aca="false">IF(ISBLANK(Values!E33),"",SUBSTITUTE(SUBSTITUTE(IF(Values!$J33, Values!$B$26, Values!$B$33), "{language}", Values!$H33), "{flag}", INDEX(options!$E$1:$E$20, Values!$V33)))</f>
        <v>👉 LAYOUT - 🇩🇰 Deens zonder achtergrondverlichting.</v>
      </c>
      <c r="AM34" s="1" t="str">
        <f aca="false">SUBSTITUTE(IF(ISBLANK(Values!E33),"",Values!$B$27), "{model}", Values!$B$3)</f>
        <v>👉 COMPATIBEL MET - Lenovo X280 X390 X395. Controleer de afbeelding en beschrijving zorgvuldig voordat u een toetsenbord koopt. Dit zorgt ervoor dat u het juiste laptoptoetsenbord voor uw computer krijgt. Super eenvoudige installatie. </v>
      </c>
      <c r="AN34" s="1"/>
      <c r="AO34" s="1"/>
      <c r="AP34" s="1"/>
      <c r="AQ34" s="1"/>
      <c r="AR34" s="1"/>
      <c r="AS34" s="1"/>
      <c r="AT34" s="28" t="str">
        <f aca="false">IF(ISBLANK(Values!E33),"",Values!H33)</f>
        <v>Deens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X280 Regular - HU</v>
      </c>
      <c r="C35" s="32" t="str">
        <f aca="false">IF(ISBLANK(Values!E34),"","TellusRem")</f>
        <v>TellusRem</v>
      </c>
      <c r="D35" s="30" t="n">
        <f aca="false">IF(ISBLANK(Values!E34),"",Values!E34)</f>
        <v>5714401281115</v>
      </c>
      <c r="E35" s="31" t="str">
        <f aca="false">IF(ISBLANK(Values!E34),"","EAN")</f>
        <v>EAN</v>
      </c>
      <c r="F35" s="28" t="str">
        <f aca="false">IF(ISBLANK(Values!E34),"",IF(Values!J34, SUBSTITUTE(Values!$B$1, "{language}", Values!H34) &amp; " " &amp;Values!$B$3, SUBSTITUTE(Values!$B$2, "{language}", Values!$H34) &amp; " " &amp;Values!$B$3))</f>
        <v>vervangend Hongaars toetsenbord zonder achtergrondverlichting voor Lenovo Thinkpad X280 X390 X395</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X280 Regular - HU</v>
      </c>
      <c r="K35" s="28" t="n">
        <f aca="false">IF(ISBLANK(Values!E34),"",IF(Values!J34, Values!$B$4, Values!$B$5))</f>
        <v>54.99</v>
      </c>
      <c r="L35" s="40" t="n">
        <f aca="false">IF(ISBLANK(Values!E34),"",IF($CO35="DEFAULT", Values!$B$18, ""))</f>
        <v>5</v>
      </c>
      <c r="M35" s="28" t="str">
        <f aca="false">IF(ISBLANK(Values!E34),"",Values!$M34)</f>
        <v>https://download.lenovo.com/Images/Parts/01YP095/01YP095_A.jpg</v>
      </c>
      <c r="N35" s="28" t="str">
        <f aca="false">IF(ISBLANK(Values!$F34),"",Values!N34)</f>
        <v>https://download.lenovo.com/Images/Parts/01YP095/01YP095_B.jpg</v>
      </c>
      <c r="O35" s="28" t="str">
        <f aca="false">IF(ISBLANK(Values!$F34),"",Values!O34)</f>
        <v>https://download.lenovo.com/Images/Parts/01YP095/01YP095_details.jpg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X280 Parent</v>
      </c>
      <c r="Y35" s="39" t="str">
        <f aca="false">IF(ISBLANK(Values!E34),"","Size-Color")</f>
        <v>Size-Color</v>
      </c>
      <c r="Z35" s="32" t="str">
        <f aca="false">IF(ISBLANK(Values!E34),"","variation")</f>
        <v>variation</v>
      </c>
      <c r="AA35" s="36" t="str">
        <f aca="false">IF(ISBLANK(Values!E34),"",Values!$B$20)</f>
        <v>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1" t="str">
        <f aca="false">IF(ISBLANK(Values!E34),"",IF(Values!I34,Values!$B$23,Values!$B$33))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 aca="false">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5" s="1" t="str">
        <f aca="false">IF(ISBLANK(Values!E34),"",Values!$B$25)</f>
        <v>♻️ ECOFRIENDLY PRODUCT - Koop gerenoveerd, KOOP GROEN! Verminder meer dan 80% koolstofdioxide door onze refurbished toetsenborden te kopen, in vergelijking met het aanschaffen van een nieuw toetsenbord! </v>
      </c>
      <c r="AL35" s="1" t="str">
        <f aca="false">IF(ISBLANK(Values!E34),"",SUBSTITUTE(SUBSTITUTE(IF(Values!$J34, Values!$B$26, Values!$B$33), "{language}", Values!$H34), "{flag}", INDEX(options!$E$1:$E$20, Values!$V34)))</f>
        <v>👉 LAYOUT - 🇭🇺 Hongaars zonder achtergrondverlichting.</v>
      </c>
      <c r="AM35" s="1" t="str">
        <f aca="false">SUBSTITUTE(IF(ISBLANK(Values!E34),"",Values!$B$27), "{model}", Values!$B$3)</f>
        <v>👉 COMPATIBEL MET - Lenovo X280 X390 X395. Controleer de afbeelding en beschrijving zorgvuldig voordat u een toetsenbord koopt. Dit zorgt ervoor dat u het juiste laptoptoetsenbord voor uw computer krijgt. Super eenvoudige installatie. </v>
      </c>
      <c r="AN35" s="1"/>
      <c r="AO35" s="1"/>
      <c r="AP35" s="1"/>
      <c r="AQ35" s="1"/>
      <c r="AR35" s="1"/>
      <c r="AS35" s="1"/>
      <c r="AT35" s="28" t="str">
        <f aca="false">IF(ISBLANK(Values!E34),"",Values!H34)</f>
        <v>Hongaars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X280 Regular - NL</v>
      </c>
      <c r="C36" s="32" t="str">
        <f aca="false">IF(ISBLANK(Values!E35),"","TellusRem")</f>
        <v>TellusRem</v>
      </c>
      <c r="D36" s="30" t="n">
        <f aca="false">IF(ISBLANK(Values!E35),"",Values!E35)</f>
        <v>5714401281122</v>
      </c>
      <c r="E36" s="31" t="str">
        <f aca="false">IF(ISBLANK(Values!E35),"","EAN")</f>
        <v>EAN</v>
      </c>
      <c r="F36" s="28" t="str">
        <f aca="false">IF(ISBLANK(Values!E35),"",IF(Values!J35, SUBSTITUTE(Values!$B$1, "{language}", Values!H35) &amp; " " &amp;Values!$B$3, SUBSTITUTE(Values!$B$2, "{language}", Values!$H35) &amp; " " &amp;Values!$B$3))</f>
        <v>vervangend Nederlands toetsenbord zonder achtergrondverlichting voor Lenovo Thinkpad X280 X390 X395</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X280 Regular - NL</v>
      </c>
      <c r="K36" s="28" t="n">
        <f aca="false">IF(ISBLANK(Values!E35),"",IF(Values!J35, Values!$B$4, Values!$B$5))</f>
        <v>54.99</v>
      </c>
      <c r="L36" s="40" t="n">
        <f aca="false">IF(ISBLANK(Values!E35),"",IF($CO36="DEFAULT", Values!$B$18, ""))</f>
        <v>5</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X280 Parent</v>
      </c>
      <c r="Y36" s="39" t="str">
        <f aca="false">IF(ISBLANK(Values!E35),"","Size-Color")</f>
        <v>Size-Color</v>
      </c>
      <c r="Z36" s="32" t="str">
        <f aca="false">IF(ISBLANK(Values!E35),"","variation")</f>
        <v>variation</v>
      </c>
      <c r="AA36" s="36" t="str">
        <f aca="false">IF(ISBLANK(Values!E35),"",Values!$B$20)</f>
        <v>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1" t="str">
        <f aca="false">IF(ISBLANK(Values!E35),"",IF(Values!I35,Values!$B$23,Values!$B$33))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 aca="false">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6" s="1" t="str">
        <f aca="false">IF(ISBLANK(Values!E35),"",Values!$B$25)</f>
        <v>♻️ ECOFRIENDLY PRODUCT - Koop gerenoveerd, KOOP GROEN! Verminder meer dan 80% koolstofdioxide door onze refurbished toetsenborden te kopen, in vergelijking met het aanschaffen van een nieuw toetsenbord! </v>
      </c>
      <c r="AL36" s="1" t="str">
        <f aca="false">IF(ISBLANK(Values!E35),"",SUBSTITUTE(SUBSTITUTE(IF(Values!$J35, Values!$B$26, Values!$B$33), "{language}", Values!$H35), "{flag}", INDEX(options!$E$1:$E$20, Values!$V35)))</f>
        <v>👉 LAYOUT - 🇳🇱 Nederlands zonder achtergrondverlichting.</v>
      </c>
      <c r="AM36" s="1" t="str">
        <f aca="false">SUBSTITUTE(IF(ISBLANK(Values!E35),"",Values!$B$27), "{model}", Values!$B$3)</f>
        <v>👉 COMPATIBEL MET - Lenovo X280 X390 X395. Controleer de afbeelding en beschrijving zorgvuldig voordat u een toetsenbord koopt. Dit zorgt ervoor dat u het juiste laptoptoetsenbord voor uw computer krijgt. Super eenvoudige installatie. </v>
      </c>
      <c r="AN36" s="1"/>
      <c r="AO36" s="1"/>
      <c r="AP36" s="1"/>
      <c r="AQ36" s="1"/>
      <c r="AR36" s="1"/>
      <c r="AS36" s="1"/>
      <c r="AT36" s="28" t="str">
        <f aca="false">IF(ISBLANK(Values!E35),"",Values!H35)</f>
        <v>Nederlands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X280 Regular - NO</v>
      </c>
      <c r="C37" s="32" t="str">
        <f aca="false">IF(ISBLANK(Values!E36),"","TellusRem")</f>
        <v>TellusRem</v>
      </c>
      <c r="D37" s="30" t="n">
        <f aca="false">IF(ISBLANK(Values!E36),"",Values!E36)</f>
        <v>5714401281139</v>
      </c>
      <c r="E37" s="31" t="str">
        <f aca="false">IF(ISBLANK(Values!E36),"","EAN")</f>
        <v>EAN</v>
      </c>
      <c r="F37" s="28" t="str">
        <f aca="false">IF(ISBLANK(Values!E36),"",IF(Values!J36, SUBSTITUTE(Values!$B$1, "{language}", Values!H36) &amp; " " &amp;Values!$B$3, SUBSTITUTE(Values!$B$2, "{language}", Values!$H36) &amp; " " &amp;Values!$B$3))</f>
        <v>vervangend Noors toetsenbord zonder achtergrondverlichting voor Lenovo Thinkpad X280 X390 X395</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X280 Regular - NO</v>
      </c>
      <c r="K37" s="28" t="n">
        <f aca="false">IF(ISBLANK(Values!E36),"",IF(Values!J36, Values!$B$4, Values!$B$5))</f>
        <v>54.99</v>
      </c>
      <c r="L37" s="40" t="n">
        <f aca="false">IF(ISBLANK(Values!E36),"",IF($CO37="DEFAULT", Values!$B$18, ""))</f>
        <v>5</v>
      </c>
      <c r="M37" s="28" t="str">
        <f aca="false">IF(ISBLANK(Values!E36),"",Values!$M36)</f>
        <v>https://download.lenovo.com/Images/Parts/01YP100/01YP100_A.jpg</v>
      </c>
      <c r="N37" s="28" t="str">
        <f aca="false">IF(ISBLANK(Values!$F36),"",Values!N36)</f>
        <v>https://download.lenovo.com/Images/Parts/01YP100/01YP100_B.jpg</v>
      </c>
      <c r="O37" s="28" t="str">
        <f aca="false">IF(ISBLANK(Values!$F36),"",Values!O36)</f>
        <v>https://download.lenovo.com/Images/Parts/01YP100/01YP100_details.jpg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X280 Parent</v>
      </c>
      <c r="Y37" s="39" t="str">
        <f aca="false">IF(ISBLANK(Values!E36),"","Size-Color")</f>
        <v>Size-Color</v>
      </c>
      <c r="Z37" s="32" t="str">
        <f aca="false">IF(ISBLANK(Values!E36),"","variation")</f>
        <v>variation</v>
      </c>
      <c r="AA37" s="36" t="str">
        <f aca="false">IF(ISBLANK(Values!E36),"",Values!$B$20)</f>
        <v>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1" t="str">
        <f aca="false">IF(ISBLANK(Values!E36),"",IF(Values!I36,Values!$B$23,Values!$B$33))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 aca="false">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7" s="1" t="str">
        <f aca="false">IF(ISBLANK(Values!E36),"",Values!$B$25)</f>
        <v>♻️ ECOFRIENDLY PRODUCT - Koop gerenoveerd, KOOP GROEN! Verminder meer dan 80% koolstofdioxide door onze refurbished toetsenborden te kopen, in vergelijking met het aanschaffen van een nieuw toetsenbord! </v>
      </c>
      <c r="AL37" s="1" t="str">
        <f aca="false">IF(ISBLANK(Values!E36),"",SUBSTITUTE(SUBSTITUTE(IF(Values!$J36, Values!$B$26, Values!$B$33), "{language}", Values!$H36), "{flag}", INDEX(options!$E$1:$E$20, Values!$V36)))</f>
        <v>👉 LAYOUT - 🇳🇴 Noors zonder achtergrondverlichting.</v>
      </c>
      <c r="AM37" s="1" t="str">
        <f aca="false">SUBSTITUTE(IF(ISBLANK(Values!E36),"",Values!$B$27), "{model}", Values!$B$3)</f>
        <v>👉 COMPATIBEL MET - Lenovo X280 X390 X395. Controleer de afbeelding en beschrijving zorgvuldig voordat u een toetsenbord koopt. Dit zorgt ervoor dat u het juiste laptoptoetsenbord voor uw computer krijgt. Super eenvoudige installatie. </v>
      </c>
      <c r="AN37" s="1"/>
      <c r="AO37" s="1"/>
      <c r="AP37" s="1"/>
      <c r="AQ37" s="1"/>
      <c r="AR37" s="1"/>
      <c r="AS37" s="1"/>
      <c r="AT37" s="28" t="str">
        <f aca="false">IF(ISBLANK(Values!E36),"",Values!H36)</f>
        <v>Noors</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X280 Regular - PL</v>
      </c>
      <c r="C38" s="32" t="str">
        <f aca="false">IF(ISBLANK(Values!E37),"","TellusRem")</f>
        <v>TellusRem</v>
      </c>
      <c r="D38" s="30" t="n">
        <f aca="false">IF(ISBLANK(Values!E37),"",Values!E37)</f>
        <v>5714401281146</v>
      </c>
      <c r="E38" s="31" t="str">
        <f aca="false">IF(ISBLANK(Values!E37),"","EAN")</f>
        <v>EAN</v>
      </c>
      <c r="F38" s="28" t="str">
        <f aca="false">IF(ISBLANK(Values!E37),"",IF(Values!J37, SUBSTITUTE(Values!$B$1, "{language}", Values!H37) &amp; " " &amp;Values!$B$3, SUBSTITUTE(Values!$B$2, "{language}", Values!$H37) &amp; " " &amp;Values!$B$3))</f>
        <v>vervangend Pools toetsenbord zonder achtergrondverlichting voor Lenovo Thinkpad X280 X390 X395</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X280 Regular - PL</v>
      </c>
      <c r="K38" s="28" t="n">
        <f aca="false">IF(ISBLANK(Values!E37),"",IF(Values!J37, Values!$B$4, Values!$B$5))</f>
        <v>54.99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X280 Parent</v>
      </c>
      <c r="Y38" s="39" t="str">
        <f aca="false">IF(ISBLANK(Values!E37),"","Size-Color")</f>
        <v>Size-Color</v>
      </c>
      <c r="Z38" s="32" t="str">
        <f aca="false">IF(ISBLANK(Values!E37),"","variation")</f>
        <v>variation</v>
      </c>
      <c r="AA38" s="36" t="str">
        <f aca="false">IF(ISBLANK(Values!E37),"",Values!$B$20)</f>
        <v>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1" t="str">
        <f aca="false">IF(ISBLANK(Values!E37),"",IF(Values!I37,Values!$B$23,Values!$B$33))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 aca="false">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8" s="1" t="str">
        <f aca="false">IF(ISBLANK(Values!E37),"",Values!$B$25)</f>
        <v>♻️ ECOFRIENDLY PRODUCT - Koop gerenoveerd, KOOP GROEN! Verminder meer dan 80% koolstofdioxide door onze refurbished toetsenborden te kopen, in vergelijking met het aanschaffen van een nieuw toetsenbord! </v>
      </c>
      <c r="AL38" s="1" t="str">
        <f aca="false">IF(ISBLANK(Values!E37),"",SUBSTITUTE(SUBSTITUTE(IF(Values!$J37, Values!$B$26, Values!$B$33), "{language}", Values!$H37), "{flag}", INDEX(options!$E$1:$E$20, Values!$V37)))</f>
        <v>👉 LAYOUT - 🇵🇱 Pools zonder achtergrondverlichting.</v>
      </c>
      <c r="AM38" s="1" t="str">
        <f aca="false">SUBSTITUTE(IF(ISBLANK(Values!E37),"",Values!$B$27), "{model}", Values!$B$3)</f>
        <v>👉 COMPATIBEL MET - Lenovo X280 X390 X395. Controleer de afbeelding en beschrijving zorgvuldig voordat u een toetsenbord koopt. Dit zorgt ervoor dat u het juiste laptoptoetsenbord voor uw computer krijgt. Super eenvoudige installatie. </v>
      </c>
      <c r="AN38" s="1"/>
      <c r="AO38" s="1"/>
      <c r="AP38" s="1"/>
      <c r="AQ38" s="1"/>
      <c r="AR38" s="1"/>
      <c r="AS38" s="1"/>
      <c r="AT38" s="28" t="str">
        <f aca="false">IF(ISBLANK(Values!E37),"",Values!H37)</f>
        <v>Pools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X280 Regular - PT</v>
      </c>
      <c r="C39" s="32" t="str">
        <f aca="false">IF(ISBLANK(Values!E38),"","TellusRem")</f>
        <v>TellusRem</v>
      </c>
      <c r="D39" s="30" t="n">
        <f aca="false">IF(ISBLANK(Values!E38),"",Values!E38)</f>
        <v>5714401281153</v>
      </c>
      <c r="E39" s="31" t="str">
        <f aca="false">IF(ISBLANK(Values!E38),"","EAN")</f>
        <v>EAN</v>
      </c>
      <c r="F39" s="28" t="str">
        <f aca="false">IF(ISBLANK(Values!E38),"",IF(Values!J38, SUBSTITUTE(Values!$B$1, "{language}", Values!H38) &amp; " " &amp;Values!$B$3, SUBSTITUTE(Values!$B$2, "{language}", Values!$H38) &amp; " " &amp;Values!$B$3))</f>
        <v>vervangend Portugees toetsenbord zonder achtergrondverlichting voor Lenovo Thinkpad X280 X390 X395</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X280 Regular - PT</v>
      </c>
      <c r="K39" s="28" t="n">
        <f aca="false">IF(ISBLANK(Values!E38),"",IF(Values!J38, Values!$B$4, Values!$B$5))</f>
        <v>54.99</v>
      </c>
      <c r="L39" s="40" t="n">
        <f aca="false">IF(ISBLANK(Values!E38),"",IF($CO39="DEFAULT", Values!$B$18, ""))</f>
        <v>5</v>
      </c>
      <c r="M39" s="28" t="str">
        <f aca="false">IF(ISBLANK(Values!E38),"",Values!$M38)</f>
        <v>https://download.lenovo.com/Images/Parts/01YP101/01YP101_A.jpg</v>
      </c>
      <c r="N39" s="28" t="str">
        <f aca="false">IF(ISBLANK(Values!$F38),"",Values!N38)</f>
        <v>https://download.lenovo.com/Images/Parts/01YP101/01YP101_B.jpg</v>
      </c>
      <c r="O39" s="28" t="str">
        <f aca="false">IF(ISBLANK(Values!$F38),"",Values!O38)</f>
        <v>https://download.lenovo.com/Images/Parts/01YP101/01YP101_details.jpg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X280 Parent</v>
      </c>
      <c r="Y39" s="39" t="str">
        <f aca="false">IF(ISBLANK(Values!E38),"","Size-Color")</f>
        <v>Size-Color</v>
      </c>
      <c r="Z39" s="32" t="str">
        <f aca="false">IF(ISBLANK(Values!E38),"","variation")</f>
        <v>variation</v>
      </c>
      <c r="AA39" s="36" t="str">
        <f aca="false">IF(ISBLANK(Values!E38),"",Values!$B$20)</f>
        <v>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1" t="str">
        <f aca="false">IF(ISBLANK(Values!E38),"",IF(Values!I38,Values!$B$23,Values!$B$33))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 aca="false">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39" s="1" t="str">
        <f aca="false">IF(ISBLANK(Values!E38),"",Values!$B$25)</f>
        <v>♻️ ECOFRIENDLY PRODUCT - Koop gerenoveerd, KOOP GROEN! Verminder meer dan 80% koolstofdioxide door onze refurbished toetsenborden te kopen, in vergelijking met het aanschaffen van een nieuw toetsenbord! </v>
      </c>
      <c r="AL39" s="1" t="str">
        <f aca="false">IF(ISBLANK(Values!E38),"",SUBSTITUTE(SUBSTITUTE(IF(Values!$J38, Values!$B$26, Values!$B$33), "{language}", Values!$H38), "{flag}", INDEX(options!$E$1:$E$20, Values!$V38)))</f>
        <v>👉 LAYOUT - 🇵🇹 Portugees zonder achtergrondverlichting.</v>
      </c>
      <c r="AM39" s="1" t="str">
        <f aca="false">SUBSTITUTE(IF(ISBLANK(Values!E38),"",Values!$B$27), "{model}", Values!$B$3)</f>
        <v>👉 COMPATIBEL MET - Lenovo X280 X390 X395. Controleer de afbeelding en beschrijving zorgvuldig voordat u een toetsenbord koopt. Dit zorgt ervoor dat u het juiste laptoptoetsenbord voor uw computer krijgt. Super eenvoudige installatie. </v>
      </c>
      <c r="AN39" s="1"/>
      <c r="AO39" s="1"/>
      <c r="AP39" s="1"/>
      <c r="AQ39" s="1"/>
      <c r="AR39" s="1"/>
      <c r="AS39" s="1"/>
      <c r="AT39" s="28" t="str">
        <f aca="false">IF(ISBLANK(Values!E38),"",Values!H38)</f>
        <v>Portugees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X280 Regular - SE/FI</v>
      </c>
      <c r="C40" s="32" t="str">
        <f aca="false">IF(ISBLANK(Values!E39),"","TellusRem")</f>
        <v>TellusRem</v>
      </c>
      <c r="D40" s="30" t="n">
        <f aca="false">IF(ISBLANK(Values!E39),"",Values!E39)</f>
        <v>5714401281160</v>
      </c>
      <c r="E40" s="31" t="str">
        <f aca="false">IF(ISBLANK(Values!E39),"","EAN")</f>
        <v>EAN</v>
      </c>
      <c r="F40" s="28" t="str">
        <f aca="false">IF(ISBLANK(Values!E39),"",IF(Values!J39, SUBSTITUTE(Values!$B$1, "{language}", Values!H39) &amp; " " &amp;Values!$B$3, SUBSTITUTE(Values!$B$2, "{language}", Values!$H39) &amp; " " &amp;Values!$B$3))</f>
        <v>vervangend Zweeds – Finsh toetsenbord zonder achtergrondverlichting voor Lenovo Thinkpad X280 X390 X395</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X280 Regular - SE/FI</v>
      </c>
      <c r="K40" s="28" t="n">
        <f aca="false">IF(ISBLANK(Values!E39),"",IF(Values!J39, Values!$B$4, Values!$B$5))</f>
        <v>54.99</v>
      </c>
      <c r="L40" s="40" t="n">
        <f aca="false">IF(ISBLANK(Values!E39),"",IF($CO40="DEFAULT", Values!$B$18, ""))</f>
        <v>5</v>
      </c>
      <c r="M40" s="28" t="str">
        <f aca="false">IF(ISBLANK(Values!E39),"",Values!$M39)</f>
        <v>https://download.lenovo.com/Images/Parts/01YP025/01YP025_A.jpg</v>
      </c>
      <c r="N40" s="28" t="str">
        <f aca="false">IF(ISBLANK(Values!$F39),"",Values!N39)</f>
        <v>https://download.lenovo.com/Images/Parts/01YP025/01YP025_B.jpg</v>
      </c>
      <c r="O40" s="28" t="str">
        <f aca="false">IF(ISBLANK(Values!$F39),"",Values!O39)</f>
        <v>https://download.lenovo.com/Images/Parts/01YP025/01YP025_details.jpg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X280 Parent</v>
      </c>
      <c r="Y40" s="39" t="str">
        <f aca="false">IF(ISBLANK(Values!E39),"","Size-Color")</f>
        <v>Size-Color</v>
      </c>
      <c r="Z40" s="32" t="str">
        <f aca="false">IF(ISBLANK(Values!E39),"","variation")</f>
        <v>variation</v>
      </c>
      <c r="AA40" s="36" t="str">
        <f aca="false">IF(ISBLANK(Values!E39),"",Values!$B$20)</f>
        <v>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1" t="str">
        <f aca="false">IF(ISBLANK(Values!E39),"",IF(Values!I39,Values!$B$23,Values!$B$33))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 aca="false">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0" s="1" t="str">
        <f aca="false">IF(ISBLANK(Values!E39),"",Values!$B$25)</f>
        <v>♻️ ECOFRIENDLY PRODUCT - Koop gerenoveerd, KOOP GROEN! Verminder meer dan 80% koolstofdioxide door onze refurbished toetsenborden te kopen, in vergelijking met het aanschaffen van een nieuw toetsenbord! </v>
      </c>
      <c r="AL40" s="1" t="str">
        <f aca="false">IF(ISBLANK(Values!E39),"",SUBSTITUTE(SUBSTITUTE(IF(Values!$J39, Values!$B$26, Values!$B$33), "{language}", Values!$H39), "{flag}", INDEX(options!$E$1:$E$20, Values!$V39)))</f>
        <v>👉 LAYOUT - 🇸🇪 🇫🇮 Zweeds – Finsh zonder achtergrondverlichting.</v>
      </c>
      <c r="AM40" s="1" t="str">
        <f aca="false">SUBSTITUTE(IF(ISBLANK(Values!E39),"",Values!$B$27), "{model}", Values!$B$3)</f>
        <v>👉 COMPATIBEL MET - Lenovo X280 X390 X395. Controleer de afbeelding en beschrijving zorgvuldig voordat u een toetsenbord koopt. Dit zorgt ervoor dat u het juiste laptoptoetsenbord voor uw computer krijgt. Super eenvoudige installatie. </v>
      </c>
      <c r="AN40" s="1"/>
      <c r="AO40" s="1"/>
      <c r="AP40" s="1"/>
      <c r="AQ40" s="1"/>
      <c r="AR40" s="1"/>
      <c r="AS40" s="1"/>
      <c r="AT40" s="28" t="str">
        <f aca="false">IF(ISBLANK(Values!E39),"",Values!H39)</f>
        <v>Zweeds – Finsh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X280 Regular - CH</v>
      </c>
      <c r="C41" s="32" t="str">
        <f aca="false">IF(ISBLANK(Values!E40),"","TellusRem")</f>
        <v>TellusRem</v>
      </c>
      <c r="D41" s="30" t="n">
        <f aca="false">IF(ISBLANK(Values!E40),"",Values!E40)</f>
        <v>5714401281177</v>
      </c>
      <c r="E41" s="31" t="str">
        <f aca="false">IF(ISBLANK(Values!E40),"","EAN")</f>
        <v>EAN</v>
      </c>
      <c r="F41" s="28" t="str">
        <f aca="false">IF(ISBLANK(Values!E40),"",IF(Values!J40, SUBSTITUTE(Values!$B$1, "{language}", Values!H40) &amp; " " &amp;Values!$B$3, SUBSTITUTE(Values!$B$2, "{language}", Values!$H40) &amp; " " &amp;Values!$B$3))</f>
        <v>vervangend Zwitsers toetsenbord zonder achtergrondverlichting voor Lenovo Thinkpad X280 X390 X395</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X280 Regular - CH</v>
      </c>
      <c r="K41" s="28" t="n">
        <f aca="false">IF(ISBLANK(Values!E40),"",IF(Values!J40, Values!$B$4, Values!$B$5))</f>
        <v>54.99</v>
      </c>
      <c r="L41" s="40" t="n">
        <f aca="false">IF(ISBLANK(Values!E40),"",IF($CO41="DEFAULT", Values!$B$18, ""))</f>
        <v>5</v>
      </c>
      <c r="M41" s="28" t="str">
        <f aca="false">IF(ISBLANK(Values!E40),"",Values!$M40)</f>
        <v>https://download.lenovo.com/Images/Parts/01YP106/01YP106_A.jpg</v>
      </c>
      <c r="N41" s="28" t="str">
        <f aca="false">IF(ISBLANK(Values!$F40),"",Values!N40)</f>
        <v>https://download.lenovo.com/Images/Parts/01YP106/01YP106_B.jpg</v>
      </c>
      <c r="O41" s="28" t="str">
        <f aca="false">IF(ISBLANK(Values!$F40),"",Values!O40)</f>
        <v>https://download.lenovo.com/Images/Parts/01YP106/01YP106_details.jpg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X280 Parent</v>
      </c>
      <c r="Y41" s="39" t="str">
        <f aca="false">IF(ISBLANK(Values!E40),"","Size-Color")</f>
        <v>Size-Color</v>
      </c>
      <c r="Z41" s="32" t="str">
        <f aca="false">IF(ISBLANK(Values!E40),"","variation")</f>
        <v>variation</v>
      </c>
      <c r="AA41" s="36" t="str">
        <f aca="false">IF(ISBLANK(Values!E40),"",Values!$B$20)</f>
        <v>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1" t="str">
        <f aca="false">IF(ISBLANK(Values!E40),"",IF(Values!I40,Values!$B$23,Values!$B$33))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 aca="false">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1" s="1" t="str">
        <f aca="false">IF(ISBLANK(Values!E40),"",Values!$B$25)</f>
        <v>♻️ ECOFRIENDLY PRODUCT - Koop gerenoveerd, KOOP GROEN! Verminder meer dan 80% koolstofdioxide door onze refurbished toetsenborden te kopen, in vergelijking met het aanschaffen van een nieuw toetsenbord! </v>
      </c>
      <c r="AL41" s="1" t="str">
        <f aca="false">IF(ISBLANK(Values!E40),"",SUBSTITUTE(SUBSTITUTE(IF(Values!$J40, Values!$B$26, Values!$B$33), "{language}", Values!$H40), "{flag}", INDEX(options!$E$1:$E$20, Values!$V40)))</f>
        <v>👉 LAYOUT - 🇨🇭 Zwitsers zonder achtergrondverlichting.</v>
      </c>
      <c r="AM41" s="1" t="str">
        <f aca="false">SUBSTITUTE(IF(ISBLANK(Values!E40),"",Values!$B$27), "{model}", Values!$B$3)</f>
        <v>👉 COMPATIBEL MET - Lenovo X280 X390 X395. Controleer de afbeelding en beschrijving zorgvuldig voordat u een toetsenbord koopt. Dit zorgt ervoor dat u het juiste laptoptoetsenbord voor uw computer krijgt. Super eenvoudige installatie. </v>
      </c>
      <c r="AN41" s="1"/>
      <c r="AO41" s="1"/>
      <c r="AP41" s="1"/>
      <c r="AQ41" s="1"/>
      <c r="AR41" s="1"/>
      <c r="AS41" s="1"/>
      <c r="AT41" s="28" t="str">
        <f aca="false">IF(ISBLANK(Values!E40),"",Values!H40)</f>
        <v>Zwitsers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X280 Regular - US INT</v>
      </c>
      <c r="C42" s="32" t="str">
        <f aca="false">IF(ISBLANK(Values!E41),"","TellusRem")</f>
        <v>TellusRem</v>
      </c>
      <c r="D42" s="30" t="n">
        <f aca="false">IF(ISBLANK(Values!E41),"",Values!E41)</f>
        <v>5714401281184</v>
      </c>
      <c r="E42" s="31" t="str">
        <f aca="false">IF(ISBLANK(Values!E41),"","EAN")</f>
        <v>EAN</v>
      </c>
      <c r="F42" s="28" t="str">
        <f aca="false">IF(ISBLANK(Values!E41),"",IF(Values!J41, SUBSTITUTE(Values!$B$1, "{language}", Values!H41) &amp; " " &amp;Values!$B$3, SUBSTITUTE(Values!$B$2, "{language}", Values!$H41) &amp; " " &amp;Values!$B$3))</f>
        <v>vervangend US Internationaal toetsenbord zonder achtergrondverlichting voor Lenovo Thinkpad X280 X390 X395</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X280 Regular - US INT</v>
      </c>
      <c r="K42" s="28" t="n">
        <f aca="false">IF(ISBLANK(Values!E41),"",IF(Values!J41, Values!$B$4, Values!$B$5))</f>
        <v>54.99</v>
      </c>
      <c r="L42" s="40" t="n">
        <f aca="false">IF(ISBLANK(Values!E41),"",IF($CO42="DEFAULT", Values!$B$18, ""))</f>
        <v>5</v>
      </c>
      <c r="M42" s="28" t="str">
        <f aca="false">IF(ISBLANK(Values!E41),"",Values!$M41)</f>
        <v>https://download.lenovo.com/Images/Parts/01YP029/01YP029_A.jpg</v>
      </c>
      <c r="N42" s="28" t="str">
        <f aca="false">IF(ISBLANK(Values!$F41),"",Values!N41)</f>
        <v>https://download.lenovo.com/Images/Parts/01YP029/01YP029_B.jpg</v>
      </c>
      <c r="O42" s="28" t="str">
        <f aca="false">IF(ISBLANK(Values!$F41),"",Values!O41)</f>
        <v>https://download.lenovo.com/Images/Parts/01YP029/01YP029_details.jpg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X280 Parent</v>
      </c>
      <c r="Y42" s="39" t="str">
        <f aca="false">IF(ISBLANK(Values!E41),"","Size-Color")</f>
        <v>Size-Color</v>
      </c>
      <c r="Z42" s="32" t="str">
        <f aca="false">IF(ISBLANK(Values!E41),"","variation")</f>
        <v>variation</v>
      </c>
      <c r="AA42" s="36" t="str">
        <f aca="false">IF(ISBLANK(Values!E41),"",Values!$B$20)</f>
        <v>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 aca="false">IF(ISBLANK(Values!E41),"",IF(Values!I41,Values!$B$23,Values!$B$33))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 aca="false">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2" s="1" t="str">
        <f aca="false">IF(ISBLANK(Values!E41),"",Values!$B$25)</f>
        <v>♻️ ECOFRIENDLY PRODUCT - Koop gerenoveerd, KOOP GROEN! Verminder meer dan 80% koolstofdioxide door onze refurbished toetsenborden te kopen, in vergelijking met het aanschaffen van een nieuw toetsenbord! </v>
      </c>
      <c r="AL42" s="1" t="str">
        <f aca="false">IF(ISBLANK(Values!E41),"",SUBSTITUTE(SUBSTITUTE(IF(Values!$J41, Values!$B$26, Values!$B$33), "{language}", Values!$H41), "{flag}", INDEX(options!$E$1:$E$20, Values!$V41)))</f>
        <v>👉 LAYOUT - 🇺🇸 with € symbol US Internationaal zonder achtergrondverlichting.</v>
      </c>
      <c r="AM42" s="1" t="str">
        <f aca="false">SUBSTITUTE(IF(ISBLANK(Values!E41),"",Values!$B$27), "{model}", Values!$B$3)</f>
        <v>👉 COMPATIBEL MET - Lenovo X280 X390 X395. Controleer de afbeelding en beschrijving zorgvuldig voordat u een toetsenbord koopt. Dit zorgt ervoor dat u het juiste laptoptoetsenbord voor uw computer krijgt. Super eenvoudige installatie. </v>
      </c>
      <c r="AT42" s="28" t="str">
        <f aca="false">IF(ISBLANK(Values!E41),"",Values!H41)</f>
        <v>US Internationaal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43" t="str">
        <f aca="false">IF(ISBLANK(Values!$E41), "", "not_applicable")</f>
        <v>not_applicable</v>
      </c>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X280 Regular - RUS</v>
      </c>
      <c r="C43" s="32" t="str">
        <f aca="false">IF(ISBLANK(Values!E42),"","TellusRem")</f>
        <v>TellusRem</v>
      </c>
      <c r="D43" s="30" t="n">
        <f aca="false">IF(ISBLANK(Values!E42),"",Values!E42)</f>
        <v>5714401281191</v>
      </c>
      <c r="E43" s="31" t="str">
        <f aca="false">IF(ISBLANK(Values!E42),"","EAN")</f>
        <v>EAN</v>
      </c>
      <c r="F43" s="28" t="str">
        <f aca="false">IF(ISBLANK(Values!E42),"",IF(Values!J42, SUBSTITUTE(Values!$B$1, "{language}", Values!H42) &amp; " " &amp;Values!$B$3, SUBSTITUTE(Values!$B$2, "{language}", Values!$H42) &amp; " " &amp;Values!$B$3))</f>
        <v>vervangend Russisch toetsenbord zonder achtergrondverlichting voor Lenovo Thinkpad X280 X390 X395</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X280 Regular - RUS</v>
      </c>
      <c r="K43" s="28" t="n">
        <f aca="false">IF(ISBLANK(Values!E42),"",IF(Values!J42, Values!$B$4, Values!$B$5))</f>
        <v>54.99</v>
      </c>
      <c r="L43" s="40" t="n">
        <f aca="false">IF(ISBLANK(Values!E42),"",IF($CO43="DEFAULT", Values!$B$18, ""))</f>
        <v>5</v>
      </c>
      <c r="M43" s="28" t="str">
        <f aca="false">IF(ISBLANK(Values!E42),"",Values!$M42)</f>
        <v>https://download.lenovo.com/Images/Parts/01YP142/01YP142_A.jpg</v>
      </c>
      <c r="N43" s="28" t="str">
        <f aca="false">IF(ISBLANK(Values!$F42),"",Values!N42)</f>
        <v>https://download.lenovo.com/Images/Parts/01YP142/01YP142_B.jpg</v>
      </c>
      <c r="O43" s="28" t="str">
        <f aca="false">IF(ISBLANK(Values!$F42),"",Values!O42)</f>
        <v>https://download.lenovo.com/Images/Parts/01YP142/01YP142_details.jpg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X280 Parent</v>
      </c>
      <c r="Y43" s="39" t="str">
        <f aca="false">IF(ISBLANK(Values!E42),"","Size-Color")</f>
        <v>Size-Color</v>
      </c>
      <c r="Z43" s="32" t="str">
        <f aca="false">IF(ISBLANK(Values!E42),"","variation")</f>
        <v>variation</v>
      </c>
      <c r="AA43" s="36" t="str">
        <f aca="false">IF(ISBLANK(Values!E42),"",Values!$B$20)</f>
        <v>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1" t="str">
        <f aca="false">IF(ISBLANK(Values!E42),"",IF(Values!I42,Values!$B$23,Values!$B$33))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3" s="42" t="str">
        <f aca="false">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3" s="1" t="str">
        <f aca="false">IF(ISBLANK(Values!E42),"",Values!$B$25)</f>
        <v>♻️ ECOFRIENDLY PRODUCT - Koop gerenoveerd, KOOP GROEN! Verminder meer dan 80% koolstofdioxide door onze refurbished toetsenborden te kopen, in vergelijking met het aanschaffen van een nieuw toetsenbord! </v>
      </c>
      <c r="AL43" s="1" t="str">
        <f aca="false">IF(ISBLANK(Values!E42),"",SUBSTITUTE(SUBSTITUTE(IF(Values!$J42, Values!$B$26, Values!$B$33), "{language}", Values!$H42), "{flag}", INDEX(options!$E$1:$E$20, Values!$V42)))</f>
        <v>👉 LAYOUT - 🇷🇺 Russisch zonder achtergrondverlichting.</v>
      </c>
      <c r="AM43" s="1" t="str">
        <f aca="false">SUBSTITUTE(IF(ISBLANK(Values!E42),"",Values!$B$27), "{model}", Values!$B$3)</f>
        <v>👉 COMPATIBEL MET - Lenovo X280 X390 X395. Controleer de afbeelding en beschrijving zorgvuldig voordat u een toetsenbord koopt. Dit zorgt ervoor dat u het juiste laptoptoetsenbord voor uw computer krijgt. Super eenvoudige installatie.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43" t="str">
        <f aca="false">IF(ISBLANK(Values!$E42), "", "not_applicable")</f>
        <v>not_applicable</v>
      </c>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X280 Regular - US</v>
      </c>
      <c r="C44" s="32" t="str">
        <f aca="false">IF(ISBLANK(Values!E43),"","TellusRem")</f>
        <v>TellusRem</v>
      </c>
      <c r="D44" s="30" t="n">
        <f aca="false">IF(ISBLANK(Values!E43),"",Values!E43)</f>
        <v>5714401281207</v>
      </c>
      <c r="E44" s="31" t="str">
        <f aca="false">IF(ISBLANK(Values!E43),"","EAN")</f>
        <v>EAN</v>
      </c>
      <c r="F44" s="28" t="str">
        <f aca="false">IF(ISBLANK(Values!E43),"",IF(Values!J43, SUBSTITUTE(Values!$B$1, "{language}", Values!H43) &amp; " " &amp;Values!$B$3, SUBSTITUTE(Values!$B$2, "{language}", Values!$H43) &amp; " " &amp;Values!$B$3))</f>
        <v>vervangend US toetsenbord zonder achtergrondverlichting voor Lenovo Thinkpad X280 X390 X395</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X280 Regular - US</v>
      </c>
      <c r="K44" s="28" t="n">
        <f aca="false">IF(ISBLANK(Values!E43),"",IF(Values!J43, Values!$B$4, Values!$B$5))</f>
        <v>54.99</v>
      </c>
      <c r="L44" s="40" t="n">
        <f aca="false">IF(ISBLANK(Values!E43),"",IF($CO44="DEFAULT", Values!$B$18, ""))</f>
        <v>5</v>
      </c>
      <c r="M44" s="28" t="str">
        <f aca="false">IF(ISBLANK(Values!E43),"",Values!$M43)</f>
        <v>https://download.lenovo.com/Images/Parts/01YP160/01YP160_A.jpg</v>
      </c>
      <c r="N44" s="28" t="str">
        <f aca="false">IF(ISBLANK(Values!$F43),"",Values!N43)</f>
        <v>https://download.lenovo.com/Images/Parts/01YP160/01YP160_B.jpg</v>
      </c>
      <c r="O44" s="28" t="str">
        <f aca="false">IF(ISBLANK(Values!$F43),"",Values!O43)</f>
        <v>https://download.lenovo.com/Images/Parts/01YP160/01YP160_details.jpg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X280 Parent</v>
      </c>
      <c r="Y44" s="39" t="str">
        <f aca="false">IF(ISBLANK(Values!E43),"","Size-Color")</f>
        <v>Size-Color</v>
      </c>
      <c r="Z44" s="32" t="str">
        <f aca="false">IF(ISBLANK(Values!E43),"","variation")</f>
        <v>variation</v>
      </c>
      <c r="AA44" s="36" t="str">
        <f aca="false">IF(ISBLANK(Values!E43),"",Values!$B$20)</f>
        <v>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1" t="str">
        <f aca="false">IF(ISBLANK(Values!E43),"",IF(Values!I43,Values!$B$23,Values!$B$33))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4" s="42" t="str">
        <f aca="false">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X280 X390 X395</v>
      </c>
      <c r="AK44" s="1" t="str">
        <f aca="false">IF(ISBLANK(Values!E43),"",Values!$B$25)</f>
        <v>♻️ ECOFRIENDLY PRODUCT - Koop gerenoveerd, KOOP GROEN! Verminder meer dan 80% koolstofdioxide door onze refurbished toetsenborden te kopen, in vergelijking met het aanschaffen van een nieuw toetsenbord! </v>
      </c>
      <c r="AL44" s="1" t="str">
        <f aca="false">IF(ISBLANK(Values!E43),"",SUBSTITUTE(SUBSTITUTE(IF(Values!$J43, Values!$B$26, Values!$B$33), "{language}", Values!$H43), "{flag}", INDEX(options!$E$1:$E$20, Values!$V43)))</f>
        <v>👉 LAYOUT - 🇺🇸 US zonder achtergrondverlichting.</v>
      </c>
      <c r="AM44" s="1" t="str">
        <f aca="false">SUBSTITUTE(IF(ISBLANK(Values!E43),"",Values!$B$27), "{model}", Values!$B$3)</f>
        <v>👉 COMPATIBEL MET - Lenovo X280 X390 X395. Controleer de afbeelding en beschrijving zorgvuldig voordat u een toetsenbord koopt. Dit zorgt ervoor dat u het juiste laptoptoetsenbord voor uw computer krijgt. Super eenvoudige installatie.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43" t="str">
        <f aca="false">IF(ISBLANK(Values!$E43), "", "not_applicable")</f>
        <v>not_applicable</v>
      </c>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2.07421875" defaultRowHeight="12.8" zeroHeight="false" outlineLevelRow="0" outlineLevelCol="0"/>
  <cols>
    <col collapsed="false" customWidth="true" hidden="false" outlineLevel="0" max="1" min="1" style="0" width="18.85"/>
    <col collapsed="false" customWidth="true" hidden="false" outlineLevel="0" max="2" min="2" style="45" width="78.22"/>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12.8" hidden="false" customHeight="false" outlineLevel="0" collapsed="false">
      <c r="A4" s="46" t="s">
        <v>371</v>
      </c>
      <c r="B4" s="51" t="n">
        <v>64.99</v>
      </c>
      <c r="C4" s="52" t="n">
        <f aca="false">FALSE()</f>
        <v>0</v>
      </c>
      <c r="D4" s="52" t="n">
        <f aca="false">TRUE()</f>
        <v>1</v>
      </c>
      <c r="E4" s="53" t="n">
        <v>5714401280019</v>
      </c>
      <c r="F4" s="53" t="s">
        <v>372</v>
      </c>
      <c r="G4" s="54"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5" t="n">
        <f aca="false">TRUE()</f>
        <v>1</v>
      </c>
      <c r="J4" s="56" t="n">
        <f aca="false">TRUE()</f>
        <v>1</v>
      </c>
      <c r="K4" s="53" t="s">
        <v>374</v>
      </c>
      <c r="L4" s="57" t="n">
        <f aca="false">FALSE()</f>
        <v>0</v>
      </c>
      <c r="M4" s="58" t="str">
        <f aca="false">IF(ISBLANK(K4),"",IF(L4, "https://raw.githubusercontent.com/PatrickVibild/TellusAmazonPictures/master/pictures/"&amp;K4&amp;"/1.jpg","https://download.lenovo.com/Images/Parts/"&amp;K4&amp;"/"&amp;K4&amp;"_A.jpg"))</f>
        <v>https://download.lenovo.com/Images/Parts/01YP132/01YP132_A.jpg</v>
      </c>
      <c r="N4" s="58" t="str">
        <f aca="false">IF(ISBLANK(K4),"",IF(L4, "https://raw.githubusercontent.com/PatrickVibild/TellusAmazonPictures/master/pictures/"&amp;K4&amp;"/2.jpg","https://download.lenovo.com/Images/Parts/"&amp;K4&amp;"/"&amp;K4&amp;"_B.jpg"))</f>
        <v>https://download.lenovo.com/Images/Parts/01YP132/01YP132_B.jpg</v>
      </c>
      <c r="O4" s="59" t="str">
        <f aca="false">IF(ISBLANK(K4),"",IF(L4, "https://raw.githubusercontent.com/PatrickVibild/TellusAmazonPictures/master/pictures/"&amp;K4&amp;"/3.jpg","https://download.lenovo.com/Images/Parts/"&amp;K4&amp;"/"&amp;K4&amp;"_details.jpg"))</f>
        <v>https://download.lenovo.com/Images/Parts/01YP132/01YP132_details.jpg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60" t="n">
        <f aca="false">MATCH(G4,options!$D$1:$D$20,0)</f>
        <v>1</v>
      </c>
    </row>
    <row r="5" customFormat="false" ht="12.8" hidden="false" customHeight="false" outlineLevel="0" collapsed="false">
      <c r="A5" s="46" t="s">
        <v>375</v>
      </c>
      <c r="B5" s="51" t="n">
        <v>54.99</v>
      </c>
      <c r="C5" s="52" t="n">
        <f aca="false">FALSE()</f>
        <v>0</v>
      </c>
      <c r="D5" s="52" t="n">
        <f aca="false">TRUE()</f>
        <v>1</v>
      </c>
      <c r="E5" s="53" t="n">
        <v>5714401280026</v>
      </c>
      <c r="F5" s="53" t="s">
        <v>376</v>
      </c>
      <c r="G5" s="54"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5" t="n">
        <f aca="false">TRUE()</f>
        <v>1</v>
      </c>
      <c r="J5" s="56" t="n">
        <f aca="false">TRUE()</f>
        <v>1</v>
      </c>
      <c r="K5" s="53" t="s">
        <v>378</v>
      </c>
      <c r="L5" s="57" t="n">
        <f aca="false">FALSE()</f>
        <v>0</v>
      </c>
      <c r="M5" s="58" t="str">
        <f aca="false">IF(ISBLANK(K5),"",IF(L5, "https://raw.githubusercontent.com/PatrickVibild/TellusAmazonPictures/master/pictures/"&amp;K5&amp;"/1.jpg","https://download.lenovo.com/Images/Parts/"&amp;K5&amp;"/"&amp;K5&amp;"_A.jpg"))</f>
        <v>https://download.lenovo.com/Images/Parts/01YP211/01YP211_A.jpg</v>
      </c>
      <c r="N5" s="58" t="str">
        <f aca="false">IF(ISBLANK(K5),"",IF(L5, "https://raw.githubusercontent.com/PatrickVibild/TellusAmazonPictures/master/pictures/"&amp;K5&amp;"/2.jpg","https://download.lenovo.com/Images/Parts/"&amp;K5&amp;"/"&amp;K5&amp;"_B.jpg"))</f>
        <v>https://download.lenovo.com/Images/Parts/01YP211/01YP211_B.jpg</v>
      </c>
      <c r="O5" s="59" t="str">
        <f aca="false">IF(ISBLANK(K5),"",IF(L5, "https://raw.githubusercontent.com/PatrickVibild/TellusAmazonPictures/master/pictures/"&amp;K5&amp;"/3.jpg","https://download.lenovo.com/Images/Parts/"&amp;K5&amp;"/"&amp;K5&amp;"_details.jpg"))</f>
        <v>https://download.lenovo.com/Images/Parts/01YP211/01YP211_details.jpg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60" t="n">
        <f aca="false">MATCH(G5,options!$D$1:$D$20,0)</f>
        <v>2</v>
      </c>
    </row>
    <row r="6" customFormat="false" ht="12.8" hidden="false" customHeight="false" outlineLevel="0" collapsed="false">
      <c r="A6" s="46" t="s">
        <v>379</v>
      </c>
      <c r="B6" s="61" t="s">
        <v>380</v>
      </c>
      <c r="C6" s="52" t="n">
        <f aca="false">FALSE()</f>
        <v>0</v>
      </c>
      <c r="D6" s="52" t="n">
        <f aca="false">TRUE()</f>
        <v>1</v>
      </c>
      <c r="E6" s="53" t="n">
        <v>5714401280033</v>
      </c>
      <c r="F6" s="53" t="s">
        <v>381</v>
      </c>
      <c r="G6" s="54"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5" t="n">
        <f aca="false">TRUE()</f>
        <v>1</v>
      </c>
      <c r="J6" s="56" t="n">
        <f aca="false">TRUE()</f>
        <v>1</v>
      </c>
      <c r="K6" s="53" t="s">
        <v>383</v>
      </c>
      <c r="L6" s="57" t="n">
        <f aca="false">FALSE()</f>
        <v>0</v>
      </c>
      <c r="M6" s="58" t="str">
        <f aca="false">IF(ISBLANK(K6),"",IF(L6, "https://raw.githubusercontent.com/PatrickVibild/TellusAmazonPictures/master/pictures/"&amp;K6&amp;"/1.jpg","https://download.lenovo.com/Images/Parts/"&amp;K6&amp;"/"&amp;K6&amp;"_A.jpg"))</f>
        <v>https://download.lenovo.com/Images/Parts/01YP217/01YP217_A.jpg</v>
      </c>
      <c r="N6" s="58" t="str">
        <f aca="false">IF(ISBLANK(K6),"",IF(L6, "https://raw.githubusercontent.com/PatrickVibild/TellusAmazonPictures/master/pictures/"&amp;K6&amp;"/2.jpg","https://download.lenovo.com/Images/Parts/"&amp;K6&amp;"/"&amp;K6&amp;"_B.jpg"))</f>
        <v>https://download.lenovo.com/Images/Parts/01YP217/01YP217_B.jpg</v>
      </c>
      <c r="O6" s="59" t="str">
        <f aca="false">IF(ISBLANK(K6),"",IF(L6, "https://raw.githubusercontent.com/PatrickVibild/TellusAmazonPictures/master/pictures/"&amp;K6&amp;"/3.jpg","https://download.lenovo.com/Images/Parts/"&amp;K6&amp;"/"&amp;K6&amp;"_details.jpg"))</f>
        <v>https://download.lenovo.com/Images/Parts/01YP217/01YP217_details.jpg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60" t="n">
        <f aca="false">MATCH(G6,options!$D$1:$D$20,0)</f>
        <v>3</v>
      </c>
    </row>
    <row r="7" customFormat="false" ht="12.8" hidden="false" customHeight="false" outlineLevel="0" collapsed="false">
      <c r="A7" s="46" t="s">
        <v>384</v>
      </c>
      <c r="B7" s="62" t="str">
        <f aca="false">IF(B6=options!C1,"41","41")</f>
        <v>41</v>
      </c>
      <c r="C7" s="52" t="n">
        <f aca="false">FALSE()</f>
        <v>0</v>
      </c>
      <c r="D7" s="52" t="n">
        <f aca="false">TRUE()</f>
        <v>1</v>
      </c>
      <c r="E7" s="53" t="n">
        <v>5714401280040</v>
      </c>
      <c r="F7" s="53" t="s">
        <v>385</v>
      </c>
      <c r="G7" s="54"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5" t="n">
        <f aca="false">TRUE()</f>
        <v>1</v>
      </c>
      <c r="J7" s="56" t="n">
        <f aca="false">TRUE()</f>
        <v>1</v>
      </c>
      <c r="K7" s="53" t="s">
        <v>387</v>
      </c>
      <c r="L7" s="57" t="n">
        <f aca="false">FALSE()</f>
        <v>0</v>
      </c>
      <c r="M7" s="58" t="str">
        <f aca="false">IF(ISBLANK(K7),"",IF(L7, "https://raw.githubusercontent.com/PatrickVibild/TellusAmazonPictures/master/pictures/"&amp;K7&amp;"/1.jpg","https://download.lenovo.com/Images/Parts/"&amp;K7&amp;"/"&amp;K7&amp;"_A.jpg"))</f>
        <v>https://download.lenovo.com/Images/Parts/01YP210/01YP210_A.jpg</v>
      </c>
      <c r="N7" s="58" t="str">
        <f aca="false">IF(ISBLANK(K7),"",IF(L7, "https://raw.githubusercontent.com/PatrickVibild/TellusAmazonPictures/master/pictures/"&amp;K7&amp;"/2.jpg","https://download.lenovo.com/Images/Parts/"&amp;K7&amp;"/"&amp;K7&amp;"_B.jpg"))</f>
        <v>https://download.lenovo.com/Images/Parts/01YP210/01YP210_B.jpg</v>
      </c>
      <c r="O7" s="59" t="str">
        <f aca="false">IF(ISBLANK(K7),"",IF(L7, "https://raw.githubusercontent.com/PatrickVibild/TellusAmazonPictures/master/pictures/"&amp;K7&amp;"/3.jpg","https://download.lenovo.com/Images/Parts/"&amp;K7&amp;"/"&amp;K7&amp;"_details.jpg"))</f>
        <v>https://download.lenovo.com/Images/Parts/01YP210/01YP210_details.jpg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0" t="n">
        <f aca="false">MATCH(G7,options!$D$1:$D$20,0)</f>
        <v>4</v>
      </c>
    </row>
    <row r="8" customFormat="false" ht="12.8" hidden="false" customHeight="false" outlineLevel="0" collapsed="false">
      <c r="A8" s="46" t="s">
        <v>388</v>
      </c>
      <c r="B8" s="62" t="str">
        <f aca="false">IF(B6=options!C1,"17","17")</f>
        <v>17</v>
      </c>
      <c r="C8" s="52" t="n">
        <f aca="false">FALSE()</f>
        <v>0</v>
      </c>
      <c r="D8" s="52" t="n">
        <f aca="false">TRUE()</f>
        <v>1</v>
      </c>
      <c r="E8" s="53" t="n">
        <v>5714401280057</v>
      </c>
      <c r="F8" s="53" t="s">
        <v>389</v>
      </c>
      <c r="G8" s="54"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TRUE()</f>
        <v>1</v>
      </c>
      <c r="K8" s="53" t="s">
        <v>391</v>
      </c>
      <c r="L8" s="57" t="n">
        <f aca="false">FALSE()</f>
        <v>0</v>
      </c>
      <c r="M8" s="58" t="str">
        <f aca="false">IF(ISBLANK(K8),"",IF(L8, "https://raw.githubusercontent.com/PatrickVibild/TellusAmazonPictures/master/pictures/"&amp;K8&amp;"/1.jpg","https://download.lenovo.com/Images/Parts/"&amp;K8&amp;"/"&amp;K8&amp;"_A.jpg"))</f>
        <v>https://download.lenovo.com/Images/Parts/01YP228/01YP228_A.jpg</v>
      </c>
      <c r="N8" s="58" t="str">
        <f aca="false">IF(ISBLANK(K8),"",IF(L8, "https://raw.githubusercontent.com/PatrickVibild/TellusAmazonPictures/master/pictures/"&amp;K8&amp;"/2.jpg","https://download.lenovo.com/Images/Parts/"&amp;K8&amp;"/"&amp;K8&amp;"_B.jpg"))</f>
        <v>https://download.lenovo.com/Images/Parts/01YP228/01YP228_B.jpg</v>
      </c>
      <c r="O8" s="59" t="str">
        <f aca="false">IF(ISBLANK(K8),"",IF(L8, "https://raw.githubusercontent.com/PatrickVibild/TellusAmazonPictures/master/pictures/"&amp;K8&amp;"/3.jpg","https://download.lenovo.com/Images/Parts/"&amp;K8&amp;"/"&amp;K8&amp;"_details.jpg"))</f>
        <v>https://download.lenovo.com/Images/Parts/01YP228/01YP228_details.jpg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60" t="n">
        <f aca="false">MATCH(G8,options!$D$1:$D$20,0)</f>
        <v>5</v>
      </c>
    </row>
    <row r="9" customFormat="false" ht="12.8" hidden="false" customHeight="false" outlineLevel="0" collapsed="false">
      <c r="A9" s="46" t="s">
        <v>392</v>
      </c>
      <c r="B9" s="62" t="str">
        <f aca="false">IF(B6=options!C1,"5","5")</f>
        <v>5</v>
      </c>
      <c r="C9" s="52" t="n">
        <f aca="false">FALSE()</f>
        <v>0</v>
      </c>
      <c r="D9" s="52" t="n">
        <f aca="false">FALSE()</f>
        <v>0</v>
      </c>
      <c r="E9" s="53" t="n">
        <v>5714401280064</v>
      </c>
      <c r="F9" s="53" t="s">
        <v>393</v>
      </c>
      <c r="G9" s="54"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5" t="n">
        <f aca="false">TRUE()</f>
        <v>1</v>
      </c>
      <c r="J9" s="56" t="n">
        <f aca="false">TRUE()</f>
        <v>1</v>
      </c>
      <c r="K9" s="53" t="s">
        <v>395</v>
      </c>
      <c r="L9" s="57" t="n">
        <f aca="false">FALSE()</f>
        <v>0</v>
      </c>
      <c r="M9" s="58" t="str">
        <f aca="false">IF(ISBLANK(K9),"",IF(L9, "https://raw.githubusercontent.com/PatrickVibild/TellusAmazonPictures/master/pictures/"&amp;K9&amp;"/1.jpg","https://download.lenovo.com/Images/Parts/"&amp;K9&amp;"/"&amp;K9&amp;"_A.jpg"))</f>
        <v>https://download.lenovo.com/Images/Parts/01YP159/01YP159_A.jpg</v>
      </c>
      <c r="N9" s="58" t="str">
        <f aca="false">IF(ISBLANK(K9),"",IF(L9, "https://raw.githubusercontent.com/PatrickVibild/TellusAmazonPictures/master/pictures/"&amp;K9&amp;"/2.jpg","https://download.lenovo.com/Images/Parts/"&amp;K9&amp;"/"&amp;K9&amp;"_B.jpg"))</f>
        <v>https://download.lenovo.com/Images/Parts/01YP159/01YP159_B.jpg</v>
      </c>
      <c r="O9" s="59" t="str">
        <f aca="false">IF(ISBLANK(K9),"",IF(L9, "https://raw.githubusercontent.com/PatrickVibild/TellusAmazonPictures/master/pictures/"&amp;K9&amp;"/3.jpg","https://download.lenovo.com/Images/Parts/"&amp;K9&amp;"/"&amp;K9&amp;"_details.jpg"))</f>
        <v>https://download.lenovo.com/Images/Parts/01YP159/01YP159_details.jpg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60" t="n">
        <f aca="false">MATCH(G9,options!$D$1:$D$20,0)</f>
        <v>6</v>
      </c>
    </row>
    <row r="10" customFormat="false" ht="12.8" hidden="false" customHeight="false" outlineLevel="0" collapsed="false">
      <c r="A10" s="0" t="s">
        <v>396</v>
      </c>
      <c r="B10" s="63"/>
      <c r="C10" s="52" t="n">
        <f aca="false">FALSE()</f>
        <v>0</v>
      </c>
      <c r="D10" s="52" t="n">
        <f aca="false">FALSE()</f>
        <v>0</v>
      </c>
      <c r="E10" s="53" t="n">
        <v>5714401280071</v>
      </c>
      <c r="F10" s="53" t="s">
        <v>397</v>
      </c>
      <c r="G10" s="54"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5" t="n">
        <f aca="false">TRUE()</f>
        <v>1</v>
      </c>
      <c r="J10" s="56" t="n">
        <f aca="false">TRUE()</f>
        <v>1</v>
      </c>
      <c r="K10" s="53" t="s">
        <v>399</v>
      </c>
      <c r="L10" s="57" t="n">
        <f aca="false">FALSE()</f>
        <v>0</v>
      </c>
      <c r="M10" s="58" t="str">
        <f aca="false">IF(ISBLANK(K10),"",IF(L10, "https://raw.githubusercontent.com/PatrickVibild/TellusAmazonPictures/master/pictures/"&amp;K10&amp;"/1.jpg","https://download.lenovo.com/Images/Parts/"&amp;K10&amp;"/"&amp;K10&amp;"_A.jpg"))</f>
        <v>https://download.lenovo.com/Images/Parts/01YP206/01YP206_A.jpg</v>
      </c>
      <c r="N10" s="58" t="str">
        <f aca="false">IF(ISBLANK(K10),"",IF(L10, "https://raw.githubusercontent.com/PatrickVibild/TellusAmazonPictures/master/pictures/"&amp;K10&amp;"/2.jpg","https://download.lenovo.com/Images/Parts/"&amp;K10&amp;"/"&amp;K10&amp;"_B.jpg"))</f>
        <v>https://download.lenovo.com/Images/Parts/01YP206/01YP206_B.jpg</v>
      </c>
      <c r="O10" s="59" t="str">
        <f aca="false">IF(ISBLANK(K10),"",IF(L10, "https://raw.githubusercontent.com/PatrickVibild/TellusAmazonPictures/master/pictures/"&amp;K10&amp;"/3.jpg","https://download.lenovo.com/Images/Parts/"&amp;K10&amp;"/"&amp;K10&amp;"_details.jpg"))</f>
        <v>https://download.lenovo.com/Images/Parts/01YP206/01YP206_details.jpg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2" t="n">
        <f aca="false">FALSE()</f>
        <v>0</v>
      </c>
      <c r="D11" s="52" t="n">
        <f aca="false">FALSE()</f>
        <v>0</v>
      </c>
      <c r="E11" s="53" t="n">
        <v>5714401280088</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5" t="n">
        <f aca="false">TRUE()</f>
        <v>1</v>
      </c>
      <c r="J11" s="56" t="n">
        <f aca="false">TRUE()</f>
        <v>1</v>
      </c>
      <c r="K11" s="53" t="s">
        <v>403</v>
      </c>
      <c r="L11" s="57" t="n">
        <f aca="false">FALSE()</f>
        <v>0</v>
      </c>
      <c r="M11" s="58" t="str">
        <f aca="false">IF(ISBLANK(K11),"",IF(L11, "https://raw.githubusercontent.com/PatrickVibild/TellusAmazonPictures/master/pictures/"&amp;K11&amp;"/1.jpg","https://download.lenovo.com/Images/Parts/"&amp;K11&amp;"/"&amp;K11&amp;"_A.jpg"))</f>
        <v>https://download.lenovo.com/Images/Parts/01YP047/01YP047_A.jpg</v>
      </c>
      <c r="N11" s="58" t="str">
        <f aca="false">IF(ISBLANK(K11),"",IF(L11, "https://raw.githubusercontent.com/PatrickVibild/TellusAmazonPictures/master/pictures/"&amp;K11&amp;"/2.jpg","https://download.lenovo.com/Images/Parts/"&amp;K11&amp;"/"&amp;K11&amp;"_B.jpg"))</f>
        <v>https://download.lenovo.com/Images/Parts/01YP047/01YP047_B.jpg</v>
      </c>
      <c r="O11" s="59" t="str">
        <f aca="false">IF(ISBLANK(K11),"",IF(L11, "https://raw.githubusercontent.com/PatrickVibild/TellusAmazonPictures/master/pictures/"&amp;K11&amp;"/3.jpg","https://download.lenovo.com/Images/Parts/"&amp;K11&amp;"/"&amp;K11&amp;"_details.jpg"))</f>
        <v>https://download.lenovo.com/Images/Parts/01YP047/01YP047_details.jpg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2" t="n">
        <f aca="false">FALSE()</f>
        <v>0</v>
      </c>
      <c r="D12" s="52" t="n">
        <f aca="false">FALSE()</f>
        <v>0</v>
      </c>
      <c r="E12" s="53" t="n">
        <v>5714401280095</v>
      </c>
      <c r="F12" s="53" t="s">
        <v>404</v>
      </c>
      <c r="G12" s="54"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5" t="n">
        <f aca="false">TRUE()</f>
        <v>1</v>
      </c>
      <c r="J12" s="56" t="n">
        <f aca="false">TRUE()</f>
        <v>1</v>
      </c>
      <c r="K12" s="53" t="s">
        <v>406</v>
      </c>
      <c r="L12" s="57" t="n">
        <f aca="false">FALSE()</f>
        <v>0</v>
      </c>
      <c r="M12" s="58" t="str">
        <f aca="false">IF(ISBLANK(K12),"",IF(L12, "https://raw.githubusercontent.com/PatrickVibild/TellusAmazonPictures/master/pictures/"&amp;K12&amp;"/1.jpg","https://download.lenovo.com/Images/Parts/"&amp;K12&amp;"/"&amp;K12&amp;"_A.jpg"))</f>
        <v>https://download.lenovo.com/Images/Parts/01HX582/01HX582_A.jpg</v>
      </c>
      <c r="N12" s="58" t="str">
        <f aca="false">IF(ISBLANK(K12),"",IF(L12, "https://raw.githubusercontent.com/PatrickVibild/TellusAmazonPictures/master/pictures/"&amp;K12&amp;"/2.jpg","https://download.lenovo.com/Images/Parts/"&amp;K12&amp;"/"&amp;K12&amp;"_B.jpg"))</f>
        <v>https://download.lenovo.com/Images/Parts/01HX582/01HX582_B.jpg</v>
      </c>
      <c r="O12" s="59" t="str">
        <f aca="false">IF(ISBLANK(K12),"",IF(L12, "https://raw.githubusercontent.com/PatrickVibild/TellusAmazonPictures/master/pictures/"&amp;K12&amp;"/3.jpg","https://download.lenovo.com/Images/Parts/"&amp;K12&amp;"/"&amp;K12&amp;"_details.jpg"))</f>
        <v>https://download.lenovo.com/Images/Parts/01HX582/01HX582_details.jpg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407</v>
      </c>
      <c r="B13" s="65" t="s">
        <v>408</v>
      </c>
      <c r="C13" s="52" t="n">
        <f aca="false">FALSE()</f>
        <v>0</v>
      </c>
      <c r="D13" s="52" t="n">
        <f aca="false">FALSE()</f>
        <v>0</v>
      </c>
      <c r="E13" s="53" t="n">
        <v>5714401280101</v>
      </c>
      <c r="F13" s="53" t="s">
        <v>409</v>
      </c>
      <c r="G13" s="54"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5" t="n">
        <f aca="false">TRUE()</f>
        <v>1</v>
      </c>
      <c r="J13" s="56" t="n">
        <f aca="false">TRUE()</f>
        <v>1</v>
      </c>
      <c r="K13" s="53" t="s">
        <v>411</v>
      </c>
      <c r="L13" s="57" t="n">
        <f aca="false">FALSE()</f>
        <v>0</v>
      </c>
      <c r="M13" s="58" t="str">
        <f aca="false">IF(ISBLANK(K13),"",IF(L13, "https://raw.githubusercontent.com/PatrickVibild/TellusAmazonPictures/master/pictures/"&amp;K13&amp;"/1.jpg","https://download.lenovo.com/Images/Parts/"&amp;K13&amp;"/"&amp;K13&amp;"_A.jpg"))</f>
        <v>https://download.lenovo.com/Images/Parts/01YP209/01YP209_A.jpg</v>
      </c>
      <c r="N13" s="58" t="str">
        <f aca="false">IF(ISBLANK(K13),"",IF(L13, "https://raw.githubusercontent.com/PatrickVibild/TellusAmazonPictures/master/pictures/"&amp;K13&amp;"/2.jpg","https://download.lenovo.com/Images/Parts/"&amp;K13&amp;"/"&amp;K13&amp;"_B.jpg"))</f>
        <v>https://download.lenovo.com/Images/Parts/01YP209/01YP209_B.jpg</v>
      </c>
      <c r="O13" s="59" t="str">
        <f aca="false">IF(ISBLANK(K13),"",IF(L13, "https://raw.githubusercontent.com/PatrickVibild/TellusAmazonPictures/master/pictures/"&amp;K13&amp;"/3.jpg","https://download.lenovo.com/Images/Parts/"&amp;K13&amp;"/"&amp;K13&amp;"_details.jpg"))</f>
        <v>https://download.lenovo.com/Images/Parts/01YP209/01YP209_details.jpg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412</v>
      </c>
      <c r="B14" s="65" t="n">
        <v>5714401280996</v>
      </c>
      <c r="C14" s="52" t="n">
        <f aca="false">FALSE()</f>
        <v>0</v>
      </c>
      <c r="D14" s="52" t="n">
        <f aca="false">FALSE()</f>
        <v>0</v>
      </c>
      <c r="E14" s="53" t="n">
        <v>5714401280118</v>
      </c>
      <c r="F14" s="53" t="s">
        <v>413</v>
      </c>
      <c r="G14" s="54"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5" t="n">
        <f aca="false">TRUE()</f>
        <v>1</v>
      </c>
      <c r="J14" s="56" t="n">
        <f aca="false">TRUE()</f>
        <v>1</v>
      </c>
      <c r="K14" s="53" t="s">
        <v>415</v>
      </c>
      <c r="L14" s="57" t="n">
        <f aca="false">FALSE()</f>
        <v>0</v>
      </c>
      <c r="M14" s="58" t="str">
        <f aca="false">IF(ISBLANK(K14),"",IF(L14, "https://raw.githubusercontent.com/PatrickVibild/TellusAmazonPictures/master/pictures/"&amp;K14&amp;"/1.jpg","https://download.lenovo.com/Images/Parts/"&amp;K14&amp;"/"&amp;K14&amp;"_A.jpg"))</f>
        <v>https://download.lenovo.com/Images/Parts/01YP135/01YP135_A.jpg</v>
      </c>
      <c r="N14" s="58" t="str">
        <f aca="false">IF(ISBLANK(K14),"",IF(L14, "https://raw.githubusercontent.com/PatrickVibild/TellusAmazonPictures/master/pictures/"&amp;K14&amp;"/2.jpg","https://download.lenovo.com/Images/Parts/"&amp;K14&amp;"/"&amp;K14&amp;"_B.jpg"))</f>
        <v>https://download.lenovo.com/Images/Parts/01YP135/01YP135_B.jpg</v>
      </c>
      <c r="O14" s="59" t="str">
        <f aca="false">IF(ISBLANK(K14),"",IF(L14, "https://raw.githubusercontent.com/PatrickVibild/TellusAmazonPictures/master/pictures/"&amp;K14&amp;"/3.jpg","https://download.lenovo.com/Images/Parts/"&amp;K14&amp;"/"&amp;K14&amp;"_details.jpg"))</f>
        <v>https://download.lenovo.com/Images/Parts/01YP135/01YP135_details.jpg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2" t="n">
        <f aca="false">FALSE()</f>
        <v>0</v>
      </c>
      <c r="D15" s="52" t="n">
        <f aca="false">FALSE()</f>
        <v>0</v>
      </c>
      <c r="E15" s="53" t="n">
        <v>5714401280125</v>
      </c>
      <c r="F15" s="53" t="s">
        <v>416</v>
      </c>
      <c r="G15" s="54"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5" t="n">
        <f aca="false">TRUE()</f>
        <v>1</v>
      </c>
      <c r="J15" s="56" t="n">
        <f aca="false">TRUE()</f>
        <v>1</v>
      </c>
      <c r="L15" s="57" t="n">
        <f aca="false">FALSE()</f>
        <v>0</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418</v>
      </c>
      <c r="B16" s="47" t="s">
        <v>419</v>
      </c>
      <c r="C16" s="52" t="n">
        <f aca="false">FALSE()</f>
        <v>0</v>
      </c>
      <c r="D16" s="52" t="n">
        <f aca="false">FALSE()</f>
        <v>0</v>
      </c>
      <c r="E16" s="53" t="n">
        <v>5714401280132</v>
      </c>
      <c r="F16" s="53" t="s">
        <v>420</v>
      </c>
      <c r="G16" s="54" t="s">
        <v>421</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5" t="n">
        <f aca="false">TRUE()</f>
        <v>1</v>
      </c>
      <c r="J16" s="56" t="n">
        <f aca="false">TRUE()</f>
        <v>1</v>
      </c>
      <c r="K16" s="53" t="s">
        <v>422</v>
      </c>
      <c r="L16" s="57" t="n">
        <f aca="false">FALSE()</f>
        <v>0</v>
      </c>
      <c r="M16" s="58" t="str">
        <f aca="false">IF(ISBLANK(K16),"",IF(L16, "https://raw.githubusercontent.com/PatrickVibild/TellusAmazonPictures/master/pictures/"&amp;K16&amp;"/1.jpg","https://download.lenovo.com/Images/Parts/"&amp;K16&amp;"/"&amp;K16&amp;"_A.jpg"))</f>
        <v>https://download.lenovo.com/Images/Parts/01YP140/01YP140_A.jpg</v>
      </c>
      <c r="N16" s="58" t="str">
        <f aca="false">IF(ISBLANK(K16),"",IF(L16, "https://raw.githubusercontent.com/PatrickVibild/TellusAmazonPictures/master/pictures/"&amp;K16&amp;"/2.jpg","https://download.lenovo.com/Images/Parts/"&amp;K16&amp;"/"&amp;K16&amp;"_B.jpg"))</f>
        <v>https://download.lenovo.com/Images/Parts/01YP140/01YP140_B.jpg</v>
      </c>
      <c r="O16" s="59" t="str">
        <f aca="false">IF(ISBLANK(K16),"",IF(L16, "https://raw.githubusercontent.com/PatrickVibild/TellusAmazonPictures/master/pictures/"&amp;K16&amp;"/3.jpg","https://download.lenovo.com/Images/Parts/"&amp;K16&amp;"/"&amp;K16&amp;"_details.jpg"))</f>
        <v>https://download.lenovo.com/Images/Parts/01YP140/01YP140_details.jpg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2" t="n">
        <f aca="false">FALSE()</f>
        <v>0</v>
      </c>
      <c r="D17" s="52" t="n">
        <f aca="false">FALSE()</f>
        <v>0</v>
      </c>
      <c r="E17" s="53" t="n">
        <v>5714401280149</v>
      </c>
      <c r="F17" s="53" t="s">
        <v>423</v>
      </c>
      <c r="G17" s="54" t="s">
        <v>424</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5" t="n">
        <f aca="false">TRUE()</f>
        <v>1</v>
      </c>
      <c r="J17" s="56" t="n">
        <f aca="false">TRUE()</f>
        <v>1</v>
      </c>
      <c r="K17" s="53"/>
      <c r="L17" s="57" t="n">
        <f aca="false">FALSE()</f>
        <v>0</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425</v>
      </c>
      <c r="B18" s="64" t="n">
        <v>5</v>
      </c>
      <c r="C18" s="52" t="n">
        <f aca="false">FALSE()</f>
        <v>0</v>
      </c>
      <c r="D18" s="52" t="n">
        <f aca="false">FALSE()</f>
        <v>0</v>
      </c>
      <c r="E18" s="53" t="n">
        <v>5714401280156</v>
      </c>
      <c r="F18" s="53" t="s">
        <v>426</v>
      </c>
      <c r="G18" s="54" t="s">
        <v>427</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5" t="n">
        <f aca="false">TRUE()</f>
        <v>1</v>
      </c>
      <c r="J18" s="56" t="n">
        <f aca="false">TRUE()</f>
        <v>1</v>
      </c>
      <c r="K18" s="53" t="s">
        <v>428</v>
      </c>
      <c r="L18" s="57" t="n">
        <f aca="false">FALSE()</f>
        <v>0</v>
      </c>
      <c r="M18" s="58" t="str">
        <f aca="false">IF(ISBLANK(K18),"",IF(L18, "https://raw.githubusercontent.com/PatrickVibild/TellusAmazonPictures/master/pictures/"&amp;K18&amp;"/1.jpg","https://download.lenovo.com/Images/Parts/"&amp;K18&amp;"/"&amp;K18&amp;"_A.jpg"))</f>
        <v>https://download.lenovo.com/Images/Parts/01YP141/01YP141_A.jpg</v>
      </c>
      <c r="N18" s="58" t="str">
        <f aca="false">IF(ISBLANK(K18),"",IF(L18, "https://raw.githubusercontent.com/PatrickVibild/TellusAmazonPictures/master/pictures/"&amp;K18&amp;"/2.jpg","https://download.lenovo.com/Images/Parts/"&amp;K18&amp;"/"&amp;K18&amp;"_B.jpg"))</f>
        <v>https://download.lenovo.com/Images/Parts/01YP141/01YP141_B.jpg</v>
      </c>
      <c r="O18" s="59" t="str">
        <f aca="false">IF(ISBLANK(K18),"",IF(L18, "https://raw.githubusercontent.com/PatrickVibild/TellusAmazonPictures/master/pictures/"&amp;K18&amp;"/3.jpg","https://download.lenovo.com/Images/Parts/"&amp;K18&amp;"/"&amp;K18&amp;"_details.jpg"))</f>
        <v>https://download.lenovo.com/Images/Parts/01YP141/01YP141_details.jpg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2" t="n">
        <f aca="false">FALSE()</f>
        <v>0</v>
      </c>
      <c r="D19" s="52" t="n">
        <f aca="false">FALSE()</f>
        <v>0</v>
      </c>
      <c r="E19" s="53" t="n">
        <v>5714401280163</v>
      </c>
      <c r="F19" s="53" t="s">
        <v>429</v>
      </c>
      <c r="G19" s="54" t="s">
        <v>430</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5" t="n">
        <f aca="false">TRUE()</f>
        <v>1</v>
      </c>
      <c r="J19" s="56" t="n">
        <f aca="false">TRUE()</f>
        <v>1</v>
      </c>
      <c r="K19" s="53" t="s">
        <v>431</v>
      </c>
      <c r="L19" s="57" t="n">
        <f aca="false">FALSE()</f>
        <v>0</v>
      </c>
      <c r="M19" s="58" t="str">
        <f aca="false">IF(ISBLANK(K19),"",IF(L19, "https://raw.githubusercontent.com/PatrickVibild/TellusAmazonPictures/master/pictures/"&amp;K19&amp;"/1.jpg","https://download.lenovo.com/Images/Parts/"&amp;K19&amp;"/"&amp;K19&amp;"_A.jpg"))</f>
        <v>https://download.lenovo.com/Images/Parts/01YP225/01YP225_A.jpg</v>
      </c>
      <c r="N19" s="58" t="str">
        <f aca="false">IF(ISBLANK(K19),"",IF(L19, "https://raw.githubusercontent.com/PatrickVibild/TellusAmazonPictures/master/pictures/"&amp;K19&amp;"/2.jpg","https://download.lenovo.com/Images/Parts/"&amp;K19&amp;"/"&amp;K19&amp;"_B.jpg"))</f>
        <v>https://download.lenovo.com/Images/Parts/01YP225/01YP225_B.jpg</v>
      </c>
      <c r="O19" s="59" t="str">
        <f aca="false">IF(ISBLANK(K19),"",IF(L19, "https://raw.githubusercontent.com/PatrickVibild/TellusAmazonPictures/master/pictures/"&amp;K19&amp;"/3.jpg","https://download.lenovo.com/Images/Parts/"&amp;K19&amp;"/"&amp;K19&amp;"_details.jpg"))</f>
        <v>https://download.lenovo.com/Images/Parts/01YP225/01YP225_details.jpg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432</v>
      </c>
      <c r="B20" s="66" t="s">
        <v>433</v>
      </c>
      <c r="C20" s="52" t="n">
        <f aca="false">FALSE()</f>
        <v>0</v>
      </c>
      <c r="D20" s="52" t="n">
        <f aca="false">FALSE()</f>
        <v>0</v>
      </c>
      <c r="E20" s="53" t="n">
        <v>5714401280170</v>
      </c>
      <c r="F20" s="53" t="s">
        <v>434</v>
      </c>
      <c r="G20" s="54" t="s">
        <v>435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5" t="n">
        <f aca="false">TRUE()</f>
        <v>1</v>
      </c>
      <c r="J20" s="56" t="n">
        <f aca="false">TRUE()</f>
        <v>1</v>
      </c>
      <c r="K20" s="53" t="s">
        <v>436</v>
      </c>
      <c r="L20" s="57" t="n">
        <f aca="false">FALSE()</f>
        <v>0</v>
      </c>
      <c r="M20" s="58" t="str">
        <f aca="false">IF(ISBLANK(K20),"",IF(L20, "https://raw.githubusercontent.com/PatrickVibild/TellusAmazonPictures/master/pictures/"&amp;K20&amp;"/1.jpg","https://download.lenovo.com/Images/Parts/"&amp;K20&amp;"/"&amp;K20&amp;"_A.jpg"))</f>
        <v>https://download.lenovo.com/Images/Parts/01YP146/01YP146_A.jpg</v>
      </c>
      <c r="N20" s="58" t="str">
        <f aca="false">IF(ISBLANK(K20),"",IF(L20, "https://raw.githubusercontent.com/PatrickVibild/TellusAmazonPictures/master/pictures/"&amp;K20&amp;"/2.jpg","https://download.lenovo.com/Images/Parts/"&amp;K20&amp;"/"&amp;K20&amp;"_B.jpg"))</f>
        <v>https://download.lenovo.com/Images/Parts/01YP146/01YP146_B.jpg</v>
      </c>
      <c r="O20" s="59" t="str">
        <f aca="false">IF(ISBLANK(K20),"",IF(L20, "https://raw.githubusercontent.com/PatrickVibild/TellusAmazonPictures/master/pictures/"&amp;K20&amp;"/3.jpg","https://download.lenovo.com/Images/Parts/"&amp;K20&amp;"/"&amp;K20&amp;"_details.jpg"))</f>
        <v>https://download.lenovo.com/Images/Parts/01YP146/01YP146_details.jpg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12.8" hidden="false" customHeight="false" outlineLevel="0" collapsed="false">
      <c r="B21" s="63"/>
      <c r="C21" s="52" t="n">
        <f aca="false">FALSE()</f>
        <v>0</v>
      </c>
      <c r="D21" s="52" t="n">
        <f aca="false">FALSE()</f>
        <v>0</v>
      </c>
      <c r="E21" s="53" t="n">
        <v>5714401280187</v>
      </c>
      <c r="F21" s="53" t="s">
        <v>437</v>
      </c>
      <c r="G21" s="54" t="s">
        <v>438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5" t="n">
        <f aca="false">TRUE()</f>
        <v>1</v>
      </c>
      <c r="J21" s="56" t="n">
        <f aca="false">TRUE()</f>
        <v>1</v>
      </c>
      <c r="K21" s="53" t="s">
        <v>439</v>
      </c>
      <c r="L21" s="57" t="n">
        <f aca="false">FALSE()</f>
        <v>0</v>
      </c>
      <c r="M21" s="58" t="str">
        <f aca="false">IF(ISBLANK(K21),"",IF(L21, "https://raw.githubusercontent.com/PatrickVibild/TellusAmazonPictures/master/pictures/"&amp;K21&amp;"/1.jpg","https://download.lenovo.com/Images/Parts/"&amp;K21&amp;"/"&amp;K21&amp;"_A.jpg"))</f>
        <v>https://download.lenovo.com/Images/Parts/01YP229/01YP229_A.jpg</v>
      </c>
      <c r="N21" s="58" t="str">
        <f aca="false">IF(ISBLANK(K21),"",IF(L21, "https://raw.githubusercontent.com/PatrickVibild/TellusAmazonPictures/master/pictures/"&amp;K21&amp;"/2.jpg","https://download.lenovo.com/Images/Parts/"&amp;K21&amp;"/"&amp;K21&amp;"_B.jpg"))</f>
        <v>https://download.lenovo.com/Images/Parts/01YP229/01YP229_B.jpg</v>
      </c>
      <c r="O21" s="59" t="str">
        <f aca="false">IF(ISBLANK(K21),"",IF(L21, "https://raw.githubusercontent.com/PatrickVibild/TellusAmazonPictures/master/pictures/"&amp;K21&amp;"/3.jpg","https://download.lenovo.com/Images/Parts/"&amp;K21&amp;"/"&amp;K21&amp;"_details.jpg"))</f>
        <v>https://download.lenovo.com/Images/Parts/01YP229/01YP229_details.jpg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16</v>
      </c>
    </row>
    <row r="22" customFormat="false" ht="12.8" hidden="false" customHeight="false" outlineLevel="0" collapsed="false">
      <c r="B22" s="63"/>
      <c r="C22" s="52" t="n">
        <f aca="false">FALSE()</f>
        <v>0</v>
      </c>
      <c r="D22" s="52" t="n">
        <f aca="false">FALSE()</f>
        <v>0</v>
      </c>
      <c r="E22" s="53" t="n">
        <v>5714401280194</v>
      </c>
      <c r="F22" s="53" t="s">
        <v>440</v>
      </c>
      <c r="G22" s="54" t="s">
        <v>441</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5" t="n">
        <f aca="false">TRUE()</f>
        <v>1</v>
      </c>
      <c r="J22" s="56" t="n">
        <f aca="false">TRUE()</f>
        <v>1</v>
      </c>
      <c r="K22" s="53" t="s">
        <v>442</v>
      </c>
      <c r="L22" s="57" t="n">
        <f aca="false">FALSE()</f>
        <v>0</v>
      </c>
      <c r="M22" s="58" t="str">
        <f aca="false">IF(ISBLANK(K22),"",IF(L22, "https://raw.githubusercontent.com/PatrickVibild/TellusAmazonPictures/master/pictures/"&amp;K22&amp;"/1.jpg","https://download.lenovo.com/Images/Parts/"&amp;K22&amp;"/"&amp;K22&amp;"_A.jpg"))</f>
        <v>https://download.lenovo.com/Images/Parts/01YP222/01YP222_A.jpg</v>
      </c>
      <c r="N22" s="58" t="str">
        <f aca="false">IF(ISBLANK(K22),"",IF(L22, "https://raw.githubusercontent.com/PatrickVibild/TellusAmazonPictures/master/pictures/"&amp;K22&amp;"/2.jpg","https://download.lenovo.com/Images/Parts/"&amp;K22&amp;"/"&amp;K22&amp;"_B.jpg"))</f>
        <v>https://download.lenovo.com/Images/Parts/01YP222/01YP222_B.jpg</v>
      </c>
      <c r="O22" s="59" t="str">
        <f aca="false">IF(ISBLANK(K22),"",IF(L22, "https://raw.githubusercontent.com/PatrickVibild/TellusAmazonPictures/master/pictures/"&amp;K22&amp;"/3.jpg","https://download.lenovo.com/Images/Parts/"&amp;K22&amp;"/"&amp;K22&amp;"_details.jpg"))</f>
        <v>https://download.lenovo.com/Images/Parts/01YP222/01YP222_details.jpg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35.05" hidden="false" customHeight="false" outlineLevel="0" collapsed="false">
      <c r="A23" s="46" t="s">
        <v>443</v>
      </c>
      <c r="B23" s="47"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C23" s="52" t="n">
        <f aca="false">TRUE()</f>
        <v>1</v>
      </c>
      <c r="D23" s="52" t="n">
        <f aca="false">FALSE()</f>
        <v>0</v>
      </c>
      <c r="E23" s="53" t="n">
        <v>5714401280200</v>
      </c>
      <c r="F23" s="53" t="s">
        <v>444</v>
      </c>
      <c r="G23" s="54" t="s">
        <v>445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TRUE()</f>
        <v>1</v>
      </c>
      <c r="K23" s="53" t="s">
        <v>446</v>
      </c>
      <c r="L23" s="57" t="n">
        <f aca="false">FALSE()</f>
        <v>0</v>
      </c>
      <c r="M23" s="58" t="str">
        <f aca="false">IF(ISBLANK(K23),"",IF(L23, "https://raw.githubusercontent.com/PatrickVibild/TellusAmazonPictures/master/pictures/"&amp;K23&amp;"/1.jpg","https://download.lenovo.com/Images/Parts/"&amp;K23&amp;"/"&amp;K23&amp;"_A.jpg"))</f>
        <v>https://download.lenovo.com/Images/Parts/01YP040/01YP040_A.jpg</v>
      </c>
      <c r="N23" s="58" t="str">
        <f aca="false">IF(ISBLANK(K23),"",IF(L23, "https://raw.githubusercontent.com/PatrickVibild/TellusAmazonPictures/master/pictures/"&amp;K23&amp;"/2.jpg","https://download.lenovo.com/Images/Parts/"&amp;K23&amp;"/"&amp;K23&amp;"_B.jpg"))</f>
        <v>https://download.lenovo.com/Images/Parts/01YP040/01YP040_B.jpg</v>
      </c>
      <c r="O23" s="59" t="str">
        <f aca="false">IF(ISBLANK(K23),"",IF(L23, "https://raw.githubusercontent.com/PatrickVibild/TellusAmazonPictures/master/pictures/"&amp;K23&amp;"/3.jpg","https://download.lenovo.com/Images/Parts/"&amp;K23&amp;"/"&amp;K23&amp;"_details.jpg"))</f>
        <v>https://download.lenovo.com/Images/Parts/01YP040/01YP040_details.jpg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35.05" hidden="false" customHeight="false" outlineLevel="0" collapsed="false">
      <c r="A24" s="46" t="s">
        <v>447</v>
      </c>
      <c r="B24" s="47"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2" t="n">
        <f aca="false">FALSE()</f>
        <v>0</v>
      </c>
      <c r="D24" s="52" t="n">
        <f aca="false">TRUE()</f>
        <v>1</v>
      </c>
      <c r="E24" s="53" t="n">
        <v>5714401281016</v>
      </c>
      <c r="F24" s="53" t="s">
        <v>448</v>
      </c>
      <c r="G24" s="54" t="s">
        <v>373</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5" t="n">
        <f aca="false">TRUE()</f>
        <v>1</v>
      </c>
      <c r="J24" s="56" t="n">
        <f aca="false">FALSE()</f>
        <v>0</v>
      </c>
      <c r="K24" s="53" t="s">
        <v>449</v>
      </c>
      <c r="L24" s="57" t="n">
        <f aca="false">FALSE()</f>
        <v>0</v>
      </c>
      <c r="M24" s="58" t="str">
        <f aca="false">IF(ISBLANK(K24),"",IF(L24, "https://raw.githubusercontent.com/PatrickVibild/TellusAmazonPictures/master/pictures/"&amp;K24&amp;"/1.jpg","https://download.lenovo.com/Images/Parts/"&amp;K24&amp;"/"&amp;K24&amp;"_A.jpg"))</f>
        <v>https://download.lenovo.com/Images/Parts/01YP092/01YP092_A.jpg</v>
      </c>
      <c r="N24" s="58" t="str">
        <f aca="false">IF(ISBLANK(K24),"",IF(L24, "https://raw.githubusercontent.com/PatrickVibild/TellusAmazonPictures/master/pictures/"&amp;K24&amp;"/2.jpg","https://download.lenovo.com/Images/Parts/"&amp;K24&amp;"/"&amp;K24&amp;"_B.jpg"))</f>
        <v>https://download.lenovo.com/Images/Parts/01YP092/01YP092_B.jpg</v>
      </c>
      <c r="O24" s="59" t="str">
        <f aca="false">IF(ISBLANK(K24),"",IF(L24, "https://raw.githubusercontent.com/PatrickVibild/TellusAmazonPictures/master/pictures/"&amp;K24&amp;"/3.jpg","https://download.lenovo.com/Images/Parts/"&amp;K24&amp;"/"&amp;K24&amp;"_details.jpg"))</f>
        <v>https://download.lenovo.com/Images/Parts/01YP092/01YP092_details.jpg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35.05" hidden="false" customHeight="false" outlineLevel="0" collapsed="false">
      <c r="A25" s="46" t="s">
        <v>450</v>
      </c>
      <c r="B25" s="47"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C25" s="52" t="n">
        <f aca="false">FALSE()</f>
        <v>0</v>
      </c>
      <c r="D25" s="52" t="n">
        <f aca="false">TRUE()</f>
        <v>1</v>
      </c>
      <c r="E25" s="53" t="n">
        <v>5714401281023</v>
      </c>
      <c r="F25" s="53" t="s">
        <v>451</v>
      </c>
      <c r="G25" s="54" t="s">
        <v>377</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5" t="n">
        <f aca="false">TRUE()</f>
        <v>1</v>
      </c>
      <c r="J25" s="56" t="n">
        <f aca="false">FALSE()</f>
        <v>0</v>
      </c>
      <c r="K25" s="53" t="s">
        <v>452</v>
      </c>
      <c r="L25" s="57" t="n">
        <f aca="false">FALSE()</f>
        <v>0</v>
      </c>
      <c r="M25" s="58" t="str">
        <f aca="false">IF(ISBLANK(K25),"",IF(L25, "https://raw.githubusercontent.com/PatrickVibild/TellusAmazonPictures/master/pictures/"&amp;K25&amp;"/1.jpg","https://download.lenovo.com/Images/Parts/"&amp;K25&amp;"/"&amp;K25&amp;"_A.jpg"))</f>
        <v>https://download.lenovo.com/Images/Parts/01YP171/01YP171_A.jpg</v>
      </c>
      <c r="N25" s="58" t="str">
        <f aca="false">IF(ISBLANK(K25),"",IF(L25, "https://raw.githubusercontent.com/PatrickVibild/TellusAmazonPictures/master/pictures/"&amp;K25&amp;"/2.jpg","https://download.lenovo.com/Images/Parts/"&amp;K25&amp;"/"&amp;K25&amp;"_B.jpg"))</f>
        <v>https://download.lenovo.com/Images/Parts/01YP171/01YP171_B.jpg</v>
      </c>
      <c r="O25" s="59" t="str">
        <f aca="false">IF(ISBLANK(K25),"",IF(L25, "https://raw.githubusercontent.com/PatrickVibild/TellusAmazonPictures/master/pictures/"&amp;K25&amp;"/3.jpg","https://download.lenovo.com/Images/Parts/"&amp;K25&amp;"/"&amp;K25&amp;"_details.jpg"))</f>
        <v>https://download.lenovo.com/Images/Parts/01YP171/01YP171_details.jpg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453</v>
      </c>
      <c r="B26" s="47"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C26" s="52" t="n">
        <f aca="false">FALSE()</f>
        <v>0</v>
      </c>
      <c r="D26" s="52" t="n">
        <f aca="false">TRUE()</f>
        <v>1</v>
      </c>
      <c r="E26" s="53" t="n">
        <v>5714401281030</v>
      </c>
      <c r="F26" s="53" t="s">
        <v>454</v>
      </c>
      <c r="G26" s="54" t="s">
        <v>382</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5" t="n">
        <f aca="false">TRUE()</f>
        <v>1</v>
      </c>
      <c r="J26" s="56" t="n">
        <f aca="false">FALSE()</f>
        <v>0</v>
      </c>
      <c r="K26" s="53" t="s">
        <v>455</v>
      </c>
      <c r="L26" s="57" t="n">
        <f aca="false">FALSE()</f>
        <v>0</v>
      </c>
      <c r="M26" s="58" t="str">
        <f aca="false">IF(ISBLANK(K26),"",IF(L26, "https://raw.githubusercontent.com/PatrickVibild/TellusAmazonPictures/master/pictures/"&amp;K26&amp;"/1.jpg","https://download.lenovo.com/Images/Parts/"&amp;K26&amp;"/"&amp;K26&amp;"_A.jpg"))</f>
        <v>https://download.lenovo.com/Images/Parts/01YP017/01YP017_A.jpg</v>
      </c>
      <c r="N26" s="58" t="str">
        <f aca="false">IF(ISBLANK(K26),"",IF(L26, "https://raw.githubusercontent.com/PatrickVibild/TellusAmazonPictures/master/pictures/"&amp;K26&amp;"/2.jpg","https://download.lenovo.com/Images/Parts/"&amp;K26&amp;"/"&amp;K26&amp;"_B.jpg"))</f>
        <v>https://download.lenovo.com/Images/Parts/01YP017/01YP017_B.jpg</v>
      </c>
      <c r="O26" s="59" t="str">
        <f aca="false">IF(ISBLANK(K26),"",IF(L26, "https://raw.githubusercontent.com/PatrickVibild/TellusAmazonPictures/master/pictures/"&amp;K26&amp;"/3.jpg","https://download.lenovo.com/Images/Parts/"&amp;K26&amp;"/"&amp;K26&amp;"_details.jpg"))</f>
        <v>https://download.lenovo.com/Images/Parts/01YP017/01YP017_details.jpg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450</v>
      </c>
      <c r="B27" s="47"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C27" s="52" t="n">
        <f aca="false">FALSE()</f>
        <v>0</v>
      </c>
      <c r="D27" s="52" t="n">
        <f aca="false">TRUE()</f>
        <v>1</v>
      </c>
      <c r="E27" s="53" t="n">
        <v>5714401281047</v>
      </c>
      <c r="F27" s="53" t="s">
        <v>456</v>
      </c>
      <c r="G27" s="54" t="s">
        <v>386</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5" t="n">
        <f aca="false">TRUE()</f>
        <v>1</v>
      </c>
      <c r="J27" s="56" t="n">
        <f aca="false">FALSE()</f>
        <v>0</v>
      </c>
      <c r="K27" s="53" t="s">
        <v>457</v>
      </c>
      <c r="L27" s="57" t="n">
        <f aca="false">FALSE()</f>
        <v>0</v>
      </c>
      <c r="M27" s="58" t="str">
        <f aca="false">IF(ISBLANK(K27),"",IF(L27, "https://raw.githubusercontent.com/PatrickVibild/TellusAmazonPictures/master/pictures/"&amp;K27&amp;"/1.jpg","https://download.lenovo.com/Images/Parts/"&amp;K27&amp;"/"&amp;K27&amp;"_A.jpg"))</f>
        <v>https://download.lenovo.com/Images/Parts/01YP010/01YP010_A.jpg</v>
      </c>
      <c r="N27" s="58" t="str">
        <f aca="false">IF(ISBLANK(K27),"",IF(L27, "https://raw.githubusercontent.com/PatrickVibild/TellusAmazonPictures/master/pictures/"&amp;K27&amp;"/2.jpg","https://download.lenovo.com/Images/Parts/"&amp;K27&amp;"/"&amp;K27&amp;"_B.jpg"))</f>
        <v>https://download.lenovo.com/Images/Parts/01YP010/01YP010_B.jpg</v>
      </c>
      <c r="O27" s="59" t="str">
        <f aca="false">IF(ISBLANK(K27),"",IF(L27, "https://raw.githubusercontent.com/PatrickVibild/TellusAmazonPictures/master/pictures/"&amp;K27&amp;"/3.jpg","https://download.lenovo.com/Images/Parts/"&amp;K27&amp;"/"&amp;K27&amp;"_details.jpg"))</f>
        <v>https://download.lenovo.com/Images/Parts/01YP010/01YP010_details.jpg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7"/>
      <c r="C28" s="52" t="n">
        <f aca="false">FALSE()</f>
        <v>0</v>
      </c>
      <c r="D28" s="52" t="n">
        <f aca="false">TRUE()</f>
        <v>1</v>
      </c>
      <c r="E28" s="53" t="n">
        <v>5714401281054</v>
      </c>
      <c r="F28" s="53" t="s">
        <v>458</v>
      </c>
      <c r="G28" s="54" t="s">
        <v>390</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t="s">
        <v>459</v>
      </c>
      <c r="L28" s="57" t="n">
        <f aca="false">FALSE()</f>
        <v>0</v>
      </c>
      <c r="M28" s="58" t="str">
        <f aca="false">IF(ISBLANK(K28),"",IF(L28, "https://raw.githubusercontent.com/PatrickVibild/TellusAmazonPictures/master/pictures/"&amp;K28&amp;"/1.jpg","https://download.lenovo.com/Images/Parts/"&amp;K28&amp;"/"&amp;K28&amp;"_A.jpg"))</f>
        <v>https://download.lenovo.com/Images/Parts/01YP108/01YP108_A.jpg</v>
      </c>
      <c r="N28" s="58" t="str">
        <f aca="false">IF(ISBLANK(K28),"",IF(L28, "https://raw.githubusercontent.com/PatrickVibild/TellusAmazonPictures/master/pictures/"&amp;K28&amp;"/2.jpg","https://download.lenovo.com/Images/Parts/"&amp;K28&amp;"/"&amp;K28&amp;"_B.jpg"))</f>
        <v>https://download.lenovo.com/Images/Parts/01YP108/01YP108_B.jpg</v>
      </c>
      <c r="O28" s="59" t="str">
        <f aca="false">IF(ISBLANK(K28),"",IF(L28, "https://raw.githubusercontent.com/PatrickVibild/TellusAmazonPictures/master/pictures/"&amp;K28&amp;"/3.jpg","https://download.lenovo.com/Images/Parts/"&amp;K28&amp;"/"&amp;K28&amp;"_details.jpg"))</f>
        <v>https://download.lenovo.com/Images/Parts/01YP108/01YP108_details.jpg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35.05" hidden="false" customHeight="false" outlineLevel="0" collapsed="false">
      <c r="A29" s="46" t="s">
        <v>460</v>
      </c>
      <c r="B29" s="47"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2" t="n">
        <f aca="false">FALSE()</f>
        <v>0</v>
      </c>
      <c r="D29" s="52" t="n">
        <f aca="false">FALSE()</f>
        <v>0</v>
      </c>
      <c r="E29" s="53" t="n">
        <v>5714401281061</v>
      </c>
      <c r="F29" s="53" t="s">
        <v>461</v>
      </c>
      <c r="G29" s="54"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5" t="n">
        <f aca="false">TRUE()</f>
        <v>1</v>
      </c>
      <c r="J29" s="56" t="n">
        <f aca="false">FALSE()</f>
        <v>0</v>
      </c>
      <c r="K29" s="53" t="s">
        <v>462</v>
      </c>
      <c r="L29" s="57" t="n">
        <f aca="false">FALSE()</f>
        <v>0</v>
      </c>
      <c r="M29" s="58" t="str">
        <f aca="false">IF(ISBLANK(K29),"",IF(L29, "https://raw.githubusercontent.com/PatrickVibild/TellusAmazonPictures/master/pictures/"&amp;K29&amp;"/1.jpg","https://download.lenovo.com/Images/Parts/"&amp;K29&amp;"/"&amp;K29&amp;"_A.jpg"))</f>
        <v>https://download.lenovo.com/Images/Parts/01YP199/01YP199_A.jpg</v>
      </c>
      <c r="N29" s="58" t="str">
        <f aca="false">IF(ISBLANK(K29),"",IF(L29, "https://raw.githubusercontent.com/PatrickVibild/TellusAmazonPictures/master/pictures/"&amp;K29&amp;"/2.jpg","https://download.lenovo.com/Images/Parts/"&amp;K29&amp;"/"&amp;K29&amp;"_B.jpg"))</f>
        <v>https://download.lenovo.com/Images/Parts/01YP199/01YP199_B.jpg</v>
      </c>
      <c r="O29" s="59" t="str">
        <f aca="false">IF(ISBLANK(K29),"",IF(L29, "https://raw.githubusercontent.com/PatrickVibild/TellusAmazonPictures/master/pictures/"&amp;K29&amp;"/3.jpg","https://download.lenovo.com/Images/Parts/"&amp;K29&amp;"/"&amp;K29&amp;"_details.jpg"))</f>
        <v>https://download.lenovo.com/Images/Parts/01YP199/01YP199_details.jpg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7"/>
      <c r="C30" s="52" t="n">
        <f aca="false">FALSE()</f>
        <v>0</v>
      </c>
      <c r="D30" s="52" t="n">
        <f aca="false">FALSE()</f>
        <v>0</v>
      </c>
      <c r="E30" s="53" t="n">
        <v>5714401281078</v>
      </c>
      <c r="F30" s="53" t="s">
        <v>463</v>
      </c>
      <c r="G30" s="54"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5" t="n">
        <f aca="false">TRUE()</f>
        <v>1</v>
      </c>
      <c r="J30" s="56" t="n">
        <f aca="false">FALSE()</f>
        <v>0</v>
      </c>
      <c r="K30" s="53" t="s">
        <v>464</v>
      </c>
      <c r="L30" s="57" t="n">
        <f aca="false">FALSE()</f>
        <v>0</v>
      </c>
      <c r="M30" s="58" t="str">
        <f aca="false">IF(ISBLANK(K30),"",IF(L30, "https://raw.githubusercontent.com/PatrickVibild/TellusAmazonPictures/master/pictures/"&amp;K30&amp;"/1.jpg","https://download.lenovo.com/Images/Parts/"&amp;K30&amp;"/"&amp;K30&amp;"_A.jpg"))</f>
        <v>https://download.lenovo.com/Images/Parts/01YP006/01YP006_A.jpg</v>
      </c>
      <c r="N30" s="58" t="str">
        <f aca="false">IF(ISBLANK(K30),"",IF(L30, "https://raw.githubusercontent.com/PatrickVibild/TellusAmazonPictures/master/pictures/"&amp;K30&amp;"/2.jpg","https://download.lenovo.com/Images/Parts/"&amp;K30&amp;"/"&amp;K30&amp;"_B.jpg"))</f>
        <v>https://download.lenovo.com/Images/Parts/01YP006/01YP006_B.jpg</v>
      </c>
      <c r="O30" s="59" t="str">
        <f aca="false">IF(ISBLANK(K30),"",IF(L30, "https://raw.githubusercontent.com/PatrickVibild/TellusAmazonPictures/master/pictures/"&amp;K30&amp;"/3.jpg","https://download.lenovo.com/Images/Parts/"&amp;K30&amp;"/"&amp;K30&amp;"_details.jpg"))</f>
        <v>https://download.lenovo.com/Images/Parts/01YP006/01YP006_details.jpg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465</v>
      </c>
      <c r="B31" s="47"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2" t="n">
        <f aca="false">FALSE()</f>
        <v>0</v>
      </c>
      <c r="D31" s="52" t="n">
        <f aca="false">FALSE()</f>
        <v>0</v>
      </c>
      <c r="E31" s="53" t="n">
        <v>5714401281085</v>
      </c>
      <c r="F31" s="53" t="s">
        <v>466</v>
      </c>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5" t="n">
        <f aca="false">TRUE()</f>
        <v>1</v>
      </c>
      <c r="J31" s="56" t="n">
        <f aca="false">FALSE()</f>
        <v>0</v>
      </c>
      <c r="K31" s="53" t="s">
        <v>467</v>
      </c>
      <c r="L31" s="57" t="n">
        <f aca="false">FALSE()</f>
        <v>0</v>
      </c>
      <c r="M31" s="58" t="str">
        <f aca="false">IF(ISBLANK(K31),"",IF(L31, "https://raw.githubusercontent.com/PatrickVibild/TellusAmazonPictures/master/pictures/"&amp;K31&amp;"/1.jpg","https://download.lenovo.com/Images/Parts/"&amp;K31&amp;"/"&amp;K31&amp;"_A.jpg"))</f>
        <v>https://download.lenovo.com/Images/Parts/01YP087/01YP087_A.jpg</v>
      </c>
      <c r="N31" s="58" t="str">
        <f aca="false">IF(ISBLANK(K31),"",IF(L31, "https://raw.githubusercontent.com/PatrickVibild/TellusAmazonPictures/master/pictures/"&amp;K31&amp;"/2.jpg","https://download.lenovo.com/Images/Parts/"&amp;K31&amp;"/"&amp;K31&amp;"_B.jpg"))</f>
        <v>https://download.lenovo.com/Images/Parts/01YP087/01YP087_B.jpg</v>
      </c>
      <c r="O31" s="59" t="str">
        <f aca="false">IF(ISBLANK(K31),"",IF(L31, "https://raw.githubusercontent.com/PatrickVibild/TellusAmazonPictures/master/pictures/"&amp;K31&amp;"/3.jpg","https://download.lenovo.com/Images/Parts/"&amp;K31&amp;"/"&amp;K31&amp;"_details.jpg"))</f>
        <v>https://download.lenovo.com/Images/Parts/01YP087/01YP087_details.jpg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C32" s="52" t="n">
        <f aca="false">FALSE()</f>
        <v>0</v>
      </c>
      <c r="D32" s="52" t="n">
        <f aca="false">FALSE()</f>
        <v>0</v>
      </c>
      <c r="E32" s="53" t="n">
        <v>5714401281092</v>
      </c>
      <c r="F32" s="53" t="s">
        <v>468</v>
      </c>
      <c r="G32" s="54"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5" t="n">
        <f aca="false">TRUE()</f>
        <v>1</v>
      </c>
      <c r="J32" s="56" t="n">
        <f aca="false">FALSE()</f>
        <v>0</v>
      </c>
      <c r="K32" s="53" t="s">
        <v>469</v>
      </c>
      <c r="L32" s="57" t="n">
        <f aca="false">FALSE()</f>
        <v>0</v>
      </c>
      <c r="M32" s="58" t="str">
        <f aca="false">IF(ISBLANK(K32),"",IF(L32, "https://raw.githubusercontent.com/PatrickVibild/TellusAmazonPictures/master/pictures/"&amp;K32&amp;"/1.jpg","https://download.lenovo.com/Images/Parts/"&amp;K32&amp;"/"&amp;K32&amp;"_A.jpg"))</f>
        <v>https://download.lenovo.com/Images/Parts/01HX583/01HX583_A.jpg</v>
      </c>
      <c r="N32" s="58" t="str">
        <f aca="false">IF(ISBLANK(K32),"",IF(L32, "https://raw.githubusercontent.com/PatrickVibild/TellusAmazonPictures/master/pictures/"&amp;K32&amp;"/2.jpg","https://download.lenovo.com/Images/Parts/"&amp;K32&amp;"/"&amp;K32&amp;"_B.jpg"))</f>
        <v>https://download.lenovo.com/Images/Parts/01HX583/01HX583_B.jpg</v>
      </c>
      <c r="O32" s="59" t="str">
        <f aca="false">IF(ISBLANK(K32),"",IF(L32, "https://raw.githubusercontent.com/PatrickVibild/TellusAmazonPictures/master/pictures/"&amp;K32&amp;"/3.jpg","https://download.lenovo.com/Images/Parts/"&amp;K32&amp;"/"&amp;K32&amp;"_details.jpg"))</f>
        <v>https://download.lenovo.com/Images/Parts/01HX583/01HX583_details.jpg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470</v>
      </c>
      <c r="B33" s="47"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2" t="n">
        <f aca="false">FALSE()</f>
        <v>0</v>
      </c>
      <c r="D33" s="52" t="n">
        <f aca="false">FALSE()</f>
        <v>0</v>
      </c>
      <c r="E33" s="53" t="n">
        <v>5714401281108</v>
      </c>
      <c r="F33" s="53" t="s">
        <v>471</v>
      </c>
      <c r="G33" s="54"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5" t="n">
        <f aca="false">TRUE()</f>
        <v>1</v>
      </c>
      <c r="J33" s="56" t="n">
        <f aca="false">FALSE()</f>
        <v>0</v>
      </c>
      <c r="K33" s="53" t="s">
        <v>472</v>
      </c>
      <c r="L33" s="57" t="n">
        <f aca="false">FALSE()</f>
        <v>0</v>
      </c>
      <c r="M33" s="58" t="str">
        <f aca="false">IF(ISBLANK(K33),"",IF(L33, "https://raw.githubusercontent.com/PatrickVibild/TellusAmazonPictures/master/pictures/"&amp;K33&amp;"/1.jpg","https://download.lenovo.com/Images/Parts/"&amp;K33&amp;"/"&amp;K33&amp;"_A.jpg"))</f>
        <v>https://download.lenovo.com/Images/Parts/01YP169/01YP169_A.jpg</v>
      </c>
      <c r="N33" s="58" t="str">
        <f aca="false">IF(ISBLANK(K33),"",IF(L33, "https://raw.githubusercontent.com/PatrickVibild/TellusAmazonPictures/master/pictures/"&amp;K33&amp;"/2.jpg","https://download.lenovo.com/Images/Parts/"&amp;K33&amp;"/"&amp;K33&amp;"_B.jpg"))</f>
        <v>https://download.lenovo.com/Images/Parts/01YP169/01YP169_B.jpg</v>
      </c>
      <c r="O33" s="59" t="str">
        <f aca="false">IF(ISBLANK(K33),"",IF(L33, "https://raw.githubusercontent.com/PatrickVibild/TellusAmazonPictures/master/pictures/"&amp;K33&amp;"/3.jpg","https://download.lenovo.com/Images/Parts/"&amp;K33&amp;"/"&amp;K33&amp;"_details.jpg"))</f>
        <v>https://download.lenovo.com/Images/Parts/01YP169/01YP169_details.jpg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C34" s="52" t="n">
        <f aca="false">FALSE()</f>
        <v>0</v>
      </c>
      <c r="D34" s="52" t="n">
        <f aca="false">FALSE()</f>
        <v>0</v>
      </c>
      <c r="E34" s="53" t="n">
        <v>5714401281115</v>
      </c>
      <c r="F34" s="53" t="s">
        <v>473</v>
      </c>
      <c r="G34" s="54"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5" t="n">
        <f aca="false">TRUE()</f>
        <v>1</v>
      </c>
      <c r="J34" s="56" t="n">
        <f aca="false">FALSE()</f>
        <v>0</v>
      </c>
      <c r="K34" s="53" t="s">
        <v>474</v>
      </c>
      <c r="L34" s="57" t="n">
        <f aca="false">FALSE()</f>
        <v>0</v>
      </c>
      <c r="M34" s="58" t="str">
        <f aca="false">IF(ISBLANK(K34),"",IF(L34, "https://raw.githubusercontent.com/PatrickVibild/TellusAmazonPictures/master/pictures/"&amp;K34&amp;"/1.jpg","https://download.lenovo.com/Images/Parts/"&amp;K34&amp;"/"&amp;K34&amp;"_A.jpg"))</f>
        <v>https://download.lenovo.com/Images/Parts/01YP095/01YP095_A.jpg</v>
      </c>
      <c r="N34" s="58" t="str">
        <f aca="false">IF(ISBLANK(K34),"",IF(L34, "https://raw.githubusercontent.com/PatrickVibild/TellusAmazonPictures/master/pictures/"&amp;K34&amp;"/2.jpg","https://download.lenovo.com/Images/Parts/"&amp;K34&amp;"/"&amp;K34&amp;"_B.jpg"))</f>
        <v>https://download.lenovo.com/Images/Parts/01YP095/01YP095_B.jpg</v>
      </c>
      <c r="O34" s="59" t="str">
        <f aca="false">IF(ISBLANK(K34),"",IF(L34, "https://raw.githubusercontent.com/PatrickVibild/TellusAmazonPictures/master/pictures/"&amp;K34&amp;"/3.jpg","https://download.lenovo.com/Images/Parts/"&amp;K34&amp;"/"&amp;K34&amp;"_details.jpg"))</f>
        <v>https://download.lenovo.com/Images/Parts/01YP095/01YP095_details.jpg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C35" s="52" t="n">
        <f aca="false">FALSE()</f>
        <v>0</v>
      </c>
      <c r="D35" s="52" t="n">
        <f aca="false">FALSE()</f>
        <v>0</v>
      </c>
      <c r="E35" s="53" t="n">
        <v>5714401281122</v>
      </c>
      <c r="F35" s="53" t="s">
        <v>475</v>
      </c>
      <c r="G35" s="54"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5" t="n">
        <f aca="false">TRUE()</f>
        <v>1</v>
      </c>
      <c r="J35" s="56" t="n">
        <f aca="false">FALSE()</f>
        <v>0</v>
      </c>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476</v>
      </c>
      <c r="B36" s="66" t="s">
        <v>417</v>
      </c>
      <c r="C36" s="52" t="n">
        <f aca="false">FALSE()</f>
        <v>0</v>
      </c>
      <c r="D36" s="52" t="n">
        <f aca="false">FALSE()</f>
        <v>0</v>
      </c>
      <c r="E36" s="53" t="n">
        <v>5714401281139</v>
      </c>
      <c r="F36" s="53" t="s">
        <v>477</v>
      </c>
      <c r="G36" s="54" t="s">
        <v>421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5" t="n">
        <f aca="false">TRUE()</f>
        <v>1</v>
      </c>
      <c r="J36" s="56" t="n">
        <f aca="false">FALSE()</f>
        <v>0</v>
      </c>
      <c r="K36" s="53" t="s">
        <v>478</v>
      </c>
      <c r="L36" s="57" t="n">
        <f aca="false">FALSE()</f>
        <v>0</v>
      </c>
      <c r="M36" s="58" t="str">
        <f aca="false">IF(ISBLANK(K36),"",IF(L36, "https://raw.githubusercontent.com/PatrickVibild/TellusAmazonPictures/master/pictures/"&amp;K36&amp;"/1.jpg","https://download.lenovo.com/Images/Parts/"&amp;K36&amp;"/"&amp;K36&amp;"_A.jpg"))</f>
        <v>https://download.lenovo.com/Images/Parts/01YP100/01YP100_A.jpg</v>
      </c>
      <c r="N36" s="58" t="str">
        <f aca="false">IF(ISBLANK(K36),"",IF(L36, "https://raw.githubusercontent.com/PatrickVibild/TellusAmazonPictures/master/pictures/"&amp;K36&amp;"/2.jpg","https://download.lenovo.com/Images/Parts/"&amp;K36&amp;"/"&amp;K36&amp;"_B.jpg"))</f>
        <v>https://download.lenovo.com/Images/Parts/01YP100/01YP100_B.jpg</v>
      </c>
      <c r="O36" s="59" t="str">
        <f aca="false">IF(ISBLANK(K36),"",IF(L36, "https://raw.githubusercontent.com/PatrickVibild/TellusAmazonPictures/master/pictures/"&amp;K36&amp;"/3.jpg","https://download.lenovo.com/Images/Parts/"&amp;K36&amp;"/"&amp;K36&amp;"_details.jpg"))</f>
        <v>https://download.lenovo.com/Images/Parts/01YP100/01YP100_details.jpg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479</v>
      </c>
      <c r="B37" s="66" t="s">
        <v>480</v>
      </c>
      <c r="C37" s="52" t="n">
        <f aca="false">FALSE()</f>
        <v>0</v>
      </c>
      <c r="D37" s="52" t="n">
        <f aca="false">FALSE()</f>
        <v>0</v>
      </c>
      <c r="E37" s="53" t="n">
        <v>5714401281146</v>
      </c>
      <c r="F37" s="53" t="s">
        <v>481</v>
      </c>
      <c r="G37" s="54" t="s">
        <v>424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C38" s="52" t="n">
        <f aca="false">FALSE()</f>
        <v>0</v>
      </c>
      <c r="D38" s="52" t="n">
        <f aca="false">FALSE()</f>
        <v>0</v>
      </c>
      <c r="E38" s="53" t="n">
        <v>5714401281153</v>
      </c>
      <c r="F38" s="53" t="s">
        <v>482</v>
      </c>
      <c r="G38" s="54" t="s">
        <v>427</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5" t="n">
        <f aca="false">TRUE()</f>
        <v>1</v>
      </c>
      <c r="J38" s="56" t="n">
        <f aca="false">FALSE()</f>
        <v>0</v>
      </c>
      <c r="K38" s="53" t="s">
        <v>483</v>
      </c>
      <c r="L38" s="57" t="n">
        <f aca="false">FALSE()</f>
        <v>0</v>
      </c>
      <c r="M38" s="58" t="str">
        <f aca="false">IF(ISBLANK(K38),"",IF(L38, "https://raw.githubusercontent.com/PatrickVibild/TellusAmazonPictures/master/pictures/"&amp;K38&amp;"/1.jpg","https://download.lenovo.com/Images/Parts/"&amp;K38&amp;"/"&amp;K38&amp;"_A.jpg"))</f>
        <v>https://download.lenovo.com/Images/Parts/01YP101/01YP101_A.jpg</v>
      </c>
      <c r="N38" s="58" t="str">
        <f aca="false">IF(ISBLANK(K38),"",IF(L38, "https://raw.githubusercontent.com/PatrickVibild/TellusAmazonPictures/master/pictures/"&amp;K38&amp;"/2.jpg","https://download.lenovo.com/Images/Parts/"&amp;K38&amp;"/"&amp;K38&amp;"_B.jpg"))</f>
        <v>https://download.lenovo.com/Images/Parts/01YP101/01YP101_B.jpg</v>
      </c>
      <c r="O38" s="59" t="str">
        <f aca="false">IF(ISBLANK(K38),"",IF(L38, "https://raw.githubusercontent.com/PatrickVibild/TellusAmazonPictures/master/pictures/"&amp;K38&amp;"/3.jpg","https://download.lenovo.com/Images/Parts/"&amp;K38&amp;"/"&amp;K38&amp;"_details.jpg"))</f>
        <v>https://download.lenovo.com/Images/Parts/01YP101/01YP101_details.jpg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C39" s="52" t="n">
        <f aca="false">FALSE()</f>
        <v>0</v>
      </c>
      <c r="D39" s="52" t="n">
        <f aca="false">FALSE()</f>
        <v>0</v>
      </c>
      <c r="E39" s="53" t="n">
        <v>5714401281160</v>
      </c>
      <c r="F39" s="53" t="s">
        <v>484</v>
      </c>
      <c r="G39" s="54" t="s">
        <v>430</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5" t="n">
        <f aca="false">TRUE()</f>
        <v>1</v>
      </c>
      <c r="J39" s="56" t="n">
        <f aca="false">FALSE()</f>
        <v>0</v>
      </c>
      <c r="K39" s="53" t="s">
        <v>485</v>
      </c>
      <c r="L39" s="57" t="n">
        <f aca="false">FALSE()</f>
        <v>0</v>
      </c>
      <c r="M39" s="58" t="str">
        <f aca="false">IF(ISBLANK(K39),"",IF(L39, "https://raw.githubusercontent.com/PatrickVibild/TellusAmazonPictures/master/pictures/"&amp;K39&amp;"/1.jpg","https://download.lenovo.com/Images/Parts/"&amp;K39&amp;"/"&amp;K39&amp;"_A.jpg"))</f>
        <v>https://download.lenovo.com/Images/Parts/01YP025/01YP025_A.jpg</v>
      </c>
      <c r="N39" s="58" t="str">
        <f aca="false">IF(ISBLANK(K39),"",IF(L39, "https://raw.githubusercontent.com/PatrickVibild/TellusAmazonPictures/master/pictures/"&amp;K39&amp;"/2.jpg","https://download.lenovo.com/Images/Parts/"&amp;K39&amp;"/"&amp;K39&amp;"_B.jpg"))</f>
        <v>https://download.lenovo.com/Images/Parts/01YP025/01YP025_B.jpg</v>
      </c>
      <c r="O39" s="59" t="str">
        <f aca="false">IF(ISBLANK(K39),"",IF(L39, "https://raw.githubusercontent.com/PatrickVibild/TellusAmazonPictures/master/pictures/"&amp;K39&amp;"/3.jpg","https://download.lenovo.com/Images/Parts/"&amp;K39&amp;"/"&amp;K39&amp;"_details.jpg"))</f>
        <v>https://download.lenovo.com/Images/Parts/01YP025/01YP025_details.jpg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C40" s="52" t="n">
        <f aca="false">FALSE()</f>
        <v>0</v>
      </c>
      <c r="D40" s="52" t="n">
        <f aca="false">FALSE()</f>
        <v>0</v>
      </c>
      <c r="E40" s="53" t="n">
        <v>5714401281177</v>
      </c>
      <c r="F40" s="53" t="s">
        <v>486</v>
      </c>
      <c r="G40" s="54" t="s">
        <v>435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5" t="n">
        <f aca="false">TRUE()</f>
        <v>1</v>
      </c>
      <c r="J40" s="56" t="n">
        <f aca="false">FALSE()</f>
        <v>0</v>
      </c>
      <c r="K40" s="53" t="s">
        <v>487</v>
      </c>
      <c r="L40" s="57" t="n">
        <f aca="false">FALSE()</f>
        <v>0</v>
      </c>
      <c r="M40" s="58" t="str">
        <f aca="false">IF(ISBLANK(K40),"",IF(L40, "https://raw.githubusercontent.com/PatrickVibild/TellusAmazonPictures/master/pictures/"&amp;K40&amp;"/1.jpg","https://download.lenovo.com/Images/Parts/"&amp;K40&amp;"/"&amp;K40&amp;"_A.jpg"))</f>
        <v>https://download.lenovo.com/Images/Parts/01YP106/01YP106_A.jpg</v>
      </c>
      <c r="N40" s="58" t="str">
        <f aca="false">IF(ISBLANK(K40),"",IF(L40, "https://raw.githubusercontent.com/PatrickVibild/TellusAmazonPictures/master/pictures/"&amp;K40&amp;"/2.jpg","https://download.lenovo.com/Images/Parts/"&amp;K40&amp;"/"&amp;K40&amp;"_B.jpg"))</f>
        <v>https://download.lenovo.com/Images/Parts/01YP106/01YP106_B.jpg</v>
      </c>
      <c r="O40" s="59" t="str">
        <f aca="false">IF(ISBLANK(K40),"",IF(L40, "https://raw.githubusercontent.com/PatrickVibild/TellusAmazonPictures/master/pictures/"&amp;K40&amp;"/3.jpg","https://download.lenovo.com/Images/Parts/"&amp;K40&amp;"/"&amp;K40&amp;"_details.jpg"))</f>
        <v>https://download.lenovo.com/Images/Parts/01YP106/01YP106_details.jpg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C41" s="52" t="n">
        <f aca="false">FALSE()</f>
        <v>0</v>
      </c>
      <c r="D41" s="52" t="n">
        <f aca="false">FALSE()</f>
        <v>0</v>
      </c>
      <c r="E41" s="53" t="n">
        <v>5714401281184</v>
      </c>
      <c r="F41" s="53" t="s">
        <v>488</v>
      </c>
      <c r="G41" s="54" t="s">
        <v>438</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5" t="n">
        <f aca="false">TRUE()</f>
        <v>1</v>
      </c>
      <c r="J41" s="56" t="n">
        <f aca="false">FALSE()</f>
        <v>0</v>
      </c>
      <c r="K41" s="53" t="s">
        <v>489</v>
      </c>
      <c r="L41" s="57" t="n">
        <f aca="false">FALSE()</f>
        <v>0</v>
      </c>
      <c r="M41" s="58" t="str">
        <f aca="false">IF(ISBLANK(K41),"",IF(L41, "https://raw.githubusercontent.com/PatrickVibild/TellusAmazonPictures/master/pictures/"&amp;K41&amp;"/1.jpg","https://download.lenovo.com/Images/Parts/"&amp;K41&amp;"/"&amp;K41&amp;"_A.jpg"))</f>
        <v>https://download.lenovo.com/Images/Parts/01YP029/01YP029_A.jpg</v>
      </c>
      <c r="N41" s="58" t="str">
        <f aca="false">IF(ISBLANK(K41),"",IF(L41, "https://raw.githubusercontent.com/PatrickVibild/TellusAmazonPictures/master/pictures/"&amp;K41&amp;"/2.jpg","https://download.lenovo.com/Images/Parts/"&amp;K41&amp;"/"&amp;K41&amp;"_B.jpg"))</f>
        <v>https://download.lenovo.com/Images/Parts/01YP029/01YP029_B.jpg</v>
      </c>
      <c r="O41" s="59" t="str">
        <f aca="false">IF(ISBLANK(K41),"",IF(L41, "https://raw.githubusercontent.com/PatrickVibild/TellusAmazonPictures/master/pictures/"&amp;K41&amp;"/3.jpg","https://download.lenovo.com/Images/Parts/"&amp;K41&amp;"/"&amp;K41&amp;"_details.jpg"))</f>
        <v>https://download.lenovo.com/Images/Parts/01YP029/01YP029_details.jpg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C42" s="52" t="n">
        <f aca="false">FALSE()</f>
        <v>0</v>
      </c>
      <c r="D42" s="52" t="n">
        <f aca="false">FALSE()</f>
        <v>0</v>
      </c>
      <c r="E42" s="53" t="n">
        <v>5714401281191</v>
      </c>
      <c r="F42" s="53" t="s">
        <v>490</v>
      </c>
      <c r="G42" s="54" t="s">
        <v>441</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5" t="n">
        <f aca="false">TRUE()</f>
        <v>1</v>
      </c>
      <c r="J42" s="56" t="n">
        <f aca="false">FALSE()</f>
        <v>0</v>
      </c>
      <c r="K42" s="53" t="s">
        <v>491</v>
      </c>
      <c r="L42" s="57" t="n">
        <f aca="false">FALSE()</f>
        <v>0</v>
      </c>
      <c r="M42" s="58" t="str">
        <f aca="false">IF(ISBLANK(K42),"",IF(L42, "https://raw.githubusercontent.com/PatrickVibild/TellusAmazonPictures/master/pictures/"&amp;K42&amp;"/1.jpg","https://download.lenovo.com/Images/Parts/"&amp;K42&amp;"/"&amp;K42&amp;"_A.jpg"))</f>
        <v>https://download.lenovo.com/Images/Parts/01YP142/01YP142_A.jpg</v>
      </c>
      <c r="N42" s="58" t="str">
        <f aca="false">IF(ISBLANK(K42),"",IF(L42, "https://raw.githubusercontent.com/PatrickVibild/TellusAmazonPictures/master/pictures/"&amp;K42&amp;"/2.jpg","https://download.lenovo.com/Images/Parts/"&amp;K42&amp;"/"&amp;K42&amp;"_B.jpg"))</f>
        <v>https://download.lenovo.com/Images/Parts/01YP142/01YP142_B.jpg</v>
      </c>
      <c r="O42" s="59" t="str">
        <f aca="false">IF(ISBLANK(K42),"",IF(L42, "https://raw.githubusercontent.com/PatrickVibild/TellusAmazonPictures/master/pictures/"&amp;K42&amp;"/3.jpg","https://download.lenovo.com/Images/Parts/"&amp;K42&amp;"/"&amp;K42&amp;"_details.jpg"))</f>
        <v>https://download.lenovo.com/Images/Parts/01YP142/01YP142_details.jpg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t="n">
        <f aca="false">TRUE()</f>
        <v>1</v>
      </c>
      <c r="D43" s="52" t="n">
        <f aca="false">FALSE()</f>
        <v>0</v>
      </c>
      <c r="E43" s="53" t="n">
        <v>5714401281207</v>
      </c>
      <c r="F43" s="53" t="s">
        <v>492</v>
      </c>
      <c r="G43" s="54" t="s">
        <v>445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t="s">
        <v>493</v>
      </c>
      <c r="L43" s="57" t="n">
        <f aca="false">FALSE()</f>
        <v>0</v>
      </c>
      <c r="M43" s="58" t="str">
        <f aca="false">IF(ISBLANK(K43),"",IF(L43, "https://raw.githubusercontent.com/PatrickVibild/TellusAmazonPictures/master/pictures/"&amp;K43&amp;"/1.jpg","https://download.lenovo.com/Images/Parts/"&amp;K43&amp;"/"&amp;K43&amp;"_A.jpg"))</f>
        <v>https://download.lenovo.com/Images/Parts/01YP160/01YP160_A.jpg</v>
      </c>
      <c r="N43" s="58" t="str">
        <f aca="false">IF(ISBLANK(K43),"",IF(L43, "https://raw.githubusercontent.com/PatrickVibild/TellusAmazonPictures/master/pictures/"&amp;K43&amp;"/2.jpg","https://download.lenovo.com/Images/Parts/"&amp;K43&amp;"/"&amp;K43&amp;"_B.jpg"))</f>
        <v>https://download.lenovo.com/Images/Parts/01YP160/01YP160_B.jpg</v>
      </c>
      <c r="O43" s="59" t="str">
        <f aca="false">IF(ISBLANK(K43),"",IF(L43, "https://raw.githubusercontent.com/PatrickVibild/TellusAmazonPictures/master/pictures/"&amp;K43&amp;"/3.jpg","https://download.lenovo.com/Images/Parts/"&amp;K43&amp;"/"&amp;K43&amp;"_details.jpg"))</f>
        <v>https://download.lenovo.com/Images/Parts/01YP160/01YP160_details.jpg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70"/>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70"/>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70"/>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70"/>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70"/>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70"/>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70"/>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70"/>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70"/>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70"/>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70"/>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70"/>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70"/>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70"/>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70"/>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70"/>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70"/>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70"/>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70"/>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70"/>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70"/>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70"/>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70"/>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70"/>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70"/>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70"/>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70"/>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70"/>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70"/>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70"/>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70"/>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70"/>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70"/>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70"/>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70"/>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70"/>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70"/>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70"/>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70"/>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70"/>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70"/>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70"/>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70"/>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70"/>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70"/>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70"/>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70"/>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70"/>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70"/>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70"/>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70"/>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70"/>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70"/>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70"/>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70"/>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70"/>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70"/>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70"/>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70"/>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70"/>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70"/>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433</v>
      </c>
      <c r="B1" s="52" t="n">
        <f aca="false">TRUE()</f>
        <v>1</v>
      </c>
      <c r="C1" s="0" t="s">
        <v>494</v>
      </c>
      <c r="D1" s="54" t="s">
        <v>373</v>
      </c>
      <c r="E1" s="0" t="s">
        <v>495</v>
      </c>
      <c r="F1" s="0" t="s">
        <v>496</v>
      </c>
      <c r="G1" s="0" t="s">
        <v>480</v>
      </c>
    </row>
    <row r="2" customFormat="false" ht="12.8" hidden="false" customHeight="false" outlineLevel="0" collapsed="false">
      <c r="A2" s="0" t="s">
        <v>497</v>
      </c>
      <c r="B2" s="52" t="n">
        <f aca="false">FALSE()</f>
        <v>0</v>
      </c>
      <c r="C2" s="0" t="s">
        <v>380</v>
      </c>
      <c r="D2" s="54" t="s">
        <v>377</v>
      </c>
      <c r="E2" s="0" t="s">
        <v>498</v>
      </c>
      <c r="F2" s="0" t="s">
        <v>377</v>
      </c>
      <c r="G2" s="0" t="s">
        <v>445</v>
      </c>
    </row>
    <row r="3" customFormat="false" ht="12.8" hidden="false" customHeight="false" outlineLevel="0" collapsed="false">
      <c r="A3" s="0" t="s">
        <v>499</v>
      </c>
      <c r="D3" s="54" t="s">
        <v>382</v>
      </c>
      <c r="E3" s="0" t="s">
        <v>500</v>
      </c>
      <c r="F3" s="0" t="s">
        <v>373</v>
      </c>
    </row>
    <row r="4" customFormat="false" ht="12.8" hidden="false" customHeight="false" outlineLevel="0" collapsed="false">
      <c r="D4" s="54" t="s">
        <v>386</v>
      </c>
      <c r="E4" s="0" t="s">
        <v>501</v>
      </c>
      <c r="F4" s="0" t="s">
        <v>382</v>
      </c>
    </row>
    <row r="5" customFormat="false" ht="12.8" hidden="false" customHeight="false" outlineLevel="0" collapsed="false">
      <c r="D5" s="54" t="s">
        <v>390</v>
      </c>
      <c r="E5" s="0" t="s">
        <v>502</v>
      </c>
      <c r="F5" s="0" t="s">
        <v>386</v>
      </c>
    </row>
    <row r="6" customFormat="false" ht="12.8" hidden="false" customHeight="false" outlineLevel="0" collapsed="false">
      <c r="D6" s="54" t="s">
        <v>394</v>
      </c>
      <c r="E6" s="0" t="s">
        <v>503</v>
      </c>
      <c r="F6" s="0" t="s">
        <v>417</v>
      </c>
    </row>
    <row r="7" customFormat="false" ht="12.8" hidden="false" customHeight="false" outlineLevel="0" collapsed="false">
      <c r="D7" s="54" t="s">
        <v>398</v>
      </c>
      <c r="E7" s="0" t="s">
        <v>504</v>
      </c>
    </row>
    <row r="8" customFormat="false" ht="12.8" hidden="false" customHeight="false" outlineLevel="0" collapsed="false">
      <c r="D8" s="54" t="s">
        <v>402</v>
      </c>
      <c r="E8" s="0" t="s">
        <v>505</v>
      </c>
    </row>
    <row r="9" customFormat="false" ht="12.8" hidden="false" customHeight="false" outlineLevel="0" collapsed="false">
      <c r="D9" s="54" t="s">
        <v>410</v>
      </c>
      <c r="E9" s="0" t="s">
        <v>506</v>
      </c>
    </row>
    <row r="10" customFormat="false" ht="12.8" hidden="false" customHeight="false" outlineLevel="0" collapsed="false">
      <c r="D10" s="54" t="s">
        <v>417</v>
      </c>
      <c r="E10" s="0" t="s">
        <v>507</v>
      </c>
    </row>
    <row r="11" customFormat="false" ht="12.8" hidden="false" customHeight="false" outlineLevel="0" collapsed="false">
      <c r="D11" s="54" t="s">
        <v>421</v>
      </c>
      <c r="E11" s="0" t="s">
        <v>508</v>
      </c>
    </row>
    <row r="12" customFormat="false" ht="12.8" hidden="false" customHeight="false" outlineLevel="0" collapsed="false">
      <c r="D12" s="54" t="s">
        <v>424</v>
      </c>
      <c r="E12" s="0" t="s">
        <v>509</v>
      </c>
    </row>
    <row r="13" customFormat="false" ht="12.8" hidden="false" customHeight="false" outlineLevel="0" collapsed="false">
      <c r="D13" s="54" t="s">
        <v>427</v>
      </c>
      <c r="E13" s="0" t="s">
        <v>510</v>
      </c>
    </row>
    <row r="14" customFormat="false" ht="12.8" hidden="false" customHeight="false" outlineLevel="0" collapsed="false">
      <c r="D14" s="54" t="s">
        <v>430</v>
      </c>
      <c r="E14" s="0" t="s">
        <v>511</v>
      </c>
    </row>
    <row r="15" customFormat="false" ht="12.8" hidden="false" customHeight="false" outlineLevel="0" collapsed="false">
      <c r="D15" s="54" t="s">
        <v>435</v>
      </c>
      <c r="E15" s="0" t="s">
        <v>512</v>
      </c>
    </row>
    <row r="16" customFormat="false" ht="12.8" hidden="false" customHeight="false" outlineLevel="0" collapsed="false">
      <c r="D16" s="54" t="s">
        <v>438</v>
      </c>
      <c r="E16" s="71" t="s">
        <v>513</v>
      </c>
    </row>
    <row r="17" customFormat="false" ht="12.8" hidden="false" customHeight="false" outlineLevel="0" collapsed="false">
      <c r="D17" s="54" t="s">
        <v>441</v>
      </c>
      <c r="E17" s="0" t="s">
        <v>514</v>
      </c>
    </row>
    <row r="18" customFormat="false" ht="12.8" hidden="false" customHeight="false" outlineLevel="0" collapsed="false">
      <c r="D18" s="54" t="s">
        <v>445</v>
      </c>
      <c r="E18" s="0" t="s">
        <v>515</v>
      </c>
    </row>
    <row r="19" customFormat="false" ht="12.8" hidden="false" customHeight="false" outlineLevel="0" collapsed="false">
      <c r="D19" s="54" t="s">
        <v>414</v>
      </c>
      <c r="E19" s="0" t="s">
        <v>516</v>
      </c>
    </row>
    <row r="20" customFormat="false" ht="12.8" hidden="false" customHeight="false" outlineLevel="0" collapsed="false">
      <c r="D20" s="54" t="s">
        <v>405</v>
      </c>
      <c r="E20" s="0" t="s">
        <v>517</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496</v>
      </c>
    </row>
    <row r="3" customFormat="false" ht="14.9" hidden="false" customHeight="false" outlineLevel="0" collapsed="false">
      <c r="B3" s="73" t="s">
        <v>518</v>
      </c>
    </row>
    <row r="4" customFormat="false" ht="14.9" hidden="false" customHeight="false" outlineLevel="0" collapsed="false">
      <c r="B4" s="73" t="s">
        <v>519</v>
      </c>
    </row>
    <row r="5" customFormat="false" ht="14.9" hidden="false" customHeight="false" outlineLevel="0" collapsed="false">
      <c r="B5" s="73" t="s">
        <v>520</v>
      </c>
    </row>
    <row r="6" customFormat="false" ht="14.9" hidden="false" customHeight="false" outlineLevel="0" collapsed="false">
      <c r="A6" s="0" t="s">
        <v>521</v>
      </c>
      <c r="B6" s="73" t="s">
        <v>522</v>
      </c>
    </row>
    <row r="7" customFormat="false" ht="14.9" hidden="false" customHeight="false" outlineLevel="0" collapsed="false">
      <c r="B7" s="73" t="s">
        <v>523</v>
      </c>
    </row>
    <row r="8" customFormat="false" ht="12.8" hidden="false" customHeight="false" outlineLevel="0" collapsed="false">
      <c r="A8" s="0" t="s">
        <v>40</v>
      </c>
      <c r="B8" s="73" t="s">
        <v>524</v>
      </c>
    </row>
    <row r="9" customFormat="false" ht="12.8" hidden="false" customHeight="false" outlineLevel="0" collapsed="false">
      <c r="A9" s="0" t="s">
        <v>525</v>
      </c>
      <c r="B9" s="73" t="s">
        <v>526</v>
      </c>
    </row>
    <row r="10" customFormat="false" ht="12.8" hidden="false" customHeight="false" outlineLevel="0" collapsed="false">
      <c r="B10" s="0" t="s">
        <v>527</v>
      </c>
    </row>
    <row r="11" customFormat="false" ht="12.8" hidden="false" customHeight="false" outlineLevel="0" collapsed="false">
      <c r="B11" s="0" t="s">
        <v>528</v>
      </c>
    </row>
    <row r="14" customFormat="false" ht="12.8" hidden="false" customHeight="false" outlineLevel="0" collapsed="false">
      <c r="B14" s="73" t="s">
        <v>529</v>
      </c>
    </row>
    <row r="20" customFormat="false" ht="12.8" hidden="false" customHeight="false" outlineLevel="0" collapsed="false">
      <c r="B20" s="54" t="s">
        <v>373</v>
      </c>
    </row>
    <row r="21" customFormat="false" ht="12.8" hidden="false" customHeight="false" outlineLevel="0" collapsed="false">
      <c r="B21" s="54" t="s">
        <v>377</v>
      </c>
    </row>
    <row r="22" customFormat="false" ht="12.8" hidden="false" customHeight="false" outlineLevel="0" collapsed="false">
      <c r="B22" s="54" t="s">
        <v>382</v>
      </c>
    </row>
    <row r="23" customFormat="false" ht="12.8" hidden="false" customHeight="false" outlineLevel="0" collapsed="false">
      <c r="B23" s="54" t="s">
        <v>386</v>
      </c>
    </row>
    <row r="24" customFormat="false" ht="12.8" hidden="false" customHeight="false" outlineLevel="0" collapsed="false">
      <c r="B24" s="54" t="s">
        <v>390</v>
      </c>
    </row>
    <row r="25" customFormat="false" ht="12.8" hidden="false" customHeight="false" outlineLevel="0" collapsed="false">
      <c r="B25" s="54" t="s">
        <v>394</v>
      </c>
    </row>
    <row r="26" customFormat="false" ht="12.8" hidden="false" customHeight="false" outlineLevel="0" collapsed="false">
      <c r="B26" s="54" t="s">
        <v>398</v>
      </c>
    </row>
    <row r="27" customFormat="false" ht="12.8" hidden="false" customHeight="false" outlineLevel="0" collapsed="false">
      <c r="B27" s="54" t="s">
        <v>402</v>
      </c>
    </row>
    <row r="28" customFormat="false" ht="12.8" hidden="false" customHeight="false" outlineLevel="0" collapsed="false">
      <c r="B28" s="54" t="s">
        <v>410</v>
      </c>
    </row>
    <row r="29" customFormat="false" ht="12.8" hidden="false" customHeight="false" outlineLevel="0" collapsed="false">
      <c r="B29" s="54" t="s">
        <v>417</v>
      </c>
    </row>
    <row r="30" customFormat="false" ht="12.8" hidden="false" customHeight="false" outlineLevel="0" collapsed="false">
      <c r="B30" s="54" t="s">
        <v>421</v>
      </c>
    </row>
    <row r="31" customFormat="false" ht="12.8" hidden="false" customHeight="false" outlineLevel="0" collapsed="false">
      <c r="B31" s="54" t="s">
        <v>424</v>
      </c>
    </row>
    <row r="32" customFormat="false" ht="12.8" hidden="false" customHeight="false" outlineLevel="0" collapsed="false">
      <c r="B32" s="54" t="s">
        <v>427</v>
      </c>
    </row>
    <row r="33" customFormat="false" ht="12.8" hidden="false" customHeight="false" outlineLevel="0" collapsed="false">
      <c r="B33" s="54" t="s">
        <v>430</v>
      </c>
    </row>
    <row r="34" customFormat="false" ht="12.8" hidden="false" customHeight="false" outlineLevel="0" collapsed="false">
      <c r="B34" s="54" t="s">
        <v>435</v>
      </c>
      <c r="D34" s="73"/>
    </row>
    <row r="35" customFormat="false" ht="12.8" hidden="false" customHeight="false" outlineLevel="0" collapsed="false">
      <c r="B35" s="54" t="s">
        <v>438</v>
      </c>
      <c r="D35" s="73"/>
    </row>
    <row r="36" customFormat="false" ht="12.8" hidden="false" customHeight="false" outlineLevel="0" collapsed="false">
      <c r="B36" s="54" t="s">
        <v>441</v>
      </c>
      <c r="D36" s="73"/>
    </row>
    <row r="37" customFormat="false" ht="12.8" hidden="false" customHeight="false" outlineLevel="0" collapsed="false">
      <c r="B37" s="54" t="s">
        <v>445</v>
      </c>
      <c r="D37" s="73"/>
    </row>
    <row r="38" customFormat="false" ht="12.8" hidden="false" customHeight="false" outlineLevel="0" collapsed="false">
      <c r="B38" s="54" t="s">
        <v>414</v>
      </c>
      <c r="D38" s="73"/>
    </row>
    <row r="39" customFormat="false" ht="12.8" hidden="false" customHeight="false" outlineLevel="0" collapsed="false">
      <c r="B39" s="54" t="s">
        <v>405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530</v>
      </c>
    </row>
    <row r="4" customFormat="false" ht="15" hidden="false" customHeight="false" outlineLevel="0" collapsed="false">
      <c r="B4" s="72" t="s">
        <v>531</v>
      </c>
    </row>
    <row r="5" customFormat="false" ht="15" hidden="false" customHeight="false" outlineLevel="0" collapsed="false">
      <c r="B5" s="72" t="s">
        <v>532</v>
      </c>
    </row>
    <row r="6" customFormat="false" ht="15" hidden="false" customHeight="false" outlineLevel="0" collapsed="false">
      <c r="B6" s="72" t="s">
        <v>533</v>
      </c>
    </row>
    <row r="7" customFormat="false" ht="15" hidden="false" customHeight="false" outlineLevel="0" collapsed="false">
      <c r="B7" s="72" t="s">
        <v>534</v>
      </c>
    </row>
    <row r="8" customFormat="false" ht="12.8" hidden="false" customHeight="false" outlineLevel="0" collapsed="false">
      <c r="A8" s="0" t="s">
        <v>535</v>
      </c>
      <c r="B8" s="0" t="s">
        <v>536</v>
      </c>
    </row>
    <row r="9" customFormat="false" ht="12.8" hidden="false" customHeight="false" outlineLevel="0" collapsed="false">
      <c r="A9" s="0" t="s">
        <v>537</v>
      </c>
      <c r="B9" s="0" t="s">
        <v>538</v>
      </c>
    </row>
    <row r="10" customFormat="false" ht="12.8" hidden="false" customHeight="false" outlineLevel="0" collapsed="false">
      <c r="B10" s="0" t="s">
        <v>539</v>
      </c>
    </row>
    <row r="11" customFormat="false" ht="12.8" hidden="false" customHeight="false" outlineLevel="0" collapsed="false">
      <c r="B11" s="0"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438</v>
      </c>
    </row>
    <row r="36" customFormat="false" ht="12.8" hidden="false" customHeight="false" outlineLevel="0" collapsed="false">
      <c r="B36" s="0" t="s">
        <v>556</v>
      </c>
    </row>
    <row r="37" customFormat="false" ht="12.8" hidden="false" customHeight="false" outlineLevel="0" collapsed="false">
      <c r="B37" s="0" t="s">
        <v>557</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93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560</v>
      </c>
    </row>
    <row r="4" customFormat="false" ht="14.9" hidden="false" customHeight="false" outlineLevel="0" collapsed="false">
      <c r="B4" s="73" t="s">
        <v>561</v>
      </c>
    </row>
    <row r="5" customFormat="false" ht="14.9" hidden="false" customHeight="false" outlineLevel="0" collapsed="false">
      <c r="B5" s="73" t="s">
        <v>562</v>
      </c>
    </row>
    <row r="6" customFormat="false" ht="14.9" hidden="false" customHeight="false" outlineLevel="0" collapsed="false">
      <c r="B6" s="73" t="s">
        <v>563</v>
      </c>
    </row>
    <row r="7" customFormat="false" ht="14.9" hidden="false" customHeight="false" outlineLevel="0" collapsed="false">
      <c r="B7" s="73" t="s">
        <v>564</v>
      </c>
    </row>
    <row r="8" customFormat="false" ht="14.9" hidden="false" customHeight="false" outlineLevel="0" collapsed="false">
      <c r="A8" s="0" t="s">
        <v>535</v>
      </c>
      <c r="B8" s="73" t="s">
        <v>565</v>
      </c>
    </row>
    <row r="9" customFormat="false" ht="14.9" hidden="false" customHeight="false" outlineLevel="0" collapsed="false">
      <c r="A9" s="0" t="s">
        <v>537</v>
      </c>
      <c r="B9" s="73" t="s">
        <v>566</v>
      </c>
    </row>
    <row r="10" customFormat="false" ht="14.9" hidden="false" customHeight="false" outlineLevel="0" collapsed="false">
      <c r="B10" s="73" t="s">
        <v>567</v>
      </c>
    </row>
    <row r="11" customFormat="false" ht="14.9" hidden="false" customHeight="false" outlineLevel="0" collapsed="false">
      <c r="B11" s="73" t="s">
        <v>568</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569</v>
      </c>
    </row>
    <row r="15" customFormat="false" ht="12.8" hidden="false" customHeight="false" outlineLevel="0" collapsed="false">
      <c r="B15" s="73"/>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572</v>
      </c>
    </row>
    <row r="23" customFormat="false" ht="12.8" hidden="false" customHeight="false" outlineLevel="0" collapsed="false">
      <c r="B23" s="0" t="s">
        <v>573</v>
      </c>
    </row>
    <row r="24" customFormat="false" ht="12.8" hidden="false" customHeight="false" outlineLevel="0" collapsed="false">
      <c r="B24" s="0" t="s">
        <v>574</v>
      </c>
    </row>
    <row r="25" customFormat="false" ht="12.8" hidden="false" customHeight="false" outlineLevel="0" collapsed="false">
      <c r="B25" s="0" t="s">
        <v>575</v>
      </c>
    </row>
    <row r="26" customFormat="false" ht="12.8" hidden="false" customHeight="false" outlineLevel="0" collapsed="false">
      <c r="B26" s="0" t="s">
        <v>576</v>
      </c>
    </row>
    <row r="27" customFormat="false" ht="12.8" hidden="false" customHeight="false" outlineLevel="0" collapsed="false">
      <c r="B27" s="0" t="s">
        <v>577</v>
      </c>
    </row>
    <row r="28" customFormat="false" ht="12.8" hidden="false" customHeight="false" outlineLevel="0" collapsed="false">
      <c r="B28" s="0" t="s">
        <v>578</v>
      </c>
    </row>
    <row r="29" customFormat="false" ht="12.8" hidden="false" customHeight="false" outlineLevel="0" collapsed="false">
      <c r="B29" s="0" t="s">
        <v>579</v>
      </c>
    </row>
    <row r="30" customFormat="false" ht="12.8" hidden="false" customHeight="false" outlineLevel="0" collapsed="false">
      <c r="B30" s="0" t="s">
        <v>580</v>
      </c>
    </row>
    <row r="31" customFormat="false" ht="12.8" hidden="false" customHeight="false" outlineLevel="0" collapsed="false">
      <c r="B31" s="0" t="s">
        <v>581</v>
      </c>
    </row>
    <row r="32" customFormat="false" ht="12.8" hidden="false" customHeight="false" outlineLevel="0" collapsed="false">
      <c r="B32" s="0" t="s">
        <v>582</v>
      </c>
    </row>
    <row r="33" customFormat="false" ht="12.8" hidden="false" customHeight="false" outlineLevel="0" collapsed="false">
      <c r="B33" s="0" t="s">
        <v>583</v>
      </c>
    </row>
    <row r="34" customFormat="false" ht="12.8" hidden="false" customHeight="false" outlineLevel="0" collapsed="false">
      <c r="B34" s="0" t="s">
        <v>584</v>
      </c>
    </row>
    <row r="35" customFormat="false" ht="12.8" hidden="false" customHeight="false" outlineLevel="0" collapsed="false">
      <c r="B35" s="0" t="s">
        <v>585</v>
      </c>
    </row>
    <row r="36" customFormat="false" ht="12.8" hidden="false" customHeight="false" outlineLevel="0" collapsed="false">
      <c r="B36" s="0" t="s">
        <v>586</v>
      </c>
    </row>
    <row r="37" customFormat="false" ht="12.8" hidden="false" customHeight="false" outlineLevel="0" collapsed="false">
      <c r="B37" s="0" t="s">
        <v>445</v>
      </c>
    </row>
    <row r="38" customFormat="false" ht="12.8" hidden="false" customHeight="false" outlineLevel="0" collapsed="false">
      <c r="B38" s="0" t="s">
        <v>587</v>
      </c>
    </row>
    <row r="39" customFormat="false" ht="12.8" hidden="false" customHeight="false" outlineLevel="0" collapsed="false">
      <c r="B39" s="0" t="s">
        <v>588</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9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589</v>
      </c>
    </row>
    <row r="4" customFormat="false" ht="12.8" hidden="false" customHeight="false" outlineLevel="0" collapsed="false">
      <c r="B4" s="0" t="s">
        <v>590</v>
      </c>
    </row>
    <row r="5" customFormat="false" ht="12.8" hidden="false" customHeight="false" outlineLevel="0" collapsed="false">
      <c r="B5" s="0" t="s">
        <v>591</v>
      </c>
    </row>
    <row r="6" customFormat="false" ht="12.8" hidden="false" customHeight="false" outlineLevel="0" collapsed="false">
      <c r="B6" s="0" t="s">
        <v>592</v>
      </c>
    </row>
    <row r="7" customFormat="false" ht="12.8" hidden="false" customHeight="false" outlineLevel="0" collapsed="false">
      <c r="B7" s="0" t="s">
        <v>593</v>
      </c>
    </row>
    <row r="8" customFormat="false" ht="15" hidden="false" customHeight="false" outlineLevel="0" collapsed="false">
      <c r="B8" s="72" t="s">
        <v>594</v>
      </c>
    </row>
    <row r="9" customFormat="false" ht="12.8" hidden="false" customHeight="false" outlineLevel="0" collapsed="false">
      <c r="B9" s="0" t="s">
        <v>595</v>
      </c>
    </row>
    <row r="10" customFormat="false" ht="12.8" hidden="false" customHeight="false" outlineLevel="0" collapsed="false">
      <c r="B10" s="73" t="s">
        <v>596</v>
      </c>
    </row>
    <row r="11" customFormat="false" ht="12.8" hidden="false" customHeight="false" outlineLevel="0" collapsed="false">
      <c r="B11" s="73" t="s">
        <v>597</v>
      </c>
    </row>
    <row r="14" customFormat="false" ht="12.8" hidden="false" customHeight="false" outlineLevel="0" collapsed="false">
      <c r="B14" s="0" t="s">
        <v>598</v>
      </c>
    </row>
    <row r="20" customFormat="false" ht="12.8" hidden="false" customHeight="false" outlineLevel="0" collapsed="false">
      <c r="B20" s="0" t="s">
        <v>599</v>
      </c>
    </row>
    <row r="21" customFormat="false" ht="12.8" hidden="false" customHeight="false" outlineLevel="0" collapsed="false">
      <c r="B21" s="0" t="s">
        <v>600</v>
      </c>
    </row>
    <row r="22" customFormat="false" ht="12.8" hidden="false" customHeight="false" outlineLevel="0" collapsed="false">
      <c r="B22" s="0" t="s">
        <v>601</v>
      </c>
    </row>
    <row r="23" customFormat="false" ht="12.8" hidden="false" customHeight="false" outlineLevel="0" collapsed="false">
      <c r="B23" s="0" t="s">
        <v>602</v>
      </c>
    </row>
    <row r="24" customFormat="false" ht="12.8" hidden="false" customHeight="false" outlineLevel="0" collapsed="false">
      <c r="B24" s="0" t="s">
        <v>390</v>
      </c>
    </row>
    <row r="25" customFormat="false" ht="12.8" hidden="false" customHeight="false" outlineLevel="0" collapsed="false">
      <c r="B25" s="0" t="s">
        <v>603</v>
      </c>
    </row>
    <row r="26" customFormat="false" ht="12.8" hidden="false" customHeight="false" outlineLevel="0" collapsed="false">
      <c r="B26" s="0" t="s">
        <v>604</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613</v>
      </c>
    </row>
    <row r="36" customFormat="false" ht="12.8" hidden="false" customHeight="false" outlineLevel="0" collapsed="false">
      <c r="B36" s="0" t="s">
        <v>614</v>
      </c>
    </row>
    <row r="37" customFormat="false" ht="12.8" hidden="false" customHeight="false" outlineLevel="0" collapsed="false">
      <c r="B37" s="0" t="s">
        <v>445</v>
      </c>
    </row>
    <row r="38" customFormat="false" ht="12.8" hidden="false" customHeight="false" outlineLevel="0" collapsed="false">
      <c r="B38" s="0" t="s">
        <v>615</v>
      </c>
    </row>
    <row r="39" customFormat="false" ht="12.8" hidden="false" customHeight="false" outlineLevel="0" collapsed="false">
      <c r="B39" s="0" t="s">
        <v>616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9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617</v>
      </c>
    </row>
    <row r="4" customFormat="false" ht="15" hidden="false" customHeight="false" outlineLevel="0" collapsed="false">
      <c r="B4" s="72" t="s">
        <v>618</v>
      </c>
    </row>
    <row r="5" customFormat="false" ht="12.8" hidden="false" customHeight="false" outlineLevel="0" collapsed="false">
      <c r="B5" s="0" t="s">
        <v>619</v>
      </c>
    </row>
    <row r="6" customFormat="false" ht="15" hidden="false" customHeight="false" outlineLevel="0" collapsed="false">
      <c r="B6" s="72" t="s">
        <v>620</v>
      </c>
    </row>
    <row r="7" customFormat="false" ht="15" hidden="false" customHeight="false" outlineLevel="0" collapsed="false">
      <c r="B7" s="72" t="s">
        <v>621</v>
      </c>
    </row>
    <row r="8" customFormat="false" ht="12.8" hidden="false" customHeight="false" outlineLevel="0" collapsed="false">
      <c r="B8" s="0" t="s">
        <v>622</v>
      </c>
    </row>
    <row r="9" customFormat="false" ht="12.8" hidden="false" customHeight="false" outlineLevel="0" collapsed="false">
      <c r="B9" s="74" t="s">
        <v>623</v>
      </c>
    </row>
    <row r="10" customFormat="false" ht="12.8" hidden="false" customHeight="false" outlineLevel="0" collapsed="false">
      <c r="B10" s="0" t="s">
        <v>624</v>
      </c>
    </row>
    <row r="11" customFormat="false" ht="12.8" hidden="false" customHeight="false" outlineLevel="0" collapsed="false">
      <c r="B11" s="0" t="s">
        <v>625</v>
      </c>
    </row>
    <row r="14" customFormat="false" ht="15" hidden="false" customHeight="false" outlineLevel="0" collapsed="false">
      <c r="B14" s="72" t="s">
        <v>626</v>
      </c>
    </row>
    <row r="20" customFormat="false" ht="12.8" hidden="false" customHeight="false" outlineLevel="0" collapsed="false">
      <c r="B20" s="0" t="s">
        <v>627</v>
      </c>
    </row>
    <row r="21" customFormat="false" ht="12.8" hidden="false" customHeight="false" outlineLevel="0" collapsed="false">
      <c r="B21" s="0" t="s">
        <v>628</v>
      </c>
    </row>
    <row r="22" customFormat="false" ht="12.8" hidden="false" customHeight="false" outlineLevel="0" collapsed="false">
      <c r="B22" s="0" t="s">
        <v>572</v>
      </c>
    </row>
    <row r="23" customFormat="false" ht="12.8" hidden="false" customHeight="false" outlineLevel="0" collapsed="false">
      <c r="B23" s="0" t="s">
        <v>629</v>
      </c>
    </row>
    <row r="24" customFormat="false" ht="12.8" hidden="false" customHeight="false" outlineLevel="0" collapsed="false">
      <c r="B24" s="0" t="s">
        <v>390</v>
      </c>
    </row>
    <row r="25" customFormat="false" ht="12.8" hidden="false" customHeight="false" outlineLevel="0" collapsed="false">
      <c r="B25" s="0" t="s">
        <v>630</v>
      </c>
    </row>
    <row r="26" customFormat="false" ht="12.8" hidden="false" customHeight="false" outlineLevel="0" collapsed="false">
      <c r="B26" s="0" t="s">
        <v>576</v>
      </c>
    </row>
    <row r="27" customFormat="false" ht="12.8" hidden="false" customHeight="false" outlineLevel="0" collapsed="false">
      <c r="B27" s="0" t="s">
        <v>631</v>
      </c>
    </row>
    <row r="28" customFormat="false" ht="12.8" hidden="false" customHeight="false" outlineLevel="0" collapsed="false">
      <c r="B28" s="0" t="s">
        <v>632</v>
      </c>
    </row>
    <row r="29" customFormat="false" ht="12.8" hidden="false" customHeight="false" outlineLevel="0" collapsed="false">
      <c r="B29" s="0" t="s">
        <v>633</v>
      </c>
    </row>
    <row r="30" customFormat="false" ht="12.8" hidden="false" customHeight="false" outlineLevel="0" collapsed="false">
      <c r="B30" s="0" t="s">
        <v>634</v>
      </c>
    </row>
    <row r="31" customFormat="false" ht="12.8" hidden="false" customHeight="false" outlineLevel="0" collapsed="false">
      <c r="B31" s="0" t="s">
        <v>635</v>
      </c>
    </row>
    <row r="32" customFormat="false" ht="12.8" hidden="false" customHeight="false" outlineLevel="0" collapsed="false">
      <c r="B32" s="0" t="s">
        <v>636</v>
      </c>
    </row>
    <row r="33" customFormat="false" ht="12.8" hidden="false" customHeight="false" outlineLevel="0" collapsed="false">
      <c r="B33" s="0" t="s">
        <v>637</v>
      </c>
    </row>
    <row r="34" customFormat="false" ht="12.8" hidden="false" customHeight="false" outlineLevel="0" collapsed="false">
      <c r="B34" s="0" t="s">
        <v>638</v>
      </c>
    </row>
    <row r="35" customFormat="false" ht="12.8" hidden="false" customHeight="false" outlineLevel="0" collapsed="false">
      <c r="B35" s="0" t="s">
        <v>613</v>
      </c>
    </row>
    <row r="36" customFormat="false" ht="12.8" hidden="false" customHeight="false" outlineLevel="0" collapsed="false">
      <c r="B36" s="0" t="s">
        <v>639</v>
      </c>
    </row>
    <row r="37" customFormat="false" ht="12.8" hidden="false" customHeight="false" outlineLevel="0" collapsed="false">
      <c r="B37" s="0" t="s">
        <v>557</v>
      </c>
    </row>
    <row r="38" customFormat="false" ht="12.8" hidden="false" customHeight="false" outlineLevel="0" collapsed="false">
      <c r="B38" s="0" t="s">
        <v>640</v>
      </c>
    </row>
    <row r="39" customFormat="false" ht="12.8" hidden="false" customHeight="false" outlineLevel="0" collapsed="false">
      <c r="B39" s="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937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642</v>
      </c>
    </row>
    <row r="4" customFormat="false" ht="12.8" hidden="false" customHeight="false" outlineLevel="0" collapsed="false">
      <c r="B4" s="0" t="s">
        <v>643</v>
      </c>
    </row>
    <row r="5" customFormat="false" ht="12.8" hidden="false" customHeight="false" outlineLevel="0" collapsed="false">
      <c r="B5" s="0" t="s">
        <v>644</v>
      </c>
    </row>
    <row r="6" customFormat="false" ht="12.8" hidden="false" customHeight="false" outlineLevel="0" collapsed="false">
      <c r="B6" s="0" t="s">
        <v>645</v>
      </c>
    </row>
    <row r="7" customFormat="false" ht="12.8" hidden="false" customHeight="false" outlineLevel="0" collapsed="false">
      <c r="B7" s="0" t="s">
        <v>646</v>
      </c>
    </row>
    <row r="8" customFormat="false" ht="12.8" hidden="false" customHeight="false" outlineLevel="0" collapsed="false">
      <c r="B8" s="0" t="s">
        <v>647</v>
      </c>
    </row>
    <row r="9" customFormat="false" ht="12.8" hidden="false" customHeight="false" outlineLevel="0" collapsed="false">
      <c r="B9" s="0" t="s">
        <v>648</v>
      </c>
    </row>
    <row r="10" customFormat="false" ht="12.8" hidden="false" customHeight="false" outlineLevel="0" collapsed="false">
      <c r="B10" s="0" t="s">
        <v>649</v>
      </c>
    </row>
    <row r="11" customFormat="false" ht="12.8" hidden="false" customHeight="false" outlineLevel="0" collapsed="false">
      <c r="B11" s="0" t="s">
        <v>650</v>
      </c>
    </row>
    <row r="14" customFormat="false" ht="12.8" hidden="false" customHeight="false" outlineLevel="0" collapsed="false">
      <c r="B14" s="0" t="s">
        <v>651</v>
      </c>
    </row>
    <row r="20" customFormat="false" ht="12.8" hidden="false" customHeight="false" outlineLevel="0" collapsed="false">
      <c r="B20" s="0" t="s">
        <v>652</v>
      </c>
    </row>
    <row r="21" customFormat="false" ht="12.8" hidden="false" customHeight="false" outlineLevel="0" collapsed="false">
      <c r="B21" s="0" t="s">
        <v>653</v>
      </c>
    </row>
    <row r="22" customFormat="false" ht="12.8" hidden="false" customHeight="false" outlineLevel="0" collapsed="false">
      <c r="B22" s="0" t="s">
        <v>654</v>
      </c>
    </row>
    <row r="23" customFormat="false" ht="12.8" hidden="false" customHeight="false" outlineLevel="0" collapsed="false">
      <c r="B23" s="0" t="s">
        <v>655</v>
      </c>
    </row>
    <row r="24" customFormat="false" ht="12.8" hidden="false" customHeight="false" outlineLevel="0" collapsed="false">
      <c r="B24" s="0" t="s">
        <v>390</v>
      </c>
    </row>
    <row r="25" customFormat="false" ht="12.8" hidden="false" customHeight="false" outlineLevel="0" collapsed="false">
      <c r="B25" s="0" t="s">
        <v>656</v>
      </c>
    </row>
    <row r="26" customFormat="false" ht="12.8" hidden="false" customHeight="false" outlineLevel="0" collapsed="false">
      <c r="B26" s="0" t="s">
        <v>657</v>
      </c>
    </row>
    <row r="27" customFormat="false" ht="12.8" hidden="false" customHeight="false" outlineLevel="0" collapsed="false">
      <c r="B27" s="0" t="s">
        <v>658</v>
      </c>
    </row>
    <row r="28" customFormat="false" ht="12.8" hidden="false" customHeight="false" outlineLevel="0" collapsed="false">
      <c r="B28" s="0" t="s">
        <v>659</v>
      </c>
    </row>
    <row r="29" customFormat="false" ht="12.8" hidden="false" customHeight="false" outlineLevel="0" collapsed="false">
      <c r="B29" s="0" t="s">
        <v>660</v>
      </c>
    </row>
    <row r="30" customFormat="false" ht="12.8" hidden="false" customHeight="false" outlineLevel="0" collapsed="false">
      <c r="B30" s="0" t="s">
        <v>661</v>
      </c>
    </row>
    <row r="31" customFormat="false" ht="12.8" hidden="false" customHeight="false" outlineLevel="0" collapsed="false">
      <c r="B31" s="0" t="s">
        <v>662</v>
      </c>
    </row>
    <row r="32" customFormat="false" ht="12.8" hidden="false" customHeight="false" outlineLevel="0" collapsed="false">
      <c r="B32" s="0" t="s">
        <v>663</v>
      </c>
    </row>
    <row r="33" customFormat="false" ht="12.8" hidden="false" customHeight="false" outlineLevel="0" collapsed="false">
      <c r="B33" s="0" t="s">
        <v>664</v>
      </c>
    </row>
    <row r="34" customFormat="false" ht="12.8" hidden="false" customHeight="false" outlineLevel="0" collapsed="false">
      <c r="B34" s="0" t="s">
        <v>665</v>
      </c>
    </row>
    <row r="35" customFormat="false" ht="12.8" hidden="false" customHeight="false" outlineLevel="0" collapsed="false">
      <c r="B35" s="0" t="s">
        <v>666</v>
      </c>
    </row>
    <row r="36" customFormat="false" ht="12.8" hidden="false" customHeight="false" outlineLevel="0" collapsed="false">
      <c r="B36" s="0" t="s">
        <v>556</v>
      </c>
    </row>
    <row r="37" customFormat="false" ht="12.8" hidden="false" customHeight="false" outlineLevel="0" collapsed="false">
      <c r="B37" s="0" t="s">
        <v>445</v>
      </c>
    </row>
    <row r="38" customFormat="false" ht="12.8" hidden="false" customHeight="false" outlineLevel="0" collapsed="false">
      <c r="B38" s="0" t="s">
        <v>667</v>
      </c>
    </row>
    <row r="39" customFormat="false" ht="12.8" hidden="false" customHeight="false" outlineLevel="0" collapsed="false">
      <c r="B39" s="0" t="s">
        <v>668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2021-02-01T19:27:39Z</dcterms:modified>
  <cp:revision>167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