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0/"/>
    </mc:Choice>
  </mc:AlternateContent>
  <xr:revisionPtr revIDLastSave="0" documentId="8_{881EBAD2-6473-E548-9383-8DC5DF1934C3}" xr6:coauthVersionLast="46" xr6:coauthVersionMax="46" xr10:uidLastSave="{00000000-0000-0000-0000-000000000000}"/>
  <bookViews>
    <workbookView xWindow="0" yWindow="4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B9" i="2"/>
  <c r="V8" i="2"/>
  <c r="H8" i="2" s="1"/>
  <c r="R8" i="2"/>
  <c r="P8" i="2"/>
  <c r="P9" i="1" s="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I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L18" i="1"/>
  <c r="AJ18" i="1"/>
  <c r="AI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I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I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I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J12" i="1"/>
  <c r="AI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J11" i="1"/>
  <c r="AI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I5" i="1"/>
  <c r="AA5" i="1"/>
  <c r="Z5" i="1"/>
  <c r="Y5" i="1"/>
  <c r="X5" i="1"/>
  <c r="W5" i="1"/>
  <c r="L5" i="1"/>
  <c r="K5" i="1"/>
  <c r="J5" i="1"/>
  <c r="I5" i="1"/>
  <c r="H5" i="1"/>
  <c r="E5" i="1"/>
  <c r="D5" i="1"/>
  <c r="C5" i="1"/>
  <c r="B5" i="1"/>
  <c r="A5" i="1"/>
  <c r="AA4" i="1"/>
  <c r="J4" i="1"/>
  <c r="I4" i="1"/>
  <c r="H4" i="1"/>
  <c r="F4" i="1"/>
  <c r="D4" i="1"/>
  <c r="B4" i="1"/>
  <c r="A4" i="1"/>
  <c r="AK13" i="1" l="1"/>
  <c r="AK11" i="1"/>
  <c r="AM16" i="1"/>
  <c r="AM10" i="1"/>
  <c r="AM11" i="1"/>
  <c r="AK12" i="1"/>
  <c r="AM19" i="1"/>
  <c r="AM14" i="1"/>
  <c r="AM15" i="1"/>
  <c r="AK21" i="1"/>
  <c r="AK10" i="1"/>
  <c r="AM8" i="1"/>
  <c r="AK6" i="1"/>
  <c r="AM23"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<sst xmlns="http://schemas.openxmlformats.org/spreadsheetml/2006/main" count="771" uniqueCount="635">
  <si>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</si>
  <si>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</si>
  <si>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</si>
  <si>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</si>
  <si>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</si>
  <si>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</si>
  <si>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</si>
  <si>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</si>
  <si>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</si>
  <si>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</si>
  <si>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</si>
  <si>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</si>
  <si>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</si>
  <si>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</si>
  <si>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</si>
  <si>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</si>
  <si>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</si>
  <si>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</si>
  <si>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</si>
  <si>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</si>
  <si>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</si>
  <si>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</si>
  <si>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</si>
  <si>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</si>
  <si>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</si>
  <si>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</si>
  <si>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</si>
  <si>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</si>
  <si>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</si>
  <si>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</si>
  <si>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</si>
  <si>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</si>
  <si>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</si>
  <si>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</si>
  <si>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</si>
  <si>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</si>
  <si>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</si>
  <si>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</si>
  <si>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</si>
  <si>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</si>
  <si>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</si>
  <si>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</si>
  <si>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</si>
  <si>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</si>
  <si>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</si>
  <si>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</si>
  <si>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</si>
  <si>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</si>
  <si>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</si>
  <si>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</si>
  <si>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</si>
  <si>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</si>
  <si>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</si>
  <si>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</si>
  <si>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</si>
  <si>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</si>
  <si>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</si>
  <si>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</si>
  <si>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</si>
  <si>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</si>
  <si>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</si>
  <si>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</si>
  <si>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</si>
  <si>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</si>
  <si>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</si>
  <si>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</si>
  <si>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</si>
  <si>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</si>
  <si>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</si>
  <si>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</si>
  <si>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</si>
  <si>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</si>
  <si>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</si>
  <si>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</si>
  <si>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</si>
  <si>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</si>
  <si>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</si>
  <si>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</si>
  <si>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</si>
  <si>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</si>
  <si>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</si>
  <si>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</si>
  <si>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</si>
  <si>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</si>
  <si>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</si>
  <si>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</si>
  <si>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</si>
  <si>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</si>
  <si>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</si>
  <si>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</si>
  <si>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</si>
  <si>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</si>
  <si>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</si>
  <si>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</si>
  <si>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</si>
  <si>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</si>
  <si>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</si>
  <si>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</si>
  <si>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</si>
  <si>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</si>
  <si>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</si>
  <si>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</si>
  <si>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</si>
  <si>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</si>
  <si>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</si>
  <si>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</si>
  <si>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</si>
  <si>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</si>
  <si>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</si>
  <si>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</si>
  <si>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</si>
  <si>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</si>
  <si>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</si>
  <si>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</si>
  <si>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</si>
  <si>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</si>
  <si>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</si>
  <si>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</si>
  <si>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</si>
  <si>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</si>
  <si>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</si>
  <si>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</si>
  <si>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</si>
  <si>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</si>
  <si>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</si>
  <si>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</si>
  <si>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</si>
  <si>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</si>
  <si>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</si>
  <si>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</si>
  <si>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</si>
  <si>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</si>
  <si>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</si>
  <si>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</si>
  <si>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</si>
  <si>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</si>
  <si>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</si>
  <si>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</si>
  <si>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</si>
  <si>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</si>
  <si>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</si>
  <si>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</si>
  <si>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</si>
  <si>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</si>
  <si>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</si>
  <si>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</si>
  <si>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</si>
  <si>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</si>
  <si>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</si>
  <si>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</si>
  <si>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</si>
  <si>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</si>
  <si>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</si>
  <si>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</si>
  <si>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</si>
  <si>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</si>
  <si>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</si>
  <si>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</si>
  <si>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</si>
  <si>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</si>
  <si>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</si>
  <si>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</si>
  <si>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</si>
  <si>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</si>
  <si>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</si>
  <si>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</si>
  <si>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</si>
  <si>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</si>
  <si>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</si>
  <si>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</si>
  <si>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</si>
  <si>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</si>
  <si>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</si>
  <si>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</si>
  <si>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</si>
  <si>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</si>
  <si>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</si>
  <si>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</si>
  <si>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</si>
  <si>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</si>
  <si>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</si>
  <si>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</si>
  <si>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</si>
  <si>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</si>
  <si>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</si>
  <si>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</si>
  <si>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</si>
  <si>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</si>
  <si>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</si>
  <si>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</si>
  <si>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</si>
  <si>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</si>
  <si>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</si>
  <si>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</si>
  <si>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</si>
  <si>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</si>
  <si>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</si>
  <si>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</si>
  <si>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</si>
  <si>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</si>
  <si>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</si>
  <si>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</si>
  <si>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</si>
  <si>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</si>
  <si>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</si>
  <si>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</si>
  <si>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</si>
  <si>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</si>
  <si>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</si>
  <si>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</si>
  <si>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</si>
  <si>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</si>
  <si>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</si>
  <si>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</si>
  <si>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</si>
  <si>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</si>
  <si>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</si>
  <si>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</si>
  <si>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</si>
  <si>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</si>
  <si>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</si>
  <si>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</si>
  <si>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</si>
  <si>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</si>
  <si>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</si>
  <si>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</si>
  <si>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</si>
  <si>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</si>
  <si>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</si>
  <si>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</si>
  <si>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</si>
  <si>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</si>
  <si>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</si>
  <si>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</si>
  <si>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</si>
  <si>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</si>
  <si>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</si>
  <si>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</si>
  <si>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</si>
  <si>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</si>
  <si>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</si>
  <si>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</si>
  <si>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</si>
  <si>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</si>
  <si>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</si>
  <si>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</si>
  <si>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</si>
  <si>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</si>
  <si>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</si>
  <si>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</si>
  <si>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</si>
  <si>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</si>
  <si>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</si>
  <si>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</si>
  <si>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</si>
  <si>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</si>
  <si>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</si>
  <si>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</si>
  <si>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</si>
  <si>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</si>
  <si>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</si>
  <si>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</si>
  <si>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</si>
  <si>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</si>
  <si>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</si>
  <si>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</si>
  <si>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</si>
  <si>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</si>
  <si>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</si>
  <si>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</si>
  <si>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</si>
  <si>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</si>
  <si>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</si>
  <si>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</si>
  <si>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</si>
  <si>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</si>
  <si>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</si>
  <si>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</si>
  <si>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</si>
  <si>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</si>
  <si>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</si>
  <si>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</si>
  <si>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</si>
  <si>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</si>
  <si>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</si>
  <si>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</si>
  <si>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</si>
  <si>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</si>
  <si>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</si>
  <si>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</si>
  <si>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</si>
  <si>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</si>
  <si>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</si>
  <si>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</si>
  <si>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</si>
  <si>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</si>
  <si>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</si>
  <si>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</si>
  <si>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</si>
  <si>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</si>
  <si>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</si>
  <si>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</si>
  <si>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</si>
  <si>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</si>
  <si>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</si>
  <si>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</si>
  <si>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</si>
  <si>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</si>
  <si>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</si>
  <si>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</si>
  <si>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</si>
  <si>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</si>
  <si>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</si>
  <si>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</si>
  <si>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</si>
  <si>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</si>
  <si>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</si>
  <si>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</si>
  <si>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</si>
  <si>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</si>
  <si>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</si>
  <si>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</si>
  <si>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</si>
  <si>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</si>
  <si>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</si>
  <si>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</si>
  <si>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</si>
  <si>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</si>
  <si>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</si>
  <si>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</si>
  <si>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</si>
  <si>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</si>
  <si>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</si>
  <si>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</si>
  <si>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</si>
  <si>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</si>
  <si>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</si>
  <si>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</si>
  <si>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</si>
  <si>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</si>
  <si>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</si>
  <si>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</si>
  <si>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</si>
  <si>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</si>
  <si>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</si>
  <si>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</si>
  <si>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</si>
  <si>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</si>
  <si>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</si>
  <si>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</si>
  <si>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</si>
  <si>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</si>
  <si>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</si>
  <si>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</si>
  <si>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</si>
  <si>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</si>
  <si>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</si>
  <si>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</si>
  <si>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</si>
  <si>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</si>
  <si>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</si>
  <si>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</si>
  <si>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</si>
  <si>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</si>
  <si>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</si>
  <si>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</si>
  <si>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</si>
  <si>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</si>
  <si>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</si>
  <si>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</si>
  <si>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</si>
  <si>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</si>
  <si>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</si>
  <si>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</si>
  <si>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</si>
  <si>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</si>
  <si>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</si>
  <si>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</si>
  <si>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</si>
  <si>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</si>
  <si>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</si>
  <si>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</si>
  <si>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</si>
  <si>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</si>
  <si>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</si>
  <si>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</si>
  <si>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</si>
  <si>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</si>
  <si>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</si>
  <si>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</si>
  <si>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</si>
  <si>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</si>
  <si>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</si>
  <si>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</si>
  <si>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</si>
  <si>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</si>
  <si>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</si>
  <si>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</si>
  <si>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</si>
  <si>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</si>
  <si>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</si>
  <si>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</si>
  <si>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</si>
  <si>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</si>
  <si>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</si>
  <si>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</si>
  <si>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</si>
  <si>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</si>
  <si>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</si>
  <si>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</si>
  <si>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</si>
  <si>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</si>
  <si>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</si>
  <si>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</si>
  <si>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</si>
  <si>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</si>
  <si>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</si>
  <si>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</si>
  <si>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</si>
  <si>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</si>
  <si>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</si>
  <si>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</si>
  <si>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</si>
  <si>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</si>
  <si>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</si>
  <si>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</si>
  <si>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</si>
  <si>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</si>
  <si>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</si>
  <si>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</si>
  <si>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</si>
  <si>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</si>
  <si>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</si>
  <si>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</si>
  <si>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</si>
  <si>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</si>
  <si>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</si>
  <si>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</si>
  <si>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</si>
  <si>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</si>
  <si>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</si>
  <si>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</si>
  <si>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</si>
  <si>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</si>
  <si>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</si>
  <si>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</si>
  <si>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</si>
  <si>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</si>
  <si>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</si>
  <si>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</si>
  <si>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</si>
  <si>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</si>
  <si>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</si>
  <si>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</si>
  <si>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</si>
  <si>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</si>
  <si>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</si>
  <si>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</si>
  <si>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</si>
  <si>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</si>
  <si>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</si>
  <si>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</si>
  <si>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</si>
  <si>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</si>
  <si>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</si>
  <si>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</si>
  <si>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</si>
  <si>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</si>
  <si>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</si>
  <si>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</si>
  <si>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</si>
  <si>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</si>
  <si>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</si>
  <si>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</si>
  <si>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</si>
  <si>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</si>
  <si>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</si>
  <si>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</si>
  <si>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</si>
  <si>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</si>
  <si>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</si>
  <si>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</si>
  <si>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</si>
  <si>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</si>
  <si>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</si>
  <si>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</si>
  <si>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</si>
  <si>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</si>
  <si>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</si>
  <si>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</si>
  <si>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</si>
  <si>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</si>
  <si>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</si>
  <si>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</si>
  <si>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</si>
  <si>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</si>
  <si>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</si>
  <si>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</si>
  <si>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</si>
  <si>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</si>
  <si>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</si>
  <si>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</si>
  <si>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</si>
  <si>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</si>
  <si>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</si>
  <si>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</si>
  <si>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</si>
  <si>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</si>
  <si>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</si>
  <si>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</si>
  <si>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</si>
  <si>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</si>
  <si>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</si>
  <si>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</si>
  <si>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</si>
  <si>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</si>
  <si>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</si>
  <si>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</si>
  <si>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</si>
  <si>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</si>
  <si>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</si>
  <si>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</si>
  <si>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</si>
  <si>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</si>
  <si>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</si>
  <si>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</si>
  <si>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</si>
  <si>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</si>
  <si>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</si>
  <si>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</si>
  <si>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</si>
  <si>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</si>
  <si>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</si>
  <si>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</si>
  <si>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</si>
  <si>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</si>
  <si>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</si>
  <si>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</si>
  <si>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</si>
  <si>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</si>
  <si>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</si>
  <si>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</si>
  <si>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</si>
  <si>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</si>
  <si>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</si>
  <si>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</si>
  <si>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</si>
  <si>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</si>
  <si>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</si>
  <si>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</si>
  <si>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</si>
  <si>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</si>
  <si>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</si>
  <si>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</si>
  <si>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</si>
  <si>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</si>
  <si>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</si>
  <si>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</si>
  <si>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</si>
  <si>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</si>
  <si>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</si>
  <si>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</si>
  <si>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</si>
  <si>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</si>
  <si>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</si>
  <si>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</si>
  <si>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</si>
  <si>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</si>
  <si>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</si>
  <si>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</si>
  <si>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</si>
  <si>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</si>
  <si>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</si>
  <si>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</si>
  <si>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</si>
  <si>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</si>
  <si>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</si>
  <si>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</si>
  <si>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</si>
  <si>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</si>
  <si>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</si>
  <si>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</si>
  <si>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</si>
  <si>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</si>
  <si>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</si>
  <si>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</si>
  <si>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</si>
  <si>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</si>
  <si>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</si>
  <si>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</si>
  <si>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</si>
  <si>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</si>
  <si>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</si>
  <si>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</si>
  <si>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</si>
  <si>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</si>
  <si>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</si>
  <si>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</si>
  <si>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</si>
  <si>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</si>
  <si>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</si>
  <si>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</si>
  <si>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</si>
  <si>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</si>
  <si>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</si>
  <si>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</si>
  <si>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</si>
  <si>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</si>
  <si>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</si>
  <si>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</si>
  <si>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</si>
  <si>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</si>
  <si>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</si>
  <si>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</si>
  <si>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</si>
  <si>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</si>
  <si>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</si>
  <si>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</si>
  <si>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</si>
  <si>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</si>
  <si>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</si>
  <si>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</si>
  <si>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</si>
  <si>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</si>
  <si>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</si>
  <si>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</si>
  <si>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</si>
  <si>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</si>
  <si>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</si>
  <si>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P50 P70</t>
  </si>
  <si>
    <t>Lenovo P50 BL - FR FBA</t>
  </si>
  <si>
    <t xml:space="preserve">Lenovo P50 BL - UK FBA </t>
  </si>
  <si>
    <t>Lenovo P50 - IT</t>
  </si>
  <si>
    <t>Lenovo P50 - DE</t>
  </si>
  <si>
    <t>Tellus Remarketing 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</si>
</sst>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P50 parent</v>
      </c>
      <c r="C4" s="29" t="s">
        <v>345</v>
      </c>
      <c r="D4" s="30">
        <f>Values!B14</f>
        <v>5714401501992</v>
      </c>
      <c r="E4" s="31" t="s">
        <v>346</v>
      </c>
      <c r="F4" s="28" t="str">
        <f>SUBSTITUTE(Values!B1, "{language}", "") &amp; " " &amp; Values!B3</f>
        <v>sostituzione della tastiera  retroilluminata per Lenovo Thinkpad P50 P70</v>
      </c>
      <c r="G4" s="29" t="s">
        <v>345</v>
      </c>
      <c r="H4" s="27" t="str">
        <f>Values!B16</f>
        <v>laptop-computer-replacement-parts</v>
      </c>
      <c r="I4" s="27" t="str">
        <f>IF(ISBLANK(Values!E3),"","4730574031")</f>
        <v>4730574031</v>
      </c>
      <c r="J4" s="32" t="str">
        <f>Values!B13</f>
        <v>Lenovo P50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64" x14ac:dyDescent="0.2">
      <c r="A5" s="27" t="str">
        <f>IF(ISBLANK(Values!E4),"",IF(Values!$B$37="EU","computercomponent","computer"))</f>
        <v>computercomponent</v>
      </c>
      <c r="B5" s="37" t="str">
        <f>IF(ISBLANK(Values!E4),"",Values!F4)</f>
        <v>Lenovo P50 - DE</v>
      </c>
      <c r="C5" s="32" t="str">
        <f>IF(ISBLANK(Values!E4),"","TellusRem")</f>
        <v>TellusRem</v>
      </c>
      <c r="D5" s="30">
        <f>IF(ISBLANK(Values!E4),"",Values!E4)</f>
        <v>5714401501015</v>
      </c>
      <c r="E5" s="31" t="str">
        <f>IF(ISBLANK(Values!E4),"","EAN")</f>
        <v>EAN</v>
      </c>
      <c r="F5" s="28" t="str">
        <f>IF(ISBLANK(Values!E4),"",IF(Values!J4, SUBSTITUTE(Values!$B$1, "{language}", Values!H4) &amp; " " &amp;Values!$B$3, SUBSTITUTE(Values!$B$2, "{language}", Values!$H4) &amp; " " &amp;Values!$B$3))</f>
        <v>sostituzione della tastiera Tedesco retroilluminata per Lenovo Thinkpad P50 P70</v>
      </c>
      <c r="G5" s="32" t="s">
        <v>634</v>
      </c>
      <c r="H5" s="27" t="str">
        <f>IF(ISBLANK(Values!E4),"",Values!$B$16)</f>
        <v>laptop-computer-replacement-parts</v>
      </c>
      <c r="I5" s="27" t="str">
        <f>IF(ISBLANK(Values!E4),"","4730574031")</f>
        <v>4730574031</v>
      </c>
      <c r="J5" s="38" t="str">
        <f>IF(ISBLANK(Values!E4),"",Values!F4 )</f>
        <v>Lenovo P50 - DE</v>
      </c>
      <c r="K5" s="28">
        <f>IF(ISBLANK(Values!E4),"",IF(Values!J4, Values!$B$4, Values!$B$5))</f>
        <v>75.989999999999995</v>
      </c>
      <c r="L5" s="39">
        <f>IF(ISBLANK(Values!E4),"",Values!$B$18)</f>
        <v>5</v>
      </c>
      <c r="M5" s="28" t="str">
        <f>IF(ISBLANK(Values!E4),"",Values!$M4)</f>
        <v>https://download.lenovo.com/Images/Parts/00PA300/00PA300_A.jpg</v>
      </c>
      <c r="N5" s="28" t="str">
        <f>IF(ISBLANK(Values!$F4),"",Values!N4)</f>
        <v>https://download.lenovo.com/Images/Parts/00PA300/00PA300_B.jpg</v>
      </c>
      <c r="O5" s="28" t="str">
        <f>IF(ISBLANK(Values!$F4),"",Values!O4)</f>
        <v>https://download.lenovo.com/Images/Parts/00PA300/00PA300_details.jpg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P50 parent</v>
      </c>
      <c r="Y5" s="38"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0"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1"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t="s">
        <v>580</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75.989999999999995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27" t="str">
        <f>IF(ISBLANK(Values!E5),"",IF(Values!$B$37="EU","computercomponent","computer"))</f>
        <v>computercomponent</v>
      </c>
      <c r="B6" s="37" t="str">
        <f>IF(ISBLANK(Values!E5),"",Values!F5)</f>
        <v>Lenovo P50 BL - FR FBA</v>
      </c>
      <c r="C6" s="32" t="str">
        <f>IF(ISBLANK(Values!E5),"","TellusRem")</f>
        <v>TellusRem</v>
      </c>
      <c r="D6" s="30">
        <f>IF(ISBLANK(Values!E5),"",Values!E5)</f>
        <v>5714401501022</v>
      </c>
      <c r="E6" s="31" t="str">
        <f>IF(ISBLANK(Values!E5),"","EAN")</f>
        <v>EAN</v>
      </c>
      <c r="F6" s="28" t="str">
        <f>IF(ISBLANK(Values!E5),"",IF(Values!J5, SUBSTITUTE(Values!$B$1, "{language}", Values!H5) &amp; " " &amp;Values!$B$3, SUBSTITUTE(Values!$B$2, "{language}", Values!$H5) &amp; " " &amp;Values!$B$3))</f>
        <v>sostituzione della tastiera Francese retroilluminata per Lenovo Thinkpad P50 P70</v>
      </c>
      <c r="G6" s="32" t="str">
        <f>IF(ISBLANK(Values!E5),"","TellusRem")</f>
        <v>TellusRem</v>
      </c>
      <c r="H6" s="27" t="str">
        <f>IF(ISBLANK(Values!E5),"",Values!$B$16)</f>
        <v>laptop-computer-replacement-parts</v>
      </c>
      <c r="I6" s="27" t="str">
        <f>IF(ISBLANK(Values!E5),"","4730574031")</f>
        <v>4730574031</v>
      </c>
      <c r="J6" s="38" t="str">
        <f>IF(ISBLANK(Values!E5),"",Values!F5 )</f>
        <v>Lenovo P50 BL - FR FBA</v>
      </c>
      <c r="K6" s="28">
        <f>IF(ISBLANK(Values!E5),"",IF(Values!J5, Values!$B$4, Values!$B$5))</f>
        <v>75.989999999999995</v>
      </c>
      <c r="L6" s="39">
        <f>IF(ISBLANK(Values!E5),"",Values!$B$18)</f>
        <v>5</v>
      </c>
      <c r="M6" s="28" t="str">
        <f>IF(ISBLANK(Values!E5),"",Values!$M5)</f>
        <v>https://download.lenovo.com/Images/Parts/00PA299/00PA299_A.jpg</v>
      </c>
      <c r="N6" s="28" t="str">
        <f>IF(ISBLANK(Values!$F5),"",Values!N5)</f>
        <v>https://download.lenovo.com/Images/Parts/00PA299/00PA299_B.jpg</v>
      </c>
      <c r="O6" s="28" t="str">
        <f>IF(ISBLANK(Values!$F5),"",Values!O5)</f>
        <v>https://download.lenovo.com/Images/Parts/00PA299/00PA299_details.jpg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P50 parent</v>
      </c>
      <c r="Y6" s="38"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0"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1"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t="s">
        <v>580</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75.989999999999995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P50 - IT</v>
      </c>
      <c r="C7" s="32" t="str">
        <f>IF(ISBLANK(Values!E6),"","TellusRem")</f>
        <v>TellusRem</v>
      </c>
      <c r="D7" s="30">
        <f>IF(ISBLANK(Values!E6),"",Values!E6)</f>
        <v>5714401501039</v>
      </c>
      <c r="E7" s="31" t="str">
        <f>IF(ISBLANK(Values!E6),"","EAN")</f>
        <v>EAN</v>
      </c>
      <c r="F7" s="28" t="str">
        <f>IF(ISBLANK(Values!E6),"",IF(Values!J6, SUBSTITUTE(Values!$B$1, "{language}", Values!H6) &amp; " " &amp;Values!$B$3, SUBSTITUTE(Values!$B$2, "{language}", Values!$H6) &amp; " " &amp;Values!$B$3))</f>
        <v>sostituzione della tastiera Italiano retroilluminata per Lenovo Thinkpad P50 P70</v>
      </c>
      <c r="G7" s="32" t="str">
        <f>IF(ISBLANK(Values!E6),"","TellusRem")</f>
        <v>TellusRem</v>
      </c>
      <c r="H7" s="27" t="str">
        <f>IF(ISBLANK(Values!E6),"",Values!$B$16)</f>
        <v>laptop-computer-replacement-parts</v>
      </c>
      <c r="I7" s="27" t="str">
        <f>IF(ISBLANK(Values!E6),"","4730574031")</f>
        <v>4730574031</v>
      </c>
      <c r="J7" s="38" t="str">
        <f>IF(ISBLANK(Values!E6),"",Values!F6 )</f>
        <v>Lenovo P50 - IT</v>
      </c>
      <c r="K7" s="28">
        <f>IF(ISBLANK(Values!E6),"",IF(Values!J6, Values!$B$4, Values!$B$5))</f>
        <v>75.989999999999995</v>
      </c>
      <c r="L7" s="39">
        <f>IF(ISBLANK(Values!E6),"",Values!$B$18)</f>
        <v>5</v>
      </c>
      <c r="M7" s="28" t="str">
        <f>IF(ISBLANK(Values!E6),"",Values!$M6)</f>
        <v>https://download.lenovo.com/Images/Parts/00PA305/00PA305_A.jpg</v>
      </c>
      <c r="N7" s="28" t="str">
        <f>IF(ISBLANK(Values!$F6),"",Values!N6)</f>
        <v>https://download.lenovo.com/Images/Parts/00PA305/00PA305_B.jpg</v>
      </c>
      <c r="O7" s="28" t="str">
        <f>IF(ISBLANK(Values!$F6),"",Values!O6)</f>
        <v>https://download.lenovo.com/Images/Parts/00PA305/00PA305_details.jpg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P50 parent</v>
      </c>
      <c r="Y7" s="38" t="str">
        <f>IF(ISBLANK(Values!E6),"","Size-Color")</f>
        <v>Size-Color</v>
      </c>
      <c r="Z7" s="32" t="str">
        <f>IF(ISBLANK(Values!E6),"","variation")</f>
        <v>variation</v>
      </c>
      <c r="AA7" s="36" t="str">
        <f>IF(ISBLANK(Values!E6),"",Values!$B$20)</f>
        <v>Update</v>
      </c>
      <c r="AB7" s="36"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0"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1"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7" s="28" t="str">
        <f>IF(ISBLANK(Values!E6),"",Values!H6)</f>
        <v>Italiano</v>
      </c>
      <c r="AV7" s="36" t="str">
        <f>IF(ISBLANK(Values!E6),"",IF(Values!J6,"Backlit", "Non-Backlit"))</f>
        <v>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t="s">
        <v>580</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75.989999999999995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P50 BL - ES</v>
      </c>
      <c r="C8" s="32" t="str">
        <f>IF(ISBLANK(Values!E7),"","TellusRem")</f>
        <v>TellusRem</v>
      </c>
      <c r="D8" s="30">
        <f>IF(ISBLANK(Values!E7),"",Values!E7)</f>
        <v>5714401501046</v>
      </c>
      <c r="E8" s="31" t="str">
        <f>IF(ISBLANK(Values!E7),"","EAN")</f>
        <v>EAN</v>
      </c>
      <c r="F8" s="28" t="str">
        <f>IF(ISBLANK(Values!E7),"",IF(Values!J7, SUBSTITUTE(Values!$B$1, "{language}", Values!H7) &amp; " " &amp;Values!$B$3, SUBSTITUTE(Values!$B$2, "{language}", Values!$H7) &amp; " " &amp;Values!$B$3))</f>
        <v>sostituzione della tastiera Spagnolo retroilluminata per Lenovo Thinkpad P50 P70</v>
      </c>
      <c r="G8" s="32" t="str">
        <f>IF(ISBLANK(Values!E7),"","TellusRem")</f>
        <v>TellusRem</v>
      </c>
      <c r="H8" s="27" t="str">
        <f>IF(ISBLANK(Values!E7),"",Values!$B$16)</f>
        <v>laptop-computer-replacement-parts</v>
      </c>
      <c r="I8" s="27" t="str">
        <f>IF(ISBLANK(Values!E7),"","4730574031")</f>
        <v>4730574031</v>
      </c>
      <c r="J8" s="38" t="str">
        <f>IF(ISBLANK(Values!E7),"",Values!F7 )</f>
        <v>Lenovo P50 BL - ES</v>
      </c>
      <c r="K8" s="28">
        <f>IF(ISBLANK(Values!E7),"",IF(Values!J7, Values!$B$4, Values!$B$5))</f>
        <v>75.989999999999995</v>
      </c>
      <c r="L8" s="39">
        <f>IF(ISBLANK(Values!E7),"",Values!$B$18)</f>
        <v>5</v>
      </c>
      <c r="M8" s="28" t="str">
        <f>IF(ISBLANK(Values!E7),"",Values!$M7)</f>
        <v>https://download.lenovo.com/Images/Parts/00PA298/00PA298_A.jpg</v>
      </c>
      <c r="N8" s="28" t="str">
        <f>IF(ISBLANK(Values!$F7),"",Values!N7)</f>
        <v>https://download.lenovo.com/Images/Parts/00PA298/00PA298_B.jpg</v>
      </c>
      <c r="O8" s="28" t="str">
        <f>IF(ISBLANK(Values!$F7),"",Values!O7)</f>
        <v>https://download.lenovo.com/Images/Parts/00PA298/00PA298_details.jpg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P50 parent</v>
      </c>
      <c r="Y8" s="38" t="str">
        <f>IF(ISBLANK(Values!E7),"","Size-Color")</f>
        <v>Size-Color</v>
      </c>
      <c r="Z8" s="32" t="str">
        <f>IF(ISBLANK(Values!E7),"","variation")</f>
        <v>variation</v>
      </c>
      <c r="AA8" s="36" t="str">
        <f>IF(ISBLANK(Values!E7),"",Values!$B$20)</f>
        <v>Update</v>
      </c>
      <c r="AB8" s="36"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0"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1"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8" s="28" t="str">
        <f>IF(ISBLANK(Values!E7),"",Values!H7)</f>
        <v>Spagnolo</v>
      </c>
      <c r="AV8" s="36" t="str">
        <f>IF(ISBLANK(Values!E7),"",IF(Values!J7,"Backlit", "Non-Backlit"))</f>
        <v>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t="s">
        <v>580</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75.989999999999995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 xml:space="preserve">Lenovo P50 BL - UK FBA </v>
      </c>
      <c r="C9" s="32" t="str">
        <f>IF(ISBLANK(Values!E8),"","TellusRem")</f>
        <v>TellusRem</v>
      </c>
      <c r="D9" s="30">
        <f>IF(ISBLANK(Values!E8),"",Values!E8)</f>
        <v>5714401501053</v>
      </c>
      <c r="E9" s="31" t="str">
        <f>IF(ISBLANK(Values!E8),"","EAN")</f>
        <v>EAN</v>
      </c>
      <c r="F9" s="28" t="str">
        <f>IF(ISBLANK(Values!E8),"",IF(Values!J8, SUBSTITUTE(Values!$B$1, "{language}", Values!H8) &amp; " " &amp;Values!$B$3, SUBSTITUTE(Values!$B$2, "{language}", Values!$H8) &amp; " " &amp;Values!$B$3))</f>
        <v>sostituzione della tastiera UK retroilluminata per Lenovo Thinkpad P50 P70</v>
      </c>
      <c r="G9" s="32" t="str">
        <f>IF(ISBLANK(Values!E8),"","TellusRem")</f>
        <v>TellusRem</v>
      </c>
      <c r="H9" s="27" t="str">
        <f>IF(ISBLANK(Values!E8),"",Values!$B$16)</f>
        <v>laptop-computer-replacement-parts</v>
      </c>
      <c r="I9" s="27" t="str">
        <f>IF(ISBLANK(Values!E8),"","4730574031")</f>
        <v>4730574031</v>
      </c>
      <c r="J9" s="38" t="str">
        <f>IF(ISBLANK(Values!E8),"",Values!F8 )</f>
        <v xml:space="preserve">Lenovo P50 BL - UK FBA </v>
      </c>
      <c r="K9" s="28">
        <f>IF(ISBLANK(Values!E8),"",IF(Values!J8, Values!$B$4, Values!$B$5))</f>
        <v>75.989999999999995</v>
      </c>
      <c r="L9" s="39">
        <f>IF(ISBLANK(Values!E8),"",Values!$B$18)</f>
        <v>5</v>
      </c>
      <c r="M9" s="28" t="str">
        <f>IF(ISBLANK(Values!E8),"",Values!$M8)</f>
        <v>https://download.lenovo.com/Images/Parts/00PA317/00PA317_A.jpg</v>
      </c>
      <c r="N9" s="28" t="str">
        <f>IF(ISBLANK(Values!$F8),"",Values!N8)</f>
        <v>https://download.lenovo.com/Images/Parts/00PA317/00PA317_B.jpg</v>
      </c>
      <c r="O9" s="28" t="str">
        <f>IF(ISBLANK(Values!$F8),"",Values!O8)</f>
        <v>https://download.lenovo.com/Images/Parts/00PA317/00PA317_details.jpg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P50 parent</v>
      </c>
      <c r="Y9" s="38" t="str">
        <f>IF(ISBLANK(Values!E8),"","Size-Color")</f>
        <v>Size-Color</v>
      </c>
      <c r="Z9" s="32" t="str">
        <f>IF(ISBLANK(Values!E8),"","variation")</f>
        <v>variation</v>
      </c>
      <c r="AA9" s="36" t="str">
        <f>IF(ISBLANK(Values!E8),"",Values!$B$20)</f>
        <v>Update</v>
      </c>
      <c r="AB9" s="36"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0"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1"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9" s="28" t="str">
        <f>IF(ISBLANK(Values!E8),"",Values!H8)</f>
        <v>UK</v>
      </c>
      <c r="AV9" s="36" t="str">
        <f>IF(ISBLANK(Values!E8),"",IF(Values!J8,"Backlit", "Non-Backlit"))</f>
        <v>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t="s">
        <v>580</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75.989999999999995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P50 BL - NOR</v>
      </c>
      <c r="C10" s="32" t="str">
        <f>IF(ISBLANK(Values!E9),"","TellusRem")</f>
        <v>TellusRem</v>
      </c>
      <c r="D10" s="30">
        <f>IF(ISBLANK(Values!E9),"",Values!E9)</f>
        <v>5714401501060</v>
      </c>
      <c r="E10" s="31" t="str">
        <f>IF(ISBLANK(Values!E9),"","EAN")</f>
        <v>EAN</v>
      </c>
      <c r="F10" s="28" t="str">
        <f>IF(ISBLANK(Values!E9),"",IF(Values!J9, SUBSTITUTE(Values!$B$1, "{language}", Values!H9) &amp; " " &amp;Values!$B$3, SUBSTITUTE(Values!$B$2, "{language}", Values!$H9) &amp; " " &amp;Values!$B$3))</f>
        <v>sostituzione della tastiera Scandinavo - Nordico retroilluminata per Lenovo Thinkpad P50 P70</v>
      </c>
      <c r="G10" s="32" t="str">
        <f>IF(ISBLANK(Values!E9),"","TellusRem")</f>
        <v>TellusRem</v>
      </c>
      <c r="H10" s="27" t="str">
        <f>IF(ISBLANK(Values!E9),"",Values!$B$16)</f>
        <v>laptop-computer-replacement-parts</v>
      </c>
      <c r="I10" s="27" t="str">
        <f>IF(ISBLANK(Values!E9),"","4730574031")</f>
        <v>4730574031</v>
      </c>
      <c r="J10" s="38" t="str">
        <f>IF(ISBLANK(Values!E9),"",Values!F9 )</f>
        <v>Lenovo P50 BL - NOR</v>
      </c>
      <c r="K10" s="28">
        <f>IF(ISBLANK(Values!E9),"",IF(Values!J9, Values!$B$4, Values!$B$5))</f>
        <v>75.989999999999995</v>
      </c>
      <c r="L10" s="39">
        <f>IF(ISBLANK(Values!E9),"",Values!$B$18)</f>
        <v>5</v>
      </c>
      <c r="M10" s="28" t="str">
        <f>IF(ISBLANK(Values!E9),"",Values!$M9)</f>
        <v>https://download.lenovo.com/Images/Parts/01AV290/01AV290_A.jpg</v>
      </c>
      <c r="N10" s="28" t="str">
        <f>IF(ISBLANK(Values!$F9),"",Values!N9)</f>
        <v>https://download.lenovo.com/Images/Parts/01AV290/01AV290_B.jpg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P50 parent</v>
      </c>
      <c r="Y10" s="38" t="str">
        <f>IF(ISBLANK(Values!E9),"","Size-Color")</f>
        <v>Size-Color</v>
      </c>
      <c r="Z10" s="32" t="str">
        <f>IF(ISBLANK(Values!E9),"","variation")</f>
        <v>variation</v>
      </c>
      <c r="AA10" s="36" t="str">
        <f>IF(ISBLANK(Values!E9),"",Values!$B$20)</f>
        <v>Update</v>
      </c>
      <c r="AB10" s="36"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0"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1"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36" t="str">
        <f>IF(ISBLANK(Values!E9),"",IF(Values!J9,"Backlit", "Non-Backlit"))</f>
        <v>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75.989999999999995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P50 BL - BE</v>
      </c>
      <c r="C11" s="32" t="str">
        <f>IF(ISBLANK(Values!E10),"","TellusRem")</f>
        <v>TellusRem</v>
      </c>
      <c r="D11" s="30">
        <f>IF(ISBLANK(Values!E10),"",Values!E10)</f>
        <v>5714401501077</v>
      </c>
      <c r="E11" s="31" t="str">
        <f>IF(ISBLANK(Values!E10),"","EAN")</f>
        <v>EAN</v>
      </c>
      <c r="F11" s="28" t="str">
        <f>IF(ISBLANK(Values!E10),"",IF(Values!J10, SUBSTITUTE(Values!$B$1, "{language}", Values!H10) &amp; " " &amp;Values!$B$3, SUBSTITUTE(Values!$B$2, "{language}", Values!$H10) &amp; " " &amp;Values!$B$3))</f>
        <v>sostituzione della tastiera Belga retroilluminata per Lenovo Thinkpad P50 P70</v>
      </c>
      <c r="G11" s="32" t="str">
        <f>IF(ISBLANK(Values!E10),"","TellusRem")</f>
        <v>TellusRem</v>
      </c>
      <c r="H11" s="27" t="str">
        <f>IF(ISBLANK(Values!E10),"",Values!$B$16)</f>
        <v>laptop-computer-replacement-parts</v>
      </c>
      <c r="I11" s="27" t="str">
        <f>IF(ISBLANK(Values!E10),"","4730574031")</f>
        <v>4730574031</v>
      </c>
      <c r="J11" s="38" t="str">
        <f>IF(ISBLANK(Values!E10),"",Values!F10 )</f>
        <v>Lenovo P50 BL - BE</v>
      </c>
      <c r="K11" s="28">
        <f>IF(ISBLANK(Values!E10),"",IF(Values!J10, Values!$B$4, Values!$B$5))</f>
        <v>75.989999999999995</v>
      </c>
      <c r="L11" s="39">
        <f>IF(ISBLANK(Values!E10),"",Values!$B$18)</f>
        <v>5</v>
      </c>
      <c r="M11" s="28" t="str">
        <f>IF(ISBLANK(Values!E10),"",Values!$M10)</f>
        <v>https://download.lenovo.com/Images/Parts/00PA294/00PA294_A.jpg</v>
      </c>
      <c r="N11" s="28" t="str">
        <f>IF(ISBLANK(Values!$F10),"",Values!N10)</f>
        <v>https://download.lenovo.com/Images/Parts/00PA294/00PA294_B.jpg</v>
      </c>
      <c r="O11" s="28" t="str">
        <f>IF(ISBLANK(Values!$F10),"",Values!O10)</f>
        <v>https://download.lenovo.com/Images/Parts/00PA294/00PA294_details.jpg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P50 parent</v>
      </c>
      <c r="Y11" s="38" t="str">
        <f>IF(ISBLANK(Values!E10),"","Size-Color")</f>
        <v>Size-Color</v>
      </c>
      <c r="Z11" s="32" t="str">
        <f>IF(ISBLANK(Values!E10),"","variation")</f>
        <v>variation</v>
      </c>
      <c r="AA11" s="36" t="str">
        <f>IF(ISBLANK(Values!E10),"",Values!$B$20)</f>
        <v>Update</v>
      </c>
      <c r="AB11" s="36"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0"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1"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11" s="28" t="str">
        <f>IF(ISBLANK(Values!E10),"",Values!H10)</f>
        <v>Belga</v>
      </c>
      <c r="AV11" s="36" t="str">
        <f>IF(ISBLANK(Values!E10),"",IF(Values!J10,"Backlit", "Non-Backlit"))</f>
        <v>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75.989999999999995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P50 BL - BG</v>
      </c>
      <c r="C12" s="32" t="str">
        <f>IF(ISBLANK(Values!E11),"","TellusRem")</f>
        <v>TellusRem</v>
      </c>
      <c r="D12" s="30">
        <f>IF(ISBLANK(Values!E11),"",Values!E11)</f>
        <v>5714401501084</v>
      </c>
      <c r="E12" s="31" t="str">
        <f>IF(ISBLANK(Values!E11),"","EAN")</f>
        <v>EAN</v>
      </c>
      <c r="F12" s="28" t="str">
        <f>IF(ISBLANK(Values!E11),"",IF(Values!J11, SUBSTITUTE(Values!$B$1, "{language}", Values!H11) &amp; " " &amp;Values!$B$3, SUBSTITUTE(Values!$B$2, "{language}", Values!$H11) &amp; " " &amp;Values!$B$3))</f>
        <v>sostituzione della tastiera Bulgaro retroilluminata per Lenovo Thinkpad P50 P70</v>
      </c>
      <c r="G12" s="32" t="str">
        <f>IF(ISBLANK(Values!E11),"","TellusRem")</f>
        <v>TellusRem</v>
      </c>
      <c r="H12" s="27" t="str">
        <f>IF(ISBLANK(Values!E11),"",Values!$B$16)</f>
        <v>laptop-computer-replacement-parts</v>
      </c>
      <c r="I12" s="27" t="str">
        <f>IF(ISBLANK(Values!E11),"","4730574031")</f>
        <v>4730574031</v>
      </c>
      <c r="J12" s="38" t="str">
        <f>IF(ISBLANK(Values!E11),"",Values!F11 )</f>
        <v>Lenovo P50 BL - BG</v>
      </c>
      <c r="K12" s="28">
        <f>IF(ISBLANK(Values!E11),"",IF(Values!J11, Values!$B$4, Values!$B$5))</f>
        <v>75.989999999999995</v>
      </c>
      <c r="L12" s="39">
        <f>IF(ISBLANK(Values!E11),"",Values!$B$18)</f>
        <v>5</v>
      </c>
      <c r="M12" s="28" t="str">
        <f>IF(ISBLANK(Values!E11),"",Values!$M11)</f>
        <v>https://download.lenovo.com/Images/Parts/00PA295/00PA295_A.jpg</v>
      </c>
      <c r="N12" s="28" t="str">
        <f>IF(ISBLANK(Values!$F11),"",Values!N11)</f>
        <v>https://download.lenovo.com/Images/Parts/00PA295/00PA295_B.jpg</v>
      </c>
      <c r="O12" s="28" t="str">
        <f>IF(ISBLANK(Values!$F11),"",Values!O11)</f>
        <v>https://download.lenovo.com/Images/Parts/00PA295/00PA295_details.jpg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P50 parent</v>
      </c>
      <c r="Y12" s="38" t="str">
        <f>IF(ISBLANK(Values!E11),"","Size-Color")</f>
        <v>Size-Color</v>
      </c>
      <c r="Z12" s="32" t="str">
        <f>IF(ISBLANK(Values!E11),"","variation")</f>
        <v>variation</v>
      </c>
      <c r="AA12" s="36" t="str">
        <f>IF(ISBLANK(Values!E11),"",Values!$B$20)</f>
        <v>Update</v>
      </c>
      <c r="AB12" s="36"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0"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1"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12" s="28" t="str">
        <f>IF(ISBLANK(Values!E11),"",Values!H11)</f>
        <v>Bulgaro</v>
      </c>
      <c r="AV12" s="36" t="str">
        <f>IF(ISBLANK(Values!E11),"",IF(Values!J11,"Backlit", "Non-Backlit"))</f>
        <v>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75.989999999999995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P50 BL - CZ</v>
      </c>
      <c r="C13" s="32" t="str">
        <f>IF(ISBLANK(Values!E12),"","TellusRem")</f>
        <v>TellusRem</v>
      </c>
      <c r="D13" s="30">
        <f>IF(ISBLANK(Values!E12),"",Values!E12)</f>
        <v>5714401501091</v>
      </c>
      <c r="E13" s="31" t="str">
        <f>IF(ISBLANK(Values!E12),"","EAN")</f>
        <v>EAN</v>
      </c>
      <c r="F13" s="28" t="str">
        <f>IF(ISBLANK(Values!E12),"",IF(Values!J12, SUBSTITUTE(Values!$B$1, "{language}", Values!H12) &amp; " " &amp;Values!$B$3, SUBSTITUTE(Values!$B$2, "{language}", Values!$H12) &amp; " " &amp;Values!$B$3))</f>
        <v>sostituzione della tastiera Ceco retroilluminata per Lenovo Thinkpad P50 P70</v>
      </c>
      <c r="G13" s="32" t="str">
        <f>IF(ISBLANK(Values!E12),"","TellusRem")</f>
        <v>TellusRem</v>
      </c>
      <c r="H13" s="27" t="str">
        <f>IF(ISBLANK(Values!E12),"",Values!$B$16)</f>
        <v>laptop-computer-replacement-parts</v>
      </c>
      <c r="I13" s="27" t="str">
        <f>IF(ISBLANK(Values!E12),"","4730574031")</f>
        <v>4730574031</v>
      </c>
      <c r="J13" s="38" t="str">
        <f>IF(ISBLANK(Values!E12),"",Values!F12 )</f>
        <v>Lenovo P50 BL - CZ</v>
      </c>
      <c r="K13" s="28">
        <f>IF(ISBLANK(Values!E12),"",IF(Values!J12, Values!$B$4, Values!$B$5))</f>
        <v>75.989999999999995</v>
      </c>
      <c r="L13" s="39">
        <f>IF(ISBLANK(Values!E12),"",Values!$B$18)</f>
        <v>5</v>
      </c>
      <c r="M13" s="28" t="str">
        <f>IF(ISBLANK(Values!E12),"",Values!$M12)</f>
        <v>https://download.lenovo.com/Images/Parts/00PA296/00PA296_A.jpg</v>
      </c>
      <c r="N13" s="28" t="str">
        <f>IF(ISBLANK(Values!$F12),"",Values!N12)</f>
        <v>https://download.lenovo.com/Images/Parts/00PA296/00PA296_B.jpg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P50 parent</v>
      </c>
      <c r="Y13" s="38" t="str">
        <f>IF(ISBLANK(Values!E12),"","Size-Color")</f>
        <v>Size-Color</v>
      </c>
      <c r="Z13" s="32" t="str">
        <f>IF(ISBLANK(Values!E12),"","variation")</f>
        <v>variation</v>
      </c>
      <c r="AA13" s="36" t="str">
        <f>IF(ISBLANK(Values!E12),"",Values!$B$20)</f>
        <v>Update</v>
      </c>
      <c r="AB13" s="36"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0"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1"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13" s="28" t="str">
        <f>IF(ISBLANK(Values!E12),"",Values!H12)</f>
        <v>Ceco</v>
      </c>
      <c r="AV13" s="36" t="str">
        <f>IF(ISBLANK(Values!E12),"",IF(Values!J12,"Backlit", "Non-Backlit"))</f>
        <v>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75.989999999999995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P50 BL - DK</v>
      </c>
      <c r="C14" s="32" t="str">
        <f>IF(ISBLANK(Values!E13),"","TellusRem")</f>
        <v>TellusRem</v>
      </c>
      <c r="D14" s="30">
        <f>IF(ISBLANK(Values!E13),"",Values!E13)</f>
        <v>5714401501107</v>
      </c>
      <c r="E14" s="31" t="str">
        <f>IF(ISBLANK(Values!E13),"","EAN")</f>
        <v>EAN</v>
      </c>
      <c r="F14" s="28" t="str">
        <f>IF(ISBLANK(Values!E13),"",IF(Values!J13, SUBSTITUTE(Values!$B$1, "{language}", Values!H13) &amp; " " &amp;Values!$B$3, SUBSTITUTE(Values!$B$2, "{language}", Values!$H13) &amp; " " &amp;Values!$B$3))</f>
        <v>sostituzione della tastiera Danese retroilluminata per Lenovo Thinkpad P50 P70</v>
      </c>
      <c r="G14" s="32" t="str">
        <f>IF(ISBLANK(Values!E13),"","TellusRem")</f>
        <v>TellusRem</v>
      </c>
      <c r="H14" s="27" t="str">
        <f>IF(ISBLANK(Values!E13),"",Values!$B$16)</f>
        <v>laptop-computer-replacement-parts</v>
      </c>
      <c r="I14" s="27" t="str">
        <f>IF(ISBLANK(Values!E13),"","4730574031")</f>
        <v>4730574031</v>
      </c>
      <c r="J14" s="38" t="str">
        <f>IF(ISBLANK(Values!E13),"",Values!F13 )</f>
        <v>Lenovo P50 BL - DK</v>
      </c>
      <c r="K14" s="28">
        <f>IF(ISBLANK(Values!E13),"",IF(Values!J13, Values!$B$4, Values!$B$5))</f>
        <v>75.989999999999995</v>
      </c>
      <c r="L14" s="39">
        <f>IF(ISBLANK(Values!E13),"",Values!$B$18)</f>
        <v>5</v>
      </c>
      <c r="M14" s="28" t="str">
        <f>IF(ISBLANK(Values!E13),"",Values!$M13)</f>
        <v>https://download.lenovo.com/Images/Parts/00PA297/00PA297_A.jpg</v>
      </c>
      <c r="N14" s="28" t="str">
        <f>IF(ISBLANK(Values!$F13),"",Values!N13)</f>
        <v>https://download.lenovo.com/Images/Parts/00PA297/00PA297_B.jpg</v>
      </c>
      <c r="O14" s="28" t="str">
        <f>IF(ISBLANK(Values!$F13),"",Values!O13)</f>
        <v>https://download.lenovo.com/Images/Parts/00PA297/00PA297_details.jpg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P50 parent</v>
      </c>
      <c r="Y14" s="38" t="str">
        <f>IF(ISBLANK(Values!E13),"","Size-Color")</f>
        <v>Size-Color</v>
      </c>
      <c r="Z14" s="32" t="str">
        <f>IF(ISBLANK(Values!E13),"","variation")</f>
        <v>variation</v>
      </c>
      <c r="AA14" s="36" t="str">
        <f>IF(ISBLANK(Values!E13),"",Values!$B$20)</f>
        <v>Update</v>
      </c>
      <c r="AB14" s="36"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0"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1"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14" s="28" t="str">
        <f>IF(ISBLANK(Values!E13),"",Values!H13)</f>
        <v>Danese</v>
      </c>
      <c r="AV14" s="36" t="str">
        <f>IF(ISBLANK(Values!E13),"",IF(Values!J13,"Backlit", "Non-Backlit"))</f>
        <v>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75.989999999999995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P50 BL - HU</v>
      </c>
      <c r="C15" s="32" t="str">
        <f>IF(ISBLANK(Values!E14),"","TellusRem")</f>
        <v>TellusRem</v>
      </c>
      <c r="D15" s="30">
        <f>IF(ISBLANK(Values!E14),"",Values!E14)</f>
        <v>5714401501114</v>
      </c>
      <c r="E15" s="31" t="str">
        <f>IF(ISBLANK(Values!E14),"","EAN")</f>
        <v>EAN</v>
      </c>
      <c r="F15" s="28" t="str">
        <f>IF(ISBLANK(Values!E14),"",IF(Values!J14, SUBSTITUTE(Values!$B$1, "{language}", Values!H14) &amp; " " &amp;Values!$B$3, SUBSTITUTE(Values!$B$2, "{language}", Values!$H14) &amp; " " &amp;Values!$B$3))</f>
        <v>sostituzione della tastiera Ungherese retroilluminata per Lenovo Thinkpad P50 P70</v>
      </c>
      <c r="G15" s="32" t="str">
        <f>IF(ISBLANK(Values!E14),"","TellusRem")</f>
        <v>TellusRem</v>
      </c>
      <c r="H15" s="27" t="str">
        <f>IF(ISBLANK(Values!E14),"",Values!$B$16)</f>
        <v>laptop-computer-replacement-parts</v>
      </c>
      <c r="I15" s="27" t="str">
        <f>IF(ISBLANK(Values!E14),"","4730574031")</f>
        <v>4730574031</v>
      </c>
      <c r="J15" s="38" t="str">
        <f>IF(ISBLANK(Values!E14),"",Values!F14 )</f>
        <v>Lenovo P50 BL - HU</v>
      </c>
      <c r="K15" s="28">
        <f>IF(ISBLANK(Values!E14),"",IF(Values!J14, Values!$B$4, Values!$B$5))</f>
        <v>75.989999999999995</v>
      </c>
      <c r="L15" s="39">
        <f>IF(ISBLANK(Values!E14),"",Values!$B$18)</f>
        <v>5</v>
      </c>
      <c r="M15" s="28" t="str">
        <f>IF(ISBLANK(Values!E14),"",Values!$M14)</f>
        <v>https://download.lenovo.com/Images/Parts/00PA303/00PA303_A.jpg</v>
      </c>
      <c r="N15" s="28" t="str">
        <f>IF(ISBLANK(Values!$F14),"",Values!N14)</f>
        <v>https://download.lenovo.com/Images/Parts/00PA303/00PA303_B.jpg</v>
      </c>
      <c r="O15" s="28" t="str">
        <f>IF(ISBLANK(Values!$F14),"",Values!O14)</f>
        <v>https://download.lenovo.com/Images/Parts/00PA303/00PA303_details.jpg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P50 parent</v>
      </c>
      <c r="Y15" s="38" t="str">
        <f>IF(ISBLANK(Values!E14),"","Size-Color")</f>
        <v>Size-Color</v>
      </c>
      <c r="Z15" s="32" t="str">
        <f>IF(ISBLANK(Values!E14),"","variation")</f>
        <v>variation</v>
      </c>
      <c r="AA15" s="36" t="str">
        <f>IF(ISBLANK(Values!E14),"",Values!$B$20)</f>
        <v>Update</v>
      </c>
      <c r="AB15" s="36"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0"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1"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36" t="str">
        <f>IF(ISBLANK(Values!E14),"",IF(Values!J14,"Backlit", "Non-Backlit"))</f>
        <v>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75.989999999999995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P50 BL - NL</v>
      </c>
      <c r="C16" s="32" t="str">
        <f>IF(ISBLANK(Values!E15),"","TellusRem")</f>
        <v>TellusRem</v>
      </c>
      <c r="D16" s="30">
        <f>IF(ISBLANK(Values!E15),"",Values!E15)</f>
        <v>5714401501121</v>
      </c>
      <c r="E16" s="31" t="str">
        <f>IF(ISBLANK(Values!E15),"","EAN")</f>
        <v>EAN</v>
      </c>
      <c r="F16" s="28" t="str">
        <f>IF(ISBLANK(Values!E15),"",IF(Values!J15, SUBSTITUTE(Values!$B$1, "{language}", Values!H15) &amp; " " &amp;Values!$B$3, SUBSTITUTE(Values!$B$2, "{language}", Values!$H15) &amp; " " &amp;Values!$B$3))</f>
        <v>sostituzione della tastiera Olandese retroilluminata per Lenovo Thinkpad P50 P70</v>
      </c>
      <c r="G16" s="32" t="str">
        <f>IF(ISBLANK(Values!E15),"","TellusRem")</f>
        <v>TellusRem</v>
      </c>
      <c r="H16" s="27" t="str">
        <f>IF(ISBLANK(Values!E15),"",Values!$B$16)</f>
        <v>laptop-computer-replacement-parts</v>
      </c>
      <c r="I16" s="27" t="str">
        <f>IF(ISBLANK(Values!E15),"","4730574031")</f>
        <v>4730574031</v>
      </c>
      <c r="J16" s="38" t="str">
        <f>IF(ISBLANK(Values!E15),"",Values!F15 )</f>
        <v>Lenovo P50 BL - NL</v>
      </c>
      <c r="K16" s="28">
        <f>IF(ISBLANK(Values!E15),"",IF(Values!J15, Values!$B$4, Values!$B$5))</f>
        <v>75.989999999999995</v>
      </c>
      <c r="L16" s="39">
        <f>IF(ISBLANK(Values!E15),"",Values!$B$18)</f>
        <v>5</v>
      </c>
      <c r="M16" s="28" t="str">
        <f>IF(ISBLANK(Values!E15),"",Values!$M15)</f>
        <v>https://download.lenovo.com/Images/Parts/00PA307/00PA307_A.jpg</v>
      </c>
      <c r="N16" s="28" t="str">
        <f>IF(ISBLANK(Values!$F15),"",Values!N15)</f>
        <v>https://download.lenovo.com/Images/Parts/00PA307/00PA307_B.jpg</v>
      </c>
      <c r="O16" s="28" t="str">
        <f>IF(ISBLANK(Values!$F15),"",Values!O15)</f>
        <v>https://download.lenovo.com/Images/Parts/00PA307/00PA307_details.jpg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P50 parent</v>
      </c>
      <c r="Y16" s="38" t="str">
        <f>IF(ISBLANK(Values!E15),"","Size-Color")</f>
        <v>Size-Color</v>
      </c>
      <c r="Z16" s="32" t="str">
        <f>IF(ISBLANK(Values!E15),"","variation")</f>
        <v>variation</v>
      </c>
      <c r="AA16" s="36" t="str">
        <f>IF(ISBLANK(Values!E15),"",Values!$B$20)</f>
        <v>Update</v>
      </c>
      <c r="AB16" s="36"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0"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1"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36" t="str">
        <f>IF(ISBLANK(Values!E15),"",IF(Values!J15,"Backlit", "Non-Backlit"))</f>
        <v>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75.989999999999995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P50 BL - NO</v>
      </c>
      <c r="C17" s="32" t="str">
        <f>IF(ISBLANK(Values!E16),"","TellusRem")</f>
        <v>TellusRem</v>
      </c>
      <c r="D17" s="30">
        <f>IF(ISBLANK(Values!E16),"",Values!E16)</f>
        <v>5714401501138</v>
      </c>
      <c r="E17" s="31" t="str">
        <f>IF(ISBLANK(Values!E16),"","EAN")</f>
        <v>EAN</v>
      </c>
      <c r="F17" s="28" t="str">
        <f>IF(ISBLANK(Values!E16),"",IF(Values!J16, SUBSTITUTE(Values!$B$1, "{language}", Values!H16) &amp; " " &amp;Values!$B$3, SUBSTITUTE(Values!$B$2, "{language}", Values!$H16) &amp; " " &amp;Values!$B$3))</f>
        <v>sostituzione della tastiera Norvegese retroilluminata per Lenovo Thinkpad P50 P70</v>
      </c>
      <c r="G17" s="32" t="str">
        <f>IF(ISBLANK(Values!E16),"","TellusRem")</f>
        <v>TellusRem</v>
      </c>
      <c r="H17" s="27" t="str">
        <f>IF(ISBLANK(Values!E16),"",Values!$B$16)</f>
        <v>laptop-computer-replacement-parts</v>
      </c>
      <c r="I17" s="27" t="str">
        <f>IF(ISBLANK(Values!E16),"","4730574031")</f>
        <v>4730574031</v>
      </c>
      <c r="J17" s="38" t="str">
        <f>IF(ISBLANK(Values!E16),"",Values!F16 )</f>
        <v>Lenovo P50 BL - NO</v>
      </c>
      <c r="K17" s="28">
        <f>IF(ISBLANK(Values!E16),"",IF(Values!J16, Values!$B$4, Values!$B$5))</f>
        <v>75.989999999999995</v>
      </c>
      <c r="L17" s="39">
        <f>IF(ISBLANK(Values!E16),"",Values!$B$18)</f>
        <v>5</v>
      </c>
      <c r="M17" s="28" t="str">
        <f>IF(ISBLANK(Values!E16),"",Values!$M16)</f>
        <v>https://download.lenovo.com/Images/Parts/00PA308/00PA308_A.jpg</v>
      </c>
      <c r="N17" s="28" t="str">
        <f>IF(ISBLANK(Values!$F16),"",Values!N16)</f>
        <v>https://download.lenovo.com/Images/Parts/00PA308/00PA308_B.jpg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P50 parent</v>
      </c>
      <c r="Y17" s="38" t="str">
        <f>IF(ISBLANK(Values!E16),"","Size-Color")</f>
        <v>Size-Color</v>
      </c>
      <c r="Z17" s="32" t="str">
        <f>IF(ISBLANK(Values!E16),"","variation")</f>
        <v>variation</v>
      </c>
      <c r="AA17" s="36" t="str">
        <f>IF(ISBLANK(Values!E16),"",Values!$B$20)</f>
        <v>Update</v>
      </c>
      <c r="AB17" s="36"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0"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1"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36" t="str">
        <f>IF(ISBLANK(Values!E16),"",IF(Values!J16,"Backlit", "Non-Backlit"))</f>
        <v>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75.989999999999995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P50 BL - PL</v>
      </c>
      <c r="C18" s="32" t="str">
        <f>IF(ISBLANK(Values!E17),"","TellusRem")</f>
        <v>TellusRem</v>
      </c>
      <c r="D18" s="30">
        <f>IF(ISBLANK(Values!E17),"",Values!E17)</f>
        <v>5714401501145</v>
      </c>
      <c r="E18" s="31" t="str">
        <f>IF(ISBLANK(Values!E17),"","EAN")</f>
        <v>EAN</v>
      </c>
      <c r="F18" s="28" t="str">
        <f>IF(ISBLANK(Values!E17),"",IF(Values!J17, SUBSTITUTE(Values!$B$1, "{language}", Values!H17) &amp; " " &amp;Values!$B$3, SUBSTITUTE(Values!$B$2, "{language}", Values!$H17) &amp; " " &amp;Values!$B$3))</f>
        <v>sostituzione della tastiera Polacco retroilluminata per Lenovo Thinkpad P50 P70</v>
      </c>
      <c r="G18" s="32" t="str">
        <f>IF(ISBLANK(Values!E17),"","TellusRem")</f>
        <v>TellusRem</v>
      </c>
      <c r="H18" s="27" t="str">
        <f>IF(ISBLANK(Values!E17),"",Values!$B$16)</f>
        <v>laptop-computer-replacement-parts</v>
      </c>
      <c r="I18" s="27" t="str">
        <f>IF(ISBLANK(Values!E17),"","4730574031")</f>
        <v>4730574031</v>
      </c>
      <c r="J18" s="38" t="str">
        <f>IF(ISBLANK(Values!E17),"",Values!F17 )</f>
        <v>Lenovo P50 BL - PL</v>
      </c>
      <c r="K18" s="28">
        <f>IF(ISBLANK(Values!E17),"",IF(Values!J17, Values!$B$4, Values!$B$5))</f>
        <v>75.989999999999995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P50 parent</v>
      </c>
      <c r="Y18" s="38" t="str">
        <f>IF(ISBLANK(Values!E17),"","Size-Color")</f>
        <v>Size-Color</v>
      </c>
      <c r="Z18" s="32" t="str">
        <f>IF(ISBLANK(Values!E17),"","variation")</f>
        <v>variation</v>
      </c>
      <c r="AA18" s="36" t="str">
        <f>IF(ISBLANK(Values!E17),"",Values!$B$20)</f>
        <v>Update</v>
      </c>
      <c r="AB18" s="36"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0"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1"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18" s="28" t="str">
        <f>IF(ISBLANK(Values!E17),"",Values!H17)</f>
        <v>Polacco</v>
      </c>
      <c r="AV18" s="36" t="str">
        <f>IF(ISBLANK(Values!E17),"",IF(Values!J17,"Backlit", "Non-Backlit"))</f>
        <v>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75.989999999999995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P50 BL - PT</v>
      </c>
      <c r="C19" s="32" t="str">
        <f>IF(ISBLANK(Values!E18),"","TellusRem")</f>
        <v>TellusRem</v>
      </c>
      <c r="D19" s="30">
        <f>IF(ISBLANK(Values!E18),"",Values!E18)</f>
        <v>5714401501152</v>
      </c>
      <c r="E19" s="31" t="str">
        <f>IF(ISBLANK(Values!E18),"","EAN")</f>
        <v>EAN</v>
      </c>
      <c r="F19" s="28" t="str">
        <f>IF(ISBLANK(Values!E18),"",IF(Values!J18, SUBSTITUTE(Values!$B$1, "{language}", Values!H18) &amp; " " &amp;Values!$B$3, SUBSTITUTE(Values!$B$2, "{language}", Values!$H18) &amp; " " &amp;Values!$B$3))</f>
        <v>sostituzione della tastiera Portoghese retroilluminata per Lenovo Thinkpad P50 P70</v>
      </c>
      <c r="G19" s="32" t="str">
        <f>IF(ISBLANK(Values!E18),"","TellusRem")</f>
        <v>TellusRem</v>
      </c>
      <c r="H19" s="27" t="str">
        <f>IF(ISBLANK(Values!E18),"",Values!$B$16)</f>
        <v>laptop-computer-replacement-parts</v>
      </c>
      <c r="I19" s="27" t="str">
        <f>IF(ISBLANK(Values!E18),"","4730574031")</f>
        <v>4730574031</v>
      </c>
      <c r="J19" s="38" t="str">
        <f>IF(ISBLANK(Values!E18),"",Values!F18 )</f>
        <v>Lenovo P50 BL - PT</v>
      </c>
      <c r="K19" s="28">
        <f>IF(ISBLANK(Values!E18),"",IF(Values!J18, Values!$B$4, Values!$B$5))</f>
        <v>75.989999999999995</v>
      </c>
      <c r="L19" s="39">
        <f>IF(ISBLANK(Values!E18),"",Values!$B$18)</f>
        <v>5</v>
      </c>
      <c r="M19" s="28" t="str">
        <f>IF(ISBLANK(Values!E18),"",Values!$M18)</f>
        <v>https://download.lenovo.com/Images/Parts/00PA310/00PA310_A.jpg</v>
      </c>
      <c r="N19" s="28" t="str">
        <f>IF(ISBLANK(Values!$F18),"",Values!N18)</f>
        <v>https://download.lenovo.com/Images/Parts/00PA310/00PA310_B.jpg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P50 parent</v>
      </c>
      <c r="Y19" s="38" t="str">
        <f>IF(ISBLANK(Values!E18),"","Size-Color")</f>
        <v>Size-Color</v>
      </c>
      <c r="Z19" s="32" t="str">
        <f>IF(ISBLANK(Values!E18),"","variation")</f>
        <v>variation</v>
      </c>
      <c r="AA19" s="36" t="str">
        <f>IF(ISBLANK(Values!E18),"",Values!$B$20)</f>
        <v>Update</v>
      </c>
      <c r="AB19" s="36"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0"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1"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36" t="str">
        <f>IF(ISBLANK(Values!E18),"",IF(Values!J18,"Backlit", "Non-Backlit"))</f>
        <v>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75.989999999999995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P50 BL - SE/FI</v>
      </c>
      <c r="C20" s="32" t="str">
        <f>IF(ISBLANK(Values!E19),"","TellusRem")</f>
        <v>TellusRem</v>
      </c>
      <c r="D20" s="30">
        <f>IF(ISBLANK(Values!E19),"",Values!E19)</f>
        <v>5714401501169</v>
      </c>
      <c r="E20" s="31" t="str">
        <f>IF(ISBLANK(Values!E19),"","EAN")</f>
        <v>EAN</v>
      </c>
      <c r="F20" s="28" t="str">
        <f>IF(ISBLANK(Values!E19),"",IF(Values!J19, SUBSTITUTE(Values!$B$1, "{language}", Values!H19) &amp; " " &amp;Values!$B$3, SUBSTITUTE(Values!$B$2, "{language}", Values!$H19) &amp; " " &amp;Values!$B$3))</f>
        <v>sostituzione della tastiera Svedese – Finlandese retroilluminata per Lenovo Thinkpad P50 P70</v>
      </c>
      <c r="G20" s="32" t="str">
        <f>IF(ISBLANK(Values!E19),"","TellusRem")</f>
        <v>TellusRem</v>
      </c>
      <c r="H20" s="27" t="str">
        <f>IF(ISBLANK(Values!E19),"",Values!$B$16)</f>
        <v>laptop-computer-replacement-parts</v>
      </c>
      <c r="I20" s="27" t="str">
        <f>IF(ISBLANK(Values!E19),"","4730574031")</f>
        <v>4730574031</v>
      </c>
      <c r="J20" s="38" t="str">
        <f>IF(ISBLANK(Values!E19),"",Values!F19 )</f>
        <v>Lenovo P50 BL - SE/FI</v>
      </c>
      <c r="K20" s="28">
        <f>IF(ISBLANK(Values!E19),"",IF(Values!J19, Values!$B$4, Values!$B$5))</f>
        <v>75.989999999999995</v>
      </c>
      <c r="L20" s="39">
        <f>IF(ISBLANK(Values!E19),"",Values!$B$18)</f>
        <v>5</v>
      </c>
      <c r="M20" s="28" t="str">
        <f>IF(ISBLANK(Values!E19),"",Values!$M19)</f>
        <v>https://download.lenovo.com/Images/Parts/00PA355/00PA355_A.jpg</v>
      </c>
      <c r="N20" s="28" t="str">
        <f>IF(ISBLANK(Values!$F19),"",Values!N19)</f>
        <v>https://download.lenovo.com/Images/Parts/00PA355/00PA355_B.jpg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P50 parent</v>
      </c>
      <c r="Y20" s="38" t="str">
        <f>IF(ISBLANK(Values!E19),"","Size-Color")</f>
        <v>Size-Color</v>
      </c>
      <c r="Z20" s="32" t="str">
        <f>IF(ISBLANK(Values!E19),"","variation")</f>
        <v>variation</v>
      </c>
      <c r="AA20" s="36" t="str">
        <f>IF(ISBLANK(Values!E19),"",Values!$B$20)</f>
        <v>Update</v>
      </c>
      <c r="AB20" s="36"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0"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1"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36" t="str">
        <f>IF(ISBLANK(Values!E19),"",IF(Values!J19,"Backlit", "Non-Backlit"))</f>
        <v>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75.989999999999995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P50 BL - CH</v>
      </c>
      <c r="C21" s="32" t="str">
        <f>IF(ISBLANK(Values!E20),"","TellusRem")</f>
        <v>TellusRem</v>
      </c>
      <c r="D21" s="30">
        <f>IF(ISBLANK(Values!E20),"",Values!E20)</f>
        <v>5714401501176</v>
      </c>
      <c r="E21" s="31" t="str">
        <f>IF(ISBLANK(Values!E20),"","EAN")</f>
        <v>EAN</v>
      </c>
      <c r="F21" s="28" t="str">
        <f>IF(ISBLANK(Values!E20),"",IF(Values!J20, SUBSTITUTE(Values!$B$1, "{language}", Values!H20) &amp; " " &amp;Values!$B$3, SUBSTITUTE(Values!$B$2, "{language}", Values!$H20) &amp; " " &amp;Values!$B$3))</f>
        <v>sostituzione della tastiera Svizzero retroilluminata per Lenovo Thinkpad P50 P70</v>
      </c>
      <c r="G21" s="32" t="str">
        <f>IF(ISBLANK(Values!E20),"","TellusRem")</f>
        <v>TellusRem</v>
      </c>
      <c r="H21" s="27" t="str">
        <f>IF(ISBLANK(Values!E20),"",Values!$B$16)</f>
        <v>laptop-computer-replacement-parts</v>
      </c>
      <c r="I21" s="27" t="str">
        <f>IF(ISBLANK(Values!E20),"","4730574031")</f>
        <v>4730574031</v>
      </c>
      <c r="J21" s="38" t="str">
        <f>IF(ISBLANK(Values!E20),"",Values!F20 )</f>
        <v>Lenovo P50 BL - CH</v>
      </c>
      <c r="K21" s="28">
        <f>IF(ISBLANK(Values!E20),"",IF(Values!J20, Values!$B$4, Values!$B$5))</f>
        <v>75.989999999999995</v>
      </c>
      <c r="L21" s="39">
        <f>IF(ISBLANK(Values!E20),"",Values!$B$18)</f>
        <v>5</v>
      </c>
      <c r="M21" s="28" t="str">
        <f>IF(ISBLANK(Values!E20),"",Values!$M20)</f>
        <v>https://download.lenovo.com/Images/Parts/00PA315/00PA315_A.jpg</v>
      </c>
      <c r="N21" s="28" t="str">
        <f>IF(ISBLANK(Values!$F20),"",Values!N20)</f>
        <v>https://download.lenovo.com/Images/Parts/00PA315/00PA315_B.jpg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P50 parent</v>
      </c>
      <c r="Y21" s="38" t="str">
        <f>IF(ISBLANK(Values!E20),"","Size-Color")</f>
        <v>Size-Color</v>
      </c>
      <c r="Z21" s="32" t="str">
        <f>IF(ISBLANK(Values!E20),"","variation")</f>
        <v>variation</v>
      </c>
      <c r="AA21" s="36" t="str">
        <f>IF(ISBLANK(Values!E20),"",Values!$B$20)</f>
        <v>Update</v>
      </c>
      <c r="AB21" s="36"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0"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1"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36" t="str">
        <f>IF(ISBLANK(Values!E20),"",IF(Values!J20,"Backlit", "Non-Backlit"))</f>
        <v>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75.989999999999995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P50 BL - US INT</v>
      </c>
      <c r="C22" s="32" t="str">
        <f>IF(ISBLANK(Values!E21),"","TellusRem")</f>
        <v>TellusRem</v>
      </c>
      <c r="D22" s="30">
        <f>IF(ISBLANK(Values!E21),"",Values!E21)</f>
        <v>5714401501183</v>
      </c>
      <c r="E22" s="31" t="str">
        <f>IF(ISBLANK(Values!E21),"","EAN")</f>
        <v>EAN</v>
      </c>
      <c r="F22" s="28" t="str">
        <f>IF(ISBLANK(Values!E21),"",IF(Values!J21, SUBSTITUTE(Values!$B$1, "{language}", Values!H21) &amp; " " &amp;Values!$B$3, SUBSTITUTE(Values!$B$2, "{language}", Values!$H21) &amp; " " &amp;Values!$B$3))</f>
        <v>sostituzione della tastiera US international retroilluminata per Lenovo Thinkpad P50 P70</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75.989999999999995</v>
      </c>
      <c r="L22" s="39">
        <f>IF(ISBLANK(Values!E21),"",Values!$B$18)</f>
        <v>5</v>
      </c>
      <c r="M22" s="28" t="str">
        <f>IF(ISBLANK(Values!E21),"",Values!$M21)</f>
        <v>https://download.lenovo.com/Images/Parts/00PA277/00PA277_A.jpg</v>
      </c>
      <c r="N22" s="28" t="str">
        <f>IF(ISBLANK(Values!$F21),"",Values!N21)</f>
        <v>https://download.lenovo.com/Images/Parts/00PA277/00PA277_B.jpg</v>
      </c>
      <c r="O22" s="28" t="str">
        <f>IF(ISBLANK(Values!$F21),"",Values!O21)</f>
        <v>https://download.lenovo.com/Images/Parts/00PA277/00PA277_details.jpg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P50 parent</v>
      </c>
      <c r="Y22" s="38" t="str">
        <f>IF(ISBLANK(Values!E21),"","Size-Color")</f>
        <v>Size-Color</v>
      </c>
      <c r="Z22" s="32" t="str">
        <f>IF(ISBLANK(Values!E21),"","variation")</f>
        <v>variation</v>
      </c>
      <c r="AA22" s="36" t="str">
        <f>IF(ISBLANK(Values!E21),"",Values!$B$20)</f>
        <v>Update</v>
      </c>
      <c r="AB22" s="36"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0"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1"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36" t="str">
        <f>IF(ISBLANK(Values!E21),"",IF(Values!J21,"Backlit", "Non-Backlit"))</f>
        <v>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t="s">
        <v>580</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75.989999999999995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P50 BL - RUS</v>
      </c>
      <c r="C23" s="32" t="str">
        <f>IF(ISBLANK(Values!E22),"","TellusRem")</f>
        <v>TellusRem</v>
      </c>
      <c r="D23" s="30">
        <f>IF(ISBLANK(Values!E22),"",Values!E22)</f>
        <v>5714401501190</v>
      </c>
      <c r="E23" s="31" t="str">
        <f>IF(ISBLANK(Values!E22),"","EAN")</f>
        <v>EAN</v>
      </c>
      <c r="F23" s="28" t="str">
        <f>IF(ISBLANK(Values!E22),"",IF(Values!J22, SUBSTITUTE(Values!$B$1, "{language}", Values!H22) &amp; " " &amp;Values!$B$3, SUBSTITUTE(Values!$B$2, "{language}", Values!$H22) &amp; " " &amp;Values!$B$3))</f>
        <v>sostituzione della tastiera Russo retroilluminata per Lenovo Thinkpad P50 P70</v>
      </c>
      <c r="G23" s="32" t="str">
        <f>IF(ISBLANK(Values!E22),"","TellusRem")</f>
        <v>TellusRem</v>
      </c>
      <c r="H23" s="27" t="str">
        <f>IF(ISBLANK(Values!E22),"",Values!$B$16)</f>
        <v>laptop-computer-replacement-parts</v>
      </c>
      <c r="I23" s="27" t="str">
        <f>IF(ISBLANK(Values!E22),"","4730574031")</f>
        <v>4730574031</v>
      </c>
      <c r="J23" s="38" t="str">
        <f>IF(ISBLANK(Values!E22),"",Values!F22 )</f>
        <v>Lenovo P50 BL - RUS</v>
      </c>
      <c r="K23" s="28">
        <f>IF(ISBLANK(Values!E22),"",IF(Values!J22, Values!$B$4, Values!$B$5))</f>
        <v>75.989999999999995</v>
      </c>
      <c r="L23" s="39">
        <f>IF(ISBLANK(Values!E22),"",Values!$B$18)</f>
        <v>5</v>
      </c>
      <c r="M23" s="28" t="str">
        <f>IF(ISBLANK(Values!E22),"",Values!$M22)</f>
        <v>https://download.lenovo.com/Images/Parts/00PA311/00PA311_A.jpg</v>
      </c>
      <c r="N23" s="28" t="str">
        <f>IF(ISBLANK(Values!$F22),"",Values!N22)</f>
        <v>https://download.lenovo.com/Images/Parts/00PA311/00PA311_B.jpg</v>
      </c>
      <c r="O23" s="28" t="str">
        <f>IF(ISBLANK(Values!$F22),"",Values!O22)</f>
        <v>https://download.lenovo.com/Images/Parts/00PA311/00PA311_details.jpg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P50 parent</v>
      </c>
      <c r="Y23" s="38" t="str">
        <f>IF(ISBLANK(Values!E22),"","Size-Color")</f>
        <v>Size-Color</v>
      </c>
      <c r="Z23" s="32" t="str">
        <f>IF(ISBLANK(Values!E22),"","variation")</f>
        <v>variation</v>
      </c>
      <c r="AA23" s="36" t="str">
        <f>IF(ISBLANK(Values!E22),"",Values!$B$20)</f>
        <v>Update</v>
      </c>
      <c r="AB23" s="36"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0"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1"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36" t="str">
        <f>IF(ISBLANK(Values!E22),"",IF(Values!J22,"Backlit", "Non-Backlit"))</f>
        <v>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75.989999999999995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P50 BL - US</v>
      </c>
      <c r="C24" s="32" t="str">
        <f>IF(ISBLANK(Values!E23),"","TellusRem")</f>
        <v>TellusRem</v>
      </c>
      <c r="D24" s="30">
        <f>IF(ISBLANK(Values!E23),"",Values!E23)</f>
        <v>5714401501206</v>
      </c>
      <c r="E24" s="31" t="str">
        <f>IF(ISBLANK(Values!E23),"","EAN")</f>
        <v>EAN</v>
      </c>
      <c r="F24" s="28" t="str">
        <f>IF(ISBLANK(Values!E23),"",IF(Values!J23, SUBSTITUTE(Values!$B$1, "{language}", Values!H23) &amp; " " &amp;Values!$B$3, SUBSTITUTE(Values!$B$2, "{language}", Values!$H23) &amp; " " &amp;Values!$B$3))</f>
        <v>sostituzione della tastiera US  retroilluminata per Lenovo Thinkpad P50 P70</v>
      </c>
      <c r="G24" s="44" t="s">
        <v>352</v>
      </c>
      <c r="H24" s="27" t="str">
        <f>IF(ISBLANK(Values!E23),"",Values!$B$16)</f>
        <v>laptop-computer-replacement-parts</v>
      </c>
      <c r="I24" s="27" t="str">
        <f>IF(ISBLANK(Values!E23),"","4730574031")</f>
        <v>4730574031</v>
      </c>
      <c r="J24" s="38" t="str">
        <f>IF(ISBLANK(Values!E23),"",Values!F23 )</f>
        <v>Lenovo P50 BL - US</v>
      </c>
      <c r="K24" s="28">
        <f>IF(ISBLANK(Values!E23),"",IF(Values!J23, Values!$B$4, Values!$B$5))</f>
        <v>75.989999999999995</v>
      </c>
      <c r="L24" s="39">
        <f>IF(ISBLANK(Values!E23),"",Values!$B$18)</f>
        <v>5</v>
      </c>
      <c r="M24" s="28" t="str">
        <f>IF(ISBLANK(Values!E23),"",Values!$M23)</f>
        <v>https://download.lenovo.com/Images/Parts/00PA288/00PA288_A.jpg</v>
      </c>
      <c r="N24" s="28" t="str">
        <f>IF(ISBLANK(Values!$F23),"",Values!N23)</f>
        <v>https://download.lenovo.com/Images/Parts/00PA288/00PA288_B.jpg</v>
      </c>
      <c r="O24" s="28" t="str">
        <f>IF(ISBLANK(Values!$F23),"",Values!O23)</f>
        <v>https://download.lenovo.com/Images/Parts/00PA288/00PA288_details.jpg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P50 parent</v>
      </c>
      <c r="Y24" s="38" t="str">
        <f>IF(ISBLANK(Values!E23),"","Size-Color")</f>
        <v>Size-Color</v>
      </c>
      <c r="Z24" s="32" t="str">
        <f>IF(ISBLANK(Values!E23),"","variation")</f>
        <v>variation</v>
      </c>
      <c r="AA24" s="36" t="str">
        <f>IF(ISBLANK(Values!E23),"",Values!$B$20)</f>
        <v>Update</v>
      </c>
      <c r="AB24" s="36"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0"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1"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P50 P70.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36" t="str">
        <f>IF(ISBLANK(Values!E23),"",IF(Values!J23,"Backlit", "Non-Backlit"))</f>
        <v>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t="s">
        <v>580</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75.989999999999995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96" zoomScaleNormal="100" workbookViewId="0">
      <selection activeCell="B36" sqref="B36"/>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ht="14" x14ac:dyDescent="0.15">
      <c r="A3" s="46" t="s">
        <v>356</v>
      </c>
      <c r="B3" s="47" t="s">
        <v>629</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75.989999999999995</v>
      </c>
      <c r="C4" s="50" t="b">
        <f>FALSE()</f>
        <v>0</v>
      </c>
      <c r="D4" s="51" t="b">
        <f>TRUE()</f>
        <v>1</v>
      </c>
      <c r="E4" s="76">
        <v>5714401501015</v>
      </c>
      <c r="F4" s="74" t="s">
        <v>633</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4" t="b">
        <f>TRUE()</f>
        <v>1</v>
      </c>
      <c r="J4" s="55" t="b">
        <v>1</v>
      </c>
      <c r="K4" s="78" t="s">
        <v>610</v>
      </c>
      <c r="L4" s="56" t="b">
        <v>0</v>
      </c>
      <c r="M4" s="57" t="str">
        <f t="shared" ref="M4:M35" si="0">IF(ISBLANK(K4),"",IF(L4, "https://raw.githubusercontent.com/PatrickVibild/TellusAmazonPictures/master/pictures/"&amp;K4&amp;"/1.jpg","https://download.lenovo.com/Images/Parts/"&amp;K4&amp;"/"&amp;K4&amp;"_A.jpg"))</f>
        <v>https://download.lenovo.com/Images/Parts/00PA300/00PA300_A.jpg</v>
      </c>
      <c r="N4" s="57" t="str">
        <f t="shared" ref="N4:N35" si="1">IF(ISBLANK(K4),"",IF(L4, "https://raw.githubusercontent.com/PatrickVibild/TellusAmazonPictures/master/pictures/"&amp;K4&amp;"/2.jpg","https://download.lenovo.com/Images/Parts/"&amp;K4&amp;"/"&amp;K4&amp;"_B.jpg"))</f>
        <v>https://download.lenovo.com/Images/Parts/00PA300/00PA300_B.jpg</v>
      </c>
      <c r="O4" s="5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75.989999999999995</v>
      </c>
      <c r="C5" s="50" t="b">
        <f>FALSE()</f>
        <v>0</v>
      </c>
      <c r="D5" s="50" t="b">
        <f>TRUE()</f>
        <v>1</v>
      </c>
      <c r="E5" s="76">
        <v>5714401501022</v>
      </c>
      <c r="F5" s="74" t="s">
        <v>630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4" t="b">
        <f>TRUE()</f>
        <v>1</v>
      </c>
      <c r="J5" s="55" t="b">
        <v>1</v>
      </c>
      <c r="K5" s="78" t="s">
        <v>611</v>
      </c>
      <c r="L5" s="56" t="b">
        <v>0</v>
      </c>
      <c r="M5" s="57" t="str">
        <f t="shared" si="0"/>
        <v>https://download.lenovo.com/Images/Parts/00PA299/00PA299_A.jpg</v>
      </c>
      <c r="N5" s="57" t="str">
        <f t="shared" si="1"/>
        <v>https://download.lenovo.com/Images/Parts/00PA299/00PA299_B.jpg</v>
      </c>
      <c r="O5" s="58" t="str">
        <f t="shared" si="2"/>
        <v>https://download.lenovo.com/Images/Parts/00PA299/00PA299_details.jpg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5714401501039</v>
      </c>
      <c r="F6" s="74" t="s">
        <v>632</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b">
        <f>TRUE()</f>
        <v>1</v>
      </c>
      <c r="J6" s="55" t="b">
        <v>1</v>
      </c>
      <c r="K6" s="78" t="s">
        <v>612</v>
      </c>
      <c r="L6" s="56" t="b">
        <v>0</v>
      </c>
      <c r="M6" s="57" t="str">
        <f t="shared" si="0"/>
        <v>https://download.lenovo.com/Images/Parts/00PA305/00PA305_A.jpg</v>
      </c>
      <c r="N6" s="57" t="str">
        <f t="shared" si="1"/>
        <v>https://download.lenovo.com/Images/Parts/00PA305/00PA305_B.jpg</v>
      </c>
      <c r="O6" s="58" t="str">
        <f t="shared" si="2"/>
        <v>https://download.lenovo.com/Images/Parts/00PA305/00PA305_details.jpg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5714401501046</v>
      </c>
      <c r="F7" s="74" t="s">
        <v>593</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4" t="b">
        <f>TRUE()</f>
        <v>1</v>
      </c>
      <c r="J7" s="55" t="b">
        <v>1</v>
      </c>
      <c r="K7" s="78" t="s">
        <v>613</v>
      </c>
      <c r="L7" s="56" t="b">
        <v>0</v>
      </c>
      <c r="M7" s="57" t="str">
        <f t="shared" si="0"/>
        <v>https://download.lenovo.com/Images/Parts/00PA298/00PA298_A.jpg</v>
      </c>
      <c r="N7" s="57" t="str">
        <f t="shared" si="1"/>
        <v>https://download.lenovo.com/Images/Parts/00PA298/00PA298_B.jpg</v>
      </c>
      <c r="O7" s="58" t="str">
        <f t="shared" si="2"/>
        <v>https://download.lenovo.com/Images/Parts/00PA298/00PA298_details.jpg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5714401501053</v>
      </c>
      <c r="F8" s="74" t="s">
        <v>631</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1</v>
      </c>
      <c r="K8" s="78" t="s">
        <v>609</v>
      </c>
      <c r="L8" s="56" t="b">
        <v>0</v>
      </c>
      <c r="M8" s="57" t="str">
        <f t="shared" si="0"/>
        <v>https://download.lenovo.com/Images/Parts/00PA317/00PA317_A.jpg</v>
      </c>
      <c r="N8" s="57" t="str">
        <f t="shared" si="1"/>
        <v>https://download.lenovo.com/Images/Parts/00PA317/00PA317_B.jpg</v>
      </c>
      <c r="O8" s="58" t="str">
        <f t="shared" si="2"/>
        <v>https://download.lenovo.com/Images/Parts/00PA317/00PA317_details.jpg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5714401501060</v>
      </c>
      <c r="F9" s="74" t="s">
        <v>594</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4" t="b">
        <f>TRUE()</f>
        <v>1</v>
      </c>
      <c r="J9" s="55" t="b">
        <v>1</v>
      </c>
      <c r="K9" s="78" t="s">
        <v>614</v>
      </c>
      <c r="L9" s="56" t="b">
        <v>0</v>
      </c>
      <c r="M9" s="57" t="str">
        <f t="shared" si="0"/>
        <v>https://download.lenovo.com/Images/Parts/01AV290/01AV290_A.jpg</v>
      </c>
      <c r="N9" s="57" t="str">
        <f t="shared" si="1"/>
        <v>https://download.lenovo.com/Images/Parts/01AV290/01AV290_B.jpg</v>
      </c>
      <c r="O9" s="58" t="str">
        <f t="shared" si="2"/>
        <v>https://download.lenovo.com/Images/Parts/01AV290/01AV290_details.jpg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5714401501077</v>
      </c>
      <c r="F10" s="74" t="s">
        <v>595</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b">
        <f>TRUE()</f>
        <v>1</v>
      </c>
      <c r="J10" s="55" t="b">
        <v>1</v>
      </c>
      <c r="K10" s="78" t="s">
        <v>615</v>
      </c>
      <c r="L10" s="56" t="b">
        <v>0</v>
      </c>
      <c r="M10" s="57" t="str">
        <f>IF(ISBLANK(K10),"",IF(L10, "https://raw.githubusercontent.com/PatrickVibild/TellusAmazonPictures/master/pictures/"&amp;K10&amp;"/1.jpg","https://download.lenovo.com/Images/Parts/"&amp;K10&amp;"/"&amp;K10&amp;"_A.jpg"))</f>
        <v>https://download.lenovo.com/Images/Parts/00PA294/00PA294_A.jpg</v>
      </c>
      <c r="N10" s="57" t="str">
        <f>IF(ISBLANK(K10),"",IF(L10, "https://raw.githubusercontent.com/PatrickVibild/TellusAmazonPictures/master/pictures/"&amp;K10&amp;"/2.jpg","https://download.lenovo.com/Images/Parts/"&amp;K10&amp;"/"&amp;K10&amp;"_B.jpg"))</f>
        <v>https://download.lenovo.com/Images/Parts/00PA294/00PA294_B.jpg</v>
      </c>
      <c r="O10" s="5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59">
        <f>MATCH(G10,options!$D$1:$D$20,0)</f>
        <v>7</v>
      </c>
    </row>
    <row r="11" spans="1:22" ht="18" x14ac:dyDescent="0.2">
      <c r="A11" s="46" t="s">
        <v>386</v>
      </c>
      <c r="B11" s="63">
        <v>150</v>
      </c>
      <c r="C11" s="50" t="b">
        <f>FALSE()</f>
        <v>0</v>
      </c>
      <c r="D11" s="50" t="b">
        <f>FALSE()</f>
        <v>0</v>
      </c>
      <c r="E11" s="77">
        <v>5714401501084</v>
      </c>
      <c r="F11" s="74" t="s">
        <v>596</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4" t="b">
        <f>TRUE()</f>
        <v>1</v>
      </c>
      <c r="J11" s="55" t="b">
        <v>1</v>
      </c>
      <c r="K11" s="78" t="s">
        <v>616</v>
      </c>
      <c r="L11" s="56" t="b">
        <v>0</v>
      </c>
      <c r="M11" s="57" t="str">
        <f>IF(ISBLANK(K11),"",IF(L11, "https://raw.githubusercontent.com/PatrickVibild/TellusAmazonPictures/master/pictures/"&amp;K11&amp;"/1.jpg","https://download.lenovo.com/Images/Parts/"&amp;K11&amp;"/"&amp;K11&amp;"_A.jpg"))</f>
        <v>https://download.lenovo.com/Images/Parts/00PA295/00PA295_A.jpg</v>
      </c>
      <c r="N11" s="57" t="str">
        <f>IF(ISBLANK(K11),"",IF(L11, "https://raw.githubusercontent.com/PatrickVibild/TellusAmazonPictures/master/pictures/"&amp;K11&amp;"/2.jpg","https://download.lenovo.com/Images/Parts/"&amp;K11&amp;"/"&amp;K11&amp;"_B.jpg"))</f>
        <v>https://download.lenovo.com/Images/Parts/00PA295/00PA295_B.jpg</v>
      </c>
      <c r="O11" s="5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59">
        <f>MATCH(G11,options!$D$1:$D$20,0)</f>
        <v>8</v>
      </c>
    </row>
    <row r="12" spans="1:22" ht="18" x14ac:dyDescent="0.2">
      <c r="B12" s="62"/>
      <c r="C12" s="50" t="b">
        <f>FALSE()</f>
        <v>0</v>
      </c>
      <c r="D12" s="50" t="b">
        <f>FALSE()</f>
        <v>0</v>
      </c>
      <c r="E12" s="77">
        <v>5714401501091</v>
      </c>
      <c r="F12" s="74" t="s">
        <v>597</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4" t="b">
        <f>TRUE()</f>
        <v>1</v>
      </c>
      <c r="J12" s="55" t="b">
        <v>1</v>
      </c>
      <c r="K12" s="78" t="s">
        <v>617</v>
      </c>
      <c r="L12" s="56" t="b">
        <v>0</v>
      </c>
      <c r="M12" s="57" t="str">
        <f>IF(ISBLANK(K12),"",IF(L12, "https://raw.githubusercontent.com/PatrickVibild/TellusAmazonPictures/master/pictures/"&amp;K12&amp;"/1.jpg","https://download.lenovo.com/Images/Parts/"&amp;K12&amp;"/"&amp;K12&amp;"_A.jpg"))</f>
        <v>https://download.lenovo.com/Images/Parts/00PA296/00PA296_A.jpg</v>
      </c>
      <c r="N12" s="57" t="str">
        <f>IF(ISBLANK(K12),"",IF(L12, "https://raw.githubusercontent.com/PatrickVibild/TellusAmazonPictures/master/pictures/"&amp;K12&amp;"/2.jpg","https://download.lenovo.com/Images/Parts/"&amp;K12&amp;"/"&amp;K12&amp;"_B.jpg"))</f>
        <v>https://download.lenovo.com/Images/Parts/00PA296/00PA296_B.jpg</v>
      </c>
      <c r="O12" s="5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628</v>
      </c>
      <c r="C13" s="50" t="b">
        <f>FALSE()</f>
        <v>0</v>
      </c>
      <c r="D13" s="50" t="b">
        <f>FALSE()</f>
        <v>0</v>
      </c>
      <c r="E13" s="77">
        <v>5714401501107</v>
      </c>
      <c r="F13" s="74" t="s">
        <v>598</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4" t="b">
        <f>TRUE()</f>
        <v>1</v>
      </c>
      <c r="J13" s="55" t="b">
        <v>1</v>
      </c>
      <c r="K13" s="78" t="s">
        <v>618</v>
      </c>
      <c r="L13" s="56" t="b">
        <v>0</v>
      </c>
      <c r="M13" s="57" t="str">
        <f>IF(ISBLANK(K13),"",IF(L13, "https://raw.githubusercontent.com/PatrickVibild/TellusAmazonPictures/master/pictures/"&amp;K13&amp;"/1.jpg","https://download.lenovo.com/Images/Parts/"&amp;K13&amp;"/"&amp;K13&amp;"_A.jpg"))</f>
        <v>https://download.lenovo.com/Images/Parts/00PA297/00PA297_A.jpg</v>
      </c>
      <c r="N13" s="57" t="str">
        <f>IF(ISBLANK(K13),"",IF(L13, "https://raw.githubusercontent.com/PatrickVibild/TellusAmazonPictures/master/pictures/"&amp;K13&amp;"/2.jpg","https://download.lenovo.com/Images/Parts/"&amp;K13&amp;"/"&amp;K13&amp;"_B.jpg"))</f>
        <v>https://download.lenovo.com/Images/Parts/00PA297/00PA297_B.jpg</v>
      </c>
      <c r="O13" s="5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5714401501992</v>
      </c>
      <c r="C14" s="50" t="b">
        <f>FALSE()</f>
        <v>0</v>
      </c>
      <c r="D14" s="50" t="b">
        <f>FALSE()</f>
        <v>0</v>
      </c>
      <c r="E14" s="77">
        <v>5714401501114</v>
      </c>
      <c r="F14" s="74" t="s">
        <v>599</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4" t="b">
        <f>TRUE()</f>
        <v>1</v>
      </c>
      <c r="J14" s="55" t="b">
        <v>1</v>
      </c>
      <c r="K14" s="78" t="s">
        <v>619</v>
      </c>
      <c r="L14" s="56" t="b">
        <v>0</v>
      </c>
      <c r="M14" s="57" t="str">
        <f t="shared" si="0"/>
        <v>https://download.lenovo.com/Images/Parts/00PA303/00PA303_A.jpg</v>
      </c>
      <c r="N14" s="57" t="str">
        <f t="shared" si="1"/>
        <v>https://download.lenovo.com/Images/Parts/00PA303/00PA303_B.jpg</v>
      </c>
      <c r="O14" s="58" t="str">
        <f t="shared" si="2"/>
        <v>https://download.lenovo.com/Images/Parts/00PA303/00PA303_details.jpg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5714401501121</v>
      </c>
      <c r="F15" s="74" t="s">
        <v>600</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4" t="b">
        <f>TRUE()</f>
        <v>1</v>
      </c>
      <c r="J15" s="55" t="b">
        <v>1</v>
      </c>
      <c r="K15" s="78" t="s">
        <v>620</v>
      </c>
      <c r="L15" s="56" t="b">
        <v>0</v>
      </c>
      <c r="M15" s="57" t="str">
        <f t="shared" si="0"/>
        <v>https://download.lenovo.com/Images/Parts/00PA307/00PA307_A.jpg</v>
      </c>
      <c r="N15" s="57" t="str">
        <f t="shared" si="1"/>
        <v>https://download.lenovo.com/Images/Parts/00PA307/00PA307_B.jpg</v>
      </c>
      <c r="O15" s="58" t="str">
        <f t="shared" si="2"/>
        <v>https://download.lenovo.com/Images/Parts/00PA307/00PA307_details.jpg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5714401501138</v>
      </c>
      <c r="F16" s="74" t="s">
        <v>601</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4" t="b">
        <f>TRUE()</f>
        <v>1</v>
      </c>
      <c r="J16" s="55" t="b">
        <v>1</v>
      </c>
      <c r="K16" s="78" t="s">
        <v>621</v>
      </c>
      <c r="L16" s="56" t="b">
        <v>0</v>
      </c>
      <c r="M16" s="66" t="str">
        <f t="shared" ref="M16" si="9">IF(ISBLANK(K16),"",IF(L16, "https://raw.githubusercontent.com/PatrickVibild/TellusAmazonPictures/master/pictures/"&amp;K16&amp;"/1.jpg","https://download.lenovo.com/Images/Parts/"&amp;K16&amp;"/"&amp;K16&amp;"_A.jpg"))</f>
        <v>https://download.lenovo.com/Images/Parts/00PA308/00PA308_A.jpg</v>
      </c>
      <c r="N16" s="66" t="str">
        <f t="shared" ref="N16" si="10">IF(ISBLANK(K16),"",IF(L16, "https://raw.githubusercontent.com/PatrickVibild/TellusAmazonPictures/master/pictures/"&amp;K16&amp;"/2.jpg","https://download.lenovo.com/Images/Parts/"&amp;K16&amp;"/"&amp;K16&amp;"_B.jpg"))</f>
        <v>https://download.lenovo.com/Images/Parts/00PA308/00PA308_B.jpg</v>
      </c>
      <c r="O16" s="58" t="str">
        <f t="shared" si="2"/>
        <v>https://download.lenovo.com/Images/Parts/00PA308/00PA308_details.jpg</v>
      </c>
      <c r="P16" t="str">
        <f t="shared" si="3"/>
        <v/>
      </c>
      <c r="Q16" t="str">
        <f t="shared" si="4"/>
        <v/>
      </c>
      <c r="R16" t="str">
        <f t="shared" si="5"/>
        <v/>
      </c>
      <c r="S16" t="str">
        <f t="shared" si="6"/>
        <v/>
      </c>
      <c r="T16" t="str">
        <f t="shared" si="7"/>
        <v/>
      </c>
      <c r="U16" t="str">
        <f t="shared" si="8"/>
        <v/>
      </c>
      <c r="V16" s="59">
        <f>MATCH(G16,options!$D$1:$D$20,0)</f>
        <v>11</v>
      </c>
    </row>
    <row r="17" spans="1:22" ht="18" x14ac:dyDescent="0.2">
      <c r="B17" s="62"/>
      <c r="C17" s="50" t="b">
        <f>FALSE()</f>
        <v>0</v>
      </c>
      <c r="D17" s="50" t="b">
        <f>FALSE()</f>
        <v>0</v>
      </c>
      <c r="E17" s="77">
        <v>5714401501145</v>
      </c>
      <c r="F17" s="74" t="s">
        <v>602</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4" t="b">
        <f>TRUE()</f>
        <v>1</v>
      </c>
      <c r="J17" s="55" t="b">
        <v>1</v>
      </c>
      <c r="K17" s="78"/>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5714401501152</v>
      </c>
      <c r="F18" s="74" t="s">
        <v>603</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4" t="b">
        <f>TRUE()</f>
        <v>1</v>
      </c>
      <c r="J18" s="55" t="b">
        <v>1</v>
      </c>
      <c r="K18" s="78" t="s">
        <v>622</v>
      </c>
      <c r="L18" s="56" t="b">
        <v>0</v>
      </c>
      <c r="M18" s="57" t="str">
        <f>IF(ISBLANK(K18),"",IF(L18, "https://raw.githubusercontent.com/PatrickVibild/TellusAmazonPictures/master/pictures/"&amp;K18&amp;"/1.jpg","https://download.lenovo.com/Images/Parts/"&amp;K18&amp;"/"&amp;K18&amp;"_A.jpg"))</f>
        <v>https://download.lenovo.com/Images/Parts/00PA310/00PA310_A.jpg</v>
      </c>
      <c r="N18" s="57" t="str">
        <f>IF(ISBLANK(K18),"",IF(L18, "https://raw.githubusercontent.com/PatrickVibild/TellusAmazonPictures/master/pictures/"&amp;K18&amp;"/2.jpg","https://download.lenovo.com/Images/Parts/"&amp;K18&amp;"/"&amp;K18&amp;"_B.jpg"))</f>
        <v>https://download.lenovo.com/Images/Parts/00PA310/00PA310_B.jpg</v>
      </c>
      <c r="O18" s="5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5714401501169</v>
      </c>
      <c r="F19" s="74" t="s">
        <v>604</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4" t="b">
        <f>TRUE()</f>
        <v>1</v>
      </c>
      <c r="J19" s="55" t="b">
        <v>1</v>
      </c>
      <c r="K19" s="78" t="s">
        <v>623</v>
      </c>
      <c r="L19" s="56" t="b">
        <v>0</v>
      </c>
      <c r="M19" s="57" t="str">
        <f t="shared" si="0"/>
        <v>https://download.lenovo.com/Images/Parts/00PA355/00PA355_A.jpg</v>
      </c>
      <c r="N19" s="57" t="str">
        <f t="shared" si="1"/>
        <v>https://download.lenovo.com/Images/Parts/00PA355/00PA355_B.jpg</v>
      </c>
      <c r="O19" s="58" t="str">
        <f t="shared" si="2"/>
        <v>https://download.lenovo.com/Images/Parts/00PA355/00PA355_details.jpg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5714401501176</v>
      </c>
      <c r="F20" s="74" t="s">
        <v>605</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4" t="b">
        <f>TRUE()</f>
        <v>1</v>
      </c>
      <c r="J20" s="55" t="b">
        <v>1</v>
      </c>
      <c r="K20" s="78" t="s">
        <v>624</v>
      </c>
      <c r="L20" s="56" t="b">
        <v>0</v>
      </c>
      <c r="M20" s="57" t="str">
        <f t="shared" si="0"/>
        <v>https://download.lenovo.com/Images/Parts/00PA315/00PA315_A.jpg</v>
      </c>
      <c r="N20" s="57" t="str">
        <f t="shared" si="1"/>
        <v>https://download.lenovo.com/Images/Parts/00PA315/00PA315_B.jpg</v>
      </c>
      <c r="O20" s="58" t="str">
        <f t="shared" si="2"/>
        <v>https://download.lenovo.com/Images/Parts/00PA315/00PA315_details.jpg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5714401501183</v>
      </c>
      <c r="F21" s="74" t="s">
        <v>606</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1</v>
      </c>
      <c r="K21" s="78" t="s">
        <v>625</v>
      </c>
      <c r="L21" s="56" t="b">
        <v>0</v>
      </c>
      <c r="M21" s="57" t="str">
        <f t="shared" si="0"/>
        <v>https://download.lenovo.com/Images/Parts/00PA277/00PA277_A.jpg</v>
      </c>
      <c r="N21" s="57" t="str">
        <f t="shared" si="1"/>
        <v>https://download.lenovo.com/Images/Parts/00PA277/00PA277_B.jpg</v>
      </c>
      <c r="O21" s="58" t="str">
        <f t="shared" si="2"/>
        <v>https://download.lenovo.com/Images/Parts/00PA277/00PA277_details.jpg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5714401501190</v>
      </c>
      <c r="F22" s="75" t="s">
        <v>607</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4" t="b">
        <f>TRUE()</f>
        <v>1</v>
      </c>
      <c r="J22" s="55" t="b">
        <v>1</v>
      </c>
      <c r="K22" s="78" t="s">
        <v>627</v>
      </c>
      <c r="L22" s="56" t="b">
        <v>0</v>
      </c>
      <c r="M22" s="57" t="str">
        <f t="shared" si="0"/>
        <v>https://download.lenovo.com/Images/Parts/00PA311/00PA311_A.jpg</v>
      </c>
      <c r="N22" s="57" t="str">
        <f t="shared" si="1"/>
        <v>https://download.lenovo.com/Images/Parts/00PA311/00PA311_B.jpg</v>
      </c>
      <c r="O22" s="58" t="str">
        <f t="shared" si="2"/>
        <v>https://download.lenovo.com/Images/Parts/00PA311/00PA311_details.jpg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v>1</v>
      </c>
      <c r="D23" s="50" t="b">
        <f>FALSE()</f>
        <v>0</v>
      </c>
      <c r="E23" s="77">
        <v>5714401501206</v>
      </c>
      <c r="F23" s="75" t="s">
        <v>608</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4" t="b">
        <f>TRUE()</f>
        <v>1</v>
      </c>
      <c r="J23" s="55" t="b">
        <v>1</v>
      </c>
      <c r="K23" s="78" t="s">
        <v>626</v>
      </c>
      <c r="L23" s="56" t="b">
        <v>0</v>
      </c>
      <c r="M23" s="57" t="str">
        <f t="shared" si="0"/>
        <v>https://download.lenovo.com/Images/Parts/00PA288/00PA288_A.jpg</v>
      </c>
      <c r="N23" s="57" t="str">
        <f t="shared" si="1"/>
        <v>https://download.lenovo.com/Images/Parts/00PA288/00PA288_B.jpg</v>
      </c>
      <c r="O23" s="58" t="str">
        <f t="shared" si="2"/>
        <v>https://download.lenovo.com/Images/Parts/00PA288/00PA288_details.jpg</v>
      </c>
      <c r="P23" t="str">
        <f t="shared" si="3"/>
        <v/>
      </c>
      <c r="Q23" t="str">
        <f t="shared" si="4"/>
        <v/>
      </c>
      <c r="R23" t="str">
        <f t="shared" si="5"/>
        <v/>
      </c>
      <c r="S23" t="str">
        <f t="shared" si="6"/>
        <v/>
      </c>
      <c r="T23" t="str">
        <f t="shared" si="7"/>
        <v/>
      </c>
      <c r="U23" t="str">
        <f t="shared" si="8"/>
        <v/>
      </c>
      <c r="V23" s="59">
        <f>MATCH(G23,options!$D$1:$D$20,0)</f>
        <v>18</v>
      </c>
    </row>
    <row r="24" spans="1:22" ht="57" x14ac:dyDescent="0.2">
      <c r="A24" s="46" t="s">
        <v>408</v>
      </c>
      <c r="B24" s="47"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377</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582</v>
      </c>
    </row>
    <row r="11" spans="1:2" x14ac:dyDescent="0.15">
      <c r="B11" t="s">
        <v>581</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585</v>
      </c>
    </row>
    <row r="11" spans="1:2" x14ac:dyDescent="0.15">
      <c r="B11" s="71" t="s">
        <v>586</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587</v>
      </c>
    </row>
    <row r="11" spans="2:2" x14ac:dyDescent="0.15">
      <c r="B11" s="72"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589</v>
      </c>
    </row>
    <row r="11" spans="2:2" x14ac:dyDescent="0.15">
      <c r="B11" t="s">
        <v>590</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2021-02-04T19:11:22Z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