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470/"/>
    </mc:Choice>
  </mc:AlternateContent>
  <xr:revisionPtr revIDLastSave="0" documentId="13_ncr:1_{A9A7CC56-E661-9D43-B587-8CE43CE413D3}"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9" i="2" l="1"/>
  <c r="D41" i="2"/>
  <c r="D30" i="2"/>
  <c r="D40" i="2"/>
  <c r="D25" i="2"/>
  <c r="D26" i="2"/>
  <c r="D27" i="2"/>
  <c r="D28" i="2"/>
  <c r="D24" i="2"/>
  <c r="C43" i="2"/>
  <c r="D4" i="2"/>
  <c r="D5" i="2"/>
  <c r="D6" i="2"/>
  <c r="D7" i="2"/>
  <c r="D8"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C41" i="2"/>
  <c r="C42"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D42" i="2"/>
  <c r="D43" i="2"/>
  <c r="H36" i="2"/>
  <c r="H28" i="2"/>
  <c r="H20"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P44" i="1" s="1"/>
  <c r="O43" i="2"/>
  <c r="O44" i="1" s="1"/>
  <c r="N43" i="2"/>
  <c r="M43" i="2"/>
  <c r="I43" i="2"/>
  <c r="V42" i="2"/>
  <c r="H42" i="2" s="1"/>
  <c r="U42" i="2"/>
  <c r="T42" i="2"/>
  <c r="S42" i="2"/>
  <c r="R42" i="2"/>
  <c r="Q42" i="2"/>
  <c r="P42" i="2"/>
  <c r="O42" i="2"/>
  <c r="N42" i="2"/>
  <c r="M42" i="2"/>
  <c r="L42" i="2"/>
  <c r="I42" i="2"/>
  <c r="V41" i="2"/>
  <c r="H41" i="2" s="1"/>
  <c r="U41" i="2"/>
  <c r="T41" i="2"/>
  <c r="S41" i="2"/>
  <c r="R41" i="2"/>
  <c r="Q41" i="2"/>
  <c r="Q42" i="1" s="1"/>
  <c r="O41" i="2"/>
  <c r="N41" i="2"/>
  <c r="M41" i="2"/>
  <c r="I41" i="2"/>
  <c r="V40" i="2"/>
  <c r="H40" i="2" s="1"/>
  <c r="U40" i="2"/>
  <c r="T40" i="2"/>
  <c r="S40" i="2"/>
  <c r="R40" i="2"/>
  <c r="O40" i="2"/>
  <c r="N40" i="2"/>
  <c r="M40" i="2"/>
  <c r="L40" i="2"/>
  <c r="I40" i="2"/>
  <c r="V39" i="2"/>
  <c r="H39" i="2" s="1"/>
  <c r="U39" i="2"/>
  <c r="T39" i="2"/>
  <c r="S39" i="2"/>
  <c r="R39" i="2"/>
  <c r="O39" i="2"/>
  <c r="N39" i="2"/>
  <c r="M39" i="2"/>
  <c r="L39" i="2"/>
  <c r="I39" i="2"/>
  <c r="V38" i="2"/>
  <c r="H38" i="2" s="1"/>
  <c r="U38" i="2"/>
  <c r="T38" i="2"/>
  <c r="S38" i="2"/>
  <c r="R38" i="2"/>
  <c r="O38" i="2"/>
  <c r="N38" i="2"/>
  <c r="M38" i="2"/>
  <c r="L38" i="2"/>
  <c r="I38" i="2"/>
  <c r="V37" i="2"/>
  <c r="H37" i="2" s="1"/>
  <c r="U37" i="2"/>
  <c r="T37" i="2"/>
  <c r="S37" i="2"/>
  <c r="O37" i="2"/>
  <c r="N37" i="2"/>
  <c r="M37" i="2"/>
  <c r="L37" i="2"/>
  <c r="I37" i="2"/>
  <c r="V36" i="2"/>
  <c r="U36" i="2"/>
  <c r="T36" i="2"/>
  <c r="S36" i="2"/>
  <c r="O36" i="2"/>
  <c r="N36" i="2"/>
  <c r="M36" i="2"/>
  <c r="L36" i="2"/>
  <c r="I36" i="2"/>
  <c r="V35" i="2"/>
  <c r="H35" i="2" s="1"/>
  <c r="U35" i="2"/>
  <c r="T35" i="2"/>
  <c r="S35" i="2"/>
  <c r="O35" i="2"/>
  <c r="N35" i="2"/>
  <c r="M35" i="2"/>
  <c r="L35" i="2"/>
  <c r="I35" i="2"/>
  <c r="V34" i="2"/>
  <c r="H34" i="2" s="1"/>
  <c r="U34" i="2"/>
  <c r="T34" i="2"/>
  <c r="S34" i="2"/>
  <c r="O34" i="2"/>
  <c r="N34" i="2"/>
  <c r="M34" i="2"/>
  <c r="L34" i="2"/>
  <c r="I34" i="2"/>
  <c r="V33" i="2"/>
  <c r="H33" i="2" s="1"/>
  <c r="U33" i="2"/>
  <c r="T33" i="2"/>
  <c r="S33" i="2"/>
  <c r="O33" i="2"/>
  <c r="N33" i="2"/>
  <c r="M33" i="2"/>
  <c r="L33" i="2"/>
  <c r="I33" i="2"/>
  <c r="B33" i="2"/>
  <c r="V32" i="2"/>
  <c r="H32" i="2" s="1"/>
  <c r="U32" i="2"/>
  <c r="T32" i="2"/>
  <c r="S32" i="2"/>
  <c r="O32" i="2"/>
  <c r="N32" i="2"/>
  <c r="M32" i="2"/>
  <c r="L32" i="2"/>
  <c r="I32" i="2"/>
  <c r="V31" i="2"/>
  <c r="H31" i="2" s="1"/>
  <c r="U31" i="2"/>
  <c r="T31" i="2"/>
  <c r="S31" i="2"/>
  <c r="L31" i="2"/>
  <c r="I31" i="2"/>
  <c r="B31" i="2"/>
  <c r="V30" i="2"/>
  <c r="H30" i="2" s="1"/>
  <c r="U30" i="2"/>
  <c r="T30" i="2"/>
  <c r="S30" i="2"/>
  <c r="L30" i="2"/>
  <c r="I30" i="2"/>
  <c r="V29" i="2"/>
  <c r="H29" i="2" s="1"/>
  <c r="U29" i="2"/>
  <c r="T29" i="2"/>
  <c r="S29" i="2"/>
  <c r="L29" i="2"/>
  <c r="I29" i="2"/>
  <c r="B29" i="2"/>
  <c r="V28" i="2"/>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L23" i="2"/>
  <c r="J23" i="2"/>
  <c r="I23" i="2"/>
  <c r="D23" i="2"/>
  <c r="B23" i="2"/>
  <c r="V22" i="2"/>
  <c r="H22" i="2" s="1"/>
  <c r="U22" i="2"/>
  <c r="T22" i="2"/>
  <c r="S22" i="2"/>
  <c r="N23" i="1"/>
  <c r="J22" i="2"/>
  <c r="I22" i="2"/>
  <c r="D22" i="2"/>
  <c r="C22" i="2"/>
  <c r="V21" i="2"/>
  <c r="H21" i="2" s="1"/>
  <c r="Q22" i="1"/>
  <c r="P22" i="1"/>
  <c r="J21" i="2"/>
  <c r="I21" i="2"/>
  <c r="D21" i="2"/>
  <c r="C21" i="2"/>
  <c r="V20" i="2"/>
  <c r="U20" i="2"/>
  <c r="T20" i="2"/>
  <c r="S20" i="2"/>
  <c r="J20" i="2"/>
  <c r="I20" i="2"/>
  <c r="D20" i="2"/>
  <c r="C20" i="2"/>
  <c r="V19" i="2"/>
  <c r="H19" i="2" s="1"/>
  <c r="U19" i="2"/>
  <c r="T19" i="2"/>
  <c r="S19" i="2"/>
  <c r="J19" i="2"/>
  <c r="I19" i="2"/>
  <c r="D19" i="2"/>
  <c r="C19" i="2"/>
  <c r="V18" i="2"/>
  <c r="H18" i="2" s="1"/>
  <c r="U18" i="2"/>
  <c r="T18" i="2"/>
  <c r="S18" i="2"/>
  <c r="R19" i="1"/>
  <c r="J18" i="2"/>
  <c r="I18" i="2"/>
  <c r="D18" i="2"/>
  <c r="C18" i="2"/>
  <c r="V17" i="2"/>
  <c r="H17" i="2" s="1"/>
  <c r="U17" i="2"/>
  <c r="T17" i="2"/>
  <c r="S17" i="2"/>
  <c r="P18" i="1"/>
  <c r="J17" i="2"/>
  <c r="I17" i="2"/>
  <c r="D17" i="2"/>
  <c r="C17" i="2"/>
  <c r="V16" i="2"/>
  <c r="H16" i="2" s="1"/>
  <c r="U16" i="2"/>
  <c r="T16" i="2"/>
  <c r="S16" i="2"/>
  <c r="J16" i="2"/>
  <c r="I16" i="2"/>
  <c r="D16" i="2"/>
  <c r="C16" i="2"/>
  <c r="V15" i="2"/>
  <c r="H15" i="2" s="1"/>
  <c r="U15" i="2"/>
  <c r="T15" i="2"/>
  <c r="T16" i="1" s="1"/>
  <c r="S15" i="2"/>
  <c r="J15" i="2"/>
  <c r="I15" i="2"/>
  <c r="D15" i="2"/>
  <c r="C15" i="2"/>
  <c r="V14" i="2"/>
  <c r="H14" i="2" s="1"/>
  <c r="U14" i="2"/>
  <c r="T14" i="2"/>
  <c r="S14" i="2"/>
  <c r="J14" i="2"/>
  <c r="I14" i="2"/>
  <c r="D14" i="2"/>
  <c r="C14" i="2"/>
  <c r="V13" i="2"/>
  <c r="H13" i="2" s="1"/>
  <c r="U13" i="2"/>
  <c r="T13" i="2"/>
  <c r="S13" i="2"/>
  <c r="P14" i="1"/>
  <c r="J13" i="2"/>
  <c r="I13" i="2"/>
  <c r="D13" i="2"/>
  <c r="C13" i="2"/>
  <c r="V12" i="2"/>
  <c r="H12" i="2" s="1"/>
  <c r="U12" i="2"/>
  <c r="T12" i="2"/>
  <c r="S12" i="2"/>
  <c r="N13" i="1"/>
  <c r="J12" i="2"/>
  <c r="I12" i="2"/>
  <c r="D12" i="2"/>
  <c r="C12" i="2"/>
  <c r="V11" i="2"/>
  <c r="H11" i="2" s="1"/>
  <c r="U11" i="2"/>
  <c r="T11" i="2"/>
  <c r="S11" i="2"/>
  <c r="J11" i="2"/>
  <c r="I11" i="2"/>
  <c r="D11" i="2"/>
  <c r="C11" i="2"/>
  <c r="V10" i="2"/>
  <c r="H10" i="2" s="1"/>
  <c r="U10" i="2"/>
  <c r="T10" i="2"/>
  <c r="S10" i="2"/>
  <c r="J10" i="2"/>
  <c r="I10" i="2"/>
  <c r="D10" i="2"/>
  <c r="C10" i="2"/>
  <c r="V9" i="2"/>
  <c r="H9" i="2" s="1"/>
  <c r="S9" i="2"/>
  <c r="Q9" i="2"/>
  <c r="P9" i="2"/>
  <c r="L9" i="2"/>
  <c r="U9" i="2" s="1"/>
  <c r="U10" i="1" s="1"/>
  <c r="J9" i="2"/>
  <c r="I9" i="2"/>
  <c r="D9" i="2"/>
  <c r="C9" i="2"/>
  <c r="B9" i="2"/>
  <c r="V8" i="2"/>
  <c r="H8" i="2" s="1"/>
  <c r="Q8" i="2"/>
  <c r="P8" i="2"/>
  <c r="P9" i="1" s="1"/>
  <c r="J8" i="2"/>
  <c r="I8" i="2"/>
  <c r="C8" i="2"/>
  <c r="B8" i="2"/>
  <c r="V7" i="2"/>
  <c r="H7" i="2" s="1"/>
  <c r="U7" i="2"/>
  <c r="S7" i="2"/>
  <c r="R7" i="2"/>
  <c r="P7" i="2"/>
  <c r="Q7" i="2"/>
  <c r="Q8" i="1" s="1"/>
  <c r="J7" i="2"/>
  <c r="I7" i="2"/>
  <c r="C7" i="2"/>
  <c r="B7" i="2"/>
  <c r="V6" i="2"/>
  <c r="H6" i="2" s="1"/>
  <c r="S6" i="2"/>
  <c r="R6" i="2"/>
  <c r="R7" i="1" s="1"/>
  <c r="J6" i="2"/>
  <c r="I6" i="2"/>
  <c r="C6" i="2"/>
  <c r="V5" i="2"/>
  <c r="H5" i="2" s="1"/>
  <c r="S5" i="2"/>
  <c r="N5" i="2"/>
  <c r="R5" i="2"/>
  <c r="R6" i="1" s="1"/>
  <c r="J5" i="2"/>
  <c r="I5" i="2"/>
  <c r="C5" i="2"/>
  <c r="V4" i="2"/>
  <c r="H4" i="2" s="1"/>
  <c r="S4" i="2"/>
  <c r="S5" i="1" s="1"/>
  <c r="N4" i="2"/>
  <c r="R4" i="2"/>
  <c r="R5" i="1" s="1"/>
  <c r="J4" i="2"/>
  <c r="I4" i="2"/>
  <c r="C4" i="2"/>
  <c r="B2" i="2"/>
  <c r="F21" i="1" s="1"/>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T44" i="1"/>
  <c r="S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T43" i="1"/>
  <c r="S43" i="1"/>
  <c r="R43" i="1"/>
  <c r="Q43" i="1"/>
  <c r="P43" i="1"/>
  <c r="O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I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I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I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L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I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I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I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M33" i="1"/>
  <c r="AJ33" i="1"/>
  <c r="AI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I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I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I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L29" i="1"/>
  <c r="AJ29" i="1"/>
  <c r="AI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M28" i="1"/>
  <c r="AJ28" i="1"/>
  <c r="AI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M27" i="1"/>
  <c r="AJ27" i="1"/>
  <c r="AI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M26" i="1"/>
  <c r="AJ26" i="1"/>
  <c r="AI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I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I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J21" i="1"/>
  <c r="AI21" i="1"/>
  <c r="AB21" i="1"/>
  <c r="AA21" i="1"/>
  <c r="Z21" i="1"/>
  <c r="Y21" i="1"/>
  <c r="X21" i="1"/>
  <c r="W21" i="1"/>
  <c r="U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I20" i="1"/>
  <c r="AB20" i="1"/>
  <c r="AA20" i="1"/>
  <c r="Z20" i="1"/>
  <c r="Y20" i="1"/>
  <c r="X20" i="1"/>
  <c r="W20" i="1"/>
  <c r="U20" i="1"/>
  <c r="T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M19" i="1"/>
  <c r="AJ19" i="1"/>
  <c r="AI19" i="1"/>
  <c r="AB19" i="1"/>
  <c r="AA19" i="1"/>
  <c r="Z19" i="1"/>
  <c r="Y19" i="1"/>
  <c r="X19" i="1"/>
  <c r="W19" i="1"/>
  <c r="U19" i="1"/>
  <c r="T19" i="1"/>
  <c r="S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I18" i="1"/>
  <c r="AB18" i="1"/>
  <c r="AA18" i="1"/>
  <c r="Z18" i="1"/>
  <c r="Y18" i="1"/>
  <c r="X18" i="1"/>
  <c r="W18" i="1"/>
  <c r="U18" i="1"/>
  <c r="T18" i="1"/>
  <c r="S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I17" i="1"/>
  <c r="AB17" i="1"/>
  <c r="AA17" i="1"/>
  <c r="Z17" i="1"/>
  <c r="Y17" i="1"/>
  <c r="X17" i="1"/>
  <c r="W17" i="1"/>
  <c r="U17" i="1"/>
  <c r="T17" i="1"/>
  <c r="S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I16" i="1"/>
  <c r="AB16" i="1"/>
  <c r="AA16" i="1"/>
  <c r="Z16" i="1"/>
  <c r="Y16" i="1"/>
  <c r="X16" i="1"/>
  <c r="W16" i="1"/>
  <c r="U16" i="1"/>
  <c r="S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I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J14" i="1"/>
  <c r="AI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I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I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I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U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I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N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I5" i="1"/>
  <c r="AB5" i="1"/>
  <c r="AA5" i="1"/>
  <c r="Z5" i="1"/>
  <c r="Y5" i="1"/>
  <c r="X5" i="1"/>
  <c r="W5" i="1"/>
  <c r="N5" i="1"/>
  <c r="L5" i="1"/>
  <c r="K5" i="1"/>
  <c r="J5" i="1"/>
  <c r="I5" i="1"/>
  <c r="H5" i="1"/>
  <c r="G5" i="1"/>
  <c r="E5" i="1"/>
  <c r="D5" i="1"/>
  <c r="C5" i="1"/>
  <c r="A5" i="1"/>
  <c r="AA4" i="1"/>
  <c r="J4" i="1"/>
  <c r="I4" i="1"/>
  <c r="H4" i="1"/>
  <c r="D4" i="1"/>
  <c r="B4" i="1"/>
  <c r="A4" i="1"/>
  <c r="AM5" i="1" l="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<sst xmlns="http://schemas.openxmlformats.org/spreadsheetml/2006/main" count="822" uniqueCount="672">
  <si>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</si>
  <si>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</si>
  <si>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</si>
  <si>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</si>
  <si>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</si>
  <si>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</si>
  <si>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</si>
  <si>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</si>
  <si>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</si>
  <si>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</si>
  <si>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</si>
  <si>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</si>
  <si>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</si>
  <si>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</si>
  <si>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</si>
  <si>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</si>
  <si>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</si>
  <si>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</si>
  <si>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</si>
  <si>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</si>
  <si>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</si>
  <si>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</si>
  <si>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</si>
  <si>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</si>
  <si>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</si>
  <si>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</si>
  <si>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</si>
  <si>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</si>
  <si>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</si>
  <si>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</si>
  <si>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</si>
  <si>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</si>
  <si>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</si>
  <si>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</si>
  <si>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</si>
  <si>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</si>
  <si>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</si>
  <si>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</si>
  <si>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</si>
  <si>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</si>
  <si>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</si>
  <si>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</si>
  <si>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</si>
  <si>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</si>
  <si>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</si>
  <si>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</si>
  <si>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</si>
  <si>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</si>
  <si>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</si>
  <si>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</si>
  <si>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</si>
  <si>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</si>
  <si>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</si>
  <si>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</si>
  <si>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</si>
  <si>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</si>
  <si>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</si>
  <si>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</si>
  <si>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</si>
  <si>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</si>
  <si>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</si>
  <si>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</si>
  <si>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</si>
  <si>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</si>
  <si>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</si>
  <si>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</si>
  <si>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</si>
  <si>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</si>
  <si>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</si>
  <si>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</si>
  <si>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</si>
  <si>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</si>
  <si>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</si>
  <si>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</si>
  <si>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</si>
  <si>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</si>
  <si>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</si>
  <si>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</si>
  <si>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</si>
  <si>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</si>
  <si>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</si>
  <si>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</si>
  <si>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</si>
  <si>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</si>
  <si>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</si>
  <si>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</si>
  <si>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</si>
  <si>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</si>
  <si>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</si>
  <si>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</si>
  <si>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</si>
  <si>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</si>
  <si>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</si>
  <si>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</si>
  <si>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</si>
  <si>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</si>
  <si>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</si>
  <si>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</si>
  <si>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</si>
  <si>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</si>
  <si>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</si>
  <si>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</si>
  <si>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</si>
  <si>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</si>
  <si>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</si>
  <si>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</si>
  <si>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</si>
  <si>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</si>
  <si>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</si>
  <si>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</si>
  <si>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</si>
  <si>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</si>
  <si>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</si>
  <si>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</si>
  <si>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</si>
  <si>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</si>
  <si>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</si>
  <si>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</si>
  <si>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</si>
  <si>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</si>
  <si>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</si>
  <si>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</si>
  <si>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</si>
  <si>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</si>
  <si>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</si>
  <si>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</si>
  <si>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</si>
  <si>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</si>
  <si>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</si>
  <si>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</si>
  <si>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</si>
  <si>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</si>
  <si>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</si>
  <si>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</si>
  <si>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</si>
  <si>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</si>
  <si>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</si>
  <si>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</si>
  <si>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</si>
  <si>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</si>
  <si>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</si>
  <si>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</si>
  <si>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</si>
  <si>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</si>
  <si>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</si>
  <si>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</si>
  <si>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</si>
  <si>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</si>
  <si>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</si>
  <si>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</si>
  <si>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</si>
  <si>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</si>
  <si>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</si>
  <si>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</si>
  <si>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</si>
  <si>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</si>
  <si>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</si>
  <si>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</si>
  <si>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</si>
  <si>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</si>
  <si>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</si>
  <si>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</si>
  <si>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</si>
  <si>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</si>
  <si>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</si>
  <si>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</si>
  <si>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</si>
  <si>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</si>
  <si>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</si>
  <si>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</si>
  <si>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</si>
  <si>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</si>
  <si>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</si>
  <si>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</si>
  <si>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</si>
  <si>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</si>
  <si>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</si>
  <si>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</si>
  <si>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</si>
  <si>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</si>
  <si>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</si>
  <si>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</si>
  <si>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</si>
  <si>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</si>
  <si>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</si>
  <si>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</si>
  <si>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</si>
  <si>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</si>
  <si>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</si>
  <si>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</si>
  <si>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</si>
  <si>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</si>
  <si>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</si>
  <si>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</si>
  <si>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</si>
  <si>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</si>
  <si>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</si>
  <si>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</si>
  <si>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</si>
  <si>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</si>
  <si>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</si>
  <si>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</si>
  <si>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</si>
  <si>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</si>
  <si>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</si>
  <si>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</si>
  <si>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</si>
  <si>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</si>
  <si>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</si>
  <si>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</si>
  <si>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</si>
  <si>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</si>
  <si>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</si>
  <si>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</si>
  <si>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</si>
  <si>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</si>
  <si>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</si>
  <si>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</si>
  <si>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</si>
  <si>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</si>
  <si>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</si>
  <si>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</si>
  <si>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</si>
  <si>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</si>
  <si>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</si>
  <si>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</si>
  <si>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</si>
  <si>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</si>
  <si>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</si>
  <si>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</si>
  <si>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</si>
  <si>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</si>
  <si>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</si>
  <si>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</si>
  <si>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</si>
  <si>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</si>
  <si>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</si>
  <si>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</si>
  <si>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</si>
  <si>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</si>
  <si>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</si>
  <si>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</si>
  <si>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</si>
  <si>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</si>
  <si>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</si>
  <si>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</si>
  <si>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</si>
  <si>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</si>
  <si>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</si>
  <si>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</si>
  <si>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</si>
  <si>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</si>
  <si>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</si>
  <si>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</si>
  <si>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</si>
  <si>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</si>
  <si>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</si>
  <si>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</si>
  <si>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</si>
  <si>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</si>
  <si>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</si>
  <si>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</si>
  <si>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</si>
  <si>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</si>
  <si>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</si>
  <si>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</si>
  <si>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</si>
  <si>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</si>
  <si>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</si>
  <si>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</si>
  <si>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</si>
  <si>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</si>
  <si>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</si>
  <si>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</si>
  <si>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</si>
  <si>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</si>
  <si>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</si>
  <si>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</si>
  <si>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</si>
  <si>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</si>
  <si>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</si>
  <si>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</si>
  <si>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</si>
  <si>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</si>
  <si>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</si>
  <si>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</si>
  <si>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</si>
  <si>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</si>
  <si>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</si>
  <si>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</si>
  <si>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</si>
  <si>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</si>
  <si>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</si>
  <si>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</si>
  <si>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</si>
  <si>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</si>
  <si>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</si>
  <si>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</si>
  <si>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</si>
  <si>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</si>
  <si>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</si>
  <si>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</si>
  <si>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</si>
  <si>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</si>
  <si>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</si>
  <si>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</si>
  <si>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</si>
  <si>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</si>
  <si>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</si>
  <si>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</si>
  <si>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</si>
  <si>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</si>
  <si>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</si>
  <si>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</si>
  <si>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</si>
  <si>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</si>
  <si>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</si>
  <si>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</si>
  <si>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</si>
  <si>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</si>
  <si>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</si>
  <si>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</si>
  <si>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</si>
  <si>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</si>
  <si>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</si>
  <si>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</si>
  <si>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</si>
  <si>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</si>
  <si>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</si>
  <si>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</si>
  <si>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</si>
  <si>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</si>
  <si>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</si>
  <si>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</si>
  <si>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</si>
  <si>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</si>
  <si>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</si>
  <si>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</si>
  <si>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</si>
  <si>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</si>
  <si>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</si>
  <si>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</si>
  <si>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</si>
  <si>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</si>
  <si>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</si>
  <si>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</si>
  <si>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</si>
  <si>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</si>
  <si>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</si>
  <si>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</si>
  <si>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</si>
  <si>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</si>
  <si>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</si>
  <si>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</si>
  <si>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</si>
  <si>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</si>
  <si>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</si>
  <si>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</si>
  <si>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</si>
  <si>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</si>
  <si>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</si>
  <si>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</si>
  <si>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</si>
  <si>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</si>
  <si>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</si>
  <si>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</si>
  <si>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</si>
  <si>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</si>
  <si>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</si>
  <si>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</si>
  <si>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</si>
  <si>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</si>
  <si>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</si>
  <si>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</si>
  <si>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</si>
  <si>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</si>
  <si>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</si>
  <si>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</si>
  <si>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</si>
  <si>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</si>
  <si>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</si>
  <si>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</si>
  <si>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</si>
  <si>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</si>
  <si>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</si>
  <si>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</si>
  <si>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</si>
  <si>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</si>
  <si>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</si>
  <si>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</si>
  <si>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</si>
  <si>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</si>
  <si>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</si>
  <si>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</si>
  <si>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</si>
  <si>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</si>
  <si>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</si>
  <si>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</si>
  <si>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</si>
  <si>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</si>
  <si>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</si>
  <si>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</si>
  <si>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</si>
  <si>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</si>
  <si>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</si>
  <si>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</si>
  <si>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</si>
  <si>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</si>
  <si>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</si>
  <si>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</si>
  <si>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</si>
  <si>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</si>
  <si>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</si>
  <si>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</si>
  <si>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</si>
  <si>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</si>
  <si>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</si>
  <si>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</si>
  <si>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</si>
  <si>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</si>
  <si>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</si>
  <si>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</si>
  <si>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</si>
  <si>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</si>
  <si>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</si>
  <si>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</si>
  <si>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</si>
  <si>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</si>
  <si>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</si>
  <si>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</si>
  <si>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</si>
  <si>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</si>
  <si>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</si>
  <si>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</si>
  <si>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</si>
  <si>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</si>
  <si>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</si>
  <si>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</si>
  <si>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</si>
  <si>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</si>
  <si>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</si>
  <si>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</si>
  <si>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</si>
  <si>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</si>
  <si>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</si>
  <si>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</si>
  <si>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</si>
  <si>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</si>
  <si>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</si>
  <si>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</si>
  <si>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</si>
  <si>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</si>
  <si>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</si>
  <si>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</si>
  <si>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</si>
  <si>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</si>
  <si>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</si>
  <si>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</si>
  <si>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</si>
  <si>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</si>
  <si>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</si>
  <si>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</si>
  <si>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</si>
  <si>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</si>
  <si>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</si>
  <si>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</si>
  <si>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</si>
  <si>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</si>
  <si>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</si>
  <si>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</si>
  <si>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</si>
  <si>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</si>
  <si>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</si>
  <si>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</si>
  <si>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</si>
  <si>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</si>
  <si>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</si>
  <si>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</si>
  <si>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</si>
  <si>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</si>
  <si>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</si>
  <si>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</si>
  <si>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</si>
  <si>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</si>
  <si>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</si>
  <si>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</si>
  <si>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</si>
  <si>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</si>
  <si>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</si>
  <si>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</si>
  <si>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</si>
  <si>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</si>
  <si>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</si>
  <si>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</si>
  <si>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</si>
  <si>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</si>
  <si>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</si>
  <si>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</si>
  <si>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</si>
  <si>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</si>
  <si>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</si>
  <si>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</si>
  <si>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</si>
  <si>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</si>
  <si>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</si>
  <si>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</si>
  <si>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</si>
  <si>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</si>
  <si>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</si>
  <si>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</si>
  <si>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</si>
  <si>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</si>
  <si>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</si>
  <si>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</si>
  <si>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</si>
  <si>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</si>
  <si>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</si>
  <si>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</si>
  <si>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</si>
  <si>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</si>
  <si>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</si>
  <si>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</si>
  <si>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</si>
  <si>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</si>
  <si>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</si>
  <si>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</si>
  <si>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</si>
  <si>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</si>
  <si>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</si>
  <si>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</si>
  <si>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</si>
  <si>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</si>
  <si>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</si>
  <si>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</si>
  <si>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</si>
  <si>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</si>
  <si>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</si>
  <si>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</si>
  <si>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</si>
  <si>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</si>
  <si>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</si>
  <si>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</si>
  <si>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</si>
  <si>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</si>
  <si>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</si>
  <si>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</si>
  <si>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</si>
  <si>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</si>
  <si>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</si>
  <si>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</si>
  <si>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</si>
  <si>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</si>
  <si>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</si>
  <si>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</si>
  <si>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</si>
  <si>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</si>
  <si>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</si>
  <si>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</si>
  <si>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</si>
  <si>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</si>
  <si>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</si>
  <si>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</si>
  <si>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</si>
  <si>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</si>
  <si>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</si>
  <si>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</si>
  <si>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</si>
  <si>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</si>
  <si>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</si>
  <si>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</si>
  <si>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</si>
  <si>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</si>
  <si>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</si>
  <si>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</si>
  <si>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</si>
  <si>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</si>
  <si>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</si>
  <si>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</si>
  <si>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</si>
  <si>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</si>
  <si>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</si>
  <si>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</si>
  <si>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</si>
  <si>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</si>
  <si>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</si>
  <si>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</si>
  <si>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</si>
  <si>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</si>
  <si>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</si>
  <si>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</si>
  <si>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</si>
  <si>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</si>
  <si>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T470 regular - DE</t>
  </si>
  <si>
    <t>Lenovo T470 regular - FR</t>
  </si>
  <si>
    <t>Lenovo T470 regular - IT</t>
  </si>
  <si>
    <t>Lenovo T470 regular - ES</t>
  </si>
  <si>
    <t>Lenovo T470 regular - UK</t>
  </si>
  <si>
    <t>Lenovo T470 regular - NOR</t>
  </si>
  <si>
    <t>Lenovo T470 regular - BE</t>
  </si>
  <si>
    <t>Lenovo T470 regular - BG</t>
  </si>
  <si>
    <t>Lenovo T470 regular - CZ</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</si>
  <si>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</si>
  <si>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</si>
  <si>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</si>
  <si>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</si>
  <si>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</si>
  <si>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</si>
  <si>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</si>
  <si>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</si>
  <si>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</si>
  <si>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</si>
  <si>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regular - US</t>
  </si>
  <si>
    <t>Lenovo T470 BL - IT</t>
  </si>
  <si>
    <t>Lenovo T470 BL - ES</t>
  </si>
  <si>
    <t>Lenovo T470 BL - NOR</t>
  </si>
  <si>
    <t>Lenovo T470 BL - BG</t>
  </si>
  <si>
    <t>Lenovo T470 BL - CZ</t>
  </si>
  <si>
    <t>Lenovo T470 BL - DK</t>
  </si>
  <si>
    <t>Lenovo T470 BL - HU</t>
  </si>
  <si>
    <t>Lenovo T470 BL - NL</t>
  </si>
  <si>
    <t>Lenovo T470 BL - NO</t>
  </si>
  <si>
    <t>Lenovo T470 BL - PL</t>
  </si>
  <si>
    <t>Lenovo T470 BL - PT</t>
  </si>
  <si>
    <t>Lenovo T470 BL - SE/FI</t>
  </si>
  <si>
    <t>Lenovo T470 BL - US INT</t>
  </si>
  <si>
    <t>Lenovo T470 BL - RUS</t>
  </si>
  <si>
    <t>Lenovo T470 parent</t>
  </si>
  <si>
    <t>T470 T480</t>
  </si>
  <si>
    <t>Lenovo/T470/RG/NOR</t>
  </si>
  <si>
    <t>Lenovo/T470/RG/US</t>
  </si>
  <si>
    <t>01AX458</t>
  </si>
  <si>
    <t>01AX416</t>
  </si>
  <si>
    <t>01AX381</t>
  </si>
  <si>
    <t>01AX374</t>
  </si>
  <si>
    <t>01AX475</t>
  </si>
  <si>
    <t>01AX370</t>
  </si>
  <si>
    <t>01AX371</t>
  </si>
  <si>
    <t>01AX454</t>
  </si>
  <si>
    <t>01AX455</t>
  </si>
  <si>
    <t>01AX379</t>
  </si>
  <si>
    <t>01AX465</t>
  </si>
  <si>
    <t>01AX425</t>
  </si>
  <si>
    <t>01AX468</t>
  </si>
  <si>
    <t>01AX472</t>
  </si>
  <si>
    <t>01AX473</t>
  </si>
  <si>
    <t>01AX394</t>
  </si>
  <si>
    <t>01AX469</t>
  </si>
  <si>
    <t>01AX609</t>
  </si>
  <si>
    <t>01AX493</t>
  </si>
  <si>
    <t>01AX576</t>
  </si>
  <si>
    <t>01AX495</t>
  </si>
  <si>
    <t>01AX578</t>
  </si>
  <si>
    <t>01AX584</t>
  </si>
  <si>
    <t>01AX506</t>
  </si>
  <si>
    <t>01AX589</t>
  </si>
  <si>
    <t>01AX591</t>
  </si>
  <si>
    <t>01AX595</t>
  </si>
  <si>
    <t>01AX596</t>
  </si>
  <si>
    <t>01AX510</t>
  </si>
  <si>
    <t>Lenovo/T470/BL/DE</t>
  </si>
  <si>
    <t>Lenovo/T470/BL/FR</t>
  </si>
  <si>
    <t>Lenovo/T470/BL/IT</t>
  </si>
  <si>
    <t>Lenovo/T470/BL/ES</t>
  </si>
  <si>
    <t>Lenovo/T470/BL/UK</t>
  </si>
  <si>
    <t>Lenovo/T470/BL/US</t>
  </si>
  <si>
    <t>Lenovo/T470/BL/USI</t>
  </si>
  <si>
    <t>Lenovo T470 - UK FBA</t>
  </si>
  <si>
    <t>Lenovo T470 - Swiss</t>
  </si>
  <si>
    <t>Lenovo T470 - BE</t>
  </si>
  <si>
    <t>Lenovo T470 - DE</t>
  </si>
  <si>
    <t>Lenovo T470 - FR FBA</t>
  </si>
  <si>
    <t>Lenovo T470 -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</si>
</sst>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L39" zoomScaleNormal="100" workbookViewId="0">
      <selection activeCell="D4" sqref="D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T470 parent</v>
      </c>
      <c r="C4" s="30" t="s">
        <v>345</v>
      </c>
      <c r="D4" s="31">
        <f>Values!B14</f>
        <v>5714401470991</v>
      </c>
      <c r="E4" s="32" t="s">
        <v>346</v>
      </c>
      <c r="F4" s="29" t="str">
        <f>SUBSTITUTE(Values!B1, "{language}", "") &amp; " " &amp; Values!B3</f>
        <v>Teclado de respuesto  retroiluminado  para Lenovo Thinkpad T470 T480</v>
      </c>
      <c r="G4" s="30" t="s">
        <v>345</v>
      </c>
      <c r="H4" s="28" t="str">
        <f>Values!B16</f>
        <v>laptop-computer-replacement-parts</v>
      </c>
      <c r="I4" s="28" t="str">
        <f>IF(ISBLANK(Values!E3),"","4730574031")</f>
        <v>4730574031</v>
      </c>
      <c r="J4" s="33" t="str">
        <f>Values!B13</f>
        <v>Lenovo T470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T470 regular - DE</v>
      </c>
      <c r="C5" s="33" t="str">
        <f>IF(ISBLANK(Values!E4),"","TellusRem")</f>
        <v>TellusRem</v>
      </c>
      <c r="D5" s="31">
        <f>IF(ISBLANK(Values!E4),"",Values!E4)</f>
        <v>5714401471011</v>
      </c>
      <c r="E5" s="32" t="str">
        <f>IF(ISBLANK(Values!E4),"","EAN")</f>
        <v>EAN</v>
      </c>
      <c r="F5" s="29" t="str">
        <f>IF(ISBLANK(Values!E4),"",IF(Values!J4, SUBSTITUTE(Values!$B$1, "{language}", Values!H4) &amp; " " &amp;Values!$B$3, SUBSTITUTE(Values!$B$2, "{language}", Values!$H4) &amp; " " &amp;Values!$B$3))</f>
        <v>Teclado de respuesto German sin retroiluminación  para Lenovo Thinkpad T470 T480</v>
      </c>
      <c r="G5" s="33" t="str">
        <f>IF(ISBLANK(Values!E4),"","TellusRem")</f>
        <v>TellusRem</v>
      </c>
      <c r="H5" s="28" t="str">
        <f>IF(ISBLANK(Values!E4),"",Values!$B$16)</f>
        <v>laptop-computer-replacement-parts</v>
      </c>
      <c r="I5" s="28" t="str">
        <f>IF(ISBLANK(Values!E4),"","4730574031")</f>
        <v>4730574031</v>
      </c>
      <c r="J5" s="39" t="str">
        <f>IF(ISBLANK(Values!E4),"",Values!F4 )</f>
        <v>Lenovo T470 regular - DE</v>
      </c>
      <c r="K5" s="29">
        <f>IF(ISBLANK(Values!E4),"",IF(Values!J4, Values!$B$4, Values!$B$5))</f>
        <v>45.99</v>
      </c>
      <c r="L5" s="40">
        <f>IF(ISBLANK(Values!E4),"",Values!$B$18)</f>
        <v>5</v>
      </c>
      <c r="M5" s="29" t="str">
        <f>IF(ISBLANK(Values!E4),"",Values!$M4)</f>
        <v>https://download.lenovo.com/Images/Parts/01AX458/01AX458_A.jpg</v>
      </c>
      <c r="N5" s="29" t="str">
        <f>IF(ISBLANK(Values!$F4),"",Values!N4)</f>
        <v>https://download.lenovo.com/Images/Parts/01AX458/01AX458_B.jpg</v>
      </c>
      <c r="O5" s="29" t="str">
        <f>IF(ISBLANK(Values!$F4),"",Values!O4)</f>
        <v>https://download.lenovo.com/Images/Parts/01AX458/01AX458_details.jpg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T470 parent</v>
      </c>
      <c r="Y5" s="39" t="str">
        <f>IF(ISBLANK(Values!E4),"","Size-Color")</f>
        <v>Size-Color</v>
      </c>
      <c r="Z5" s="33" t="str">
        <f>IF(ISBLANK(Values!E4),"","variation")</f>
        <v>variation</v>
      </c>
      <c r="AA5" s="37"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German sin retroiluminación.</v>
      </c>
      <c r="AM5" s="2" t="str">
        <f>SUBSTITUTE(IF(ISBLANK(Values!E4),"",Values!$B$27), "{model}", Values!$B$3)</f>
        <v>👉 COMPATIBLE CON: Lenovo T470 T480. Por favor, revise la imagen y la descripción cuidadosamente antes de comprar cualquier teclado. Esto asegura que obtenga el teclado correcto para su portátil. Instalación fácil.</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8" t="str">
        <f>IF(ISBLANK(Values!E4),"","Parts")</f>
        <v>Parts</v>
      </c>
      <c r="DP5" s="28"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s="32"/>
      <c r="DZ5" s="32"/>
      <c r="EA5" s="32"/>
      <c r="EB5" s="32"/>
      <c r="EC5" s="32"/>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45.99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T470 regular - FR</v>
      </c>
      <c r="C6" s="33" t="str">
        <f>IF(ISBLANK(Values!E5),"","TellusRem")</f>
        <v>TellusRem</v>
      </c>
      <c r="D6" s="31">
        <f>IF(ISBLANK(Values!E5),"",Values!E5)</f>
        <v>5714401472025</v>
      </c>
      <c r="E6" s="32" t="str">
        <f>IF(ISBLANK(Values!E5),"","EAN")</f>
        <v>EAN</v>
      </c>
      <c r="F6" s="29" t="str">
        <f>IF(ISBLANK(Values!E5),"",IF(Values!J5, SUBSTITUTE(Values!$B$1, "{language}", Values!H5) &amp; " " &amp;Values!$B$3, SUBSTITUTE(Values!$B$2, "{language}", Values!$H5) &amp; " " &amp;Values!$B$3))</f>
        <v>Teclado de respuesto French sin retroiluminación  para Lenovo Thinkpad T470 T480</v>
      </c>
      <c r="G6" s="33" t="str">
        <f>IF(ISBLANK(Values!E5),"","TellusRem")</f>
        <v>TellusRem</v>
      </c>
      <c r="H6" s="28" t="str">
        <f>IF(ISBLANK(Values!E5),"",Values!$B$16)</f>
        <v>laptop-computer-replacement-parts</v>
      </c>
      <c r="I6" s="28" t="str">
        <f>IF(ISBLANK(Values!E5),"","4730574031")</f>
        <v>4730574031</v>
      </c>
      <c r="J6" s="39" t="str">
        <f>IF(ISBLANK(Values!E5),"",Values!F5 )</f>
        <v>Lenovo T470 regular - FR</v>
      </c>
      <c r="K6" s="29">
        <f>IF(ISBLANK(Values!E5),"",IF(Values!J5, Values!$B$4, Values!$B$5))</f>
        <v>45.99</v>
      </c>
      <c r="L6" s="40">
        <f>IF(ISBLANK(Values!E5),"",Values!$B$18)</f>
        <v>5</v>
      </c>
      <c r="M6" s="29" t="str">
        <f>IF(ISBLANK(Values!E5),"",Values!$M5)</f>
        <v>https://download.lenovo.com/Images/Parts/01AX416/01AX416_A.jpg</v>
      </c>
      <c r="N6" s="29" t="str">
        <f>IF(ISBLANK(Values!$F5),"",Values!N5)</f>
        <v>https://download.lenovo.com/Images/Parts/01AX416/01AX416_B.jpg</v>
      </c>
      <c r="O6" s="29" t="str">
        <f>IF(ISBLANK(Values!$F5),"",Values!O5)</f>
        <v>https://download.lenovo.com/Images/Parts/01AX416/01AX416_details.jpg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T470 parent</v>
      </c>
      <c r="Y6" s="39" t="str">
        <f>IF(ISBLANK(Values!E5),"","Size-Color")</f>
        <v>Size-Color</v>
      </c>
      <c r="Z6" s="33" t="str">
        <f>IF(ISBLANK(Values!E5),"","variation")</f>
        <v>variation</v>
      </c>
      <c r="AA6" s="37"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French sin retroiluminación.</v>
      </c>
      <c r="AM6" s="2" t="str">
        <f>SUBSTITUTE(IF(ISBLANK(Values!E5),"",Values!$B$27), "{model}", Values!$B$3)</f>
        <v>👉 COMPATIBLE CON: Lenovo T470 T480. Por favor, revise la imagen y la descripción cuidadosamente antes de comprar cualquier teclado. Esto asegura que obtenga el teclado correcto para su portátil. Instalación fácil.</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8" t="str">
        <f>IF(ISBLANK(Values!E5),"","Parts")</f>
        <v>Parts</v>
      </c>
      <c r="DP6" s="28"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s="32"/>
      <c r="DZ6" s="32"/>
      <c r="EA6" s="32"/>
      <c r="EB6" s="32"/>
      <c r="EC6" s="32"/>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45.99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T470 regular - IT</v>
      </c>
      <c r="C7" s="33" t="str">
        <f>IF(ISBLANK(Values!E6),"","TellusRem")</f>
        <v>TellusRem</v>
      </c>
      <c r="D7" s="31">
        <f>IF(ISBLANK(Values!E6),"",Values!E6)</f>
        <v>5714401473039</v>
      </c>
      <c r="E7" s="32" t="str">
        <f>IF(ISBLANK(Values!E6),"","EAN")</f>
        <v>EAN</v>
      </c>
      <c r="F7" s="29" t="str">
        <f>IF(ISBLANK(Values!E6),"",IF(Values!J6, SUBSTITUTE(Values!$B$1, "{language}", Values!H6) &amp; " " &amp;Values!$B$3, SUBSTITUTE(Values!$B$2, "{language}", Values!$H6) &amp; " " &amp;Values!$B$3))</f>
        <v>Teclado de respuesto Italian sin retroiluminación  para Lenovo Thinkpad T470 T480</v>
      </c>
      <c r="G7" s="33" t="str">
        <f>IF(ISBLANK(Values!E6),"","TellusRem")</f>
        <v>TellusRem</v>
      </c>
      <c r="H7" s="28" t="str">
        <f>IF(ISBLANK(Values!E6),"",Values!$B$16)</f>
        <v>laptop-computer-replacement-parts</v>
      </c>
      <c r="I7" s="28" t="str">
        <f>IF(ISBLANK(Values!E6),"","4730574031")</f>
        <v>4730574031</v>
      </c>
      <c r="J7" s="39" t="str">
        <f>IF(ISBLANK(Values!E6),"",Values!F6 )</f>
        <v>Lenovo T470 regular - IT</v>
      </c>
      <c r="K7" s="29">
        <f>IF(ISBLANK(Values!E6),"",IF(Values!J6, Values!$B$4, Values!$B$5))</f>
        <v>45.99</v>
      </c>
      <c r="L7" s="40">
        <f>IF(ISBLANK(Values!E6),"",Values!$B$18)</f>
        <v>5</v>
      </c>
      <c r="M7" s="29" t="str">
        <f>IF(ISBLANK(Values!E6),"",Values!$M6)</f>
        <v>https://download.lenovo.com/Images/Parts/01AX381/01AX381_A.jpg</v>
      </c>
      <c r="N7" s="29" t="str">
        <f>IF(ISBLANK(Values!$F6),"",Values!N6)</f>
        <v>https://download.lenovo.com/Images/Parts/01AX381/01AX381_B.jpg</v>
      </c>
      <c r="O7" s="29" t="str">
        <f>IF(ISBLANK(Values!$F6),"",Values!O6)</f>
        <v>https://download.lenovo.com/Images/Parts/01AX381/01AX381_details.jpg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T470 parent</v>
      </c>
      <c r="Y7" s="39" t="str">
        <f>IF(ISBLANK(Values!E6),"","Size-Color")</f>
        <v>Size-Color</v>
      </c>
      <c r="Z7" s="33" t="str">
        <f>IF(ISBLANK(Values!E6),"","variation")</f>
        <v>variation</v>
      </c>
      <c r="AA7" s="37" t="str">
        <f>IF(ISBLANK(Values!E6),"",Values!$B$20)</f>
        <v>Update</v>
      </c>
      <c r="AB7" s="37"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 sin retroiluminación.</v>
      </c>
      <c r="AM7" s="2" t="str">
        <f>SUBSTITUTE(IF(ISBLANK(Values!E6),"",Values!$B$27), "{model}", Values!$B$3)</f>
        <v>👉 COMPATIBLE CON: Lenovo T470 T480. Por favor, revise la imagen y la descripción cuidadosamente antes de comprar cualquier teclado. Esto asegura que obtenga el teclado correcto para su portátil. Instalación fácil.</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8" t="str">
        <f>IF(ISBLANK(Values!E6),"","Parts")</f>
        <v>Parts</v>
      </c>
      <c r="DP7" s="28"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32"/>
      <c r="DZ7" s="32"/>
      <c r="EA7" s="32"/>
      <c r="EB7" s="32"/>
      <c r="EC7" s="32"/>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45.99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T470 regular - ES</v>
      </c>
      <c r="C8" s="33" t="str">
        <f>IF(ISBLANK(Values!E7),"","TellusRem")</f>
        <v>TellusRem</v>
      </c>
      <c r="D8" s="31">
        <f>IF(ISBLANK(Values!E7),"",Values!E7)</f>
        <v>5714401474043</v>
      </c>
      <c r="E8" s="32" t="str">
        <f>IF(ISBLANK(Values!E7),"","EAN")</f>
        <v>EAN</v>
      </c>
      <c r="F8" s="29" t="str">
        <f>IF(ISBLANK(Values!E7),"",IF(Values!J7, SUBSTITUTE(Values!$B$1, "{language}", Values!H7) &amp; " " &amp;Values!$B$3, SUBSTITUTE(Values!$B$2, "{language}", Values!$H7) &amp; " " &amp;Values!$B$3))</f>
        <v>Teclado de respuesto Spanish sin retroiluminación  para Lenovo Thinkpad T470 T480</v>
      </c>
      <c r="G8" s="33" t="str">
        <f>IF(ISBLANK(Values!E7),"","TellusRem")</f>
        <v>TellusRem</v>
      </c>
      <c r="H8" s="28" t="str">
        <f>IF(ISBLANK(Values!E7),"",Values!$B$16)</f>
        <v>laptop-computer-replacement-parts</v>
      </c>
      <c r="I8" s="28" t="str">
        <f>IF(ISBLANK(Values!E7),"","4730574031")</f>
        <v>4730574031</v>
      </c>
      <c r="J8" s="39" t="str">
        <f>IF(ISBLANK(Values!E7),"",Values!F7 )</f>
        <v>Lenovo T470 regular - ES</v>
      </c>
      <c r="K8" s="29">
        <f>IF(ISBLANK(Values!E7),"",IF(Values!J7, Values!$B$4, Values!$B$5))</f>
        <v>45.99</v>
      </c>
      <c r="L8" s="40">
        <f>IF(ISBLANK(Values!E7),"",Values!$B$18)</f>
        <v>5</v>
      </c>
      <c r="M8" s="29" t="str">
        <f>IF(ISBLANK(Values!E7),"",Values!$M7)</f>
        <v>https://download.lenovo.com/Images/Parts/01AX374/01AX374_A.jpg</v>
      </c>
      <c r="N8" s="29" t="str">
        <f>IF(ISBLANK(Values!$F7),"",Values!N7)</f>
        <v>https://download.lenovo.com/Images/Parts/01AX374/01AX374_B.jpg</v>
      </c>
      <c r="O8" s="29" t="str">
        <f>IF(ISBLANK(Values!$F7),"",Values!O7)</f>
        <v>https://download.lenovo.com/Images/Parts/01AX374/01AX374_details.jpg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T470 parent</v>
      </c>
      <c r="Y8" s="39" t="str">
        <f>IF(ISBLANK(Values!E7),"","Size-Color")</f>
        <v>Size-Color</v>
      </c>
      <c r="Z8" s="33" t="str">
        <f>IF(ISBLANK(Values!E7),"","variation")</f>
        <v>variation</v>
      </c>
      <c r="AA8" s="37" t="str">
        <f>IF(ISBLANK(Values!E7),"",Values!$B$20)</f>
        <v>Update</v>
      </c>
      <c r="AB8" s="37"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Spanish sin retroiluminación.</v>
      </c>
      <c r="AM8" s="2" t="str">
        <f>SUBSTITUTE(IF(ISBLANK(Values!E7),"",Values!$B$27), "{model}", Values!$B$3)</f>
        <v>👉 COMPATIBLE CON: Lenovo T470 T480. Por favor, revise la imagen y la descripción cuidadosamente antes de comprar cualquier teclado. Esto asegura que obtenga el teclado correcto para su portátil. Instalación fácil.</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8" t="str">
        <f>IF(ISBLANK(Values!E7),"","Parts")</f>
        <v>Parts</v>
      </c>
      <c r="DP8" s="28"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32"/>
      <c r="DZ8" s="32"/>
      <c r="EA8" s="32"/>
      <c r="EB8" s="32"/>
      <c r="EC8" s="32"/>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45.99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T470 regular - UK</v>
      </c>
      <c r="C9" s="33" t="str">
        <f>IF(ISBLANK(Values!E8),"","TellusRem")</f>
        <v>TellusRem</v>
      </c>
      <c r="D9" s="31">
        <f>IF(ISBLANK(Values!E8),"",Values!E8)</f>
        <v>5714401475057</v>
      </c>
      <c r="E9" s="32" t="str">
        <f>IF(ISBLANK(Values!E8),"","EAN")</f>
        <v>EAN</v>
      </c>
      <c r="F9" s="29" t="str">
        <f>IF(ISBLANK(Values!E8),"",IF(Values!J8, SUBSTITUTE(Values!$B$1, "{language}", Values!H8) &amp; " " &amp;Values!$B$3, SUBSTITUTE(Values!$B$2, "{language}", Values!$H8) &amp; " " &amp;Values!$B$3))</f>
        <v>Teclado de respuesto UK sin retroiluminación  para Lenovo Thinkpad T470 T480</v>
      </c>
      <c r="G9" s="33" t="str">
        <f>IF(ISBLANK(Values!E8),"","TellusRem")</f>
        <v>TellusRem</v>
      </c>
      <c r="H9" s="28" t="str">
        <f>IF(ISBLANK(Values!E8),"",Values!$B$16)</f>
        <v>laptop-computer-replacement-parts</v>
      </c>
      <c r="I9" s="28" t="str">
        <f>IF(ISBLANK(Values!E8),"","4730574031")</f>
        <v>4730574031</v>
      </c>
      <c r="J9" s="39" t="str">
        <f>IF(ISBLANK(Values!E8),"",Values!F8 )</f>
        <v>Lenovo T470 regular - UK</v>
      </c>
      <c r="K9" s="29">
        <f>IF(ISBLANK(Values!E8),"",IF(Values!J8, Values!$B$4, Values!$B$5))</f>
        <v>45.99</v>
      </c>
      <c r="L9" s="40">
        <f>IF(ISBLANK(Values!E8),"",Values!$B$18)</f>
        <v>5</v>
      </c>
      <c r="M9" s="29" t="str">
        <f>IF(ISBLANK(Values!E8),"",Values!$M8)</f>
        <v>https://download.lenovo.com/Images/Parts/01AX475/01AX475_A.jpg</v>
      </c>
      <c r="N9" s="29" t="str">
        <f>IF(ISBLANK(Values!$F8),"",Values!N8)</f>
        <v>https://download.lenovo.com/Images/Parts/01AX475/01AX475_B.jpg</v>
      </c>
      <c r="O9" s="29" t="str">
        <f>IF(ISBLANK(Values!$F8),"",Values!O8)</f>
        <v>https://download.lenovo.com/Images/Parts/01AX475/01AX475_details.jpg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T470 parent</v>
      </c>
      <c r="Y9" s="39" t="str">
        <f>IF(ISBLANK(Values!E8),"","Size-Color")</f>
        <v>Size-Color</v>
      </c>
      <c r="Z9" s="33" t="str">
        <f>IF(ISBLANK(Values!E8),"","variation")</f>
        <v>variation</v>
      </c>
      <c r="AA9" s="37" t="str">
        <f>IF(ISBLANK(Values!E8),"",Values!$B$20)</f>
        <v>Update</v>
      </c>
      <c r="AB9" s="37"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UK sin retroiluminación.</v>
      </c>
      <c r="AM9" s="2" t="str">
        <f>SUBSTITUTE(IF(ISBLANK(Values!E8),"",Values!$B$27), "{model}", Values!$B$3)</f>
        <v>👉 COMPATIBLE CON: Lenovo T470 T480. Por favor, revise la imagen y la descripción cuidadosamente antes de comprar cualquier teclado. Esto asegura que obtenga el teclado correcto para su portátil. Instalación fácil.</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8" t="str">
        <f>IF(ISBLANK(Values!E8),"","Parts")</f>
        <v>Parts</v>
      </c>
      <c r="DP9" s="28"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32"/>
      <c r="DZ9" s="32"/>
      <c r="EA9" s="32"/>
      <c r="EB9" s="32"/>
      <c r="EC9" s="32"/>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45.99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T470 regular - NOR</v>
      </c>
      <c r="C10" s="33" t="str">
        <f>IF(ISBLANK(Values!E9),"","TellusRem")</f>
        <v>TellusRem</v>
      </c>
      <c r="D10" s="31">
        <f>IF(ISBLANK(Values!E9),"",Values!E9)</f>
        <v>5714401476061</v>
      </c>
      <c r="E10" s="32" t="str">
        <f>IF(ISBLANK(Values!E9),"","EAN")</f>
        <v>EAN</v>
      </c>
      <c r="F10" s="29" t="str">
        <f>IF(ISBLANK(Values!E9),"",IF(Values!J9, SUBSTITUTE(Values!$B$1, "{language}", Values!H9) &amp; " " &amp;Values!$B$3, SUBSTITUTE(Values!$B$2, "{language}", Values!$H9) &amp; " " &amp;Values!$B$3))</f>
        <v>Teclado de respuesto Scandinavian – Nordic sin retroiluminación  para Lenovo Thinkpad T470 T480</v>
      </c>
      <c r="G10" s="33" t="str">
        <f>IF(ISBLANK(Values!E9),"","TellusRem")</f>
        <v>TellusRem</v>
      </c>
      <c r="H10" s="28" t="str">
        <f>IF(ISBLANK(Values!E9),"",Values!$B$16)</f>
        <v>laptop-computer-replacement-parts</v>
      </c>
      <c r="I10" s="28" t="str">
        <f>IF(ISBLANK(Values!E9),"","4730574031")</f>
        <v>4730574031</v>
      </c>
      <c r="J10" s="39" t="str">
        <f>IF(ISBLANK(Values!E9),"",Values!F9 )</f>
        <v>Lenovo T470 regular - NOR</v>
      </c>
      <c r="K10" s="29">
        <f>IF(ISBLANK(Values!E9),"",IF(Values!J9, Values!$B$4, Values!$B$5))</f>
        <v>45.99</v>
      </c>
      <c r="L10" s="40">
        <f>IF(ISBLANK(Values!E9),"",Values!$B$18)</f>
        <v>5</v>
      </c>
      <c r="M10" s="29" t="str">
        <f>IF(ISBLANK(Values!E9),"",Values!$M9)</f>
        <v>https://raw.githubusercontent.com/PatrickVibild/TellusAmazonPictures/master/pictures/Lenovo/T470/RG/NOR/1.jpg</v>
      </c>
      <c r="N10" s="29" t="str">
        <f>IF(ISBLANK(Values!$F9),"",Values!N9)</f>
        <v>https://raw.githubusercontent.com/PatrickVibild/TellusAmazonPictures/master/pictures/Lenovo/T470/RG/NOR/2.jpg</v>
      </c>
      <c r="O10" s="29" t="str">
        <f>IF(ISBLANK(Values!$F9),"",Values!O9)</f>
        <v>https://raw.githubusercontent.com/PatrickVibild/TellusAmazonPictures/master/pictures/Lenovo/T470/RG/NOR/3.jpg</v>
      </c>
      <c r="P10" s="29" t="str">
        <f>IF(ISBLANK(Values!$F9),"",Values!P9)</f>
        <v>https://raw.githubusercontent.com/PatrickVibild/TellusAmazonPictures/master/pictures/Lenovo/T470/RG/NOR/4.jpg</v>
      </c>
      <c r="Q10" s="29" t="str">
        <f>IF(ISBLANK(Values!$F9),"",Values!Q9)</f>
        <v>https://raw.githubusercontent.com/PatrickVibild/TellusAmazonPictures/master/pictures/Lenovo/T470/RG/NOR/5.jpg</v>
      </c>
      <c r="R10" s="29" t="str">
        <f>IF(ISBLANK(Values!$F9),"",Values!R9)</f>
        <v>https://raw.githubusercontent.com/PatrickVibild/TellusAmazonPictures/master/pictures/Lenovo/T470/RG/NOR/6.jpg</v>
      </c>
      <c r="S10" s="29" t="str">
        <f>IF(ISBLANK(Values!$F9),"",Values!S9)</f>
        <v>https://raw.githubusercontent.com/PatrickVibild/TellusAmazonPictures/master/pictures/Lenovo/T470/RG/NOR/7.jpg</v>
      </c>
      <c r="T10" s="29" t="str">
        <f>IF(ISBLANK(Values!$F9),"",Values!T9)</f>
        <v>https://raw.githubusercontent.com/PatrickVibild/TellusAmazonPictures/master/pictures/Lenovo/T470/RG/NOR/8.jpg</v>
      </c>
      <c r="U10" s="29" t="str">
        <f>IF(ISBLANK(Values!$F9),"",Values!U9)</f>
        <v>https://raw.githubusercontent.com/PatrickVibild/TellusAmazonPictures/master/pictures/Lenovo/T470/RG/NOR/9.jpg</v>
      </c>
      <c r="W10" s="33" t="str">
        <f>IF(ISBLANK(Values!E9),"","Child")</f>
        <v>Child</v>
      </c>
      <c r="X10" s="33" t="str">
        <f>IF(ISBLANK(Values!E9),"",Values!$B$13)</f>
        <v>Lenovo T470 parent</v>
      </c>
      <c r="Y10" s="39" t="str">
        <f>IF(ISBLANK(Values!E9),"","Size-Color")</f>
        <v>Size-Color</v>
      </c>
      <c r="Z10" s="33" t="str">
        <f>IF(ISBLANK(Values!E9),"","variation")</f>
        <v>variation</v>
      </c>
      <c r="AA10" s="37" t="str">
        <f>IF(ISBLANK(Values!E9),"",Values!$B$20)</f>
        <v>Update</v>
      </c>
      <c r="AB10" s="37"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Scandinavian – Nordic sin retroiluminación.</v>
      </c>
      <c r="AM10" s="2" t="str">
        <f>SUBSTITUTE(IF(ISBLANK(Values!E9),"",Values!$B$27), "{model}", Values!$B$3)</f>
        <v>👉 COMPATIBLE CON: Lenovo T470 T480. Por favor, revise la imagen y la descripción cuidadosamente antes de comprar cualquier teclado. Esto asegura que obtenga el teclado correcto para su portátil. Instalación fácil.</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8" t="str">
        <f>IF(ISBLANK(Values!E9),"","Parts")</f>
        <v>Parts</v>
      </c>
      <c r="DP10" s="28"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32"/>
      <c r="DZ10" s="32"/>
      <c r="EA10" s="32"/>
      <c r="EB10" s="32"/>
      <c r="EC10" s="32"/>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45.99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T470 regular - BE</v>
      </c>
      <c r="C11" s="33" t="str">
        <f>IF(ISBLANK(Values!E10),"","TellusRem")</f>
        <v>TellusRem</v>
      </c>
      <c r="D11" s="31">
        <f>IF(ISBLANK(Values!E10),"",Values!E10)</f>
        <v>5714401477075</v>
      </c>
      <c r="E11" s="32" t="str">
        <f>IF(ISBLANK(Values!E10),"","EAN")</f>
        <v>EAN</v>
      </c>
      <c r="F11" s="29" t="str">
        <f>IF(ISBLANK(Values!E10),"",IF(Values!J10, SUBSTITUTE(Values!$B$1, "{language}", Values!H10) &amp; " " &amp;Values!$B$3, SUBSTITUTE(Values!$B$2, "{language}", Values!$H10) &amp; " " &amp;Values!$B$3))</f>
        <v>Teclado de respuesto Belgian sin retroiluminación  para Lenovo Thinkpad T470 T480</v>
      </c>
      <c r="G11" s="33" t="str">
        <f>IF(ISBLANK(Values!E10),"","TellusRem")</f>
        <v>TellusRem</v>
      </c>
      <c r="H11" s="28" t="str">
        <f>IF(ISBLANK(Values!E10),"",Values!$B$16)</f>
        <v>laptop-computer-replacement-parts</v>
      </c>
      <c r="I11" s="28" t="str">
        <f>IF(ISBLANK(Values!E10),"","4730574031")</f>
        <v>4730574031</v>
      </c>
      <c r="J11" s="39" t="str">
        <f>IF(ISBLANK(Values!E10),"",Values!F10 )</f>
        <v>Lenovo T470 regular - BE</v>
      </c>
      <c r="K11" s="29">
        <f>IF(ISBLANK(Values!E10),"",IF(Values!J10, Values!$B$4, Values!$B$5))</f>
        <v>45.99</v>
      </c>
      <c r="L11" s="40">
        <f>IF(ISBLANK(Values!E10),"",Values!$B$18)</f>
        <v>5</v>
      </c>
      <c r="M11" s="29" t="str">
        <f>IF(ISBLANK(Values!E10),"",Values!$M10)</f>
        <v>https://download.lenovo.com/Images/Parts/01AX370/01AX370_A.jpg</v>
      </c>
      <c r="N11" s="29" t="str">
        <f>IF(ISBLANK(Values!$F10),"",Values!N10)</f>
        <v>https://download.lenovo.com/Images/Parts/01AX370/01AX370_B.jpg</v>
      </c>
      <c r="O11" s="29" t="str">
        <f>IF(ISBLANK(Values!$F10),"",Values!O10)</f>
        <v>https://download.lenovo.com/Images/Parts/01AX370/01AX370_details.jpg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T470 parent</v>
      </c>
      <c r="Y11" s="39" t="str">
        <f>IF(ISBLANK(Values!E10),"","Size-Color")</f>
        <v>Size-Color</v>
      </c>
      <c r="Z11" s="33" t="str">
        <f>IF(ISBLANK(Values!E10),"","variation")</f>
        <v>variation</v>
      </c>
      <c r="AA11" s="37" t="str">
        <f>IF(ISBLANK(Values!E10),"",Values!$B$20)</f>
        <v>Update</v>
      </c>
      <c r="AB11" s="37"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Belgian sin retroiluminación.</v>
      </c>
      <c r="AM11" s="2" t="str">
        <f>SUBSTITUTE(IF(ISBLANK(Values!E10),"",Values!$B$27), "{model}", Values!$B$3)</f>
        <v>👉 COMPATIBLE CON: Lenovo T470 T480. Por favor, revise la imagen y la descripción cuidadosamente antes de comprar cualquier teclado. Esto asegura que obtenga el teclado correcto para su portátil. Instalación fácil.</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8" t="str">
        <f>IF(ISBLANK(Values!E10),"","Parts")</f>
        <v>Parts</v>
      </c>
      <c r="DP11" s="28"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32"/>
      <c r="DZ11" s="32"/>
      <c r="EA11" s="32"/>
      <c r="EB11" s="32"/>
      <c r="EC11" s="32"/>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45.99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T470 regular - BG</v>
      </c>
      <c r="C12" s="33" t="str">
        <f>IF(ISBLANK(Values!E11),"","TellusRem")</f>
        <v>TellusRem</v>
      </c>
      <c r="D12" s="31">
        <f>IF(ISBLANK(Values!E11),"",Values!E11)</f>
        <v>5714401478089</v>
      </c>
      <c r="E12" s="32" t="str">
        <f>IF(ISBLANK(Values!E11),"","EAN")</f>
        <v>EAN</v>
      </c>
      <c r="F12" s="29" t="str">
        <f>IF(ISBLANK(Values!E11),"",IF(Values!J11, SUBSTITUTE(Values!$B$1, "{language}", Values!H11) &amp; " " &amp;Values!$B$3, SUBSTITUTE(Values!$B$2, "{language}", Values!$H11) &amp; " " &amp;Values!$B$3))</f>
        <v>Teclado de respuesto Bulgarian sin retroiluminación  para Lenovo Thinkpad T470 T480</v>
      </c>
      <c r="G12" s="33" t="str">
        <f>IF(ISBLANK(Values!E11),"","TellusRem")</f>
        <v>TellusRem</v>
      </c>
      <c r="H12" s="28" t="str">
        <f>IF(ISBLANK(Values!E11),"",Values!$B$16)</f>
        <v>laptop-computer-replacement-parts</v>
      </c>
      <c r="I12" s="28" t="str">
        <f>IF(ISBLANK(Values!E11),"","4730574031")</f>
        <v>4730574031</v>
      </c>
      <c r="J12" s="39" t="str">
        <f>IF(ISBLANK(Values!E11),"",Values!F11 )</f>
        <v>Lenovo T470 regular - BG</v>
      </c>
      <c r="K12" s="29">
        <f>IF(ISBLANK(Values!E11),"",IF(Values!J11, Values!$B$4, Values!$B$5))</f>
        <v>45.99</v>
      </c>
      <c r="L12" s="40">
        <f>IF(ISBLANK(Values!E11),"",Values!$B$18)</f>
        <v>5</v>
      </c>
      <c r="M12" s="29" t="str">
        <f>IF(ISBLANK(Values!E11),"",Values!$M11)</f>
        <v>https://download.lenovo.com/Images/Parts/01AX371/01AX371_A.jpg</v>
      </c>
      <c r="N12" s="29" t="str">
        <f>IF(ISBLANK(Values!$F11),"",Values!N11)</f>
        <v>https://download.lenovo.com/Images/Parts/01AX371/01AX371_B.jpg</v>
      </c>
      <c r="O12" s="29" t="str">
        <f>IF(ISBLANK(Values!$F11),"",Values!O11)</f>
        <v>https://download.lenovo.com/Images/Parts/01AX371/01AX371_details.jpg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T470 parent</v>
      </c>
      <c r="Y12" s="39" t="str">
        <f>IF(ISBLANK(Values!E11),"","Size-Color")</f>
        <v>Size-Color</v>
      </c>
      <c r="Z12" s="33" t="str">
        <f>IF(ISBLANK(Values!E11),"","variation")</f>
        <v>variation</v>
      </c>
      <c r="AA12" s="37" t="str">
        <f>IF(ISBLANK(Values!E11),"",Values!$B$20)</f>
        <v>Update</v>
      </c>
      <c r="AB12" s="37"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Bulgarian sin retroiluminación.</v>
      </c>
      <c r="AM12" s="2" t="str">
        <f>SUBSTITUTE(IF(ISBLANK(Values!E11),"",Values!$B$27), "{model}", Values!$B$3)</f>
        <v>👉 COMPATIBLE CON: Lenovo T470 T480. Por favor, revise la imagen y la descripción cuidadosamente antes de comprar cualquier teclado. Esto asegura que obtenga el teclado correcto para su portátil. Instalación fácil.</v>
      </c>
      <c r="AT12" s="29" t="str">
        <f>IF(ISBLANK(Values!E11),"",Values!H11)</f>
        <v>Bulgarian</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8" t="str">
        <f>IF(ISBLANK(Values!E11),"","Parts")</f>
        <v>Parts</v>
      </c>
      <c r="DP12" s="28"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32"/>
      <c r="DZ12" s="32"/>
      <c r="EA12" s="32"/>
      <c r="EB12" s="32"/>
      <c r="EC12" s="32"/>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45.99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T470 regular - CZ</v>
      </c>
      <c r="C13" s="33" t="str">
        <f>IF(ISBLANK(Values!E12),"","TellusRem")</f>
        <v>TellusRem</v>
      </c>
      <c r="D13" s="31">
        <f>IF(ISBLANK(Values!E12),"",Values!E12)</f>
        <v>5714401479093</v>
      </c>
      <c r="E13" s="32" t="str">
        <f>IF(ISBLANK(Values!E12),"","EAN")</f>
        <v>EAN</v>
      </c>
      <c r="F13" s="29" t="str">
        <f>IF(ISBLANK(Values!E12),"",IF(Values!J12, SUBSTITUTE(Values!$B$1, "{language}", Values!H12) &amp; " " &amp;Values!$B$3, SUBSTITUTE(Values!$B$2, "{language}", Values!$H12) &amp; " " &amp;Values!$B$3))</f>
        <v>Teclado de respuesto Czech sin retroiluminación  para Lenovo Thinkpad T470 T480</v>
      </c>
      <c r="G13" s="33" t="str">
        <f>IF(ISBLANK(Values!E12),"","TellusRem")</f>
        <v>TellusRem</v>
      </c>
      <c r="H13" s="28" t="str">
        <f>IF(ISBLANK(Values!E12),"",Values!$B$16)</f>
        <v>laptop-computer-replacement-parts</v>
      </c>
      <c r="I13" s="28" t="str">
        <f>IF(ISBLANK(Values!E12),"","4730574031")</f>
        <v>4730574031</v>
      </c>
      <c r="J13" s="39" t="str">
        <f>IF(ISBLANK(Values!E12),"",Values!F12 )</f>
        <v>Lenovo T470 regular - CZ</v>
      </c>
      <c r="K13" s="29">
        <f>IF(ISBLANK(Values!E12),"",IF(Values!J12, Values!$B$4, Values!$B$5))</f>
        <v>45.99</v>
      </c>
      <c r="L13" s="40">
        <f>IF(ISBLANK(Values!E12),"",Values!$B$18)</f>
        <v>5</v>
      </c>
      <c r="M13" s="29" t="str">
        <f>IF(ISBLANK(Values!E12),"",Values!$M12)</f>
        <v>https://download.lenovo.com/Images/Parts/01AX454/01AX454_A.jpg</v>
      </c>
      <c r="N13" s="29" t="str">
        <f>IF(ISBLANK(Values!$F12),"",Values!N12)</f>
        <v>https://download.lenovo.com/Images/Parts/01AX454/01AX454_B.jpg</v>
      </c>
      <c r="O13" s="29" t="str">
        <f>IF(ISBLANK(Values!$F12),"",Values!O12)</f>
        <v>https://download.lenovo.com/Images/Parts/01AX454/01AX454_details.jpg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T470 parent</v>
      </c>
      <c r="Y13" s="39" t="str">
        <f>IF(ISBLANK(Values!E12),"","Size-Color")</f>
        <v>Size-Color</v>
      </c>
      <c r="Z13" s="33" t="str">
        <f>IF(ISBLANK(Values!E12),"","variation")</f>
        <v>variation</v>
      </c>
      <c r="AA13" s="37" t="str">
        <f>IF(ISBLANK(Values!E12),"",Values!$B$20)</f>
        <v>Update</v>
      </c>
      <c r="AB13" s="37"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Czech sin retroiluminación.</v>
      </c>
      <c r="AM13" s="2" t="str">
        <f>SUBSTITUTE(IF(ISBLANK(Values!E12),"",Values!$B$27), "{model}", Values!$B$3)</f>
        <v>👉 COMPATIBLE CON: Lenovo T470 T480. Por favor, revise la imagen y la descripción cuidadosamente antes de comprar cualquier teclado. Esto asegura que obtenga el teclado correcto para su portátil. Instalación fácil.</v>
      </c>
      <c r="AT13" s="29" t="str">
        <f>IF(ISBLANK(Values!E12),"",Values!H12)</f>
        <v>Czech</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8" t="str">
        <f>IF(ISBLANK(Values!E12),"","Parts")</f>
        <v>Parts</v>
      </c>
      <c r="DP13" s="28"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s="32"/>
      <c r="DZ13" s="32"/>
      <c r="EA13" s="32"/>
      <c r="EB13" s="32"/>
      <c r="EC13" s="32"/>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45.99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T470 regular - DK</v>
      </c>
      <c r="C14" s="33" t="str">
        <f>IF(ISBLANK(Values!E13),"","TellusRem")</f>
        <v>TellusRem</v>
      </c>
      <c r="D14" s="31">
        <f>IF(ISBLANK(Values!E13),"",Values!E13)</f>
        <v>5714401480105</v>
      </c>
      <c r="E14" s="32" t="str">
        <f>IF(ISBLANK(Values!E13),"","EAN")</f>
        <v>EAN</v>
      </c>
      <c r="F14" s="29" t="str">
        <f>IF(ISBLANK(Values!E13),"",IF(Values!J13, SUBSTITUTE(Values!$B$1, "{language}", Values!H13) &amp; " " &amp;Values!$B$3, SUBSTITUTE(Values!$B$2, "{language}", Values!$H13) &amp; " " &amp;Values!$B$3))</f>
        <v>Teclado de respuesto Danish sin retroiluminación  para Lenovo Thinkpad T470 T480</v>
      </c>
      <c r="G14" s="33" t="str">
        <f>IF(ISBLANK(Values!E13),"","TellusRem")</f>
        <v>TellusRem</v>
      </c>
      <c r="H14" s="28" t="str">
        <f>IF(ISBLANK(Values!E13),"",Values!$B$16)</f>
        <v>laptop-computer-replacement-parts</v>
      </c>
      <c r="I14" s="28" t="str">
        <f>IF(ISBLANK(Values!E13),"","4730574031")</f>
        <v>4730574031</v>
      </c>
      <c r="J14" s="39" t="str">
        <f>IF(ISBLANK(Values!E13),"",Values!F13 )</f>
        <v>Lenovo T470 regular - DK</v>
      </c>
      <c r="K14" s="29">
        <f>IF(ISBLANK(Values!E13),"",IF(Values!J13, Values!$B$4, Values!$B$5))</f>
        <v>45.99</v>
      </c>
      <c r="L14" s="40">
        <f>IF(ISBLANK(Values!E13),"",Values!$B$18)</f>
        <v>5</v>
      </c>
      <c r="M14" s="29" t="str">
        <f>IF(ISBLANK(Values!E13),"",Values!$M13)</f>
        <v>https://download.lenovo.com/Images/Parts/01AX455/01AX455_A.jpg</v>
      </c>
      <c r="N14" s="29" t="str">
        <f>IF(ISBLANK(Values!$F13),"",Values!N13)</f>
        <v>https://download.lenovo.com/Images/Parts/01AX455/01AX455_B.jpg</v>
      </c>
      <c r="O14" s="29" t="str">
        <f>IF(ISBLANK(Values!$F13),"",Values!O13)</f>
        <v>https://download.lenovo.com/Images/Parts/01AX455/01AX455_details.jpg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T470 parent</v>
      </c>
      <c r="Y14" s="39" t="str">
        <f>IF(ISBLANK(Values!E13),"","Size-Color")</f>
        <v>Size-Color</v>
      </c>
      <c r="Z14" s="33" t="str">
        <f>IF(ISBLANK(Values!E13),"","variation")</f>
        <v>variation</v>
      </c>
      <c r="AA14" s="37" t="str">
        <f>IF(ISBLANK(Values!E13),"",Values!$B$20)</f>
        <v>Update</v>
      </c>
      <c r="AB14" s="37"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Danish sin retroiluminación.</v>
      </c>
      <c r="AM14" s="2" t="str">
        <f>SUBSTITUTE(IF(ISBLANK(Values!E13),"",Values!$B$27), "{model}", Values!$B$3)</f>
        <v>👉 COMPATIBLE CON: Lenovo T470 T480. Por favor, revise la imagen y la descripción cuidadosamente antes de comprar cualquier teclado. Esto asegura que obtenga el teclado correcto para su portátil. Instalación fácil.</v>
      </c>
      <c r="AT14" s="29" t="str">
        <f>IF(ISBLANK(Values!E13),"",Values!H13)</f>
        <v>Danish</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8" t="str">
        <f>IF(ISBLANK(Values!E13),"","Parts")</f>
        <v>Parts</v>
      </c>
      <c r="DP14" s="28"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s="32"/>
      <c r="DZ14" s="32"/>
      <c r="EA14" s="32"/>
      <c r="EB14" s="32"/>
      <c r="EC14" s="32"/>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45.99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T470 regular - HU</v>
      </c>
      <c r="C15" s="33" t="str">
        <f>IF(ISBLANK(Values!E14),"","TellusRem")</f>
        <v>TellusRem</v>
      </c>
      <c r="D15" s="31">
        <f>IF(ISBLANK(Values!E14),"",Values!E14)</f>
        <v>5714401481119</v>
      </c>
      <c r="E15" s="32" t="str">
        <f>IF(ISBLANK(Values!E14),"","EAN")</f>
        <v>EAN</v>
      </c>
      <c r="F15" s="29" t="str">
        <f>IF(ISBLANK(Values!E14),"",IF(Values!J14, SUBSTITUTE(Values!$B$1, "{language}", Values!H14) &amp; " " &amp;Values!$B$3, SUBSTITUTE(Values!$B$2, "{language}", Values!$H14) &amp; " " &amp;Values!$B$3))</f>
        <v>Teclado de respuesto Hungarian sin retroiluminación  para Lenovo Thinkpad T470 T480</v>
      </c>
      <c r="G15" s="33" t="str">
        <f>IF(ISBLANK(Values!E14),"","TellusRem")</f>
        <v>TellusRem</v>
      </c>
      <c r="H15" s="28" t="str">
        <f>IF(ISBLANK(Values!E14),"",Values!$B$16)</f>
        <v>laptop-computer-replacement-parts</v>
      </c>
      <c r="I15" s="28" t="str">
        <f>IF(ISBLANK(Values!E14),"","4730574031")</f>
        <v>4730574031</v>
      </c>
      <c r="J15" s="39" t="str">
        <f>IF(ISBLANK(Values!E14),"",Values!F14 )</f>
        <v>Lenovo T470 regular - HU</v>
      </c>
      <c r="K15" s="29">
        <f>IF(ISBLANK(Values!E14),"",IF(Values!J14, Values!$B$4, Values!$B$5))</f>
        <v>45.99</v>
      </c>
      <c r="L15" s="40">
        <f>IF(ISBLANK(Values!E14),"",Values!$B$18)</f>
        <v>5</v>
      </c>
      <c r="M15" s="29" t="str">
        <f>IF(ISBLANK(Values!E14),"",Values!$M14)</f>
        <v>https://download.lenovo.com/Images/Parts/01AX379/01AX379_A.jpg</v>
      </c>
      <c r="N15" s="29" t="str">
        <f>IF(ISBLANK(Values!$F14),"",Values!N14)</f>
        <v>https://download.lenovo.com/Images/Parts/01AX379/01AX379_B.jpg</v>
      </c>
      <c r="O15" s="29" t="str">
        <f>IF(ISBLANK(Values!$F14),"",Values!O14)</f>
        <v>https://download.lenovo.com/Images/Parts/01AX379/01AX379_details.jpg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T470 parent</v>
      </c>
      <c r="Y15" s="39" t="str">
        <f>IF(ISBLANK(Values!E14),"","Size-Color")</f>
        <v>Size-Color</v>
      </c>
      <c r="Z15" s="33" t="str">
        <f>IF(ISBLANK(Values!E14),"","variation")</f>
        <v>variation</v>
      </c>
      <c r="AA15" s="37" t="str">
        <f>IF(ISBLANK(Values!E14),"",Values!$B$20)</f>
        <v>Update</v>
      </c>
      <c r="AB15" s="37"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Hungarian sin retroiluminación.</v>
      </c>
      <c r="AM15" s="2" t="str">
        <f>SUBSTITUTE(IF(ISBLANK(Values!E14),"",Values!$B$27), "{model}", Values!$B$3)</f>
        <v>👉 COMPATIBLE CON: Lenovo T470 T480. Por favor, revise la imagen y la descripción cuidadosamente antes de comprar cualquier teclado. Esto asegura que obtenga el teclado correcto para su portátil. Instalación fácil.</v>
      </c>
      <c r="AT15" s="29" t="str">
        <f>IF(ISBLANK(Values!E14),"",Values!H14)</f>
        <v>Hungarian</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8" t="str">
        <f>IF(ISBLANK(Values!E14),"","Parts")</f>
        <v>Parts</v>
      </c>
      <c r="DP15" s="28"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2"/>
      <c r="DY15" s="32"/>
      <c r="DZ15" s="32"/>
      <c r="EA15" s="32"/>
      <c r="EB15" s="32"/>
      <c r="EC15" s="32"/>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45.99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T470 regular - NL</v>
      </c>
      <c r="C16" s="33" t="str">
        <f>IF(ISBLANK(Values!E15),"","TellusRem")</f>
        <v>TellusRem</v>
      </c>
      <c r="D16" s="31">
        <f>IF(ISBLANK(Values!E15),"",Values!E15)</f>
        <v>5714401482123</v>
      </c>
      <c r="E16" s="32" t="str">
        <f>IF(ISBLANK(Values!E15),"","EAN")</f>
        <v>EAN</v>
      </c>
      <c r="F16" s="29" t="str">
        <f>IF(ISBLANK(Values!E15),"",IF(Values!J15, SUBSTITUTE(Values!$B$1, "{language}", Values!H15) &amp; " " &amp;Values!$B$3, SUBSTITUTE(Values!$B$2, "{language}", Values!$H15) &amp; " " &amp;Values!$B$3))</f>
        <v>Teclado de respuesto Dutch sin retroiluminación  para Lenovo Thinkpad T470 T480</v>
      </c>
      <c r="G16" s="33" t="str">
        <f>IF(ISBLANK(Values!E15),"","TellusRem")</f>
        <v>TellusRem</v>
      </c>
      <c r="H16" s="28" t="str">
        <f>IF(ISBLANK(Values!E15),"",Values!$B$16)</f>
        <v>laptop-computer-replacement-parts</v>
      </c>
      <c r="I16" s="28" t="str">
        <f>IF(ISBLANK(Values!E15),"","4730574031")</f>
        <v>4730574031</v>
      </c>
      <c r="J16" s="39" t="str">
        <f>IF(ISBLANK(Values!E15),"",Values!F15 )</f>
        <v>Lenovo T470 regular - NL</v>
      </c>
      <c r="K16" s="29">
        <f>IF(ISBLANK(Values!E15),"",IF(Values!J15, Values!$B$4, Values!$B$5))</f>
        <v>45.99</v>
      </c>
      <c r="L16" s="40">
        <f>IF(ISBLANK(Values!E15),"",Values!$B$18)</f>
        <v>5</v>
      </c>
      <c r="M16" s="29" t="str">
        <f>IF(ISBLANK(Values!E15),"",Values!$M15)</f>
        <v>https://download.lenovo.com/Images/Parts/01AX465/01AX465_A.jpg</v>
      </c>
      <c r="N16" s="29" t="str">
        <f>IF(ISBLANK(Values!$F15),"",Values!N15)</f>
        <v>https://download.lenovo.com/Images/Parts/01AX465/01AX465_B.jpg</v>
      </c>
      <c r="O16" s="29" t="str">
        <f>IF(ISBLANK(Values!$F15),"",Values!O15)</f>
        <v>https://download.lenovo.com/Images/Parts/01AX465/01AX465_details.jpg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T470 parent</v>
      </c>
      <c r="Y16" s="39" t="str">
        <f>IF(ISBLANK(Values!E15),"","Size-Color")</f>
        <v>Size-Color</v>
      </c>
      <c r="Z16" s="33" t="str">
        <f>IF(ISBLANK(Values!E15),"","variation")</f>
        <v>variation</v>
      </c>
      <c r="AA16" s="37" t="str">
        <f>IF(ISBLANK(Values!E15),"",Values!$B$20)</f>
        <v>Update</v>
      </c>
      <c r="AB16" s="37"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Dutch sin retroiluminación.</v>
      </c>
      <c r="AM16" s="2" t="str">
        <f>SUBSTITUTE(IF(ISBLANK(Values!E15),"",Values!$B$27), "{model}", Values!$B$3)</f>
        <v>👉 COMPATIBLE CON: Lenovo T470 T480. Por favor, revise la imagen y la descripción cuidadosamente antes de comprar cualquier teclado. Esto asegura que obtenga el teclado correcto para su portátil. Instalación fácil.</v>
      </c>
      <c r="AT16" s="29" t="str">
        <f>IF(ISBLANK(Values!E15),"",Values!H15)</f>
        <v>Dutch</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8" t="str">
        <f>IF(ISBLANK(Values!E15),"","Parts")</f>
        <v>Parts</v>
      </c>
      <c r="DP16" s="28"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2"/>
      <c r="DY16" s="32"/>
      <c r="DZ16" s="32"/>
      <c r="EA16" s="32"/>
      <c r="EB16" s="32"/>
      <c r="EC16" s="32"/>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45.99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T470 regular - NO</v>
      </c>
      <c r="C17" s="33" t="str">
        <f>IF(ISBLANK(Values!E16),"","TellusRem")</f>
        <v>TellusRem</v>
      </c>
      <c r="D17" s="31">
        <f>IF(ISBLANK(Values!E16),"",Values!E16)</f>
        <v>5714401483137</v>
      </c>
      <c r="E17" s="32" t="str">
        <f>IF(ISBLANK(Values!E16),"","EAN")</f>
        <v>EAN</v>
      </c>
      <c r="F17" s="29" t="str">
        <f>IF(ISBLANK(Values!E16),"",IF(Values!J16, SUBSTITUTE(Values!$B$1, "{language}", Values!H16) &amp; " " &amp;Values!$B$3, SUBSTITUTE(Values!$B$2, "{language}", Values!$H16) &amp; " " &amp;Values!$B$3))</f>
        <v>Teclado de respuesto Norwegian sin retroiluminación  para Lenovo Thinkpad T470 T480</v>
      </c>
      <c r="G17" s="33" t="str">
        <f>IF(ISBLANK(Values!E16),"","TellusRem")</f>
        <v>TellusRem</v>
      </c>
      <c r="H17" s="28" t="str">
        <f>IF(ISBLANK(Values!E16),"",Values!$B$16)</f>
        <v>laptop-computer-replacement-parts</v>
      </c>
      <c r="I17" s="28" t="str">
        <f>IF(ISBLANK(Values!E16),"","4730574031")</f>
        <v>4730574031</v>
      </c>
      <c r="J17" s="39" t="str">
        <f>IF(ISBLANK(Values!E16),"",Values!F16 )</f>
        <v>Lenovo T470 regular - NO</v>
      </c>
      <c r="K17" s="29">
        <f>IF(ISBLANK(Values!E16),"",IF(Values!J16, Values!$B$4, Values!$B$5))</f>
        <v>45.99</v>
      </c>
      <c r="L17" s="40">
        <f>IF(ISBLANK(Values!E16),"",Values!$B$18)</f>
        <v>5</v>
      </c>
      <c r="M17" s="29" t="str">
        <f>IF(ISBLANK(Values!E16),"",Values!$M16)</f>
        <v>https://download.lenovo.com/Images/Parts/01AX425/01AX425_A.jpg</v>
      </c>
      <c r="N17" s="29" t="str">
        <f>IF(ISBLANK(Values!$F16),"",Values!N16)</f>
        <v>https://download.lenovo.com/Images/Parts/01AX425/01AX425_B.jpg</v>
      </c>
      <c r="O17" s="29" t="str">
        <f>IF(ISBLANK(Values!$F16),"",Values!O16)</f>
        <v>https://download.lenovo.com/Images/Parts/01AX425/01AX425_details.jpg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T470 parent</v>
      </c>
      <c r="Y17" s="39" t="str">
        <f>IF(ISBLANK(Values!E16),"","Size-Color")</f>
        <v>Size-Color</v>
      </c>
      <c r="Z17" s="33" t="str">
        <f>IF(ISBLANK(Values!E16),"","variation")</f>
        <v>variation</v>
      </c>
      <c r="AA17" s="37" t="str">
        <f>IF(ISBLANK(Values!E16),"",Values!$B$20)</f>
        <v>Update</v>
      </c>
      <c r="AB17" s="37"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Norwegian sin retroiluminación.</v>
      </c>
      <c r="AM17" s="2" t="str">
        <f>SUBSTITUTE(IF(ISBLANK(Values!E16),"",Values!$B$27), "{model}", Values!$B$3)</f>
        <v>👉 COMPATIBLE CON: Lenovo T470 T480. Por favor, revise la imagen y la descripción cuidadosamente antes de comprar cualquier teclado. Esto asegura que obtenga el teclado correcto para su portátil. Instalación fácil.</v>
      </c>
      <c r="AT17" s="29" t="str">
        <f>IF(ISBLANK(Values!E16),"",Values!H16)</f>
        <v>Norwegian</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8" t="str">
        <f>IF(ISBLANK(Values!E16),"","Parts")</f>
        <v>Parts</v>
      </c>
      <c r="DP17" s="28"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2"/>
      <c r="DY17" s="32"/>
      <c r="DZ17" s="32"/>
      <c r="EA17" s="32"/>
      <c r="EB17" s="32"/>
      <c r="EC17" s="32"/>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45.99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T470 regular - PL</v>
      </c>
      <c r="C18" s="33" t="str">
        <f>IF(ISBLANK(Values!E17),"","TellusRem")</f>
        <v>TellusRem</v>
      </c>
      <c r="D18" s="31">
        <f>IF(ISBLANK(Values!E17),"",Values!E17)</f>
        <v>5714401484141</v>
      </c>
      <c r="E18" s="32" t="str">
        <f>IF(ISBLANK(Values!E17),"","EAN")</f>
        <v>EAN</v>
      </c>
      <c r="F18" s="29" t="str">
        <f>IF(ISBLANK(Values!E17),"",IF(Values!J17, SUBSTITUTE(Values!$B$1, "{language}", Values!H17) &amp; " " &amp;Values!$B$3, SUBSTITUTE(Values!$B$2, "{language}", Values!$H17) &amp; " " &amp;Values!$B$3))</f>
        <v>Teclado de respuesto Polish sin retroiluminación  para Lenovo Thinkpad T470 T480</v>
      </c>
      <c r="G18" s="33" t="str">
        <f>IF(ISBLANK(Values!E17),"","TellusRem")</f>
        <v>TellusRem</v>
      </c>
      <c r="H18" s="28" t="str">
        <f>IF(ISBLANK(Values!E17),"",Values!$B$16)</f>
        <v>laptop-computer-replacement-parts</v>
      </c>
      <c r="I18" s="28" t="str">
        <f>IF(ISBLANK(Values!E17),"","4730574031")</f>
        <v>4730574031</v>
      </c>
      <c r="J18" s="39" t="str">
        <f>IF(ISBLANK(Values!E17),"",Values!F17 )</f>
        <v>Lenovo T470 regular - PL</v>
      </c>
      <c r="K18" s="29">
        <f>IF(ISBLANK(Values!E17),"",IF(Values!J17, Values!$B$4, Values!$B$5))</f>
        <v>45.99</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T470 parent</v>
      </c>
      <c r="Y18" s="39" t="str">
        <f>IF(ISBLANK(Values!E17),"","Size-Color")</f>
        <v>Size-Color</v>
      </c>
      <c r="Z18" s="33" t="str">
        <f>IF(ISBLANK(Values!E17),"","variation")</f>
        <v>variation</v>
      </c>
      <c r="AA18" s="37" t="str">
        <f>IF(ISBLANK(Values!E17),"",Values!$B$20)</f>
        <v>Update</v>
      </c>
      <c r="AB18" s="37"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Polish sin retroiluminación.</v>
      </c>
      <c r="AM18" s="2" t="str">
        <f>SUBSTITUTE(IF(ISBLANK(Values!E17),"",Values!$B$27), "{model}", Values!$B$3)</f>
        <v>👉 COMPATIBLE CON: Lenovo T470 T480. Por favor, revise la imagen y la descripción cuidadosamente antes de comprar cualquier teclado. Esto asegura que obtenga el teclado correcto para su portátil. Instalación fácil.</v>
      </c>
      <c r="AT18" s="29" t="str">
        <f>IF(ISBLANK(Values!E17),"",Values!H17)</f>
        <v>Polish</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8" t="str">
        <f>IF(ISBLANK(Values!E17),"","Parts")</f>
        <v>Parts</v>
      </c>
      <c r="DP18" s="28"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2"/>
      <c r="DY18" s="32"/>
      <c r="DZ18" s="32"/>
      <c r="EA18" s="32"/>
      <c r="EB18" s="32"/>
      <c r="EC18" s="32"/>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45.99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T470 regular - PT</v>
      </c>
      <c r="C19" s="33" t="str">
        <f>IF(ISBLANK(Values!E18),"","TellusRem")</f>
        <v>TellusRem</v>
      </c>
      <c r="D19" s="31">
        <f>IF(ISBLANK(Values!E18),"",Values!E18)</f>
        <v>5714401485155</v>
      </c>
      <c r="E19" s="32" t="str">
        <f>IF(ISBLANK(Values!E18),"","EAN")</f>
        <v>EAN</v>
      </c>
      <c r="F19" s="29" t="str">
        <f>IF(ISBLANK(Values!E18),"",IF(Values!J18, SUBSTITUTE(Values!$B$1, "{language}", Values!H18) &amp; " " &amp;Values!$B$3, SUBSTITUTE(Values!$B$2, "{language}", Values!$H18) &amp; " " &amp;Values!$B$3))</f>
        <v>Teclado de respuesto Portuguese sin retroiluminación  para Lenovo Thinkpad T470 T480</v>
      </c>
      <c r="G19" s="33" t="str">
        <f>IF(ISBLANK(Values!E18),"","TellusRem")</f>
        <v>TellusRem</v>
      </c>
      <c r="H19" s="28" t="str">
        <f>IF(ISBLANK(Values!E18),"",Values!$B$16)</f>
        <v>laptop-computer-replacement-parts</v>
      </c>
      <c r="I19" s="28" t="str">
        <f>IF(ISBLANK(Values!E18),"","4730574031")</f>
        <v>4730574031</v>
      </c>
      <c r="J19" s="39" t="str">
        <f>IF(ISBLANK(Values!E18),"",Values!F18 )</f>
        <v>Lenovo T470 regular - PT</v>
      </c>
      <c r="K19" s="29">
        <f>IF(ISBLANK(Values!E18),"",IF(Values!J18, Values!$B$4, Values!$B$5))</f>
        <v>45.99</v>
      </c>
      <c r="L19" s="40">
        <f>IF(ISBLANK(Values!E18),"",Values!$B$18)</f>
        <v>5</v>
      </c>
      <c r="M19" s="29" t="str">
        <f>IF(ISBLANK(Values!E18),"",Values!$M18)</f>
        <v>https://download.lenovo.com/Images/Parts/01AX468/01AX468_A.jpg</v>
      </c>
      <c r="N19" s="29" t="str">
        <f>IF(ISBLANK(Values!$F18),"",Values!N18)</f>
        <v>https://download.lenovo.com/Images/Parts/01AX468/01AX468_B.jpg</v>
      </c>
      <c r="O19" s="29" t="str">
        <f>IF(ISBLANK(Values!$F18),"",Values!O18)</f>
        <v>https://download.lenovo.com/Images/Parts/01AX468/01AX468_details.jpg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T470 parent</v>
      </c>
      <c r="Y19" s="39" t="str">
        <f>IF(ISBLANK(Values!E18),"","Size-Color")</f>
        <v>Size-Color</v>
      </c>
      <c r="Z19" s="33" t="str">
        <f>IF(ISBLANK(Values!E18),"","variation")</f>
        <v>variation</v>
      </c>
      <c r="AA19" s="37" t="str">
        <f>IF(ISBLANK(Values!E18),"",Values!$B$20)</f>
        <v>Update</v>
      </c>
      <c r="AB19" s="37"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Portuguese sin retroiluminación.</v>
      </c>
      <c r="AM19" s="2" t="str">
        <f>SUBSTITUTE(IF(ISBLANK(Values!E18),"",Values!$B$27), "{model}", Values!$B$3)</f>
        <v>👉 COMPATIBLE CON: Lenovo T470 T480. Por favor, revise la imagen y la descripción cuidadosamente antes de comprar cualquier teclado. Esto asegura que obtenga el teclado correcto para su portátil. Instalación fácil.</v>
      </c>
      <c r="AT19" s="29" t="str">
        <f>IF(ISBLANK(Values!E18),"",Values!H18)</f>
        <v>Portuguese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8" t="str">
        <f>IF(ISBLANK(Values!E18),"","Parts")</f>
        <v>Parts</v>
      </c>
      <c r="DP19" s="28"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2"/>
      <c r="DY19" s="32"/>
      <c r="DZ19" s="32"/>
      <c r="EA19" s="32"/>
      <c r="EB19" s="32"/>
      <c r="EC19" s="32"/>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45.99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T470 regular - SE/FI</v>
      </c>
      <c r="C20" s="33" t="str">
        <f>IF(ISBLANK(Values!E19),"","TellusRem")</f>
        <v>TellusRem</v>
      </c>
      <c r="D20" s="31">
        <f>IF(ISBLANK(Values!E19),"",Values!E19)</f>
        <v>5714401486169</v>
      </c>
      <c r="E20" s="32" t="str">
        <f>IF(ISBLANK(Values!E19),"","EAN")</f>
        <v>EAN</v>
      </c>
      <c r="F20" s="29" t="str">
        <f>IF(ISBLANK(Values!E19),"",IF(Values!J19, SUBSTITUTE(Values!$B$1, "{language}", Values!H19) &amp; " " &amp;Values!$B$3, SUBSTITUTE(Values!$B$2, "{language}", Values!$H19) &amp; " " &amp;Values!$B$3))</f>
        <v>Teclado de respuesto Swedish – Finnish sin retroiluminación  para Lenovo Thinkpad T470 T480</v>
      </c>
      <c r="G20" s="33" t="str">
        <f>IF(ISBLANK(Values!E19),"","TellusRem")</f>
        <v>TellusRem</v>
      </c>
      <c r="H20" s="28" t="str">
        <f>IF(ISBLANK(Values!E19),"",Values!$B$16)</f>
        <v>laptop-computer-replacement-parts</v>
      </c>
      <c r="I20" s="28" t="str">
        <f>IF(ISBLANK(Values!E19),"","4730574031")</f>
        <v>4730574031</v>
      </c>
      <c r="J20" s="39" t="str">
        <f>IF(ISBLANK(Values!E19),"",Values!F19 )</f>
        <v>Lenovo T470 regular - SE/FI</v>
      </c>
      <c r="K20" s="29">
        <f>IF(ISBLANK(Values!E19),"",IF(Values!J19, Values!$B$4, Values!$B$5))</f>
        <v>45.99</v>
      </c>
      <c r="L20" s="40">
        <f>IF(ISBLANK(Values!E19),"",Values!$B$18)</f>
        <v>5</v>
      </c>
      <c r="M20" s="29" t="str">
        <f>IF(ISBLANK(Values!E19),"",Values!$M19)</f>
        <v>https://download.lenovo.com/Images/Parts/01AX472/01AX472_A.jpg</v>
      </c>
      <c r="N20" s="29" t="str">
        <f>IF(ISBLANK(Values!$F19),"",Values!N19)</f>
        <v>https://download.lenovo.com/Images/Parts/01AX472/01AX472_B.jpg</v>
      </c>
      <c r="O20" s="29" t="str">
        <f>IF(ISBLANK(Values!$F19),"",Values!O19)</f>
        <v>https://download.lenovo.com/Images/Parts/01AX472/01AX472_details.jpg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T470 parent</v>
      </c>
      <c r="Y20" s="39" t="str">
        <f>IF(ISBLANK(Values!E19),"","Size-Color")</f>
        <v>Size-Color</v>
      </c>
      <c r="Z20" s="33" t="str">
        <f>IF(ISBLANK(Values!E19),"","variation")</f>
        <v>variation</v>
      </c>
      <c r="AA20" s="37" t="str">
        <f>IF(ISBLANK(Values!E19),"",Values!$B$20)</f>
        <v>Update</v>
      </c>
      <c r="AB20" s="37"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Swedish – Finnish sin retroiluminación.</v>
      </c>
      <c r="AM20" s="2" t="str">
        <f>SUBSTITUTE(IF(ISBLANK(Values!E19),"",Values!$B$27), "{model}", Values!$B$3)</f>
        <v>👉 COMPATIBLE CON: Lenovo T470 T480. Por favor, revise la imagen y la descripción cuidadosamente antes de comprar cualquier teclado. Esto asegura que obtenga el teclado correcto para su portátil. Instalación fácil.</v>
      </c>
      <c r="AT20" s="29" t="str">
        <f>IF(ISBLANK(Values!E19),"",Values!H19)</f>
        <v>Swedish – Finnish</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8" t="str">
        <f>IF(ISBLANK(Values!E19),"","Parts")</f>
        <v>Parts</v>
      </c>
      <c r="DP20" s="28"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2"/>
      <c r="DY20" s="32"/>
      <c r="DZ20" s="32"/>
      <c r="EA20" s="32"/>
      <c r="EB20" s="32"/>
      <c r="EC20" s="32"/>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45.99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T470 regular - CH</v>
      </c>
      <c r="C21" s="33" t="str">
        <f>IF(ISBLANK(Values!E20),"","TellusRem")</f>
        <v>TellusRem</v>
      </c>
      <c r="D21" s="31">
        <f>IF(ISBLANK(Values!E20),"",Values!E20)</f>
        <v>5714401487173</v>
      </c>
      <c r="E21" s="32" t="str">
        <f>IF(ISBLANK(Values!E20),"","EAN")</f>
        <v>EAN</v>
      </c>
      <c r="F21" s="29" t="str">
        <f>IF(ISBLANK(Values!E20),"",IF(Values!J20, SUBSTITUTE(Values!$B$1, "{language}", Values!H20) &amp; " " &amp;Values!$B$3, SUBSTITUTE(Values!$B$2, "{language}", Values!$H20) &amp; " " &amp;Values!$B$3))</f>
        <v>Teclado de respuesto Swiss sin retroiluminación  para Lenovo Thinkpad T470 T480</v>
      </c>
      <c r="G21" s="33" t="str">
        <f>IF(ISBLANK(Values!E20),"","TellusRem")</f>
        <v>TellusRem</v>
      </c>
      <c r="H21" s="28" t="str">
        <f>IF(ISBLANK(Values!E20),"",Values!$B$16)</f>
        <v>laptop-computer-replacement-parts</v>
      </c>
      <c r="I21" s="28" t="str">
        <f>IF(ISBLANK(Values!E20),"","4730574031")</f>
        <v>4730574031</v>
      </c>
      <c r="J21" s="39" t="str">
        <f>IF(ISBLANK(Values!E20),"",Values!F20 )</f>
        <v>Lenovo T470 regular - CH</v>
      </c>
      <c r="K21" s="29">
        <f>IF(ISBLANK(Values!E20),"",IF(Values!J20, Values!$B$4, Values!$B$5))</f>
        <v>45.99</v>
      </c>
      <c r="L21" s="40">
        <f>IF(ISBLANK(Values!E20),"",Values!$B$18)</f>
        <v>5</v>
      </c>
      <c r="M21" s="29" t="str">
        <f>IF(ISBLANK(Values!E20),"",Values!$M20)</f>
        <v>https://download.lenovo.com/Images/Parts/01AX473/01AX473_A.jpg</v>
      </c>
      <c r="N21" s="29" t="str">
        <f>IF(ISBLANK(Values!$F20),"",Values!N20)</f>
        <v>https://download.lenovo.com/Images/Parts/01AX473/01AX473_B.jpg</v>
      </c>
      <c r="O21" s="29" t="str">
        <f>IF(ISBLANK(Values!$F20),"",Values!O20)</f>
        <v>https://download.lenovo.com/Images/Parts/01AX473/01AX473_details.jpg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T470 parent</v>
      </c>
      <c r="Y21" s="39" t="str">
        <f>IF(ISBLANK(Values!E20),"","Size-Color")</f>
        <v>Size-Color</v>
      </c>
      <c r="Z21" s="33" t="str">
        <f>IF(ISBLANK(Values!E20),"","variation")</f>
        <v>variation</v>
      </c>
      <c r="AA21" s="37" t="str">
        <f>IF(ISBLANK(Values!E20),"",Values!$B$20)</f>
        <v>Update</v>
      </c>
      <c r="AB21" s="37"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Swiss sin retroiluminación.</v>
      </c>
      <c r="AM21" s="2" t="str">
        <f>SUBSTITUTE(IF(ISBLANK(Values!E20),"",Values!$B$27), "{model}", Values!$B$3)</f>
        <v>👉 COMPATIBLE CON: Lenovo T470 T480. Por favor, revise la imagen y la descripción cuidadosamente antes de comprar cualquier teclado. Esto asegura que obtenga el teclado correcto para su portátil. Instalación fácil.</v>
      </c>
      <c r="AT21" s="29" t="str">
        <f>IF(ISBLANK(Values!E20),"",Values!H20)</f>
        <v>Swiss</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8" t="str">
        <f>IF(ISBLANK(Values!E20),"","Parts")</f>
        <v>Parts</v>
      </c>
      <c r="DP21" s="28"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2"/>
      <c r="DY21" s="32"/>
      <c r="DZ21" s="32"/>
      <c r="EA21" s="32"/>
      <c r="EB21" s="32"/>
      <c r="EC21" s="32"/>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45.99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T470 regular - US INT</v>
      </c>
      <c r="C22" s="33" t="str">
        <f>IF(ISBLANK(Values!E21),"","TellusRem")</f>
        <v>TellusRem</v>
      </c>
      <c r="D22" s="31">
        <f>IF(ISBLANK(Values!E21),"",Values!E21)</f>
        <v>5714401488187</v>
      </c>
      <c r="E22" s="32" t="str">
        <f>IF(ISBLANK(Values!E21),"","EAN")</f>
        <v>EAN</v>
      </c>
      <c r="F22" s="29" t="str">
        <f>IF(ISBLANK(Values!E21),"",IF(Values!J21, SUBSTITUTE(Values!$B$1, "{language}", Values!H21) &amp; " " &amp;Values!$B$3, SUBSTITUTE(Values!$B$2, "{language}", Values!$H21) &amp; " " &amp;Values!$B$3))</f>
        <v>Teclado de respuesto US International sin retroiluminación  para Lenovo Thinkpad T470 T480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45.99</v>
      </c>
      <c r="L22" s="40">
        <f>IF(ISBLANK(Values!E21),"",Values!$B$18)</f>
        <v>5</v>
      </c>
      <c r="M22" s="29" t="str">
        <f>IF(ISBLANK(Values!E21),"",Values!$M21)</f>
        <v>https://download.lenovo.com/Images/Parts/01AX394/01AX394_A.jpg</v>
      </c>
      <c r="N22" s="29" t="str">
        <f>IF(ISBLANK(Values!$F21),"",Values!N21)</f>
        <v>https://download.lenovo.com/Images/Parts/01AX394/01AX394_B.jpg</v>
      </c>
      <c r="O22" s="29" t="str">
        <f>IF(ISBLANK(Values!$F21),"",Values!O21)</f>
        <v>https://download.lenovo.com/Images/Parts/01AX394/01AX394_details.jpg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T470 parent</v>
      </c>
      <c r="Y22" s="39" t="str">
        <f>IF(ISBLANK(Values!E21),"","Size-Color")</f>
        <v>Size-Color</v>
      </c>
      <c r="Z22" s="33" t="str">
        <f>IF(ISBLANK(Values!E21),"","variation")</f>
        <v>variation</v>
      </c>
      <c r="AA22" s="37" t="str">
        <f>IF(ISBLANK(Values!E21),"",Values!$B$20)</f>
        <v>Update</v>
      </c>
      <c r="AB22" s="37"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International sin retroiluminación.</v>
      </c>
      <c r="AM22" s="2" t="str">
        <f>SUBSTITUTE(IF(ISBLANK(Values!E21),"",Values!$B$27), "{model}", Values!$B$3)</f>
        <v>👉 COMPATIBLE CON: Lenovo T470 T480. Por favor, revise la imagen y la descripción cuidadosamente antes de comprar cualquier teclado. Esto asegura que obtenga el teclado correcto para su portátil. Instalación fácil.</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8" t="str">
        <f>IF(ISBLANK(Values!E21),"","Parts")</f>
        <v>Parts</v>
      </c>
      <c r="DP22" s="28"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2"/>
      <c r="DY22" s="32"/>
      <c r="DZ22" s="32"/>
      <c r="EA22" s="32"/>
      <c r="EB22" s="32"/>
      <c r="EC22" s="32"/>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45.99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T470 regular - RUS</v>
      </c>
      <c r="C23" s="33" t="str">
        <f>IF(ISBLANK(Values!E22),"","TellusRem")</f>
        <v>TellusRem</v>
      </c>
      <c r="D23" s="31">
        <f>IF(ISBLANK(Values!E22),"",Values!E22)</f>
        <v>5714401489191</v>
      </c>
      <c r="E23" s="32" t="str">
        <f>IF(ISBLANK(Values!E22),"","EAN")</f>
        <v>EAN</v>
      </c>
      <c r="F23" s="29" t="str">
        <f>IF(ISBLANK(Values!E22),"",IF(Values!J22, SUBSTITUTE(Values!$B$1, "{language}", Values!H22) &amp; " " &amp;Values!$B$3, SUBSTITUTE(Values!$B$2, "{language}", Values!$H22) &amp; " " &amp;Values!$B$3))</f>
        <v>Teclado de respuesto Russian sin retroiluminación  para Lenovo Thinkpad T470 T480</v>
      </c>
      <c r="G23" s="33" t="str">
        <f>IF(ISBLANK(Values!E22),"","TellusRem")</f>
        <v>TellusRem</v>
      </c>
      <c r="H23" s="28" t="str">
        <f>IF(ISBLANK(Values!E22),"",Values!$B$16)</f>
        <v>laptop-computer-replacement-parts</v>
      </c>
      <c r="I23" s="28" t="str">
        <f>IF(ISBLANK(Values!E22),"","4730574031")</f>
        <v>4730574031</v>
      </c>
      <c r="J23" s="39" t="str">
        <f>IF(ISBLANK(Values!E22),"",Values!F22 )</f>
        <v>Lenovo T470 regular - RUS</v>
      </c>
      <c r="K23" s="29">
        <f>IF(ISBLANK(Values!E22),"",IF(Values!J22, Values!$B$4, Values!$B$5))</f>
        <v>45.99</v>
      </c>
      <c r="L23" s="40">
        <f>IF(ISBLANK(Values!E22),"",Values!$B$18)</f>
        <v>5</v>
      </c>
      <c r="M23" s="29" t="str">
        <f>IF(ISBLANK(Values!E22),"",Values!$M22)</f>
        <v>https://download.lenovo.com/Images/Parts/01AX469/01AX469_A.jpg</v>
      </c>
      <c r="N23" s="29" t="str">
        <f>IF(ISBLANK(Values!$F22),"",Values!N22)</f>
        <v>https://download.lenovo.com/Images/Parts/01AX469/01AX469_B.jpg</v>
      </c>
      <c r="O23" s="29" t="str">
        <f>IF(ISBLANK(Values!$F22),"",Values!O22)</f>
        <v>https://download.lenovo.com/Images/Parts/01AX469/01AX469_details.jpg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T470 parent</v>
      </c>
      <c r="Y23" s="39" t="str">
        <f>IF(ISBLANK(Values!E22),"","Size-Color")</f>
        <v>Size-Color</v>
      </c>
      <c r="Z23" s="33" t="str">
        <f>IF(ISBLANK(Values!E22),"","variation")</f>
        <v>variation</v>
      </c>
      <c r="AA23" s="37" t="str">
        <f>IF(ISBLANK(Values!E22),"",Values!$B$20)</f>
        <v>Update</v>
      </c>
      <c r="AB23" s="37"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Russian sin retroiluminación.</v>
      </c>
      <c r="AM23" s="2" t="str">
        <f>SUBSTITUTE(IF(ISBLANK(Values!E22),"",Values!$B$27), "{model}", Values!$B$3)</f>
        <v>👉 COMPATIBLE CON: Lenovo T470 T480. Por favor, revise la imagen y la descripción cuidadosamente antes de comprar cualquier teclado. Esto asegura que obtenga el teclado correcto para su portátil. Instalación fácil.</v>
      </c>
      <c r="AN23" s="2"/>
      <c r="AO23" s="2"/>
      <c r="AP23" s="2"/>
      <c r="AQ23" s="2"/>
      <c r="AR23" s="2"/>
      <c r="AS23" s="2"/>
      <c r="AT23" s="29" t="str">
        <f>IF(ISBLANK(Values!E22),"",Values!H22)</f>
        <v>Russian</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32"/>
      <c r="DT23" s="2"/>
      <c r="DU23" s="2"/>
      <c r="DV23" s="2"/>
      <c r="DW23" s="2"/>
      <c r="DX23" s="2"/>
      <c r="DY23" s="32"/>
      <c r="DZ23" s="32"/>
      <c r="EA23" s="32"/>
      <c r="EB23" s="32"/>
      <c r="EC23" s="3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45.99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T470 regular - US</v>
      </c>
      <c r="C24" s="33" t="str">
        <f>IF(ISBLANK(Values!E23),"","TellusRem")</f>
        <v>TellusRem</v>
      </c>
      <c r="D24" s="31">
        <f>IF(ISBLANK(Values!E23),"",Values!E23)</f>
        <v>5714401490203</v>
      </c>
      <c r="E24" s="32" t="str">
        <f>IF(ISBLANK(Values!E23),"","EAN")</f>
        <v>EAN</v>
      </c>
      <c r="F24" s="29" t="str">
        <f>IF(ISBLANK(Values!E23),"",IF(Values!J23, SUBSTITUTE(Values!$B$1, "{language}", Values!H23) &amp; " " &amp;Values!$B$3, SUBSTITUTE(Values!$B$2, "{language}", Values!$H23) &amp; " " &amp;Values!$B$3))</f>
        <v>Teclado de respuesto US sin retroiluminación  para Lenovo Thinkpad T470 T480</v>
      </c>
      <c r="G24" s="45" t="s">
        <v>352</v>
      </c>
      <c r="H24" s="28" t="str">
        <f>IF(ISBLANK(Values!E23),"",Values!$B$16)</f>
        <v>laptop-computer-replacement-parts</v>
      </c>
      <c r="I24" s="28" t="str">
        <f>IF(ISBLANK(Values!E23),"","4730574031")</f>
        <v>4730574031</v>
      </c>
      <c r="J24" s="39" t="str">
        <f>IF(ISBLANK(Values!E23),"",Values!F23 )</f>
        <v>Lenovo T470 regular - US</v>
      </c>
      <c r="K24" s="29">
        <f>IF(ISBLANK(Values!E23),"",IF(Values!J23, Values!$B$4, Values!$B$5))</f>
        <v>45.99</v>
      </c>
      <c r="L24" s="40">
        <f>IF(ISBLANK(Values!E23),"",Values!$B$18)</f>
        <v>5</v>
      </c>
      <c r="M24" s="29" t="str">
        <f>IF(ISBLANK(Values!E23),"",Values!$M23)</f>
        <v>https://raw.githubusercontent.com/PatrickVibild/TellusAmazonPictures/master/pictures/Lenovo/T470/RG/US/1.jpg</v>
      </c>
      <c r="N24" s="29" t="str">
        <f>IF(ISBLANK(Values!$F23),"",Values!N23)</f>
        <v>https://raw.githubusercontent.com/PatrickVibild/TellusAmazonPictures/master/pictures/Lenovo/T470/RG/US/2.jpg</v>
      </c>
      <c r="O24" s="29" t="str">
        <f>IF(ISBLANK(Values!$F23),"",Values!O23)</f>
        <v>https://raw.githubusercontent.com/PatrickVibild/TellusAmazonPictures/master/pictures/Lenovo/T470/RG/US/3.jpg</v>
      </c>
      <c r="P24" s="29" t="str">
        <f>IF(ISBLANK(Values!$F23),"",Values!P23)</f>
        <v>https://raw.githubusercontent.com/PatrickVibild/TellusAmazonPictures/master/pictures/Lenovo/T470/RG/US/4.jpg</v>
      </c>
      <c r="Q24" s="29" t="str">
        <f>IF(ISBLANK(Values!$F23),"",Values!Q23)</f>
        <v>https://raw.githubusercontent.com/PatrickVibild/TellusAmazonPictures/master/pictures/Lenovo/T470/RG/US/5.jpg</v>
      </c>
      <c r="R24" s="29" t="str">
        <f>IF(ISBLANK(Values!$F23),"",Values!R23)</f>
        <v>https://raw.githubusercontent.com/PatrickVibild/TellusAmazonPictures/master/pictures/Lenovo/T470/RG/US/6.jpg</v>
      </c>
      <c r="S24" s="29" t="str">
        <f>IF(ISBLANK(Values!$F23),"",Values!S23)</f>
        <v>https://raw.githubusercontent.com/PatrickVibild/TellusAmazonPictures/master/pictures/Lenovo/T470/RG/US/7.jpg</v>
      </c>
      <c r="T24" s="29" t="str">
        <f>IF(ISBLANK(Values!$F23),"",Values!T23)</f>
        <v>https://raw.githubusercontent.com/PatrickVibild/TellusAmazonPictures/master/pictures/Lenovo/T470/RG/US/8.jpg</v>
      </c>
      <c r="U24" s="29" t="str">
        <f>IF(ISBLANK(Values!$F23),"",Values!U23)</f>
        <v>https://raw.githubusercontent.com/PatrickVibild/TellusAmazonPictures/master/pictures/Lenovo/T470/RG/US/9.jpg</v>
      </c>
      <c r="V24" s="2"/>
      <c r="W24" s="33" t="str">
        <f>IF(ISBLANK(Values!E23),"","Child")</f>
        <v>Child</v>
      </c>
      <c r="X24" s="33" t="str">
        <f>IF(ISBLANK(Values!E23),"",Values!$B$13)</f>
        <v>Lenovo T470 parent</v>
      </c>
      <c r="Y24" s="39" t="str">
        <f>IF(ISBLANK(Values!E23),"","Size-Color")</f>
        <v>Size-Color</v>
      </c>
      <c r="Z24" s="33" t="str">
        <f>IF(ISBLANK(Values!E23),"","variation")</f>
        <v>variation</v>
      </c>
      <c r="AA24" s="37" t="str">
        <f>IF(ISBLANK(Values!E23),"",Values!$B$20)</f>
        <v>Update</v>
      </c>
      <c r="AB24" s="37"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sin retroiluminación.</v>
      </c>
      <c r="AM24" s="2" t="str">
        <f>SUBSTITUTE(IF(ISBLANK(Values!E23),"",Values!$B$27), "{model}", Values!$B$3)</f>
        <v>👉 COMPATIBLE CON: Lenovo T470 T480. Por favor, revise la imagen y la descripción cuidadosamente antes de comprar cualquier teclado. Esto asegura que obtenga el teclado correcto para su portátil. Instalación fácil.</v>
      </c>
      <c r="AN24" s="2"/>
      <c r="AO24" s="2"/>
      <c r="AP24" s="2"/>
      <c r="AQ24" s="2"/>
      <c r="AR24" s="2"/>
      <c r="AS24" s="2"/>
      <c r="AT24" s="29" t="str">
        <f>IF(ISBLANK(Values!E23),"",Values!H23)</f>
        <v>US</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32"/>
      <c r="DT24" s="2"/>
      <c r="DU24" s="2"/>
      <c r="DV24" s="2"/>
      <c r="DW24" s="2"/>
      <c r="DX24" s="2"/>
      <c r="DY24" s="32"/>
      <c r="DZ24" s="32"/>
      <c r="EA24" s="32"/>
      <c r="EB24" s="32"/>
      <c r="EC24" s="3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45.99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T470 - DE</v>
      </c>
      <c r="C25" s="33" t="str">
        <f>IF(ISBLANK(Values!E24),"","TellusRem")</f>
        <v>TellusRem</v>
      </c>
      <c r="D25" s="31">
        <f>IF(ISBLANK(Values!E24),"",Values!E24)</f>
        <v>5714401470014</v>
      </c>
      <c r="E25" s="32" t="str">
        <f>IF(ISBLANK(Values!E24),"","EAN")</f>
        <v>EAN</v>
      </c>
      <c r="F25" s="29" t="str">
        <f>IF(ISBLANK(Values!E24),"",IF(Values!J24, SUBSTITUTE(Values!$B$1, "{language}", Values!H24) &amp; " " &amp;Values!$B$3, SUBSTITUTE(Values!$B$2, "{language}", Values!$H24) &amp; " " &amp;Values!$B$3))</f>
        <v>Teclado de respuesto German retroiluminado  para Lenovo Thinkpad T470 T480</v>
      </c>
      <c r="G25" s="33" t="str">
        <f>IF(ISBLANK(Values!E24),"","TellusRem")</f>
        <v>TellusRem</v>
      </c>
      <c r="H25" s="28" t="str">
        <f>IF(ISBLANK(Values!E24),"",Values!$B$16)</f>
        <v>laptop-computer-replacement-parts</v>
      </c>
      <c r="I25" s="28" t="str">
        <f>IF(ISBLANK(Values!E24),"","4730574031")</f>
        <v>4730574031</v>
      </c>
      <c r="J25" s="39" t="str">
        <f>IF(ISBLANK(Values!E24),"",Values!F24 )</f>
        <v>Lenovo T470 - DE</v>
      </c>
      <c r="K25" s="29">
        <f>IF(ISBLANK(Values!E24),"",IF(Values!J24, Values!$B$4, Values!$B$5))</f>
        <v>58.99</v>
      </c>
      <c r="L25" s="40">
        <f>IF(ISBLANK(Values!E24),"",Values!$B$18)</f>
        <v>5</v>
      </c>
      <c r="M25" s="29" t="str">
        <f>IF(ISBLANK(Values!E24),"",Values!$M24)</f>
        <v>https://raw.githubusercontent.com/PatrickVibild/TellusAmazonPictures/master/pictures/Lenovo/T470/BL/DE/1.jpg</v>
      </c>
      <c r="N25" s="29" t="str">
        <f>IF(ISBLANK(Values!$F24),"",Values!N24)</f>
        <v>https://raw.githubusercontent.com/PatrickVibild/TellusAmazonPictures/master/pictures/Lenovo/T470/BL/DE/2.jpg</v>
      </c>
      <c r="O25" s="29" t="str">
        <f>IF(ISBLANK(Values!$F24),"",Values!O24)</f>
        <v>https://raw.githubusercontent.com/PatrickVibild/TellusAmazonPictures/master/pictures/Lenovo/T470/BL/DE/3.jpg</v>
      </c>
      <c r="P25" s="29" t="str">
        <f>IF(ISBLANK(Values!$F24),"",Values!P24)</f>
        <v>https://raw.githubusercontent.com/PatrickVibild/TellusAmazonPictures/master/pictures/Lenovo/T470/BL/DE/4.jpg</v>
      </c>
      <c r="Q25" s="29" t="str">
        <f>IF(ISBLANK(Values!$F24),"",Values!Q24)</f>
        <v>https://raw.githubusercontent.com/PatrickVibild/TellusAmazonPictures/master/pictures/Lenovo/T470/BL/DE/5.jpg</v>
      </c>
      <c r="R25" s="29" t="str">
        <f>IF(ISBLANK(Values!$F24),"",Values!R24)</f>
        <v>https://raw.githubusercontent.com/PatrickVibild/TellusAmazonPictures/master/pictures/Lenovo/T470/BL/DE/6.jpg</v>
      </c>
      <c r="S25" s="29" t="str">
        <f>IF(ISBLANK(Values!$F24),"",Values!S24)</f>
        <v>https://raw.githubusercontent.com/PatrickVibild/TellusAmazonPictures/master/pictures/Lenovo/T470/BL/DE/7.jpg</v>
      </c>
      <c r="T25" s="29" t="str">
        <f>IF(ISBLANK(Values!$F24),"",Values!T24)</f>
        <v>https://raw.githubusercontent.com/PatrickVibild/TellusAmazonPictures/master/pictures/Lenovo/T470/BL/DE/8.jpg</v>
      </c>
      <c r="U25" s="29" t="str">
        <f>IF(ISBLANK(Values!$F24),"",Values!U24)</f>
        <v>https://raw.githubusercontent.com/PatrickVibild/TellusAmazonPictures/master/pictures/Lenovo/T470/BL/DE/9.jpg</v>
      </c>
      <c r="V25" s="2"/>
      <c r="W25" s="33" t="str">
        <f>IF(ISBLANK(Values!E24),"","Child")</f>
        <v>Child</v>
      </c>
      <c r="X25" s="33" t="str">
        <f>IF(ISBLANK(Values!E24),"",Values!$B$13)</f>
        <v>Lenovo T470 parent</v>
      </c>
      <c r="Y25" s="39" t="str">
        <f>IF(ISBLANK(Values!E24),"","Size-Color")</f>
        <v>Size-Color</v>
      </c>
      <c r="Z25" s="33" t="str">
        <f>IF(ISBLANK(Values!E24),"","variation")</f>
        <v>variation</v>
      </c>
      <c r="AA25" s="37" t="str">
        <f>IF(ISBLANK(Values!E24),"",Values!$B$20)</f>
        <v>Update</v>
      </c>
      <c r="AB25" s="37"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2"/>
      <c r="AD25" s="2"/>
      <c r="AE25" s="2"/>
      <c r="AF25" s="2"/>
      <c r="AG25" s="2"/>
      <c r="AH25" s="2"/>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5" s="2"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2" t="str">
        <f>IF(ISBLANK(Values!E24),"",SUBSTITUTE(SUBSTITUTE(IF(Values!$J24, Values!$B$26, Values!$B$33), "{language}", Values!$H24), "{flag}", INDEX(options!$E$1:$E$20, Values!$V24)))</f>
        <v>👉 FORMATO – 🇩🇪 German con retroiluminación.</v>
      </c>
      <c r="AM25" s="2" t="str">
        <f>SUBSTITUTE(IF(ISBLANK(Values!E24),"",Values!$B$27), "{model}", Values!$B$3)</f>
        <v>👉 COMPATIBLE CON: Lenovo T470 T480. Por favor, revise la imagen y la descripción cuidadosamente antes de comprar cualquier teclado. Esto asegura que obtenga el teclado correcto para su portátil. Instalación fácil.</v>
      </c>
      <c r="AN25" s="2"/>
      <c r="AO25" s="2"/>
      <c r="AP25" s="2"/>
      <c r="AQ25" s="2"/>
      <c r="AR25" s="2"/>
      <c r="AS25" s="2"/>
      <c r="AT25" s="29" t="str">
        <f>IF(ISBLANK(Values!E24),"",Values!H24)</f>
        <v>German</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Dinamarca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2"/>
      <c r="DR25" s="2"/>
      <c r="DS25" s="32"/>
      <c r="DT25" s="2"/>
      <c r="DU25" s="2"/>
      <c r="DV25" s="2"/>
      <c r="DW25" s="2"/>
      <c r="DX25" s="2"/>
      <c r="DY25" s="32"/>
      <c r="DZ25" s="32"/>
      <c r="EA25" s="32"/>
      <c r="EB25" s="32"/>
      <c r="EC25" s="32"/>
      <c r="ED25" s="2"/>
      <c r="EE25" s="2"/>
      <c r="EF25" s="2"/>
      <c r="EG25" s="2"/>
      <c r="EH25" s="2"/>
      <c r="EI25" s="2"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58.99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T470 - FR FBA</v>
      </c>
      <c r="C26" s="33" t="str">
        <f>IF(ISBLANK(Values!E25),"","TellusRem")</f>
        <v>TellusRem</v>
      </c>
      <c r="D26" s="31">
        <f>IF(ISBLANK(Values!E25),"",Values!E25)</f>
        <v>5714401470021</v>
      </c>
      <c r="E26" s="32" t="str">
        <f>IF(ISBLANK(Values!E25),"","EAN")</f>
        <v>EAN</v>
      </c>
      <c r="F26" s="29" t="str">
        <f>IF(ISBLANK(Values!E25),"",IF(Values!J25, SUBSTITUTE(Values!$B$1, "{language}", Values!H25) &amp; " " &amp;Values!$B$3, SUBSTITUTE(Values!$B$2, "{language}", Values!$H25) &amp; " " &amp;Values!$B$3))</f>
        <v>Teclado de respuesto French retroiluminado  para Lenovo Thinkpad T470 T480</v>
      </c>
      <c r="G26" s="33" t="str">
        <f>IF(ISBLANK(Values!E25),"","TellusRem")</f>
        <v>TellusRem</v>
      </c>
      <c r="H26" s="28" t="str">
        <f>IF(ISBLANK(Values!E25),"",Values!$B$16)</f>
        <v>laptop-computer-replacement-parts</v>
      </c>
      <c r="I26" s="28" t="str">
        <f>IF(ISBLANK(Values!E25),"","4730574031")</f>
        <v>4730574031</v>
      </c>
      <c r="J26" s="39" t="str">
        <f>IF(ISBLANK(Values!E25),"",Values!F25 )</f>
        <v>Lenovo T470 - FR FBA</v>
      </c>
      <c r="K26" s="29">
        <f>IF(ISBLANK(Values!E25),"",IF(Values!J25, Values!$B$4, Values!$B$5))</f>
        <v>58.99</v>
      </c>
      <c r="L26" s="40">
        <f>IF(ISBLANK(Values!E25),"",Values!$B$18)</f>
        <v>5</v>
      </c>
      <c r="M26" s="29" t="str">
        <f>IF(ISBLANK(Values!E25),"",Values!$M25)</f>
        <v>https://raw.githubusercontent.com/PatrickVibild/TellusAmazonPictures/master/pictures/Lenovo/T470/BL/FR/1.jpg</v>
      </c>
      <c r="N26" s="29" t="str">
        <f>IF(ISBLANK(Values!$F25),"",Values!N25)</f>
        <v>https://raw.githubusercontent.com/PatrickVibild/TellusAmazonPictures/master/pictures/Lenovo/T470/BL/FR/2.jpg</v>
      </c>
      <c r="O26" s="29" t="str">
        <f>IF(ISBLANK(Values!$F25),"",Values!O25)</f>
        <v>https://raw.githubusercontent.com/PatrickVibild/TellusAmazonPictures/master/pictures/Lenovo/T470/BL/FR/3.jpg</v>
      </c>
      <c r="P26" s="29" t="str">
        <f>IF(ISBLANK(Values!$F25),"",Values!P25)</f>
        <v>https://raw.githubusercontent.com/PatrickVibild/TellusAmazonPictures/master/pictures/Lenovo/T470/BL/FR/4.jpg</v>
      </c>
      <c r="Q26" s="29" t="str">
        <f>IF(ISBLANK(Values!$F25),"",Values!Q25)</f>
        <v>https://raw.githubusercontent.com/PatrickVibild/TellusAmazonPictures/master/pictures/Lenovo/T470/BL/FR/5.jpg</v>
      </c>
      <c r="R26" s="29" t="str">
        <f>IF(ISBLANK(Values!$F25),"",Values!R25)</f>
        <v>https://raw.githubusercontent.com/PatrickVibild/TellusAmazonPictures/master/pictures/Lenovo/T470/BL/FR/6.jpg</v>
      </c>
      <c r="S26" s="29" t="str">
        <f>IF(ISBLANK(Values!$F25),"",Values!S25)</f>
        <v>https://raw.githubusercontent.com/PatrickVibild/TellusAmazonPictures/master/pictures/Lenovo/T470/BL/FR/7.jpg</v>
      </c>
      <c r="T26" s="29" t="str">
        <f>IF(ISBLANK(Values!$F25),"",Values!T25)</f>
        <v>https://raw.githubusercontent.com/PatrickVibild/TellusAmazonPictures/master/pictures/Lenovo/T470/BL/FR/8.jpg</v>
      </c>
      <c r="U26" s="29" t="str">
        <f>IF(ISBLANK(Values!$F25),"",Values!U25)</f>
        <v>https://raw.githubusercontent.com/PatrickVibild/TellusAmazonPictures/master/pictures/Lenovo/T470/BL/FR/9.jpg</v>
      </c>
      <c r="V26" s="2"/>
      <c r="W26" s="33" t="str">
        <f>IF(ISBLANK(Values!E25),"","Child")</f>
        <v>Child</v>
      </c>
      <c r="X26" s="33" t="str">
        <f>IF(ISBLANK(Values!E25),"",Values!$B$13)</f>
        <v>Lenovo T470 parent</v>
      </c>
      <c r="Y26" s="39" t="str">
        <f>IF(ISBLANK(Values!E25),"","Size-Color")</f>
        <v>Size-Color</v>
      </c>
      <c r="Z26" s="33" t="str">
        <f>IF(ISBLANK(Values!E25),"","variation")</f>
        <v>variation</v>
      </c>
      <c r="AA26" s="37" t="str">
        <f>IF(ISBLANK(Values!E25),"",Values!$B$20)</f>
        <v>Update</v>
      </c>
      <c r="AB26" s="37"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2"/>
      <c r="AD26" s="2"/>
      <c r="AE26" s="2"/>
      <c r="AF26" s="2"/>
      <c r="AG26" s="2"/>
      <c r="AH26" s="2"/>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6" s="2"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2" t="str">
        <f>IF(ISBLANK(Values!E25),"",SUBSTITUTE(SUBSTITUTE(IF(Values!$J25, Values!$B$26, Values!$B$33), "{language}", Values!$H25), "{flag}", INDEX(options!$E$1:$E$20, Values!$V25)))</f>
        <v>👉 FORMATO – 🇫🇷 French con retroiluminación.</v>
      </c>
      <c r="AM26" s="2" t="str">
        <f>SUBSTITUTE(IF(ISBLANK(Values!E25),"",Values!$B$27), "{model}", Values!$B$3)</f>
        <v>👉 COMPATIBLE CON: Lenovo T470 T480. Por favor, revise la imagen y la descripción cuidadosamente antes de comprar cualquier teclado. Esto asegura que obtenga el teclado correcto para su portátil. Instalación fácil.</v>
      </c>
      <c r="AN26" s="2"/>
      <c r="AO26" s="2"/>
      <c r="AP26" s="2"/>
      <c r="AQ26" s="2"/>
      <c r="AR26" s="2"/>
      <c r="AS26" s="2"/>
      <c r="AT26" s="29" t="str">
        <f>IF(ISBLANK(Values!E25),"",Values!H25)</f>
        <v>French</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Dinamarca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2"/>
      <c r="DR26" s="2"/>
      <c r="DS26" s="32"/>
      <c r="DT26" s="2"/>
      <c r="DU26" s="2"/>
      <c r="DV26" s="2"/>
      <c r="DW26" s="2"/>
      <c r="DX26" s="2"/>
      <c r="DY26" s="32"/>
      <c r="DZ26" s="32"/>
      <c r="EA26" s="32"/>
      <c r="EB26" s="32"/>
      <c r="EC26" s="32"/>
      <c r="ED26" s="2"/>
      <c r="EE26" s="2"/>
      <c r="EF26" s="2"/>
      <c r="EG26" s="2"/>
      <c r="EH26" s="2"/>
      <c r="EI26" s="2"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58.99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T470 BL - IT</v>
      </c>
      <c r="C27" s="33" t="str">
        <f>IF(ISBLANK(Values!E26),"","TellusRem")</f>
        <v>TellusRem</v>
      </c>
      <c r="D27" s="31">
        <f>IF(ISBLANK(Values!E26),"",Values!E26)</f>
        <v>5714401470038</v>
      </c>
      <c r="E27" s="32" t="str">
        <f>IF(ISBLANK(Values!E26),"","EAN")</f>
        <v>EAN</v>
      </c>
      <c r="F27" s="29" t="str">
        <f>IF(ISBLANK(Values!E26),"",IF(Values!J26, SUBSTITUTE(Values!$B$1, "{language}", Values!H26) &amp; " " &amp;Values!$B$3, SUBSTITUTE(Values!$B$2, "{language}", Values!$H26) &amp; " " &amp;Values!$B$3))</f>
        <v>Teclado de respuesto Italian retroiluminado  para Lenovo Thinkpad T470 T480</v>
      </c>
      <c r="G27" s="33" t="str">
        <f>IF(ISBLANK(Values!E26),"","TellusRem")</f>
        <v>TellusRem</v>
      </c>
      <c r="H27" s="28" t="str">
        <f>IF(ISBLANK(Values!E26),"",Values!$B$16)</f>
        <v>laptop-computer-replacement-parts</v>
      </c>
      <c r="I27" s="28" t="str">
        <f>IF(ISBLANK(Values!E26),"","4730574031")</f>
        <v>4730574031</v>
      </c>
      <c r="J27" s="39" t="str">
        <f>IF(ISBLANK(Values!E26),"",Values!F26 )</f>
        <v>Lenovo T470 BL - IT</v>
      </c>
      <c r="K27" s="29">
        <f>IF(ISBLANK(Values!E26),"",IF(Values!J26, Values!$B$4, Values!$B$5))</f>
        <v>58.99</v>
      </c>
      <c r="L27" s="40">
        <f>IF(ISBLANK(Values!E26),"",Values!$B$18)</f>
        <v>5</v>
      </c>
      <c r="M27" s="29" t="str">
        <f>IF(ISBLANK(Values!E26),"",Values!$M26)</f>
        <v>https://raw.githubusercontent.com/PatrickVibild/TellusAmazonPictures/master/pictures/Lenovo/T470/BL/IT/1.jpg</v>
      </c>
      <c r="N27" s="29" t="str">
        <f>IF(ISBLANK(Values!$F26),"",Values!N26)</f>
        <v>https://raw.githubusercontent.com/PatrickVibild/TellusAmazonPictures/master/pictures/Lenovo/T470/BL/IT/2.jpg</v>
      </c>
      <c r="O27" s="29" t="str">
        <f>IF(ISBLANK(Values!$F26),"",Values!O26)</f>
        <v>https://raw.githubusercontent.com/PatrickVibild/TellusAmazonPictures/master/pictures/Lenovo/T470/BL/IT/3.jpg</v>
      </c>
      <c r="P27" s="29" t="str">
        <f>IF(ISBLANK(Values!$F26),"",Values!P26)</f>
        <v>https://raw.githubusercontent.com/PatrickVibild/TellusAmazonPictures/master/pictures/Lenovo/T470/BL/IT/4.jpg</v>
      </c>
      <c r="Q27" s="29" t="str">
        <f>IF(ISBLANK(Values!$F26),"",Values!Q26)</f>
        <v>https://raw.githubusercontent.com/PatrickVibild/TellusAmazonPictures/master/pictures/Lenovo/T470/BL/IT/5.jpg</v>
      </c>
      <c r="R27" s="29" t="str">
        <f>IF(ISBLANK(Values!$F26),"",Values!R26)</f>
        <v>https://raw.githubusercontent.com/PatrickVibild/TellusAmazonPictures/master/pictures/Lenovo/T470/BL/IT/6.jpg</v>
      </c>
      <c r="S27" s="29" t="str">
        <f>IF(ISBLANK(Values!$F26),"",Values!S26)</f>
        <v>https://raw.githubusercontent.com/PatrickVibild/TellusAmazonPictures/master/pictures/Lenovo/T470/BL/IT/7.jpg</v>
      </c>
      <c r="T27" s="29" t="str">
        <f>IF(ISBLANK(Values!$F26),"",Values!T26)</f>
        <v>https://raw.githubusercontent.com/PatrickVibild/TellusAmazonPictures/master/pictures/Lenovo/T470/BL/IT/8.jpg</v>
      </c>
      <c r="U27" s="29" t="str">
        <f>IF(ISBLANK(Values!$F26),"",Values!U26)</f>
        <v>https://raw.githubusercontent.com/PatrickVibild/TellusAmazonPictures/master/pictures/Lenovo/T470/BL/IT/9.jpg</v>
      </c>
      <c r="V27" s="2"/>
      <c r="W27" s="33" t="str">
        <f>IF(ISBLANK(Values!E26),"","Child")</f>
        <v>Child</v>
      </c>
      <c r="X27" s="33" t="str">
        <f>IF(ISBLANK(Values!E26),"",Values!$B$13)</f>
        <v>Lenovo T470 parent</v>
      </c>
      <c r="Y27" s="39" t="str">
        <f>IF(ISBLANK(Values!E26),"","Size-Color")</f>
        <v>Size-Color</v>
      </c>
      <c r="Z27" s="33" t="str">
        <f>IF(ISBLANK(Values!E26),"","variation")</f>
        <v>variation</v>
      </c>
      <c r="AA27" s="37" t="str">
        <f>IF(ISBLANK(Values!E26),"",Values!$B$20)</f>
        <v>Update</v>
      </c>
      <c r="AB27" s="37"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2"/>
      <c r="AD27" s="2"/>
      <c r="AE27" s="2"/>
      <c r="AF27" s="2"/>
      <c r="AG27" s="2"/>
      <c r="AH27" s="2"/>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7" s="2"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2" t="str">
        <f>IF(ISBLANK(Values!E26),"",SUBSTITUTE(SUBSTITUTE(IF(Values!$J26, Values!$B$26, Values!$B$33), "{language}", Values!$H26), "{flag}", INDEX(options!$E$1:$E$20, Values!$V26)))</f>
        <v>👉 FORMATO – 🇮🇹 Italian con retroiluminación.</v>
      </c>
      <c r="AM27" s="2" t="str">
        <f>SUBSTITUTE(IF(ISBLANK(Values!E26),"",Values!$B$27), "{model}", Values!$B$3)</f>
        <v>👉 COMPATIBLE CON: Lenovo T470 T480. Por favor, revise la imagen y la descripción cuidadosamente antes de comprar cualquier teclado. Esto asegura que obtenga el teclado correcto para su portátil. Instalación fácil.</v>
      </c>
      <c r="AN27" s="2"/>
      <c r="AO27" s="2"/>
      <c r="AP27" s="2"/>
      <c r="AQ27" s="2"/>
      <c r="AR27" s="2"/>
      <c r="AS27" s="2"/>
      <c r="AT27" s="29" t="str">
        <f>IF(ISBLANK(Values!E26),"",Values!H26)</f>
        <v>Italian</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Dinamarca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2"/>
      <c r="DR27" s="2"/>
      <c r="DS27" s="32"/>
      <c r="DT27" s="2"/>
      <c r="DU27" s="2"/>
      <c r="DV27" s="2"/>
      <c r="DW27" s="2"/>
      <c r="DX27" s="2"/>
      <c r="DY27" s="32"/>
      <c r="DZ27" s="32"/>
      <c r="EA27" s="32"/>
      <c r="EB27" s="32"/>
      <c r="EC27" s="32"/>
      <c r="ED27" s="2"/>
      <c r="EE27" s="2"/>
      <c r="EF27" s="2"/>
      <c r="EG27" s="2"/>
      <c r="EH27" s="2"/>
      <c r="EI27" s="2"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58.99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T470 BL - ES</v>
      </c>
      <c r="C28" s="33" t="str">
        <f>IF(ISBLANK(Values!E27),"","TellusRem")</f>
        <v>TellusRem</v>
      </c>
      <c r="D28" s="31">
        <f>IF(ISBLANK(Values!E27),"",Values!E27)</f>
        <v>5714401470045</v>
      </c>
      <c r="E28" s="32" t="str">
        <f>IF(ISBLANK(Values!E27),"","EAN")</f>
        <v>EAN</v>
      </c>
      <c r="F28" s="29" t="str">
        <f>IF(ISBLANK(Values!E27),"",IF(Values!J27, SUBSTITUTE(Values!$B$1, "{language}", Values!H27) &amp; " " &amp;Values!$B$3, SUBSTITUTE(Values!$B$2, "{language}", Values!$H27) &amp; " " &amp;Values!$B$3))</f>
        <v>Teclado de respuesto Spanish retroiluminado  para Lenovo Thinkpad T470 T480</v>
      </c>
      <c r="G28" s="33" t="str">
        <f>IF(ISBLANK(Values!E27),"","TellusRem")</f>
        <v>TellusRem</v>
      </c>
      <c r="H28" s="28" t="str">
        <f>IF(ISBLANK(Values!E27),"",Values!$B$16)</f>
        <v>laptop-computer-replacement-parts</v>
      </c>
      <c r="I28" s="28" t="str">
        <f>IF(ISBLANK(Values!E27),"","4730574031")</f>
        <v>4730574031</v>
      </c>
      <c r="J28" s="39" t="str">
        <f>IF(ISBLANK(Values!E27),"",Values!F27 )</f>
        <v>Lenovo T470 BL - ES</v>
      </c>
      <c r="K28" s="29">
        <f>IF(ISBLANK(Values!E27),"",IF(Values!J27, Values!$B$4, Values!$B$5))</f>
        <v>58.99</v>
      </c>
      <c r="L28" s="40">
        <f>IF(ISBLANK(Values!E27),"",Values!$B$18)</f>
        <v>5</v>
      </c>
      <c r="M28" s="29" t="str">
        <f>IF(ISBLANK(Values!E27),"",Values!$M27)</f>
        <v>https://raw.githubusercontent.com/PatrickVibild/TellusAmazonPictures/master/pictures/Lenovo/T470/BL/ES/1.jpg</v>
      </c>
      <c r="N28" s="29" t="str">
        <f>IF(ISBLANK(Values!$F27),"",Values!N27)</f>
        <v>https://raw.githubusercontent.com/PatrickVibild/TellusAmazonPictures/master/pictures/Lenovo/T470/BL/ES/2.jpg</v>
      </c>
      <c r="O28" s="29" t="str">
        <f>IF(ISBLANK(Values!$F27),"",Values!O27)</f>
        <v>https://raw.githubusercontent.com/PatrickVibild/TellusAmazonPictures/master/pictures/Lenovo/T470/BL/ES/3.jpg</v>
      </c>
      <c r="P28" s="29" t="str">
        <f>IF(ISBLANK(Values!$F27),"",Values!P27)</f>
        <v>https://raw.githubusercontent.com/PatrickVibild/TellusAmazonPictures/master/pictures/Lenovo/T470/BL/ES/4.jpg</v>
      </c>
      <c r="Q28" s="29" t="str">
        <f>IF(ISBLANK(Values!$F27),"",Values!Q27)</f>
        <v>https://raw.githubusercontent.com/PatrickVibild/TellusAmazonPictures/master/pictures/Lenovo/T470/BL/ES/5.jpg</v>
      </c>
      <c r="R28" s="29" t="str">
        <f>IF(ISBLANK(Values!$F27),"",Values!R27)</f>
        <v>https://raw.githubusercontent.com/PatrickVibild/TellusAmazonPictures/master/pictures/Lenovo/T470/BL/ES/6.jpg</v>
      </c>
      <c r="S28" s="29" t="str">
        <f>IF(ISBLANK(Values!$F27),"",Values!S27)</f>
        <v>https://raw.githubusercontent.com/PatrickVibild/TellusAmazonPictures/master/pictures/Lenovo/T470/BL/ES/7.jpg</v>
      </c>
      <c r="T28" s="29" t="str">
        <f>IF(ISBLANK(Values!$F27),"",Values!T27)</f>
        <v>https://raw.githubusercontent.com/PatrickVibild/TellusAmazonPictures/master/pictures/Lenovo/T470/BL/ES/8.jpg</v>
      </c>
      <c r="U28" s="29" t="str">
        <f>IF(ISBLANK(Values!$F27),"",Values!U27)</f>
        <v>https://raw.githubusercontent.com/PatrickVibild/TellusAmazonPictures/master/pictures/Lenovo/T470/BL/ES/9.jpg</v>
      </c>
      <c r="V28" s="2"/>
      <c r="W28" s="33" t="str">
        <f>IF(ISBLANK(Values!E27),"","Child")</f>
        <v>Child</v>
      </c>
      <c r="X28" s="33" t="str">
        <f>IF(ISBLANK(Values!E27),"",Values!$B$13)</f>
        <v>Lenovo T470 parent</v>
      </c>
      <c r="Y28" s="39" t="str">
        <f>IF(ISBLANK(Values!E27),"","Size-Color")</f>
        <v>Size-Color</v>
      </c>
      <c r="Z28" s="33" t="str">
        <f>IF(ISBLANK(Values!E27),"","variation")</f>
        <v>variation</v>
      </c>
      <c r="AA28" s="37" t="str">
        <f>IF(ISBLANK(Values!E27),"",Values!$B$20)</f>
        <v>Update</v>
      </c>
      <c r="AB28" s="37"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2"/>
      <c r="AD28" s="2"/>
      <c r="AE28" s="2"/>
      <c r="AF28" s="2"/>
      <c r="AG28" s="2"/>
      <c r="AH28" s="2"/>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8" s="2"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2" t="str">
        <f>IF(ISBLANK(Values!E27),"",SUBSTITUTE(SUBSTITUTE(IF(Values!$J27, Values!$B$26, Values!$B$33), "{language}", Values!$H27), "{flag}", INDEX(options!$E$1:$E$20, Values!$V27)))</f>
        <v>👉 FORMATO – 🇪🇸 Spanish con retroiluminación.</v>
      </c>
      <c r="AM28" s="2" t="str">
        <f>SUBSTITUTE(IF(ISBLANK(Values!E27),"",Values!$B$27), "{model}", Values!$B$3)</f>
        <v>👉 COMPATIBLE CON: Lenovo T470 T480. Por favor, revise la imagen y la descripción cuidadosamente antes de comprar cualquier teclado. Esto asegura que obtenga el teclado correcto para su portátil. Instalación fácil.</v>
      </c>
      <c r="AN28" s="2"/>
      <c r="AO28" s="2"/>
      <c r="AP28" s="2"/>
      <c r="AQ28" s="2"/>
      <c r="AR28" s="2"/>
      <c r="AS28" s="2"/>
      <c r="AT28" s="29" t="str">
        <f>IF(ISBLANK(Values!E27),"",Values!H27)</f>
        <v>Spanish</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Dinamarca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2"/>
      <c r="DR28" s="2"/>
      <c r="DS28" s="32"/>
      <c r="DT28" s="2"/>
      <c r="DU28" s="2"/>
      <c r="DV28" s="2"/>
      <c r="DW28" s="2"/>
      <c r="DX28" s="2"/>
      <c r="DY28" s="32"/>
      <c r="DZ28" s="32"/>
      <c r="EA28" s="32"/>
      <c r="EB28" s="32"/>
      <c r="EC28" s="32"/>
      <c r="ED28" s="2"/>
      <c r="EE28" s="2"/>
      <c r="EF28" s="2"/>
      <c r="EG28" s="2"/>
      <c r="EH28" s="2"/>
      <c r="EI28" s="2"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58.99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T470 - UK FBA</v>
      </c>
      <c r="C29" s="33" t="str">
        <f>IF(ISBLANK(Values!E28),"","TellusRem")</f>
        <v>TellusRem</v>
      </c>
      <c r="D29" s="31">
        <f>IF(ISBLANK(Values!E28),"",Values!E28)</f>
        <v>5714401470052</v>
      </c>
      <c r="E29" s="32" t="str">
        <f>IF(ISBLANK(Values!E28),"","EAN")</f>
        <v>EAN</v>
      </c>
      <c r="F29" s="29" t="str">
        <f>IF(ISBLANK(Values!E28),"",IF(Values!J28, SUBSTITUTE(Values!$B$1, "{language}", Values!H28) &amp; " " &amp;Values!$B$3, SUBSTITUTE(Values!$B$2, "{language}", Values!$H28) &amp; " " &amp;Values!$B$3))</f>
        <v>Teclado de respuesto UK retroiluminado  para Lenovo Thinkpad T470 T480</v>
      </c>
      <c r="G29" s="33" t="str">
        <f>IF(ISBLANK(Values!E28),"","TellusRem")</f>
        <v>TellusRem</v>
      </c>
      <c r="H29" s="28" t="str">
        <f>IF(ISBLANK(Values!E28),"",Values!$B$16)</f>
        <v>laptop-computer-replacement-parts</v>
      </c>
      <c r="I29" s="28" t="str">
        <f>IF(ISBLANK(Values!E28),"","4730574031")</f>
        <v>4730574031</v>
      </c>
      <c r="J29" s="39" t="str">
        <f>IF(ISBLANK(Values!E28),"",Values!F28 )</f>
        <v>Lenovo T470 - UK FBA</v>
      </c>
      <c r="K29" s="29">
        <f>IF(ISBLANK(Values!E28),"",IF(Values!J28, Values!$B$4, Values!$B$5))</f>
        <v>58.99</v>
      </c>
      <c r="L29" s="40">
        <f>IF(ISBLANK(Values!E28),"",Values!$B$18)</f>
        <v>5</v>
      </c>
      <c r="M29" s="29" t="str">
        <f>IF(ISBLANK(Values!E28),"",Values!$M28)</f>
        <v>https://raw.githubusercontent.com/PatrickVibild/TellusAmazonPictures/master/pictures/Lenovo/T470/BL/UK/1.jpg</v>
      </c>
      <c r="N29" s="29" t="str">
        <f>IF(ISBLANK(Values!$F28),"",Values!N28)</f>
        <v>https://raw.githubusercontent.com/PatrickVibild/TellusAmazonPictures/master/pictures/Lenovo/T470/BL/UK/2.jpg</v>
      </c>
      <c r="O29" s="29" t="str">
        <f>IF(ISBLANK(Values!$F28),"",Values!O28)</f>
        <v>https://raw.githubusercontent.com/PatrickVibild/TellusAmazonPictures/master/pictures/Lenovo/T470/BL/UK/3.jpg</v>
      </c>
      <c r="P29" s="29" t="str">
        <f>IF(ISBLANK(Values!$F28),"",Values!P28)</f>
        <v>https://raw.githubusercontent.com/PatrickVibild/TellusAmazonPictures/master/pictures/Lenovo/T470/BL/UK/4.jpg</v>
      </c>
      <c r="Q29" s="29" t="str">
        <f>IF(ISBLANK(Values!$F28),"",Values!Q28)</f>
        <v>https://raw.githubusercontent.com/PatrickVibild/TellusAmazonPictures/master/pictures/Lenovo/T470/BL/UK/5.jpg</v>
      </c>
      <c r="R29" s="29" t="str">
        <f>IF(ISBLANK(Values!$F28),"",Values!R28)</f>
        <v>https://raw.githubusercontent.com/PatrickVibild/TellusAmazonPictures/master/pictures/Lenovo/T470/BL/UK/6.jpg</v>
      </c>
      <c r="S29" s="29" t="str">
        <f>IF(ISBLANK(Values!$F28),"",Values!S28)</f>
        <v>https://raw.githubusercontent.com/PatrickVibild/TellusAmazonPictures/master/pictures/Lenovo/T470/BL/UK/7.jpg</v>
      </c>
      <c r="T29" s="29" t="str">
        <f>IF(ISBLANK(Values!$F28),"",Values!T28)</f>
        <v>https://raw.githubusercontent.com/PatrickVibild/TellusAmazonPictures/master/pictures/Lenovo/T470/BL/UK/8.jpg</v>
      </c>
      <c r="U29" s="29" t="str">
        <f>IF(ISBLANK(Values!$F28),"",Values!U28)</f>
        <v>https://raw.githubusercontent.com/PatrickVibild/TellusAmazonPictures/master/pictures/Lenovo/T470/BL/UK/9.jpg</v>
      </c>
      <c r="V29" s="2"/>
      <c r="W29" s="33" t="str">
        <f>IF(ISBLANK(Values!E28),"","Child")</f>
        <v>Child</v>
      </c>
      <c r="X29" s="33" t="str">
        <f>IF(ISBLANK(Values!E28),"",Values!$B$13)</f>
        <v>Lenovo T470 parent</v>
      </c>
      <c r="Y29" s="39" t="str">
        <f>IF(ISBLANK(Values!E28),"","Size-Color")</f>
        <v>Size-Color</v>
      </c>
      <c r="Z29" s="33" t="str">
        <f>IF(ISBLANK(Values!E28),"","variation")</f>
        <v>variation</v>
      </c>
      <c r="AA29" s="37" t="str">
        <f>IF(ISBLANK(Values!E28),"",Values!$B$20)</f>
        <v>Update</v>
      </c>
      <c r="AB29" s="37"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2"/>
      <c r="AD29" s="2"/>
      <c r="AE29" s="2"/>
      <c r="AF29" s="2"/>
      <c r="AG29" s="2"/>
      <c r="AH29" s="2"/>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9" s="2"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2" t="str">
        <f>IF(ISBLANK(Values!E28),"",SUBSTITUTE(SUBSTITUTE(IF(Values!$J28, Values!$B$26, Values!$B$33), "{language}", Values!$H28), "{flag}", INDEX(options!$E$1:$E$20, Values!$V28)))</f>
        <v>👉 FORMATO – 🇬🇧 UK con retroiluminación.</v>
      </c>
      <c r="AM29" s="2" t="str">
        <f>SUBSTITUTE(IF(ISBLANK(Values!E28),"",Values!$B$27), "{model}", Values!$B$3)</f>
        <v>👉 COMPATIBLE CON: Lenovo T470 T480. Por favor, revise la imagen y la descripción cuidadosamente antes de comprar cualquier teclado. Esto asegura que obtenga el teclado correcto para su portátil. Instalación fácil.</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Dinamarca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2"/>
      <c r="DR29" s="2"/>
      <c r="DS29" s="32"/>
      <c r="DT29" s="2"/>
      <c r="DU29" s="2"/>
      <c r="DV29" s="2"/>
      <c r="DW29" s="2"/>
      <c r="DX29" s="2"/>
      <c r="DY29" s="32"/>
      <c r="DZ29" s="32"/>
      <c r="EA29" s="32"/>
      <c r="EB29" s="32"/>
      <c r="EC29" s="32"/>
      <c r="ED29" s="2"/>
      <c r="EE29" s="2"/>
      <c r="EF29" s="2"/>
      <c r="EG29" s="2"/>
      <c r="EH29" s="2"/>
      <c r="EI29" s="2"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58.99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T470 BL - NOR</v>
      </c>
      <c r="C30" s="33" t="str">
        <f>IF(ISBLANK(Values!E29),"","TellusRem")</f>
        <v>TellusRem</v>
      </c>
      <c r="D30" s="31">
        <f>IF(ISBLANK(Values!E29),"",Values!E29)</f>
        <v>5714401470069</v>
      </c>
      <c r="E30" s="32" t="str">
        <f>IF(ISBLANK(Values!E29),"","EAN")</f>
        <v>EAN</v>
      </c>
      <c r="F30" s="29" t="str">
        <f>IF(ISBLANK(Values!E29),"",IF(Values!J29, SUBSTITUTE(Values!$B$1, "{language}", Values!H29) &amp; " " &amp;Values!$B$3, SUBSTITUTE(Values!$B$2, "{language}", Values!$H29) &amp; " " &amp;Values!$B$3))</f>
        <v>Teclado de respuesto Scandinavian – Nordic retroiluminado  para Lenovo Thinkpad T470 T480</v>
      </c>
      <c r="G30" s="33" t="str">
        <f>IF(ISBLANK(Values!E29),"","TellusRem")</f>
        <v>TellusRem</v>
      </c>
      <c r="H30" s="28" t="str">
        <f>IF(ISBLANK(Values!E29),"",Values!$B$16)</f>
        <v>laptop-computer-replacement-parts</v>
      </c>
      <c r="I30" s="28" t="str">
        <f>IF(ISBLANK(Values!E29),"","4730574031")</f>
        <v>4730574031</v>
      </c>
      <c r="J30" s="39" t="str">
        <f>IF(ISBLANK(Values!E29),"",Values!F29 )</f>
        <v>Lenovo T470 BL - NOR</v>
      </c>
      <c r="K30" s="29">
        <f>IF(ISBLANK(Values!E29),"",IF(Values!J29, Values!$B$4, Values!$B$5))</f>
        <v>58.99</v>
      </c>
      <c r="L30" s="40">
        <f>IF(ISBLANK(Values!E29),"",Values!$B$18)</f>
        <v>5</v>
      </c>
      <c r="M30" s="29" t="str">
        <f>IF(ISBLANK(Values!E29),"",Values!$M29)</f>
        <v>https://download.lenovo.com/Images/Parts/01AX609/01AX609_A.jpg</v>
      </c>
      <c r="N30" s="29" t="str">
        <f>IF(ISBLANK(Values!$F29),"",Values!N29)</f>
        <v>https://download.lenovo.com/Images/Parts/01AX609/01AX609_B.jpg</v>
      </c>
      <c r="O30" s="29" t="str">
        <f>IF(ISBLANK(Values!$F29),"",Values!O29)</f>
        <v>https://download.lenovo.com/Images/Parts/01AX609/01AX609_details.jpg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T470 parent</v>
      </c>
      <c r="Y30" s="39" t="str">
        <f>IF(ISBLANK(Values!E29),"","Size-Color")</f>
        <v>Size-Color</v>
      </c>
      <c r="Z30" s="33" t="str">
        <f>IF(ISBLANK(Values!E29),"","variation")</f>
        <v>variation</v>
      </c>
      <c r="AA30" s="37" t="str">
        <f>IF(ISBLANK(Values!E29),"",Values!$B$20)</f>
        <v>Update</v>
      </c>
      <c r="AB30" s="37"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2"/>
      <c r="AD30" s="2"/>
      <c r="AE30" s="2"/>
      <c r="AF30" s="2"/>
      <c r="AG30" s="2"/>
      <c r="AH30" s="2"/>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0" s="2"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2" t="str">
        <f>IF(ISBLANK(Values!E29),"",SUBSTITUTE(SUBSTITUTE(IF(Values!$J29, Values!$B$26, Values!$B$33), "{language}", Values!$H29), "{flag}", INDEX(options!$E$1:$E$20, Values!$V29)))</f>
        <v>👉 FORMATO – 🇸🇪 🇫🇮 🇳🇴 🇩🇰 Scandinavian – Nordic con retroiluminación.</v>
      </c>
      <c r="AM30" s="2" t="str">
        <f>SUBSTITUTE(IF(ISBLANK(Values!E29),"",Values!$B$27), "{model}", Values!$B$3)</f>
        <v>👉 COMPATIBLE CON: Lenovo T470 T480. Por favor, revise la imagen y la descripción cuidadosamente antes de comprar cualquier teclado. Esto asegura que obtenga el teclado correcto para su portátil. Instalación fácil.</v>
      </c>
      <c r="AN30" s="2"/>
      <c r="AO30" s="2"/>
      <c r="AP30" s="2"/>
      <c r="AQ30" s="2"/>
      <c r="AR30" s="2"/>
      <c r="AS30" s="2"/>
      <c r="AT30" s="29" t="str">
        <f>IF(ISBLANK(Values!E29),"",Values!H29)</f>
        <v>Scandinavian – Nordic</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Dinamarca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2"/>
      <c r="DR30" s="2"/>
      <c r="DS30" s="32"/>
      <c r="DT30" s="2"/>
      <c r="DU30" s="2"/>
      <c r="DV30" s="2"/>
      <c r="DW30" s="2"/>
      <c r="DX30" s="2"/>
      <c r="DY30" s="32"/>
      <c r="DZ30" s="32"/>
      <c r="EA30" s="32"/>
      <c r="EB30" s="32"/>
      <c r="EC30" s="32"/>
      <c r="ED30" s="2"/>
      <c r="EE30" s="2"/>
      <c r="EF30" s="2"/>
      <c r="EG30" s="2"/>
      <c r="EH30" s="2"/>
      <c r="EI30" s="2"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58.99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T470 - BE</v>
      </c>
      <c r="C31" s="33" t="str">
        <f>IF(ISBLANK(Values!E30),"","TellusRem")</f>
        <v>TellusRem</v>
      </c>
      <c r="D31" s="31">
        <f>IF(ISBLANK(Values!E30),"",Values!E30)</f>
        <v>5714401470076</v>
      </c>
      <c r="E31" s="32" t="str">
        <f>IF(ISBLANK(Values!E30),"","EAN")</f>
        <v>EAN</v>
      </c>
      <c r="F31" s="29" t="str">
        <f>IF(ISBLANK(Values!E30),"",IF(Values!J30, SUBSTITUTE(Values!$B$1, "{language}", Values!H30) &amp; " " &amp;Values!$B$3, SUBSTITUTE(Values!$B$2, "{language}", Values!$H30) &amp; " " &amp;Values!$B$3))</f>
        <v>Teclado de respuesto Belgian retroiluminado  para Lenovo Thinkpad T470 T480</v>
      </c>
      <c r="G31" s="33" t="str">
        <f>IF(ISBLANK(Values!E30),"","TellusRem")</f>
        <v>TellusRem</v>
      </c>
      <c r="H31" s="28" t="str">
        <f>IF(ISBLANK(Values!E30),"",Values!$B$16)</f>
        <v>laptop-computer-replacement-parts</v>
      </c>
      <c r="I31" s="28" t="str">
        <f>IF(ISBLANK(Values!E30),"","4730574031")</f>
        <v>4730574031</v>
      </c>
      <c r="J31" s="39" t="str">
        <f>IF(ISBLANK(Values!E30),"",Values!F30 )</f>
        <v>Lenovo T470 - BE</v>
      </c>
      <c r="K31" s="29">
        <f>IF(ISBLANK(Values!E30),"",IF(Values!J30, Values!$B$4, Values!$B$5))</f>
        <v>58.99</v>
      </c>
      <c r="L31" s="40">
        <f>IF(ISBLANK(Values!E30),"",Values!$B$18)</f>
        <v>5</v>
      </c>
      <c r="M31" s="29" t="str">
        <f>IF(ISBLANK(Values!E30),"",Values!$M30)</f>
        <v>https://download.lenovo.com/Images/Parts/01AX493/01AX493_A.jpg</v>
      </c>
      <c r="N31" s="29" t="str">
        <f>IF(ISBLANK(Values!$F30),"",Values!N30)</f>
        <v>https://download.lenovo.com/Images/Parts/01AX493/01AX493_B.jpg</v>
      </c>
      <c r="O31" s="29" t="str">
        <f>IF(ISBLANK(Values!$F30),"",Values!O30)</f>
        <v>https://download.lenovo.com/Images/Parts/01AX493/01AX493_details.jpg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T470 parent</v>
      </c>
      <c r="Y31" s="39" t="str">
        <f>IF(ISBLANK(Values!E30),"","Size-Color")</f>
        <v>Size-Color</v>
      </c>
      <c r="Z31" s="33" t="str">
        <f>IF(ISBLANK(Values!E30),"","variation")</f>
        <v>variation</v>
      </c>
      <c r="AA31" s="37" t="str">
        <f>IF(ISBLANK(Values!E30),"",Values!$B$20)</f>
        <v>Update</v>
      </c>
      <c r="AB31" s="37"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2"/>
      <c r="AD31" s="2"/>
      <c r="AE31" s="2"/>
      <c r="AF31" s="2"/>
      <c r="AG31" s="2"/>
      <c r="AH31" s="2"/>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1" s="2"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2" t="str">
        <f>IF(ISBLANK(Values!E30),"",SUBSTITUTE(SUBSTITUTE(IF(Values!$J30, Values!$B$26, Values!$B$33), "{language}", Values!$H30), "{flag}", INDEX(options!$E$1:$E$20, Values!$V30)))</f>
        <v>👉 FORMATO – 🇧🇪 Belgian con retroiluminación.</v>
      </c>
      <c r="AM31" s="2" t="str">
        <f>SUBSTITUTE(IF(ISBLANK(Values!E30),"",Values!$B$27), "{model}", Values!$B$3)</f>
        <v>👉 COMPATIBLE CON: Lenovo T470 T480. Por favor, revise la imagen y la descripción cuidadosamente antes de comprar cualquier teclado. Esto asegura que obtenga el teclado correcto para su portátil. Instalación fácil.</v>
      </c>
      <c r="AN31" s="2"/>
      <c r="AO31" s="2"/>
      <c r="AP31" s="2"/>
      <c r="AQ31" s="2"/>
      <c r="AR31" s="2"/>
      <c r="AS31" s="2"/>
      <c r="AT31" s="29" t="str">
        <f>IF(ISBLANK(Values!E30),"",Values!H30)</f>
        <v>Belgian</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Dinamarca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2"/>
      <c r="DR31" s="2"/>
      <c r="DS31" s="32"/>
      <c r="DT31" s="2"/>
      <c r="DU31" s="2"/>
      <c r="DV31" s="2"/>
      <c r="DW31" s="2"/>
      <c r="DX31" s="2"/>
      <c r="DY31" s="32"/>
      <c r="DZ31" s="32"/>
      <c r="EA31" s="32"/>
      <c r="EB31" s="32"/>
      <c r="EC31" s="32"/>
      <c r="ED31" s="2"/>
      <c r="EE31" s="2"/>
      <c r="EF31" s="2"/>
      <c r="EG31" s="2"/>
      <c r="EH31" s="2"/>
      <c r="EI31" s="2"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58.99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T470 BL - BG</v>
      </c>
      <c r="C32" s="33" t="str">
        <f>IF(ISBLANK(Values!E31),"","TellusRem")</f>
        <v>TellusRem</v>
      </c>
      <c r="D32" s="31">
        <f>IF(ISBLANK(Values!E31),"",Values!E31)</f>
        <v>5714401470083</v>
      </c>
      <c r="E32" s="32" t="str">
        <f>IF(ISBLANK(Values!E31),"","EAN")</f>
        <v>EAN</v>
      </c>
      <c r="F32" s="29" t="str">
        <f>IF(ISBLANK(Values!E31),"",IF(Values!J31, SUBSTITUTE(Values!$B$1, "{language}", Values!H31) &amp; " " &amp;Values!$B$3, SUBSTITUTE(Values!$B$2, "{language}", Values!$H31) &amp; " " &amp;Values!$B$3))</f>
        <v>Teclado de respuesto Bulgarian retroiluminado  para Lenovo Thinkpad T470 T480</v>
      </c>
      <c r="G32" s="33" t="str">
        <f>IF(ISBLANK(Values!E31),"","TellusRem")</f>
        <v>TellusRem</v>
      </c>
      <c r="H32" s="28" t="str">
        <f>IF(ISBLANK(Values!E31),"",Values!$B$16)</f>
        <v>laptop-computer-replacement-parts</v>
      </c>
      <c r="I32" s="28" t="str">
        <f>IF(ISBLANK(Values!E31),"","4730574031")</f>
        <v>4730574031</v>
      </c>
      <c r="J32" s="39" t="str">
        <f>IF(ISBLANK(Values!E31),"",Values!F31 )</f>
        <v>Lenovo T470 BL - BG</v>
      </c>
      <c r="K32" s="29">
        <f>IF(ISBLANK(Values!E31),"",IF(Values!J31, Values!$B$4, Values!$B$5))</f>
        <v>58.99</v>
      </c>
      <c r="L32" s="40">
        <f>IF(ISBLANK(Values!E31),"",Values!$B$18)</f>
        <v>5</v>
      </c>
      <c r="M32" s="29" t="str">
        <f>IF(ISBLANK(Values!E31),"",Values!$M31)</f>
        <v>https://download.lenovo.com/Images/Parts/01AX576/01AX576_A.jpg</v>
      </c>
      <c r="N32" s="29" t="str">
        <f>IF(ISBLANK(Values!$F31),"",Values!N31)</f>
        <v>https://download.lenovo.com/Images/Parts/01AX576/01AX576_B.jpg</v>
      </c>
      <c r="O32" s="29" t="str">
        <f>IF(ISBLANK(Values!$F31),"",Values!O31)</f>
        <v>https://download.lenovo.com/Images/Parts/01AX576/01AX576_details.jpg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T470 parent</v>
      </c>
      <c r="Y32" s="39" t="str">
        <f>IF(ISBLANK(Values!E31),"","Size-Color")</f>
        <v>Size-Color</v>
      </c>
      <c r="Z32" s="33" t="str">
        <f>IF(ISBLANK(Values!E31),"","variation")</f>
        <v>variation</v>
      </c>
      <c r="AA32" s="37" t="str">
        <f>IF(ISBLANK(Values!E31),"",Values!$B$20)</f>
        <v>Update</v>
      </c>
      <c r="AB32" s="37"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2"/>
      <c r="AD32" s="2"/>
      <c r="AE32" s="2"/>
      <c r="AF32" s="2"/>
      <c r="AG32" s="2"/>
      <c r="AH32" s="2"/>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2" s="2"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2" t="str">
        <f>IF(ISBLANK(Values!E31),"",SUBSTITUTE(SUBSTITUTE(IF(Values!$J31, Values!$B$26, Values!$B$33), "{language}", Values!$H31), "{flag}", INDEX(options!$E$1:$E$20, Values!$V31)))</f>
        <v>👉 FORMATO – 🇧🇬 Bulgarian con retroiluminación.</v>
      </c>
      <c r="AM32" s="2" t="str">
        <f>SUBSTITUTE(IF(ISBLANK(Values!E31),"",Values!$B$27), "{model}", Values!$B$3)</f>
        <v>👉 COMPATIBLE CON: Lenovo T470 T480. Por favor, revise la imagen y la descripción cuidadosamente antes de comprar cualquier teclado. Esto asegura que obtenga el teclado correcto para su portátil. Instalación fácil.</v>
      </c>
      <c r="AN32" s="2"/>
      <c r="AO32" s="2"/>
      <c r="AP32" s="2"/>
      <c r="AQ32" s="2"/>
      <c r="AR32" s="2"/>
      <c r="AS32" s="2"/>
      <c r="AT32" s="29" t="str">
        <f>IF(ISBLANK(Values!E31),"",Values!H31)</f>
        <v>Bulgarian</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Dinamarca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2"/>
      <c r="DR32" s="2"/>
      <c r="DS32" s="32"/>
      <c r="DT32" s="2"/>
      <c r="DU32" s="2"/>
      <c r="DV32" s="2"/>
      <c r="DW32" s="2"/>
      <c r="DX32" s="2"/>
      <c r="DY32" s="32"/>
      <c r="DZ32" s="32"/>
      <c r="EA32" s="32"/>
      <c r="EB32" s="32"/>
      <c r="EC32" s="32"/>
      <c r="ED32" s="2"/>
      <c r="EE32" s="2"/>
      <c r="EF32" s="2"/>
      <c r="EG32" s="2"/>
      <c r="EH32" s="2"/>
      <c r="EI32" s="2"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58.99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T470 BL - CZ</v>
      </c>
      <c r="C33" s="33" t="str">
        <f>IF(ISBLANK(Values!E32),"","TellusRem")</f>
        <v>TellusRem</v>
      </c>
      <c r="D33" s="31">
        <f>IF(ISBLANK(Values!E32),"",Values!E32)</f>
        <v>5714401470090</v>
      </c>
      <c r="E33" s="32" t="str">
        <f>IF(ISBLANK(Values!E32),"","EAN")</f>
        <v>EAN</v>
      </c>
      <c r="F33" s="29" t="str">
        <f>IF(ISBLANK(Values!E32),"",IF(Values!J32, SUBSTITUTE(Values!$B$1, "{language}", Values!H32) &amp; " " &amp;Values!$B$3, SUBSTITUTE(Values!$B$2, "{language}", Values!$H32) &amp; " " &amp;Values!$B$3))</f>
        <v>Teclado de respuesto Czech retroiluminado  para Lenovo Thinkpad T470 T480</v>
      </c>
      <c r="G33" s="33" t="str">
        <f>IF(ISBLANK(Values!E32),"","TellusRem")</f>
        <v>TellusRem</v>
      </c>
      <c r="H33" s="28" t="str">
        <f>IF(ISBLANK(Values!E32),"",Values!$B$16)</f>
        <v>laptop-computer-replacement-parts</v>
      </c>
      <c r="I33" s="28" t="str">
        <f>IF(ISBLANK(Values!E32),"","4730574031")</f>
        <v>4730574031</v>
      </c>
      <c r="J33" s="39" t="str">
        <f>IF(ISBLANK(Values!E32),"",Values!F32 )</f>
        <v>Lenovo T470 BL - CZ</v>
      </c>
      <c r="K33" s="29">
        <f>IF(ISBLANK(Values!E32),"",IF(Values!J32, Values!$B$4, Values!$B$5))</f>
        <v>58.99</v>
      </c>
      <c r="L33" s="40">
        <f>IF(ISBLANK(Values!E32),"",Values!$B$18)</f>
        <v>5</v>
      </c>
      <c r="M33" s="29" t="str">
        <f>IF(ISBLANK(Values!E32),"",Values!$M32)</f>
        <v>https://download.lenovo.com/Images/Parts/01AX495/01AX495_A.jpg</v>
      </c>
      <c r="N33" s="29" t="str">
        <f>IF(ISBLANK(Values!$F32),"",Values!N32)</f>
        <v>https://download.lenovo.com/Images/Parts/01AX495/01AX495_B.jpg</v>
      </c>
      <c r="O33" s="29" t="str">
        <f>IF(ISBLANK(Values!$F32),"",Values!O32)</f>
        <v>https://download.lenovo.com/Images/Parts/01AX495/01AX495_details.jpg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T470 parent</v>
      </c>
      <c r="Y33" s="39" t="str">
        <f>IF(ISBLANK(Values!E32),"","Size-Color")</f>
        <v>Size-Color</v>
      </c>
      <c r="Z33" s="33" t="str">
        <f>IF(ISBLANK(Values!E32),"","variation")</f>
        <v>variation</v>
      </c>
      <c r="AA33" s="37" t="str">
        <f>IF(ISBLANK(Values!E32),"",Values!$B$20)</f>
        <v>Update</v>
      </c>
      <c r="AB33" s="37"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2"/>
      <c r="AD33" s="2"/>
      <c r="AE33" s="2"/>
      <c r="AF33" s="2"/>
      <c r="AG33" s="2"/>
      <c r="AH33" s="2"/>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3" s="2"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2" t="str">
        <f>IF(ISBLANK(Values!E32),"",SUBSTITUTE(SUBSTITUTE(IF(Values!$J32, Values!$B$26, Values!$B$33), "{language}", Values!$H32), "{flag}", INDEX(options!$E$1:$E$20, Values!$V32)))</f>
        <v>👉 FORMATO – 🇨🇿 Czech con retroiluminación.</v>
      </c>
      <c r="AM33" s="2" t="str">
        <f>SUBSTITUTE(IF(ISBLANK(Values!E32),"",Values!$B$27), "{model}", Values!$B$3)</f>
        <v>👉 COMPATIBLE CON: Lenovo T470 T480. Por favor, revise la imagen y la descripción cuidadosamente antes de comprar cualquier teclado. Esto asegura que obtenga el teclado correcto para su portátil. Instalación fácil.</v>
      </c>
      <c r="AN33" s="2"/>
      <c r="AO33" s="2"/>
      <c r="AP33" s="2"/>
      <c r="AQ33" s="2"/>
      <c r="AR33" s="2"/>
      <c r="AS33" s="2"/>
      <c r="AT33" s="29" t="str">
        <f>IF(ISBLANK(Values!E32),"",Values!H32)</f>
        <v>Czech</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Dinamarca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2"/>
      <c r="DR33" s="2"/>
      <c r="DS33" s="32"/>
      <c r="DT33" s="2"/>
      <c r="DU33" s="2"/>
      <c r="DV33" s="2"/>
      <c r="DW33" s="2"/>
      <c r="DX33" s="2"/>
      <c r="DY33" s="32"/>
      <c r="DZ33" s="32"/>
      <c r="EA33" s="32"/>
      <c r="EB33" s="32"/>
      <c r="EC33" s="32"/>
      <c r="ED33" s="2"/>
      <c r="EE33" s="2"/>
      <c r="EF33" s="2"/>
      <c r="EG33" s="2"/>
      <c r="EH33" s="2"/>
      <c r="EI33" s="2"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58.99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T470 BL - DK</v>
      </c>
      <c r="C34" s="33" t="str">
        <f>IF(ISBLANK(Values!E33),"","TellusRem")</f>
        <v>TellusRem</v>
      </c>
      <c r="D34" s="31">
        <f>IF(ISBLANK(Values!E33),"",Values!E33)</f>
        <v>5714401470106</v>
      </c>
      <c r="E34" s="32" t="str">
        <f>IF(ISBLANK(Values!E33),"","EAN")</f>
        <v>EAN</v>
      </c>
      <c r="F34" s="29" t="str">
        <f>IF(ISBLANK(Values!E33),"",IF(Values!J33, SUBSTITUTE(Values!$B$1, "{language}", Values!H33) &amp; " " &amp;Values!$B$3, SUBSTITUTE(Values!$B$2, "{language}", Values!$H33) &amp; " " &amp;Values!$B$3))</f>
        <v>Teclado de respuesto Danish retroiluminado  para Lenovo Thinkpad T470 T480</v>
      </c>
      <c r="G34" s="33" t="str">
        <f>IF(ISBLANK(Values!E33),"","TellusRem")</f>
        <v>TellusRem</v>
      </c>
      <c r="H34" s="28" t="str">
        <f>IF(ISBLANK(Values!E33),"",Values!$B$16)</f>
        <v>laptop-computer-replacement-parts</v>
      </c>
      <c r="I34" s="28" t="str">
        <f>IF(ISBLANK(Values!E33),"","4730574031")</f>
        <v>4730574031</v>
      </c>
      <c r="J34" s="39" t="str">
        <f>IF(ISBLANK(Values!E33),"",Values!F33 )</f>
        <v>Lenovo T470 BL - DK</v>
      </c>
      <c r="K34" s="29">
        <f>IF(ISBLANK(Values!E33),"",IF(Values!J33, Values!$B$4, Values!$B$5))</f>
        <v>58.99</v>
      </c>
      <c r="L34" s="40">
        <f>IF(ISBLANK(Values!E33),"",Values!$B$18)</f>
        <v>5</v>
      </c>
      <c r="M34" s="29" t="str">
        <f>IF(ISBLANK(Values!E33),"",Values!$M33)</f>
        <v>https://download.lenovo.com/Images/Parts/01AX578/01AX578_A.jpg</v>
      </c>
      <c r="N34" s="29" t="str">
        <f>IF(ISBLANK(Values!$F33),"",Values!N33)</f>
        <v>https://download.lenovo.com/Images/Parts/01AX578/01AX578_B.jpg</v>
      </c>
      <c r="O34" s="29" t="str">
        <f>IF(ISBLANK(Values!$F33),"",Values!O33)</f>
        <v>https://download.lenovo.com/Images/Parts/01AX578/01AX578_details.jpg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T470 parent</v>
      </c>
      <c r="Y34" s="39" t="str">
        <f>IF(ISBLANK(Values!E33),"","Size-Color")</f>
        <v>Size-Color</v>
      </c>
      <c r="Z34" s="33" t="str">
        <f>IF(ISBLANK(Values!E33),"","variation")</f>
        <v>variation</v>
      </c>
      <c r="AA34" s="37" t="str">
        <f>IF(ISBLANK(Values!E33),"",Values!$B$20)</f>
        <v>Update</v>
      </c>
      <c r="AB34" s="37"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2"/>
      <c r="AD34" s="2"/>
      <c r="AE34" s="2"/>
      <c r="AF34" s="2"/>
      <c r="AG34" s="2"/>
      <c r="AH34" s="2"/>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4" s="2"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2" t="str">
        <f>IF(ISBLANK(Values!E33),"",SUBSTITUTE(SUBSTITUTE(IF(Values!$J33, Values!$B$26, Values!$B$33), "{language}", Values!$H33), "{flag}", INDEX(options!$E$1:$E$20, Values!$V33)))</f>
        <v>👉 FORMATO – 🇩🇰 Danish con retroiluminación.</v>
      </c>
      <c r="AM34" s="2" t="str">
        <f>SUBSTITUTE(IF(ISBLANK(Values!E33),"",Values!$B$27), "{model}", Values!$B$3)</f>
        <v>👉 COMPATIBLE CON: Lenovo T470 T480. Por favor, revise la imagen y la descripción cuidadosamente antes de comprar cualquier teclado. Esto asegura que obtenga el teclado correcto para su portátil. Instalación fácil.</v>
      </c>
      <c r="AN34" s="2"/>
      <c r="AO34" s="2"/>
      <c r="AP34" s="2"/>
      <c r="AQ34" s="2"/>
      <c r="AR34" s="2"/>
      <c r="AS34" s="2"/>
      <c r="AT34" s="29" t="str">
        <f>IF(ISBLANK(Values!E33),"",Values!H33)</f>
        <v>Danish</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Dinamarca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2"/>
      <c r="DR34" s="2"/>
      <c r="DS34" s="32"/>
      <c r="DT34" s="2"/>
      <c r="DU34" s="2"/>
      <c r="DV34" s="2"/>
      <c r="DW34" s="2"/>
      <c r="DX34" s="2"/>
      <c r="DY34" s="32"/>
      <c r="DZ34" s="32"/>
      <c r="EA34" s="32"/>
      <c r="EB34" s="32"/>
      <c r="EC34" s="32"/>
      <c r="ED34" s="2"/>
      <c r="EE34" s="2"/>
      <c r="EF34" s="2"/>
      <c r="EG34" s="2"/>
      <c r="EH34" s="2"/>
      <c r="EI34" s="2"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58.99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T470 BL - HU</v>
      </c>
      <c r="C35" s="33" t="str">
        <f>IF(ISBLANK(Values!E34),"","TellusRem")</f>
        <v>TellusRem</v>
      </c>
      <c r="D35" s="31">
        <f>IF(ISBLANK(Values!E34),"",Values!E34)</f>
        <v>5714401470113</v>
      </c>
      <c r="E35" s="32" t="str">
        <f>IF(ISBLANK(Values!E34),"","EAN")</f>
        <v>EAN</v>
      </c>
      <c r="F35" s="29" t="str">
        <f>IF(ISBLANK(Values!E34),"",IF(Values!J34, SUBSTITUTE(Values!$B$1, "{language}", Values!H34) &amp; " " &amp;Values!$B$3, SUBSTITUTE(Values!$B$2, "{language}", Values!$H34) &amp; " " &amp;Values!$B$3))</f>
        <v>Teclado de respuesto Hungarian retroiluminado  para Lenovo Thinkpad T470 T480</v>
      </c>
      <c r="G35" s="33" t="str">
        <f>IF(ISBLANK(Values!E34),"","TellusRem")</f>
        <v>TellusRem</v>
      </c>
      <c r="H35" s="28" t="str">
        <f>IF(ISBLANK(Values!E34),"",Values!$B$16)</f>
        <v>laptop-computer-replacement-parts</v>
      </c>
      <c r="I35" s="28" t="str">
        <f>IF(ISBLANK(Values!E34),"","4730574031")</f>
        <v>4730574031</v>
      </c>
      <c r="J35" s="39" t="str">
        <f>IF(ISBLANK(Values!E34),"",Values!F34 )</f>
        <v>Lenovo T470 BL - HU</v>
      </c>
      <c r="K35" s="29">
        <f>IF(ISBLANK(Values!E34),"",IF(Values!J34, Values!$B$4, Values!$B$5))</f>
        <v>58.99</v>
      </c>
      <c r="L35" s="40">
        <f>IF(ISBLANK(Values!E34),"",Values!$B$18)</f>
        <v>5</v>
      </c>
      <c r="M35" s="29" t="str">
        <f>IF(ISBLANK(Values!E34),"",Values!$M34)</f>
        <v>https://download.lenovo.com/Images/Parts/01AX584/01AX584_A.jpg</v>
      </c>
      <c r="N35" s="29" t="str">
        <f>IF(ISBLANK(Values!$F34),"",Values!N34)</f>
        <v>https://download.lenovo.com/Images/Parts/01AX584/01AX584_B.jpg</v>
      </c>
      <c r="O35" s="29" t="str">
        <f>IF(ISBLANK(Values!$F34),"",Values!O34)</f>
        <v>https://download.lenovo.com/Images/Parts/01AX584/01AX584_details.jpg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T470 parent</v>
      </c>
      <c r="Y35" s="39" t="str">
        <f>IF(ISBLANK(Values!E34),"","Size-Color")</f>
        <v>Size-Color</v>
      </c>
      <c r="Z35" s="33" t="str">
        <f>IF(ISBLANK(Values!E34),"","variation")</f>
        <v>variation</v>
      </c>
      <c r="AA35" s="37" t="str">
        <f>IF(ISBLANK(Values!E34),"",Values!$B$20)</f>
        <v>Update</v>
      </c>
      <c r="AB35" s="37"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2"/>
      <c r="AD35" s="2"/>
      <c r="AE35" s="2"/>
      <c r="AF35" s="2"/>
      <c r="AG35" s="2"/>
      <c r="AH35" s="2"/>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5" s="2"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2" t="str">
        <f>IF(ISBLANK(Values!E34),"",SUBSTITUTE(SUBSTITUTE(IF(Values!$J34, Values!$B$26, Values!$B$33), "{language}", Values!$H34), "{flag}", INDEX(options!$E$1:$E$20, Values!$V34)))</f>
        <v>👉 FORMATO – 🇭🇺 Hungarian con retroiluminación.</v>
      </c>
      <c r="AM35" s="2" t="str">
        <f>SUBSTITUTE(IF(ISBLANK(Values!E34),"",Values!$B$27), "{model}", Values!$B$3)</f>
        <v>👉 COMPATIBLE CON: Lenovo T470 T480. Por favor, revise la imagen y la descripción cuidadosamente antes de comprar cualquier teclado. Esto asegura que obtenga el teclado correcto para su portátil. Instalación fácil.</v>
      </c>
      <c r="AN35" s="2"/>
      <c r="AO35" s="2"/>
      <c r="AP35" s="2"/>
      <c r="AQ35" s="2"/>
      <c r="AR35" s="2"/>
      <c r="AS35" s="2"/>
      <c r="AT35" s="29" t="str">
        <f>IF(ISBLANK(Values!E34),"",Values!H34)</f>
        <v>Hungarian</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Dinamarca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2"/>
      <c r="DR35" s="2"/>
      <c r="DS35" s="32"/>
      <c r="DT35" s="2"/>
      <c r="DU35" s="2"/>
      <c r="DV35" s="2"/>
      <c r="DW35" s="2"/>
      <c r="DX35" s="2"/>
      <c r="DY35" s="32"/>
      <c r="DZ35" s="32"/>
      <c r="EA35" s="32"/>
      <c r="EB35" s="32"/>
      <c r="EC35" s="32"/>
      <c r="ED35" s="2"/>
      <c r="EE35" s="2"/>
      <c r="EF35" s="2"/>
      <c r="EG35" s="2"/>
      <c r="EH35" s="2"/>
      <c r="EI35" s="2"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58.99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T470 BL - NL</v>
      </c>
      <c r="C36" s="33" t="str">
        <f>IF(ISBLANK(Values!E35),"","TellusRem")</f>
        <v>TellusRem</v>
      </c>
      <c r="D36" s="31">
        <f>IF(ISBLANK(Values!E35),"",Values!E35)</f>
        <v>5714401470120</v>
      </c>
      <c r="E36" s="32" t="str">
        <f>IF(ISBLANK(Values!E35),"","EAN")</f>
        <v>EAN</v>
      </c>
      <c r="F36" s="29" t="str">
        <f>IF(ISBLANK(Values!E35),"",IF(Values!J35, SUBSTITUTE(Values!$B$1, "{language}", Values!H35) &amp; " " &amp;Values!$B$3, SUBSTITUTE(Values!$B$2, "{language}", Values!$H35) &amp; " " &amp;Values!$B$3))</f>
        <v>Teclado de respuesto Dutch retroiluminado  para Lenovo Thinkpad T470 T480</v>
      </c>
      <c r="G36" s="33" t="str">
        <f>IF(ISBLANK(Values!E35),"","TellusRem")</f>
        <v>TellusRem</v>
      </c>
      <c r="H36" s="28" t="str">
        <f>IF(ISBLANK(Values!E35),"",Values!$B$16)</f>
        <v>laptop-computer-replacement-parts</v>
      </c>
      <c r="I36" s="28" t="str">
        <f>IF(ISBLANK(Values!E35),"","4730574031")</f>
        <v>4730574031</v>
      </c>
      <c r="J36" s="39" t="str">
        <f>IF(ISBLANK(Values!E35),"",Values!F35 )</f>
        <v>Lenovo T470 BL - NL</v>
      </c>
      <c r="K36" s="29">
        <f>IF(ISBLANK(Values!E35),"",IF(Values!J35, Values!$B$4, Values!$B$5))</f>
        <v>58.99</v>
      </c>
      <c r="L36" s="40">
        <f>IF(ISBLANK(Values!E35),"",Values!$B$18)</f>
        <v>5</v>
      </c>
      <c r="M36" s="29" t="str">
        <f>IF(ISBLANK(Values!E35),"",Values!$M35)</f>
        <v>https://download.lenovo.com/Images/Parts/01AX506/01AX506_A.jpg</v>
      </c>
      <c r="N36" s="29" t="str">
        <f>IF(ISBLANK(Values!$F35),"",Values!N35)</f>
        <v>https://download.lenovo.com/Images/Parts/01AX506/01AX506_B.jpg</v>
      </c>
      <c r="O36" s="29" t="str">
        <f>IF(ISBLANK(Values!$F35),"",Values!O35)</f>
        <v>https://download.lenovo.com/Images/Parts/01AX506/01AX506_details.jpg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T470 parent</v>
      </c>
      <c r="Y36" s="39" t="str">
        <f>IF(ISBLANK(Values!E35),"","Size-Color")</f>
        <v>Size-Color</v>
      </c>
      <c r="Z36" s="33" t="str">
        <f>IF(ISBLANK(Values!E35),"","variation")</f>
        <v>variation</v>
      </c>
      <c r="AA36" s="37" t="str">
        <f>IF(ISBLANK(Values!E35),"",Values!$B$20)</f>
        <v>Update</v>
      </c>
      <c r="AB36" s="37"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2"/>
      <c r="AD36" s="2"/>
      <c r="AE36" s="2"/>
      <c r="AF36" s="2"/>
      <c r="AG36" s="2"/>
      <c r="AH36" s="2"/>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6" s="2"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2" t="str">
        <f>IF(ISBLANK(Values!E35),"",SUBSTITUTE(SUBSTITUTE(IF(Values!$J35, Values!$B$26, Values!$B$33), "{language}", Values!$H35), "{flag}", INDEX(options!$E$1:$E$20, Values!$V35)))</f>
        <v>👉 FORMATO – 🇳🇱 Dutch con retroiluminación.</v>
      </c>
      <c r="AM36" s="2" t="str">
        <f>SUBSTITUTE(IF(ISBLANK(Values!E35),"",Values!$B$27), "{model}", Values!$B$3)</f>
        <v>👉 COMPATIBLE CON: Lenovo T470 T480. Por favor, revise la imagen y la descripción cuidadosamente antes de comprar cualquier teclado. Esto asegura que obtenga el teclado correcto para su portátil. Instalación fácil.</v>
      </c>
      <c r="AN36" s="2"/>
      <c r="AO36" s="2"/>
      <c r="AP36" s="2"/>
      <c r="AQ36" s="2"/>
      <c r="AR36" s="2"/>
      <c r="AS36" s="2"/>
      <c r="AT36" s="29" t="str">
        <f>IF(ISBLANK(Values!E35),"",Values!H35)</f>
        <v>Dutch</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Dinamarca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2"/>
      <c r="DR36" s="2"/>
      <c r="DS36" s="32"/>
      <c r="DT36" s="2"/>
      <c r="DU36" s="2"/>
      <c r="DV36" s="2"/>
      <c r="DW36" s="2"/>
      <c r="DX36" s="2"/>
      <c r="DY36" s="32"/>
      <c r="DZ36" s="32"/>
      <c r="EA36" s="32"/>
      <c r="EB36" s="32"/>
      <c r="EC36" s="32"/>
      <c r="ED36" s="2"/>
      <c r="EE36" s="2"/>
      <c r="EF36" s="2"/>
      <c r="EG36" s="2"/>
      <c r="EH36" s="2"/>
      <c r="EI36" s="2"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58.99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T470 BL - NO</v>
      </c>
      <c r="C37" s="33" t="str">
        <f>IF(ISBLANK(Values!E36),"","TellusRem")</f>
        <v>TellusRem</v>
      </c>
      <c r="D37" s="31">
        <f>IF(ISBLANK(Values!E36),"",Values!E36)</f>
        <v>5714401470137</v>
      </c>
      <c r="E37" s="32" t="str">
        <f>IF(ISBLANK(Values!E36),"","EAN")</f>
        <v>EAN</v>
      </c>
      <c r="F37" s="29" t="str">
        <f>IF(ISBLANK(Values!E36),"",IF(Values!J36, SUBSTITUTE(Values!$B$1, "{language}", Values!H36) &amp; " " &amp;Values!$B$3, SUBSTITUTE(Values!$B$2, "{language}", Values!$H36) &amp; " " &amp;Values!$B$3))</f>
        <v>Teclado de respuesto Norwegian retroiluminado  para Lenovo Thinkpad T470 T480</v>
      </c>
      <c r="G37" s="33" t="str">
        <f>IF(ISBLANK(Values!E36),"","TellusRem")</f>
        <v>TellusRem</v>
      </c>
      <c r="H37" s="28" t="str">
        <f>IF(ISBLANK(Values!E36),"",Values!$B$16)</f>
        <v>laptop-computer-replacement-parts</v>
      </c>
      <c r="I37" s="28" t="str">
        <f>IF(ISBLANK(Values!E36),"","4730574031")</f>
        <v>4730574031</v>
      </c>
      <c r="J37" s="39" t="str">
        <f>IF(ISBLANK(Values!E36),"",Values!F36 )</f>
        <v>Lenovo T470 BL - NO</v>
      </c>
      <c r="K37" s="29">
        <f>IF(ISBLANK(Values!E36),"",IF(Values!J36, Values!$B$4, Values!$B$5))</f>
        <v>58.99</v>
      </c>
      <c r="L37" s="40">
        <f>IF(ISBLANK(Values!E36),"",Values!$B$18)</f>
        <v>5</v>
      </c>
      <c r="M37" s="29" t="str">
        <f>IF(ISBLANK(Values!E36),"",Values!$M36)</f>
        <v>https://download.lenovo.com/Images/Parts/01AX589/01AX589_A.jpg</v>
      </c>
      <c r="N37" s="29" t="str">
        <f>IF(ISBLANK(Values!$F36),"",Values!N36)</f>
        <v>https://download.lenovo.com/Images/Parts/01AX589/01AX589_B.jpg</v>
      </c>
      <c r="O37" s="29" t="str">
        <f>IF(ISBLANK(Values!$F36),"",Values!O36)</f>
        <v>https://download.lenovo.com/Images/Parts/01AX589/01AX589_details.jpg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T470 parent</v>
      </c>
      <c r="Y37" s="39" t="str">
        <f>IF(ISBLANK(Values!E36),"","Size-Color")</f>
        <v>Size-Color</v>
      </c>
      <c r="Z37" s="33" t="str">
        <f>IF(ISBLANK(Values!E36),"","variation")</f>
        <v>variation</v>
      </c>
      <c r="AA37" s="37" t="str">
        <f>IF(ISBLANK(Values!E36),"",Values!$B$20)</f>
        <v>Update</v>
      </c>
      <c r="AB37" s="37"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2"/>
      <c r="AD37" s="2"/>
      <c r="AE37" s="2"/>
      <c r="AF37" s="2"/>
      <c r="AG37" s="2"/>
      <c r="AH37" s="2"/>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7" s="2"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2" t="str">
        <f>IF(ISBLANK(Values!E36),"",SUBSTITUTE(SUBSTITUTE(IF(Values!$J36, Values!$B$26, Values!$B$33), "{language}", Values!$H36), "{flag}", INDEX(options!$E$1:$E$20, Values!$V36)))</f>
        <v>👉 FORMATO – 🇳🇴 Norwegian con retroiluminación.</v>
      </c>
      <c r="AM37" s="2" t="str">
        <f>SUBSTITUTE(IF(ISBLANK(Values!E36),"",Values!$B$27), "{model}", Values!$B$3)</f>
        <v>👉 COMPATIBLE CON: Lenovo T470 T480. Por favor, revise la imagen y la descripción cuidadosamente antes de comprar cualquier teclado. Esto asegura que obtenga el teclado correcto para su portátil. Instalación fácil.</v>
      </c>
      <c r="AN37" s="2"/>
      <c r="AO37" s="2"/>
      <c r="AP37" s="2"/>
      <c r="AQ37" s="2"/>
      <c r="AR37" s="2"/>
      <c r="AS37" s="2"/>
      <c r="AT37" s="29" t="str">
        <f>IF(ISBLANK(Values!E36),"",Values!H36)</f>
        <v>Norwegian</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Dinamarca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2"/>
      <c r="DR37" s="2"/>
      <c r="DS37" s="32"/>
      <c r="DT37" s="2"/>
      <c r="DU37" s="2"/>
      <c r="DV37" s="2"/>
      <c r="DW37" s="2"/>
      <c r="DX37" s="2"/>
      <c r="DY37" s="32"/>
      <c r="DZ37" s="32"/>
      <c r="EA37" s="32"/>
      <c r="EB37" s="32"/>
      <c r="EC37" s="32"/>
      <c r="ED37" s="2"/>
      <c r="EE37" s="2"/>
      <c r="EF37" s="2"/>
      <c r="EG37" s="2"/>
      <c r="EH37" s="2"/>
      <c r="EI37" s="2"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58.99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T470 BL - PL</v>
      </c>
      <c r="C38" s="33" t="str">
        <f>IF(ISBLANK(Values!E37),"","TellusRem")</f>
        <v>TellusRem</v>
      </c>
      <c r="D38" s="31">
        <f>IF(ISBLANK(Values!E37),"",Values!E37)</f>
        <v>5714401470144</v>
      </c>
      <c r="E38" s="32" t="str">
        <f>IF(ISBLANK(Values!E37),"","EAN")</f>
        <v>EAN</v>
      </c>
      <c r="F38" s="29" t="str">
        <f>IF(ISBLANK(Values!E37),"",IF(Values!J37, SUBSTITUTE(Values!$B$1, "{language}", Values!H37) &amp; " " &amp;Values!$B$3, SUBSTITUTE(Values!$B$2, "{language}", Values!$H37) &amp; " " &amp;Values!$B$3))</f>
        <v>Teclado de respuesto Polish retroiluminado  para Lenovo Thinkpad T470 T480</v>
      </c>
      <c r="G38" s="33" t="str">
        <f>IF(ISBLANK(Values!E37),"","TellusRem")</f>
        <v>TellusRem</v>
      </c>
      <c r="H38" s="28" t="str">
        <f>IF(ISBLANK(Values!E37),"",Values!$B$16)</f>
        <v>laptop-computer-replacement-parts</v>
      </c>
      <c r="I38" s="28" t="str">
        <f>IF(ISBLANK(Values!E37),"","4730574031")</f>
        <v>4730574031</v>
      </c>
      <c r="J38" s="39" t="str">
        <f>IF(ISBLANK(Values!E37),"",Values!F37 )</f>
        <v>Lenovo T470 BL - PL</v>
      </c>
      <c r="K38" s="29">
        <f>IF(ISBLANK(Values!E37),"",IF(Values!J37, Values!$B$4, Values!$B$5))</f>
        <v>58.99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T470 parent</v>
      </c>
      <c r="Y38" s="39" t="str">
        <f>IF(ISBLANK(Values!E37),"","Size-Color")</f>
        <v>Size-Color</v>
      </c>
      <c r="Z38" s="33" t="str">
        <f>IF(ISBLANK(Values!E37),"","variation")</f>
        <v>variation</v>
      </c>
      <c r="AA38" s="37" t="str">
        <f>IF(ISBLANK(Values!E37),"",Values!$B$20)</f>
        <v>Update</v>
      </c>
      <c r="AB38" s="37"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2"/>
      <c r="AD38" s="2"/>
      <c r="AE38" s="2"/>
      <c r="AF38" s="2"/>
      <c r="AG38" s="2"/>
      <c r="AH38" s="2"/>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8" s="2"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2" t="str">
        <f>IF(ISBLANK(Values!E37),"",SUBSTITUTE(SUBSTITUTE(IF(Values!$J37, Values!$B$26, Values!$B$33), "{language}", Values!$H37), "{flag}", INDEX(options!$E$1:$E$20, Values!$V37)))</f>
        <v>👉 FORMATO – 🇵🇱 Polish con retroiluminación.</v>
      </c>
      <c r="AM38" s="2" t="str">
        <f>SUBSTITUTE(IF(ISBLANK(Values!E37),"",Values!$B$27), "{model}", Values!$B$3)</f>
        <v>👉 COMPATIBLE CON: Lenovo T470 T480. Por favor, revise la imagen y la descripción cuidadosamente antes de comprar cualquier teclado. Esto asegura que obtenga el teclado correcto para su portátil. Instalación fácil.</v>
      </c>
      <c r="AN38" s="2"/>
      <c r="AO38" s="2"/>
      <c r="AP38" s="2"/>
      <c r="AQ38" s="2"/>
      <c r="AR38" s="2"/>
      <c r="AS38" s="2"/>
      <c r="AT38" s="29" t="str">
        <f>IF(ISBLANK(Values!E37),"",Values!H37)</f>
        <v>Polish</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Dinamarca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2"/>
      <c r="DR38" s="2"/>
      <c r="DS38" s="32"/>
      <c r="DT38" s="2"/>
      <c r="DU38" s="2"/>
      <c r="DV38" s="2"/>
      <c r="DW38" s="2"/>
      <c r="DX38" s="2"/>
      <c r="DY38" s="32"/>
      <c r="DZ38" s="32"/>
      <c r="EA38" s="32"/>
      <c r="EB38" s="32"/>
      <c r="EC38" s="32"/>
      <c r="ED38" s="2"/>
      <c r="EE38" s="2"/>
      <c r="EF38" s="2"/>
      <c r="EG38" s="2"/>
      <c r="EH38" s="2"/>
      <c r="EI38" s="2"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58.99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T470 BL - PT</v>
      </c>
      <c r="C39" s="33" t="str">
        <f>IF(ISBLANK(Values!E38),"","TellusRem")</f>
        <v>TellusRem</v>
      </c>
      <c r="D39" s="31">
        <f>IF(ISBLANK(Values!E38),"",Values!E38)</f>
        <v>5714401470151</v>
      </c>
      <c r="E39" s="32" t="str">
        <f>IF(ISBLANK(Values!E38),"","EAN")</f>
        <v>EAN</v>
      </c>
      <c r="F39" s="29" t="str">
        <f>IF(ISBLANK(Values!E38),"",IF(Values!J38, SUBSTITUTE(Values!$B$1, "{language}", Values!H38) &amp; " " &amp;Values!$B$3, SUBSTITUTE(Values!$B$2, "{language}", Values!$H38) &amp; " " &amp;Values!$B$3))</f>
        <v>Teclado de respuesto Portuguese retroiluminado  para Lenovo Thinkpad T470 T480</v>
      </c>
      <c r="G39" s="33" t="str">
        <f>IF(ISBLANK(Values!E38),"","TellusRem")</f>
        <v>TellusRem</v>
      </c>
      <c r="H39" s="28" t="str">
        <f>IF(ISBLANK(Values!E38),"",Values!$B$16)</f>
        <v>laptop-computer-replacement-parts</v>
      </c>
      <c r="I39" s="28" t="str">
        <f>IF(ISBLANK(Values!E38),"","4730574031")</f>
        <v>4730574031</v>
      </c>
      <c r="J39" s="39" t="str">
        <f>IF(ISBLANK(Values!E38),"",Values!F38 )</f>
        <v>Lenovo T470 BL - PT</v>
      </c>
      <c r="K39" s="29">
        <f>IF(ISBLANK(Values!E38),"",IF(Values!J38, Values!$B$4, Values!$B$5))</f>
        <v>58.99</v>
      </c>
      <c r="L39" s="40">
        <f>IF(ISBLANK(Values!E38),"",Values!$B$18)</f>
        <v>5</v>
      </c>
      <c r="M39" s="29" t="str">
        <f>IF(ISBLANK(Values!E38),"",Values!$M38)</f>
        <v>https://download.lenovo.com/Images/Parts/01AX591/01AX591_A.jpg</v>
      </c>
      <c r="N39" s="29" t="str">
        <f>IF(ISBLANK(Values!$F38),"",Values!N38)</f>
        <v>https://download.lenovo.com/Images/Parts/01AX591/01AX591_B.jpg</v>
      </c>
      <c r="O39" s="29" t="str">
        <f>IF(ISBLANK(Values!$F38),"",Values!O38)</f>
        <v>https://download.lenovo.com/Images/Parts/01AX591/01AX591_details.jpg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T470 parent</v>
      </c>
      <c r="Y39" s="39" t="str">
        <f>IF(ISBLANK(Values!E38),"","Size-Color")</f>
        <v>Size-Color</v>
      </c>
      <c r="Z39" s="33" t="str">
        <f>IF(ISBLANK(Values!E38),"","variation")</f>
        <v>variation</v>
      </c>
      <c r="AA39" s="37" t="str">
        <f>IF(ISBLANK(Values!E38),"",Values!$B$20)</f>
        <v>Update</v>
      </c>
      <c r="AB39" s="37"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2"/>
      <c r="AD39" s="2"/>
      <c r="AE39" s="2"/>
      <c r="AF39" s="2"/>
      <c r="AG39" s="2"/>
      <c r="AH39" s="2"/>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9" s="2"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2" t="str">
        <f>IF(ISBLANK(Values!E38),"",SUBSTITUTE(SUBSTITUTE(IF(Values!$J38, Values!$B$26, Values!$B$33), "{language}", Values!$H38), "{flag}", INDEX(options!$E$1:$E$20, Values!$V38)))</f>
        <v>👉 FORMATO – 🇵🇹 Portuguese con retroiluminación.</v>
      </c>
      <c r="AM39" s="2" t="str">
        <f>SUBSTITUTE(IF(ISBLANK(Values!E38),"",Values!$B$27), "{model}", Values!$B$3)</f>
        <v>👉 COMPATIBLE CON: Lenovo T470 T480. Por favor, revise la imagen y la descripción cuidadosamente antes de comprar cualquier teclado. Esto asegura que obtenga el teclado correcto para su portátil. Instalación fácil.</v>
      </c>
      <c r="AN39" s="2"/>
      <c r="AO39" s="2"/>
      <c r="AP39" s="2"/>
      <c r="AQ39" s="2"/>
      <c r="AR39" s="2"/>
      <c r="AS39" s="2"/>
      <c r="AT39" s="29" t="str">
        <f>IF(ISBLANK(Values!E38),"",Values!H38)</f>
        <v>Portuguese</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Dinamarca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2"/>
      <c r="DR39" s="2"/>
      <c r="DS39" s="32"/>
      <c r="DT39" s="2"/>
      <c r="DU39" s="2"/>
      <c r="DV39" s="2"/>
      <c r="DW39" s="2"/>
      <c r="DX39" s="2"/>
      <c r="DY39" s="32"/>
      <c r="DZ39" s="32"/>
      <c r="EA39" s="32"/>
      <c r="EB39" s="32"/>
      <c r="EC39" s="32"/>
      <c r="ED39" s="2"/>
      <c r="EE39" s="2"/>
      <c r="EF39" s="2"/>
      <c r="EG39" s="2"/>
      <c r="EH39" s="2"/>
      <c r="EI39" s="2"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58.99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T470 BL - SE/FI</v>
      </c>
      <c r="C40" s="33" t="str">
        <f>IF(ISBLANK(Values!E39),"","TellusRem")</f>
        <v>TellusRem</v>
      </c>
      <c r="D40" s="31">
        <f>IF(ISBLANK(Values!E39),"",Values!E39)</f>
        <v>5714401470168</v>
      </c>
      <c r="E40" s="32" t="str">
        <f>IF(ISBLANK(Values!E39),"","EAN")</f>
        <v>EAN</v>
      </c>
      <c r="F40" s="29" t="str">
        <f>IF(ISBLANK(Values!E39),"",IF(Values!J39, SUBSTITUTE(Values!$B$1, "{language}", Values!H39) &amp; " " &amp;Values!$B$3, SUBSTITUTE(Values!$B$2, "{language}", Values!$H39) &amp; " " &amp;Values!$B$3))</f>
        <v>Teclado de respuesto Swedish – Finnish retroiluminado  para Lenovo Thinkpad T470 T480</v>
      </c>
      <c r="G40" s="33" t="str">
        <f>IF(ISBLANK(Values!E39),"","TellusRem")</f>
        <v>TellusRem</v>
      </c>
      <c r="H40" s="28" t="str">
        <f>IF(ISBLANK(Values!E39),"",Values!$B$16)</f>
        <v>laptop-computer-replacement-parts</v>
      </c>
      <c r="I40" s="28" t="str">
        <f>IF(ISBLANK(Values!E39),"","4730574031")</f>
        <v>4730574031</v>
      </c>
      <c r="J40" s="39" t="str">
        <f>IF(ISBLANK(Values!E39),"",Values!F39 )</f>
        <v>Lenovo T470 BL - SE/FI</v>
      </c>
      <c r="K40" s="29">
        <f>IF(ISBLANK(Values!E39),"",IF(Values!J39, Values!$B$4, Values!$B$5))</f>
        <v>58.99</v>
      </c>
      <c r="L40" s="40">
        <f>IF(ISBLANK(Values!E39),"",Values!$B$18)</f>
        <v>5</v>
      </c>
      <c r="M40" s="29" t="str">
        <f>IF(ISBLANK(Values!E39),"",Values!$M39)</f>
        <v>https://download.lenovo.com/Images/Parts/01AX595/01AX595_A.jpg</v>
      </c>
      <c r="N40" s="29" t="str">
        <f>IF(ISBLANK(Values!$F39),"",Values!N39)</f>
        <v>https://download.lenovo.com/Images/Parts/01AX595/01AX595_B.jpg</v>
      </c>
      <c r="O40" s="29" t="str">
        <f>IF(ISBLANK(Values!$F39),"",Values!O39)</f>
        <v>https://download.lenovo.com/Images/Parts/01AX595/01AX595_details.jpg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T470 parent</v>
      </c>
      <c r="Y40" s="39" t="str">
        <f>IF(ISBLANK(Values!E39),"","Size-Color")</f>
        <v>Size-Color</v>
      </c>
      <c r="Z40" s="33" t="str">
        <f>IF(ISBLANK(Values!E39),"","variation")</f>
        <v>variation</v>
      </c>
      <c r="AA40" s="37" t="str">
        <f>IF(ISBLANK(Values!E39),"",Values!$B$20)</f>
        <v>Update</v>
      </c>
      <c r="AB40" s="37"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2"/>
      <c r="AD40" s="2"/>
      <c r="AE40" s="2"/>
      <c r="AF40" s="2"/>
      <c r="AG40" s="2"/>
      <c r="AH40" s="2"/>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0" s="2"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2" t="str">
        <f>IF(ISBLANK(Values!E39),"",SUBSTITUTE(SUBSTITUTE(IF(Values!$J39, Values!$B$26, Values!$B$33), "{language}", Values!$H39), "{flag}", INDEX(options!$E$1:$E$20, Values!$V39)))</f>
        <v>👉 FORMATO – 🇸🇪 🇫🇮 Swedish – Finnish con retroiluminación.</v>
      </c>
      <c r="AM40" s="2" t="str">
        <f>SUBSTITUTE(IF(ISBLANK(Values!E39),"",Values!$B$27), "{model}", Values!$B$3)</f>
        <v>👉 COMPATIBLE CON: Lenovo T470 T480. Por favor, revise la imagen y la descripción cuidadosamente antes de comprar cualquier teclado. Esto asegura que obtenga el teclado correcto para su portátil. Instalación fácil.</v>
      </c>
      <c r="AN40" s="2"/>
      <c r="AO40" s="2"/>
      <c r="AP40" s="2"/>
      <c r="AQ40" s="2"/>
      <c r="AR40" s="2"/>
      <c r="AS40" s="2"/>
      <c r="AT40" s="29" t="str">
        <f>IF(ISBLANK(Values!E39),"",Values!H39)</f>
        <v>Swedish – Finnish</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Dinamarca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2"/>
      <c r="DR40" s="2"/>
      <c r="DS40" s="32"/>
      <c r="DT40" s="2"/>
      <c r="DU40" s="2"/>
      <c r="DV40" s="2"/>
      <c r="DW40" s="2"/>
      <c r="DX40" s="2"/>
      <c r="DY40" s="32"/>
      <c r="DZ40" s="32"/>
      <c r="EA40" s="32"/>
      <c r="EB40" s="32"/>
      <c r="EC40" s="32"/>
      <c r="ED40" s="2"/>
      <c r="EE40" s="2"/>
      <c r="EF40" s="2"/>
      <c r="EG40" s="2"/>
      <c r="EH40" s="2"/>
      <c r="EI40" s="2"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58.99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T470 - Swiss</v>
      </c>
      <c r="C41" s="33" t="str">
        <f>IF(ISBLANK(Values!E40),"","TellusRem")</f>
        <v>TellusRem</v>
      </c>
      <c r="D41" s="31">
        <f>IF(ISBLANK(Values!E40),"",Values!E40)</f>
        <v>5714401470175</v>
      </c>
      <c r="E41" s="32" t="str">
        <f>IF(ISBLANK(Values!E40),"","EAN")</f>
        <v>EAN</v>
      </c>
      <c r="F41" s="29" t="str">
        <f>IF(ISBLANK(Values!E40),"",IF(Values!J40, SUBSTITUTE(Values!$B$1, "{language}", Values!H40) &amp; " " &amp;Values!$B$3, SUBSTITUTE(Values!$B$2, "{language}", Values!$H40) &amp; " " &amp;Values!$B$3))</f>
        <v>Teclado de respuesto Swiss retroiluminado  para Lenovo Thinkpad T470 T480</v>
      </c>
      <c r="G41" s="33" t="str">
        <f>IF(ISBLANK(Values!E40),"","TellusRem")</f>
        <v>TellusRem</v>
      </c>
      <c r="H41" s="28" t="str">
        <f>IF(ISBLANK(Values!E40),"",Values!$B$16)</f>
        <v>laptop-computer-replacement-parts</v>
      </c>
      <c r="I41" s="28" t="str">
        <f>IF(ISBLANK(Values!E40),"","4730574031")</f>
        <v>4730574031</v>
      </c>
      <c r="J41" s="39" t="str">
        <f>IF(ISBLANK(Values!E40),"",Values!F40 )</f>
        <v>Lenovo T470 - Swiss</v>
      </c>
      <c r="K41" s="29">
        <f>IF(ISBLANK(Values!E40),"",IF(Values!J40, Values!$B$4, Values!$B$5))</f>
        <v>58.99</v>
      </c>
      <c r="L41" s="40">
        <f>IF(ISBLANK(Values!E40),"",Values!$B$18)</f>
        <v>5</v>
      </c>
      <c r="M41" s="29" t="str">
        <f>IF(ISBLANK(Values!E40),"",Values!$M40)</f>
        <v>https://download.lenovo.com/Images/Parts/01AX596/01AX596_A.jpg</v>
      </c>
      <c r="N41" s="29" t="str">
        <f>IF(ISBLANK(Values!$F40),"",Values!N40)</f>
        <v>https://download.lenovo.com/Images/Parts/01AX596/01AX596_B.jpg</v>
      </c>
      <c r="O41" s="29" t="str">
        <f>IF(ISBLANK(Values!$F40),"",Values!O40)</f>
        <v>https://download.lenovo.com/Images/Parts/01AX596/01AX596_details.jpg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T470 parent</v>
      </c>
      <c r="Y41" s="39" t="str">
        <f>IF(ISBLANK(Values!E40),"","Size-Color")</f>
        <v>Size-Color</v>
      </c>
      <c r="Z41" s="33" t="str">
        <f>IF(ISBLANK(Values!E40),"","variation")</f>
        <v>variation</v>
      </c>
      <c r="AA41" s="37" t="str">
        <f>IF(ISBLANK(Values!E40),"",Values!$B$20)</f>
        <v>Update</v>
      </c>
      <c r="AB41" s="37"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2"/>
      <c r="AD41" s="2"/>
      <c r="AE41" s="2"/>
      <c r="AF41" s="2"/>
      <c r="AG41" s="2"/>
      <c r="AH41" s="2"/>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1" s="2"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2" t="str">
        <f>IF(ISBLANK(Values!E40),"",SUBSTITUTE(SUBSTITUTE(IF(Values!$J40, Values!$B$26, Values!$B$33), "{language}", Values!$H40), "{flag}", INDEX(options!$E$1:$E$20, Values!$V40)))</f>
        <v>👉 FORMATO – 🇨🇭 Swiss con retroiluminación.</v>
      </c>
      <c r="AM41" s="2" t="str">
        <f>SUBSTITUTE(IF(ISBLANK(Values!E40),"",Values!$B$27), "{model}", Values!$B$3)</f>
        <v>👉 COMPATIBLE CON: Lenovo T470 T480. Por favor, revise la imagen y la descripción cuidadosamente antes de comprar cualquier teclado. Esto asegura que obtenga el teclado correcto para su portátil. Instalación fácil.</v>
      </c>
      <c r="AN41" s="2"/>
      <c r="AO41" s="2"/>
      <c r="AP41" s="2"/>
      <c r="AQ41" s="2"/>
      <c r="AR41" s="2"/>
      <c r="AS41" s="2"/>
      <c r="AT41" s="29" t="str">
        <f>IF(ISBLANK(Values!E40),"",Values!H40)</f>
        <v>Swiss</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Dinamarca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2"/>
      <c r="DR41" s="2"/>
      <c r="DS41" s="32"/>
      <c r="DT41" s="2"/>
      <c r="DU41" s="2"/>
      <c r="DV41" s="2"/>
      <c r="DW41" s="2"/>
      <c r="DX41" s="2"/>
      <c r="DY41" s="32"/>
      <c r="DZ41" s="32"/>
      <c r="EA41" s="32"/>
      <c r="EB41" s="32"/>
      <c r="EC41" s="32"/>
      <c r="ED41" s="2"/>
      <c r="EE41" s="2"/>
      <c r="EF41" s="2"/>
      <c r="EG41" s="2"/>
      <c r="EH41" s="2"/>
      <c r="EI41" s="2"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58.99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T470 BL - US INT</v>
      </c>
      <c r="C42" s="33" t="str">
        <f>IF(ISBLANK(Values!E41),"","TellusRem")</f>
        <v>TellusRem</v>
      </c>
      <c r="D42" s="31">
        <f>IF(ISBLANK(Values!E41),"",Values!E41)</f>
        <v>5714401470182</v>
      </c>
      <c r="E42" s="32" t="str">
        <f>IF(ISBLANK(Values!E41),"","EAN")</f>
        <v>EAN</v>
      </c>
      <c r="F42" s="29" t="str">
        <f>IF(ISBLANK(Values!E41),"",IF(Values!J41, SUBSTITUTE(Values!$B$1, "{language}", Values!H41) &amp; " " &amp;Values!$B$3, SUBSTITUTE(Values!$B$2, "{language}", Values!$H41) &amp; " " &amp;Values!$B$3))</f>
        <v>Teclado de respuesto US International retroiluminado  para Lenovo Thinkpad T470 T480</v>
      </c>
      <c r="G42" s="33" t="str">
        <f>IF(ISBLANK(Values!E41),"","TellusRem")</f>
        <v>TellusRem</v>
      </c>
      <c r="H42" s="28" t="str">
        <f>IF(ISBLANK(Values!E41),"",Values!$B$16)</f>
        <v>laptop-computer-replacement-parts</v>
      </c>
      <c r="I42" s="28" t="str">
        <f>IF(ISBLANK(Values!E41),"","4730574031")</f>
        <v>4730574031</v>
      </c>
      <c r="J42" s="39" t="str">
        <f>IF(ISBLANK(Values!E41),"",Values!F41 )</f>
        <v>Lenovo T470 BL - US INT</v>
      </c>
      <c r="K42" s="29">
        <f>IF(ISBLANK(Values!E41),"",IF(Values!J41, Values!$B$4, Values!$B$5))</f>
        <v>58.99</v>
      </c>
      <c r="L42" s="40">
        <f>IF(ISBLANK(Values!E41),"",Values!$B$18)</f>
        <v>5</v>
      </c>
      <c r="M42" s="29" t="str">
        <f>IF(ISBLANK(Values!E41),"",Values!$M41)</f>
        <v>https://raw.githubusercontent.com/PatrickVibild/TellusAmazonPictures/master/pictures/Lenovo/T470/BL/USI/1.jpg</v>
      </c>
      <c r="N42" s="29" t="str">
        <f>IF(ISBLANK(Values!$F41),"",Values!N41)</f>
        <v>https://raw.githubusercontent.com/PatrickVibild/TellusAmazonPictures/master/pictures/Lenovo/T470/BL/USI/2.jpg</v>
      </c>
      <c r="O42" s="29" t="str">
        <f>IF(ISBLANK(Values!$F41),"",Values!O41)</f>
        <v>https://raw.githubusercontent.com/PatrickVibild/TellusAmazonPictures/master/pictures/Lenovo/T470/BL/USI/3.jpg</v>
      </c>
      <c r="P42" s="29" t="str">
        <f>IF(ISBLANK(Values!$F41),"",Values!P41)</f>
        <v>https://raw.githubusercontent.com/PatrickVibild/TellusAmazonPictures/master/pictures/Lenovo/T470/BL/USI/4.jpg</v>
      </c>
      <c r="Q42" s="29" t="str">
        <f>IF(ISBLANK(Values!$F41),"",Values!Q41)</f>
        <v>https://raw.githubusercontent.com/PatrickVibild/TellusAmazonPictures/master/pictures/Lenovo/T470/BL/USI/5.jpg</v>
      </c>
      <c r="R42" s="29" t="str">
        <f>IF(ISBLANK(Values!$F41),"",Values!R41)</f>
        <v>https://raw.githubusercontent.com/PatrickVibild/TellusAmazonPictures/master/pictures/Lenovo/T470/BL/USI/6.jpg</v>
      </c>
      <c r="S42" s="29" t="str">
        <f>IF(ISBLANK(Values!$F41),"",Values!S41)</f>
        <v>https://raw.githubusercontent.com/PatrickVibild/TellusAmazonPictures/master/pictures/Lenovo/T470/BL/USI/7.jpg</v>
      </c>
      <c r="T42" s="29" t="str">
        <f>IF(ISBLANK(Values!$F41),"",Values!T41)</f>
        <v>https://raw.githubusercontent.com/PatrickVibild/TellusAmazonPictures/master/pictures/Lenovo/T470/BL/USI/8.jpg</v>
      </c>
      <c r="U42" s="29" t="str">
        <f>IF(ISBLANK(Values!$F41),"",Values!U41)</f>
        <v>https://raw.githubusercontent.com/PatrickVibild/TellusAmazonPictures/master/pictures/Lenovo/T470/BL/USI/9.jpg</v>
      </c>
      <c r="W42" s="33" t="str">
        <f>IF(ISBLANK(Values!E41),"","Child")</f>
        <v>Child</v>
      </c>
      <c r="X42" s="33" t="str">
        <f>IF(ISBLANK(Values!E41),"",Values!$B$13)</f>
        <v>Lenovo T470 parent</v>
      </c>
      <c r="Y42" s="39" t="str">
        <f>IF(ISBLANK(Values!E41),"","Size-Color")</f>
        <v>Size-Color</v>
      </c>
      <c r="Z42" s="33" t="str">
        <f>IF(ISBLANK(Values!E41),"","variation")</f>
        <v>variation</v>
      </c>
      <c r="AA42" s="37" t="str">
        <f>IF(ISBLANK(Values!E41),"",Values!$B$20)</f>
        <v>Update</v>
      </c>
      <c r="AB42" s="37"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2" s="2"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2" t="str">
        <f>IF(ISBLANK(Values!E41),"",SUBSTITUTE(SUBSTITUTE(IF(Values!$J41, Values!$B$26, Values!$B$33), "{language}", Values!$H41), "{flag}", INDEX(options!$E$1:$E$20, Values!$V41)))</f>
        <v>👉 FORMATO – 🇺🇸 with € symbol US International con retroiluminación.</v>
      </c>
      <c r="AM42" s="2" t="str">
        <f>SUBSTITUTE(IF(ISBLANK(Values!E41),"",Values!$B$27), "{model}", Values!$B$3)</f>
        <v>👉 COMPATIBLE CON: Lenovo T470 T480. Por favor, revise la imagen y la descripción cuidadosamente antes de comprar cualquier teclado. Esto asegura que obtenga el teclado correcto para su portátil. Instalación fácil.</v>
      </c>
      <c r="AT42" s="29" t="str">
        <f>IF(ISBLANK(Values!E41),"",Values!H41)</f>
        <v>US International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Dinamarca</v>
      </c>
      <c r="CZ42" s="2" t="str">
        <f>IF(ISBLANK(Values!E41),"","No")</f>
        <v>No</v>
      </c>
      <c r="DA42" s="2" t="str">
        <f>IF(ISBLANK(Values!E41),"","No")</f>
        <v>No</v>
      </c>
      <c r="DO42" s="28" t="str">
        <f>IF(ISBLANK(Values!E41),"","Parts")</f>
        <v>Parts</v>
      </c>
      <c r="DP42" s="28"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2"/>
      <c r="DY42" s="32"/>
      <c r="DZ42" s="32"/>
      <c r="EA42" s="32"/>
      <c r="EB42" s="32"/>
      <c r="EC42" s="32"/>
      <c r="EI42" s="2"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58.99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T470 BL - RUS</v>
      </c>
      <c r="C43" s="33" t="str">
        <f>IF(ISBLANK(Values!E42),"","TellusRem")</f>
        <v>TellusRem</v>
      </c>
      <c r="D43" s="31">
        <f>IF(ISBLANK(Values!E42),"",Values!E42)</f>
        <v>5714401470199</v>
      </c>
      <c r="E43" s="32" t="str">
        <f>IF(ISBLANK(Values!E42),"","EAN")</f>
        <v>EAN</v>
      </c>
      <c r="F43" s="29" t="str">
        <f>IF(ISBLANK(Values!E42),"",IF(Values!J42, SUBSTITUTE(Values!$B$1, "{language}", Values!H42) &amp; " " &amp;Values!$B$3, SUBSTITUTE(Values!$B$2, "{language}", Values!$H42) &amp; " " &amp;Values!$B$3))</f>
        <v>Teclado de respuesto Russian retroiluminado  para Lenovo Thinkpad T470 T480</v>
      </c>
      <c r="G43" s="33" t="str">
        <f>IF(ISBLANK(Values!E42),"","TellusRem")</f>
        <v>TellusRem</v>
      </c>
      <c r="H43" s="28" t="str">
        <f>IF(ISBLANK(Values!E42),"",Values!$B$16)</f>
        <v>laptop-computer-replacement-parts</v>
      </c>
      <c r="I43" s="28" t="str">
        <f>IF(ISBLANK(Values!E42),"","4730574031")</f>
        <v>4730574031</v>
      </c>
      <c r="J43" s="39" t="str">
        <f>IF(ISBLANK(Values!E42),"",Values!F42 )</f>
        <v>Lenovo T470 BL - RUS</v>
      </c>
      <c r="K43" s="29">
        <f>IF(ISBLANK(Values!E42),"",IF(Values!J42, Values!$B$4, Values!$B$5))</f>
        <v>58.99</v>
      </c>
      <c r="L43" s="40">
        <f>IF(ISBLANK(Values!E42),"",Values!$B$18)</f>
        <v>5</v>
      </c>
      <c r="M43" s="29" t="str">
        <f>IF(ISBLANK(Values!E42),"",Values!$M42)</f>
        <v>https://download.lenovo.com/Images/Parts/01AX510/01AX510_A.jpg</v>
      </c>
      <c r="N43" s="29" t="str">
        <f>IF(ISBLANK(Values!$F42),"",Values!N42)</f>
        <v>https://download.lenovo.com/Images/Parts/01AX510/01AX510_B.jpg</v>
      </c>
      <c r="O43" s="29" t="str">
        <f>IF(ISBLANK(Values!$F42),"",Values!O42)</f>
        <v>https://download.lenovo.com/Images/Parts/01AX510/01AX510_details.jpg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T470 parent</v>
      </c>
      <c r="Y43" s="39" t="str">
        <f>IF(ISBLANK(Values!E42),"","Size-Color")</f>
        <v>Size-Color</v>
      </c>
      <c r="Z43" s="33" t="str">
        <f>IF(ISBLANK(Values!E42),"","variation")</f>
        <v>variation</v>
      </c>
      <c r="AA43" s="37" t="str">
        <f>IF(ISBLANK(Values!E42),"",Values!$B$20)</f>
        <v>Update</v>
      </c>
      <c r="AB43" s="37"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3" s="2"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2" t="str">
        <f>IF(ISBLANK(Values!E42),"",SUBSTITUTE(SUBSTITUTE(IF(Values!$J42, Values!$B$26, Values!$B$33), "{language}", Values!$H42), "{flag}", INDEX(options!$E$1:$E$20, Values!$V42)))</f>
        <v>👉 FORMATO – 🇷🇺 Russian con retroiluminación.</v>
      </c>
      <c r="AM43" s="2" t="str">
        <f>SUBSTITUTE(IF(ISBLANK(Values!E42),"",Values!$B$27), "{model}", Values!$B$3)</f>
        <v>👉 COMPATIBLE CON: Lenovo T470 T480. Por favor, revise la imagen y la descripción cuidadosamente antes de comprar cualquier teclado. Esto asegura que obtenga el teclado correcto para su portátil. Instalación fácil.</v>
      </c>
      <c r="AT43" s="29" t="str">
        <f>IF(ISBLANK(Values!E42),"",Values!H42)</f>
        <v>Russian</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Dinamarca</v>
      </c>
      <c r="CZ43" s="2" t="str">
        <f>IF(ISBLANK(Values!E42),"","No")</f>
        <v>No</v>
      </c>
      <c r="DA43" s="2" t="str">
        <f>IF(ISBLANK(Values!E42),"","No")</f>
        <v>No</v>
      </c>
      <c r="DO43" s="28" t="str">
        <f>IF(ISBLANK(Values!E42),"","Parts")</f>
        <v>Parts</v>
      </c>
      <c r="DP43" s="28"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2"/>
      <c r="DY43" s="32"/>
      <c r="DZ43" s="32"/>
      <c r="EA43" s="32"/>
      <c r="EB43" s="32"/>
      <c r="EC43" s="32"/>
      <c r="EI43" s="2"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58.99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T470 - US</v>
      </c>
      <c r="C44" s="33" t="str">
        <f>IF(ISBLANK(Values!E43),"","TellusRem")</f>
        <v>TellusRem</v>
      </c>
      <c r="D44" s="31">
        <f>IF(ISBLANK(Values!E43),"",Values!E43)</f>
        <v>5714401470205</v>
      </c>
      <c r="E44" s="32" t="str">
        <f>IF(ISBLANK(Values!E43),"","EAN")</f>
        <v>EAN</v>
      </c>
      <c r="F44" s="29" t="str">
        <f>IF(ISBLANK(Values!E43),"",IF(Values!J43, SUBSTITUTE(Values!$B$1, "{language}", Values!H43) &amp; " " &amp;Values!$B$3, SUBSTITUTE(Values!$B$2, "{language}", Values!$H43) &amp; " " &amp;Values!$B$3))</f>
        <v>Teclado de respuesto US retroiluminado  para Lenovo Thinkpad T470 T480</v>
      </c>
      <c r="G44" s="33" t="str">
        <f>IF(ISBLANK(Values!E43),"","TellusRem")</f>
        <v>TellusRem</v>
      </c>
      <c r="H44" s="28" t="str">
        <f>IF(ISBLANK(Values!E43),"",Values!$B$16)</f>
        <v>laptop-computer-replacement-parts</v>
      </c>
      <c r="I44" s="28" t="str">
        <f>IF(ISBLANK(Values!E43),"","4730574031")</f>
        <v>4730574031</v>
      </c>
      <c r="J44" s="39" t="str">
        <f>IF(ISBLANK(Values!E43),"",Values!F43 )</f>
        <v>Lenovo T470 - US</v>
      </c>
      <c r="K44" s="29">
        <f>IF(ISBLANK(Values!E43),"",IF(Values!J43, Values!$B$4, Values!$B$5))</f>
        <v>58.99</v>
      </c>
      <c r="L44" s="40">
        <f>IF(ISBLANK(Values!E43),"",Values!$B$18)</f>
        <v>5</v>
      </c>
      <c r="M44" s="29" t="str">
        <f>IF(ISBLANK(Values!E43),"",Values!$M43)</f>
        <v>https://raw.githubusercontent.com/PatrickVibild/TellusAmazonPictures/master/pictures/Lenovo/T470/BL/US/1.jpg</v>
      </c>
      <c r="N44" s="29" t="str">
        <f>IF(ISBLANK(Values!$F43),"",Values!N43)</f>
        <v>https://raw.githubusercontent.com/PatrickVibild/TellusAmazonPictures/master/pictures/Lenovo/T470/BL/US/2.jpg</v>
      </c>
      <c r="O44" s="29" t="str">
        <f>IF(ISBLANK(Values!$F43),"",Values!O43)</f>
        <v>https://raw.githubusercontent.com/PatrickVibild/TellusAmazonPictures/master/pictures/Lenovo/T470/BL/US/3.jpg</v>
      </c>
      <c r="P44" s="29" t="str">
        <f>IF(ISBLANK(Values!$F43),"",Values!P43)</f>
        <v>https://raw.githubusercontent.com/PatrickVibild/TellusAmazonPictures/master/pictures/Lenovo/T470/BL/US/4.jpg</v>
      </c>
      <c r="Q44" s="29" t="str">
        <f>IF(ISBLANK(Values!$F43),"",Values!Q43)</f>
        <v>https://raw.githubusercontent.com/PatrickVibild/TellusAmazonPictures/master/pictures/Lenovo/T470/BL/US/5.jpg</v>
      </c>
      <c r="R44" s="29" t="str">
        <f>IF(ISBLANK(Values!$F43),"",Values!R43)</f>
        <v>https://raw.githubusercontent.com/PatrickVibild/TellusAmazonPictures/master/pictures/Lenovo/T470/BL/US/6.jpg</v>
      </c>
      <c r="S44" s="29" t="str">
        <f>IF(ISBLANK(Values!$F43),"",Values!S43)</f>
        <v>https://raw.githubusercontent.com/PatrickVibild/TellusAmazonPictures/master/pictures/Lenovo/T470/BL/US/7.jpg</v>
      </c>
      <c r="T44" s="29" t="str">
        <f>IF(ISBLANK(Values!$F43),"",Values!T43)</f>
        <v>https://raw.githubusercontent.com/PatrickVibild/TellusAmazonPictures/master/pictures/Lenovo/T470/BL/US/8.jpg</v>
      </c>
      <c r="U44" s="29" t="str">
        <f>IF(ISBLANK(Values!$F43),"",Values!U43)</f>
        <v>https://raw.githubusercontent.com/PatrickVibild/TellusAmazonPictures/master/pictures/Lenovo/T470/BL/US/9.jpg</v>
      </c>
      <c r="W44" s="33" t="str">
        <f>IF(ISBLANK(Values!E43),"","Child")</f>
        <v>Child</v>
      </c>
      <c r="X44" s="33" t="str">
        <f>IF(ISBLANK(Values!E43),"",Values!$B$13)</f>
        <v>Lenovo T470 parent</v>
      </c>
      <c r="Y44" s="39" t="str">
        <f>IF(ISBLANK(Values!E43),"","Size-Color")</f>
        <v>Size-Color</v>
      </c>
      <c r="Z44" s="33" t="str">
        <f>IF(ISBLANK(Values!E43),"","variation")</f>
        <v>variation</v>
      </c>
      <c r="AA44" s="37" t="str">
        <f>IF(ISBLANK(Values!E43),"",Values!$B$20)</f>
        <v>Update</v>
      </c>
      <c r="AB44" s="37"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4" s="2"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2" t="str">
        <f>IF(ISBLANK(Values!E43),"",SUBSTITUTE(SUBSTITUTE(IF(Values!$J43, Values!$B$26, Values!$B$33), "{language}", Values!$H43), "{flag}", INDEX(options!$E$1:$E$20, Values!$V43)))</f>
        <v>👉 FORMATO – 🇺🇸 US con retroiluminación.</v>
      </c>
      <c r="AM44" s="2" t="str">
        <f>SUBSTITUTE(IF(ISBLANK(Values!E43),"",Values!$B$27), "{model}", Values!$B$3)</f>
        <v>👉 COMPATIBLE CON: Lenovo T470 T480. Por favor, revise la imagen y la descripción cuidadosamente antes de comprar cualquier teclado. Esto asegura que obtenga el teclado correcto para su portátil. Instalación fácil.</v>
      </c>
      <c r="AT44" s="29" t="str">
        <f>IF(ISBLANK(Values!E43),"",Values!H43)</f>
        <v>US</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Dinamarca</v>
      </c>
      <c r="CZ44" s="2" t="str">
        <f>IF(ISBLANK(Values!E43),"","No")</f>
        <v>No</v>
      </c>
      <c r="DA44" s="2" t="str">
        <f>IF(ISBLANK(Values!E43),"","No")</f>
        <v>No</v>
      </c>
      <c r="DO44" s="28" t="str">
        <f>IF(ISBLANK(Values!E43),"","Parts")</f>
        <v>Parts</v>
      </c>
      <c r="DP44" s="28"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2"/>
      <c r="DY44" s="32"/>
      <c r="DZ44" s="32"/>
      <c r="EA44" s="32"/>
      <c r="EB44" s="32"/>
      <c r="EC44" s="32"/>
      <c r="EI44" s="2"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58.99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20" sqref="B20"/>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2" x14ac:dyDescent="0.15">
      <c r="A3" s="47" t="s">
        <v>356</v>
      </c>
      <c r="B3" s="77" t="s">
        <v>627</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58.99</v>
      </c>
      <c r="C4" s="51" t="b">
        <f>FALSE()</f>
        <v>0</v>
      </c>
      <c r="D4" s="52" t="b">
        <f>FALSE()</f>
        <v>0</v>
      </c>
      <c r="E4" s="76">
        <v>5714401471011</v>
      </c>
      <c r="F4" s="46" t="s">
        <v>592</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FALSE()</f>
        <v>0</v>
      </c>
      <c r="K4" s="46" t="s">
        <v>630</v>
      </c>
      <c r="L4" s="57" t="b">
        <v>0</v>
      </c>
      <c r="M4" s="58" t="str">
        <f t="shared" ref="M4:M35" si="0">IF(ISBLANK(K4),"",IF(L4, "https://raw.githubusercontent.com/PatrickVibild/TellusAmazonPictures/master/pictures/"&amp;K4&amp;"/1.jpg","https://download.lenovo.com/Images/Parts/"&amp;K4&amp;"/"&amp;K4&amp;"_A.jpg"))</f>
        <v>https://download.lenovo.com/Images/Parts/01AX458/01AX458_A.jpg</v>
      </c>
      <c r="N4" s="58" t="str">
        <f t="shared" ref="N4:N35" si="1">IF(ISBLANK(K4),"",IF(L4, "https://raw.githubusercontent.com/PatrickVibild/TellusAmazonPictures/master/pictures/"&amp;K4&amp;"/2.jpg","https://download.lenovo.com/Images/Parts/"&amp;K4&amp;"/"&amp;K4&amp;"_B.jpg"))</f>
        <v>https://download.lenovo.com/Images/Parts/01AX458/01AX458_B.jpg</v>
      </c>
      <c r="O4" s="59" t="str">
        <f t="shared" ref="O4:O35" si="2">IF(ISBLANK(K4),"",IF(L4, "https://raw.githubusercontent.com/PatrickVibild/TellusAmazonPictures/master/pictures/"&amp;K4&amp;"/3.jpg","https://download.lenovo.com/Images/Parts/"&amp;K4&amp;"/"&amp;K4&amp;"_details.jpg"))</f>
        <v>https://download.lenovo.com/Images/Parts/01AX458/01AX458_details.jpg</v>
      </c>
      <c r="P4" t="str">
        <f t="shared" ref="P4:P41" si="3">IF(ISBLANK(K4),"",IF(L4, "https://raw.githubusercontent.com/PatrickVibild/TellusAmazonPictures/master/pictures/"&amp;K4&amp;"/4.jpg", ""))</f>
        <v/>
      </c>
      <c r="Q4" t="str">
        <f t="shared" ref="Q4:Q40" si="4">IF(ISBLANK(K4),"",IF(L4, "https://raw.githubusercontent.com/PatrickVibild/TellusAmazonPictures/master/pictures/"&amp;K4&amp;"/5.jpg", ""))</f>
        <v/>
      </c>
      <c r="R4" t="str">
        <f t="shared" ref="R4:R37" si="5">IF(ISBLANK(K4),"",IF(L4, "https://raw.githubusercontent.com/PatrickVibild/TellusAmazonPictures/master/pictures/"&amp;K4&amp;"/6.jpg", ""))</f>
        <v/>
      </c>
      <c r="S4" t="str">
        <f t="shared" ref="S4:T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45.99</v>
      </c>
      <c r="C5" s="51" t="b">
        <f>FALSE()</f>
        <v>0</v>
      </c>
      <c r="D5" s="52" t="b">
        <f>FALSE()</f>
        <v>0</v>
      </c>
      <c r="E5" s="76">
        <v>5714401472025</v>
      </c>
      <c r="F5" s="46" t="s">
        <v>593</v>
      </c>
      <c r="G5" s="75"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FALSE()</f>
        <v>0</v>
      </c>
      <c r="K5" s="46" t="s">
        <v>631</v>
      </c>
      <c r="L5" s="57" t="b">
        <v>0</v>
      </c>
      <c r="M5" s="67" t="str">
        <f t="shared" si="0"/>
        <v>https://download.lenovo.com/Images/Parts/01AX416/01AX416_A.jpg</v>
      </c>
      <c r="N5" s="58" t="str">
        <f t="shared" si="1"/>
        <v>https://download.lenovo.com/Images/Parts/01AX416/01AX416_B.jpg</v>
      </c>
      <c r="O5" s="59" t="str">
        <f t="shared" si="2"/>
        <v>https://download.lenovo.com/Images/Parts/01AX416/01AX416_details.jpg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6">
        <v>5714401473039</v>
      </c>
      <c r="F6" s="46" t="s">
        <v>594</v>
      </c>
      <c r="G6" s="75"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FALSE()</f>
        <v>0</v>
      </c>
      <c r="K6" s="46" t="s">
        <v>632</v>
      </c>
      <c r="L6" s="57" t="b">
        <v>0</v>
      </c>
      <c r="M6" s="67" t="str">
        <f t="shared" ref="M6:M31" si="9">IF(ISBLANK(K6),"",IF(L6, "https://raw.githubusercontent.com/PatrickVibild/TellusAmazonPictures/master/pictures/"&amp;K6&amp;"/1.jpg","https://download.lenovo.com/Images/Parts/"&amp;K6&amp;"/"&amp;K6&amp;"_A.jpg"))</f>
        <v>https://download.lenovo.com/Images/Parts/01AX381/01AX381_A.jpg</v>
      </c>
      <c r="N6" s="67" t="str">
        <f t="shared" ref="N6:N31" si="10">IF(ISBLANK(K6),"",IF(L6, "https://raw.githubusercontent.com/PatrickVibild/TellusAmazonPictures/master/pictures/"&amp;K6&amp;"/2.jpg","https://download.lenovo.com/Images/Parts/"&amp;K6&amp;"/"&amp;K6&amp;"_B.jpg"))</f>
        <v>https://download.lenovo.com/Images/Parts/01AX381/01AX381_B.jpg</v>
      </c>
      <c r="O6" s="59" t="str">
        <f t="shared" ref="O6:O31" si="11">IF(ISBLANK(K6),"",IF(L6, "https://raw.githubusercontent.com/PatrickVibild/TellusAmazonPictures/master/pictures/"&amp;K6&amp;"/3.jpg","https://download.lenovo.com/Images/Parts/"&amp;K6&amp;"/"&amp;K6&amp;"_details.jpg"))</f>
        <v>https://download.lenovo.com/Images/Parts/01AX381/01AX381_details.jpg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6">
        <v>5714401474043</v>
      </c>
      <c r="F7" s="46" t="s">
        <v>595</v>
      </c>
      <c r="G7" s="75"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FALSE()</f>
        <v>0</v>
      </c>
      <c r="K7" s="46" t="s">
        <v>633</v>
      </c>
      <c r="L7" s="57" t="b">
        <v>0</v>
      </c>
      <c r="M7" s="67" t="str">
        <f t="shared" si="9"/>
        <v>https://download.lenovo.com/Images/Parts/01AX374/01AX374_A.jpg</v>
      </c>
      <c r="N7" s="67" t="str">
        <f t="shared" si="10"/>
        <v>https://download.lenovo.com/Images/Parts/01AX374/01AX374_B.jpg</v>
      </c>
      <c r="O7" s="59" t="str">
        <f t="shared" si="11"/>
        <v>https://download.lenovo.com/Images/Parts/01AX374/01AX374_details.jpg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6">
        <v>5714401475057</v>
      </c>
      <c r="F8" s="46" t="s">
        <v>596</v>
      </c>
      <c r="G8" s="75"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FALSE()</f>
        <v>0</v>
      </c>
      <c r="K8" s="46" t="s">
        <v>634</v>
      </c>
      <c r="L8" s="57" t="b">
        <v>0</v>
      </c>
      <c r="M8" s="67" t="str">
        <f t="shared" si="9"/>
        <v>https://download.lenovo.com/Images/Parts/01AX475/01AX475_A.jpg</v>
      </c>
      <c r="N8" s="67" t="str">
        <f t="shared" si="10"/>
        <v>https://download.lenovo.com/Images/Parts/01AX475/01AX475_B.jpg</v>
      </c>
      <c r="O8" s="59" t="str">
        <f t="shared" si="11"/>
        <v>https://download.lenovo.com/Images/Parts/01AX475/01AX475_details.jpg</v>
      </c>
      <c r="P8" t="str">
        <f t="shared" si="3"/>
        <v/>
      </c>
      <c r="Q8" t="str">
        <f t="shared" si="4"/>
        <v/>
      </c>
      <c r="R8" t="str">
        <f t="shared" si="5"/>
        <v/>
      </c>
      <c r="S8" t="str">
        <f t="shared" si="6"/>
        <v/>
      </c>
      <c r="T8" t="str">
        <f t="shared" si="7"/>
        <v/>
      </c>
      <c r="U8" t="str">
        <f t="shared" si="8"/>
        <v/>
      </c>
      <c r="V8" s="60">
        <f>MATCH(G8,options!$D$1:$D$20,0)</f>
        <v>5</v>
      </c>
    </row>
    <row r="9" spans="1:22" ht="28" x14ac:dyDescent="0.15">
      <c r="A9" s="47" t="s">
        <v>382</v>
      </c>
      <c r="B9" s="62" t="str">
        <f>IF(B6=options!C1,"5","5")</f>
        <v>5</v>
      </c>
      <c r="C9" s="52" t="b">
        <f>FALSE()</f>
        <v>0</v>
      </c>
      <c r="D9" s="52" t="b">
        <f>FALSE()</f>
        <v>0</v>
      </c>
      <c r="E9" s="76">
        <v>5714401476061</v>
      </c>
      <c r="F9" s="46" t="s">
        <v>597</v>
      </c>
      <c r="G9" s="75"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FALSE()</f>
        <v>0</v>
      </c>
      <c r="K9" s="53" t="s">
        <v>628</v>
      </c>
      <c r="L9" s="57" t="b">
        <f>TRUE()</f>
        <v>1</v>
      </c>
      <c r="M9" s="67" t="str">
        <f t="shared" si="9"/>
        <v>https://raw.githubusercontent.com/PatrickVibild/TellusAmazonPictures/master/pictures/Lenovo/T470/RG/NOR/1.jpg</v>
      </c>
      <c r="N9" s="67" t="str">
        <f t="shared" si="10"/>
        <v>https://raw.githubusercontent.com/PatrickVibild/TellusAmazonPictures/master/pictures/Lenovo/T470/RG/NOR/2.jpg</v>
      </c>
      <c r="O9" s="59" t="str">
        <f t="shared" si="11"/>
        <v>https://raw.githubusercontent.com/PatrickVibild/TellusAmazonPictures/master/pictures/Lenovo/T470/RG/NOR/3.jpg</v>
      </c>
      <c r="P9" t="str">
        <f t="shared" si="3"/>
        <v>https://raw.githubusercontent.com/PatrickVibild/TellusAmazonPictures/master/pictures/Lenovo/T470/RG/NOR/4.jpg</v>
      </c>
      <c r="Q9" t="str">
        <f t="shared" si="4"/>
        <v>https://raw.githubusercontent.com/PatrickVibild/TellusAmazonPictures/master/pictures/Lenovo/T470/RG/NOR/5.jpg</v>
      </c>
      <c r="R9" s="52" t="str">
        <f t="shared" si="5"/>
        <v>https://raw.githubusercontent.com/PatrickVibild/TellusAmazonPictures/master/pictures/Lenovo/T470/RG/NOR/6.jpg</v>
      </c>
      <c r="S9" t="str">
        <f t="shared" si="6"/>
        <v>https://raw.githubusercontent.com/PatrickVibild/TellusAmazonPictures/master/pictures/Lenovo/T470/RG/NOR/7.jpg</v>
      </c>
      <c r="T9" t="str">
        <f t="shared" si="7"/>
        <v>https://raw.githubusercontent.com/PatrickVibild/TellusAmazonPictures/master/pictures/Lenovo/T470/RG/NOR/8.jpg</v>
      </c>
      <c r="U9" t="str">
        <f t="shared" si="8"/>
        <v>https://raw.githubusercontent.com/PatrickVibild/TellusAmazonPictures/master/pictures/Lenovo/T470/RG/NOR/9.jpg</v>
      </c>
      <c r="V9" s="60">
        <f>MATCH(G9,options!$D$1:$D$20,0)</f>
        <v>6</v>
      </c>
    </row>
    <row r="10" spans="1:22" ht="14" x14ac:dyDescent="0.15">
      <c r="A10" t="s">
        <v>384</v>
      </c>
      <c r="B10" s="63"/>
      <c r="C10" s="51" t="b">
        <f>FALSE()</f>
        <v>0</v>
      </c>
      <c r="D10" s="51" t="b">
        <f>FALSE()</f>
        <v>0</v>
      </c>
      <c r="E10" s="76">
        <v>5714401477075</v>
      </c>
      <c r="F10" s="46" t="s">
        <v>598</v>
      </c>
      <c r="G10" s="75"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FALSE()</f>
        <v>0</v>
      </c>
      <c r="K10" s="46" t="s">
        <v>635</v>
      </c>
      <c r="L10" s="57" t="b">
        <v>0</v>
      </c>
      <c r="M10" s="67" t="str">
        <f t="shared" si="9"/>
        <v>https://download.lenovo.com/Images/Parts/01AX370/01AX370_A.jpg</v>
      </c>
      <c r="N10" s="67" t="str">
        <f t="shared" si="10"/>
        <v>https://download.lenovo.com/Images/Parts/01AX370/01AX370_B.jpg</v>
      </c>
      <c r="O10" s="59" t="str">
        <f t="shared" si="11"/>
        <v>https://download.lenovo.com/Images/Parts/01AX370/01AX370_details.jpg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5714401478089</v>
      </c>
      <c r="F11" s="46" t="s">
        <v>599</v>
      </c>
      <c r="G11" s="75"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FALSE()</f>
        <v>0</v>
      </c>
      <c r="K11" s="46" t="s">
        <v>636</v>
      </c>
      <c r="L11" s="57" t="b">
        <v>0</v>
      </c>
      <c r="M11" s="67" t="str">
        <f t="shared" si="9"/>
        <v>https://download.lenovo.com/Images/Parts/01AX371/01AX371_A.jpg</v>
      </c>
      <c r="N11" s="67" t="str">
        <f t="shared" si="10"/>
        <v>https://download.lenovo.com/Images/Parts/01AX371/01AX371_B.jpg</v>
      </c>
      <c r="O11" s="59" t="str">
        <f t="shared" si="11"/>
        <v>https://download.lenovo.com/Images/Parts/01AX371/01AX371_details.jpg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5714401479093</v>
      </c>
      <c r="F12" s="46" t="s">
        <v>600</v>
      </c>
      <c r="G12" s="75"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FALSE()</f>
        <v>0</v>
      </c>
      <c r="K12" s="46" t="s">
        <v>637</v>
      </c>
      <c r="L12" s="57" t="b">
        <v>0</v>
      </c>
      <c r="M12" s="67" t="str">
        <f t="shared" si="9"/>
        <v>https://download.lenovo.com/Images/Parts/01AX454/01AX454_A.jpg</v>
      </c>
      <c r="N12" s="67" t="str">
        <f t="shared" si="10"/>
        <v>https://download.lenovo.com/Images/Parts/01AX454/01AX454_B.jpg</v>
      </c>
      <c r="O12" s="59" t="str">
        <f t="shared" si="11"/>
        <v>https://download.lenovo.com/Images/Parts/01AX454/01AX454_details.jpg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626</v>
      </c>
      <c r="C13" s="51" t="b">
        <f>FALSE()</f>
        <v>0</v>
      </c>
      <c r="D13" s="51" t="b">
        <f>FALSE()</f>
        <v>0</v>
      </c>
      <c r="E13" s="76">
        <v>5714401480105</v>
      </c>
      <c r="F13" s="46" t="s">
        <v>601</v>
      </c>
      <c r="G13" s="75"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FALSE()</f>
        <v>0</v>
      </c>
      <c r="K13" s="46" t="s">
        <v>638</v>
      </c>
      <c r="L13" s="57" t="b">
        <v>0</v>
      </c>
      <c r="M13" s="67" t="str">
        <f t="shared" si="9"/>
        <v>https://download.lenovo.com/Images/Parts/01AX455/01AX455_A.jpg</v>
      </c>
      <c r="N13" s="67" t="str">
        <f t="shared" si="10"/>
        <v>https://download.lenovo.com/Images/Parts/01AX455/01AX455_B.jpg</v>
      </c>
      <c r="O13" s="59" t="str">
        <f t="shared" si="11"/>
        <v>https://download.lenovo.com/Images/Parts/01AX455/01AX455_details.jpg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5714401470991</v>
      </c>
      <c r="C14" s="51" t="b">
        <f>FALSE()</f>
        <v>0</v>
      </c>
      <c r="D14" s="51" t="b">
        <f>FALSE()</f>
        <v>0</v>
      </c>
      <c r="E14" s="76">
        <v>5714401481119</v>
      </c>
      <c r="F14" s="46" t="s">
        <v>602</v>
      </c>
      <c r="G14" s="75"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FALSE()</f>
        <v>0</v>
      </c>
      <c r="K14" s="46" t="s">
        <v>639</v>
      </c>
      <c r="L14" s="57" t="b">
        <v>0</v>
      </c>
      <c r="M14" s="67" t="str">
        <f t="shared" si="9"/>
        <v>https://download.lenovo.com/Images/Parts/01AX379/01AX379_A.jpg</v>
      </c>
      <c r="N14" s="67" t="str">
        <f t="shared" si="10"/>
        <v>https://download.lenovo.com/Images/Parts/01AX379/01AX379_B.jpg</v>
      </c>
      <c r="O14" s="59" t="str">
        <f t="shared" si="11"/>
        <v>https://download.lenovo.com/Images/Parts/01AX379/01AX379_details.jpg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5714401482123</v>
      </c>
      <c r="F15" s="46" t="s">
        <v>603</v>
      </c>
      <c r="G15" s="75"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FALSE()</f>
        <v>0</v>
      </c>
      <c r="K15" s="46" t="s">
        <v>640</v>
      </c>
      <c r="L15" s="57" t="b">
        <v>0</v>
      </c>
      <c r="M15" s="67" t="str">
        <f t="shared" si="9"/>
        <v>https://download.lenovo.com/Images/Parts/01AX465/01AX465_A.jpg</v>
      </c>
      <c r="N15" s="67" t="str">
        <f t="shared" si="10"/>
        <v>https://download.lenovo.com/Images/Parts/01AX465/01AX465_B.jpg</v>
      </c>
      <c r="O15" s="59" t="str">
        <f t="shared" si="11"/>
        <v>https://download.lenovo.com/Images/Parts/01AX465/01AX465_details.jpg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5714401483137</v>
      </c>
      <c r="F16" s="46" t="s">
        <v>604</v>
      </c>
      <c r="G16" s="75"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FALSE()</f>
        <v>0</v>
      </c>
      <c r="K16" s="46" t="s">
        <v>641</v>
      </c>
      <c r="L16" s="57" t="b">
        <v>0</v>
      </c>
      <c r="M16" s="67" t="str">
        <f t="shared" si="9"/>
        <v>https://download.lenovo.com/Images/Parts/01AX425/01AX425_A.jpg</v>
      </c>
      <c r="N16" s="67" t="str">
        <f t="shared" si="10"/>
        <v>https://download.lenovo.com/Images/Parts/01AX425/01AX425_B.jpg</v>
      </c>
      <c r="O16" s="59" t="str">
        <f t="shared" si="11"/>
        <v>https://download.lenovo.com/Images/Parts/01AX425/01AX425_details.jpg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5714401484141</v>
      </c>
      <c r="F17" s="46" t="s">
        <v>605</v>
      </c>
      <c r="G17" s="75"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FALSE()</f>
        <v>0</v>
      </c>
      <c r="K17" s="52"/>
      <c r="L17" s="57" t="b">
        <v>0</v>
      </c>
      <c r="M17" s="67" t="str">
        <f t="shared" si="9"/>
        <v/>
      </c>
      <c r="N17" s="67" t="str">
        <f t="shared" si="10"/>
        <v/>
      </c>
      <c r="O17" s="59" t="str">
        <f t="shared" si="11"/>
        <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5714401485155</v>
      </c>
      <c r="F18" s="46" t="s">
        <v>606</v>
      </c>
      <c r="G18" s="75"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FALSE()</f>
        <v>0</v>
      </c>
      <c r="K18" s="46" t="s">
        <v>642</v>
      </c>
      <c r="L18" s="57" t="b">
        <v>0</v>
      </c>
      <c r="M18" s="67" t="str">
        <f t="shared" si="9"/>
        <v>https://download.lenovo.com/Images/Parts/01AX468/01AX468_A.jpg</v>
      </c>
      <c r="N18" s="67" t="str">
        <f t="shared" si="10"/>
        <v>https://download.lenovo.com/Images/Parts/01AX468/01AX468_B.jpg</v>
      </c>
      <c r="O18" s="59" t="str">
        <f t="shared" si="11"/>
        <v>https://download.lenovo.com/Images/Parts/01AX468/01AX468_details.jpg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5714401486169</v>
      </c>
      <c r="F19" s="46" t="s">
        <v>607</v>
      </c>
      <c r="G19" s="75"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FALSE()</f>
        <v>0</v>
      </c>
      <c r="K19" s="46" t="s">
        <v>643</v>
      </c>
      <c r="L19" s="57" t="b">
        <v>0</v>
      </c>
      <c r="M19" s="67" t="str">
        <f t="shared" si="9"/>
        <v>https://download.lenovo.com/Images/Parts/01AX472/01AX472_A.jpg</v>
      </c>
      <c r="N19" s="67" t="str">
        <f t="shared" si="10"/>
        <v>https://download.lenovo.com/Images/Parts/01AX472/01AX472_B.jpg</v>
      </c>
      <c r="O19" s="59" t="str">
        <f t="shared" si="11"/>
        <v>https://download.lenovo.com/Images/Parts/01AX472/01AX472_details.jpg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417</v>
      </c>
      <c r="C20" s="51" t="b">
        <f>FALSE()</f>
        <v>0</v>
      </c>
      <c r="D20" s="51" t="b">
        <f>FALSE()</f>
        <v>0</v>
      </c>
      <c r="E20" s="76">
        <v>5714401487173</v>
      </c>
      <c r="F20" s="46" t="s">
        <v>608</v>
      </c>
      <c r="G20" s="75"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FALSE()</f>
        <v>0</v>
      </c>
      <c r="K20" s="46" t="s">
        <v>644</v>
      </c>
      <c r="L20" s="57" t="b">
        <v>0</v>
      </c>
      <c r="M20" s="67" t="str">
        <f t="shared" si="9"/>
        <v>https://download.lenovo.com/Images/Parts/01AX473/01AX473_A.jpg</v>
      </c>
      <c r="N20" s="67" t="str">
        <f t="shared" si="10"/>
        <v>https://download.lenovo.com/Images/Parts/01AX473/01AX473_B.jpg</v>
      </c>
      <c r="O20" s="59" t="str">
        <f t="shared" si="11"/>
        <v>https://download.lenovo.com/Images/Parts/01AX473/01AX473_details.jpg</v>
      </c>
      <c r="P20" s="52" t="str">
        <f t="shared" si="3"/>
        <v/>
      </c>
      <c r="Q20" s="52" t="str">
        <f t="shared" si="4"/>
        <v/>
      </c>
      <c r="R20" s="52" t="str">
        <f t="shared" si="5"/>
        <v/>
      </c>
      <c r="S20" t="str">
        <f t="shared" si="6"/>
        <v/>
      </c>
      <c r="T20" t="str">
        <f t="shared" si="7"/>
        <v/>
      </c>
      <c r="U20" t="str">
        <f t="shared" si="8"/>
        <v/>
      </c>
      <c r="V20" s="60">
        <f>MATCH(G20,options!$D$1:$D$20,0)</f>
        <v>15</v>
      </c>
    </row>
    <row r="21" spans="1:22" ht="14" x14ac:dyDescent="0.15">
      <c r="B21" s="63"/>
      <c r="C21" s="51" t="b">
        <f>FALSE()</f>
        <v>0</v>
      </c>
      <c r="D21" s="51" t="b">
        <f>FALSE()</f>
        <v>0</v>
      </c>
      <c r="E21" s="76">
        <v>5714401488187</v>
      </c>
      <c r="F21" s="46" t="s">
        <v>609</v>
      </c>
      <c r="G21" s="75"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FALSE()</f>
        <v>0</v>
      </c>
      <c r="K21" s="46" t="s">
        <v>645</v>
      </c>
      <c r="L21" s="57" t="b">
        <v>0</v>
      </c>
      <c r="M21" s="67" t="str">
        <f t="shared" si="9"/>
        <v>https://download.lenovo.com/Images/Parts/01AX394/01AX394_A.jpg</v>
      </c>
      <c r="N21" s="67" t="str">
        <f t="shared" si="10"/>
        <v>https://download.lenovo.com/Images/Parts/01AX394/01AX394_B.jpg</v>
      </c>
      <c r="O21" s="59" t="str">
        <f t="shared" si="11"/>
        <v>https://download.lenovo.com/Images/Parts/01AX394/01AX394_details.jpg</v>
      </c>
      <c r="P21" s="52" t="str">
        <f t="shared" si="3"/>
        <v/>
      </c>
      <c r="Q21" s="52" t="str">
        <f t="shared" si="4"/>
        <v/>
      </c>
      <c r="R21" s="52" t="str">
        <f t="shared" si="5"/>
        <v/>
      </c>
      <c r="S21" s="52" t="str">
        <f t="shared" si="6"/>
        <v/>
      </c>
      <c r="T21" t="str">
        <f>IF(ISBLANK(K23),"",IF(L21, "https://raw.githubusercontent.com/PatrickVibild/TellusAmazonPictures/master/pictures/"&amp;K23&amp;"/8.jpg",""))</f>
        <v/>
      </c>
      <c r="U21" t="str">
        <f>IF(ISBLANK(K23),"",IF(L21, "https://raw.githubusercontent.com/PatrickVibild/TellusAmazonPictures/master/pictures/"&amp;K23&amp;"/9.jpg", ""))</f>
        <v/>
      </c>
      <c r="V21" s="60">
        <f>MATCH(G21,options!$D$1:$D$20,0)</f>
        <v>16</v>
      </c>
    </row>
    <row r="22" spans="1:22" ht="14" x14ac:dyDescent="0.15">
      <c r="B22" s="63"/>
      <c r="C22" s="51" t="b">
        <f>FALSE()</f>
        <v>0</v>
      </c>
      <c r="D22" s="51" t="b">
        <f>FALSE()</f>
        <v>0</v>
      </c>
      <c r="E22" s="76">
        <v>5714401489191</v>
      </c>
      <c r="F22" s="46" t="s">
        <v>610</v>
      </c>
      <c r="G22" s="75" t="s">
        <v>405</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Russian</v>
      </c>
      <c r="I22" s="55" t="b">
        <f>TRUE()</f>
        <v>1</v>
      </c>
      <c r="J22" s="56" t="b">
        <f>FALSE()</f>
        <v>0</v>
      </c>
      <c r="K22" s="46" t="s">
        <v>646</v>
      </c>
      <c r="L22" s="57" t="b">
        <v>0</v>
      </c>
      <c r="M22" s="67" t="str">
        <f t="shared" si="9"/>
        <v>https://download.lenovo.com/Images/Parts/01AX469/01AX469_A.jpg</v>
      </c>
      <c r="N22" s="67" t="str">
        <f t="shared" si="10"/>
        <v>https://download.lenovo.com/Images/Parts/01AX469/01AX469_B.jpg</v>
      </c>
      <c r="O22" s="59" t="str">
        <f t="shared" si="11"/>
        <v>https://download.lenovo.com/Images/Parts/01AX469/01AX469_details.jpg</v>
      </c>
      <c r="P22" s="52" t="str">
        <f t="shared" si="3"/>
        <v/>
      </c>
      <c r="Q22" s="52" t="str">
        <f t="shared" si="4"/>
        <v/>
      </c>
      <c r="R22" s="52" t="str">
        <f t="shared" si="5"/>
        <v/>
      </c>
      <c r="S22" t="str">
        <f t="shared" si="6"/>
        <v/>
      </c>
      <c r="T22" t="str">
        <f t="shared" si="7"/>
        <v/>
      </c>
      <c r="U22" t="str">
        <f t="shared" si="8"/>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1" t="b">
        <f>TRUE()</f>
        <v>1</v>
      </c>
      <c r="D23" s="51" t="b">
        <f>FALSE()</f>
        <v>0</v>
      </c>
      <c r="E23" s="76">
        <v>5714401490203</v>
      </c>
      <c r="F23" s="46" t="s">
        <v>611</v>
      </c>
      <c r="G23" s="75" t="s">
        <v>407</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US</v>
      </c>
      <c r="I23" s="55" t="b">
        <f>TRUE()</f>
        <v>1</v>
      </c>
      <c r="J23" s="56" t="b">
        <f>FALSE()</f>
        <v>0</v>
      </c>
      <c r="K23" s="53" t="s">
        <v>629</v>
      </c>
      <c r="L23" s="57" t="b">
        <f>TRUE()</f>
        <v>1</v>
      </c>
      <c r="M23" s="67" t="str">
        <f t="shared" si="9"/>
        <v>https://raw.githubusercontent.com/PatrickVibild/TellusAmazonPictures/master/pictures/Lenovo/T470/RG/US/1.jpg</v>
      </c>
      <c r="N23" s="67" t="str">
        <f t="shared" si="10"/>
        <v>https://raw.githubusercontent.com/PatrickVibild/TellusAmazonPictures/master/pictures/Lenovo/T470/RG/US/2.jpg</v>
      </c>
      <c r="O23" s="59" t="str">
        <f t="shared" si="11"/>
        <v>https://raw.githubusercontent.com/PatrickVibild/TellusAmazonPictures/master/pictures/Lenovo/T470/RG/US/3.jpg</v>
      </c>
      <c r="P23" s="52" t="str">
        <f t="shared" si="3"/>
        <v>https://raw.githubusercontent.com/PatrickVibild/TellusAmazonPictures/master/pictures/Lenovo/T470/RG/US/4.jpg</v>
      </c>
      <c r="Q23" s="52" t="str">
        <f t="shared" si="4"/>
        <v>https://raw.githubusercontent.com/PatrickVibild/TellusAmazonPictures/master/pictures/Lenovo/T470/RG/US/5.jpg</v>
      </c>
      <c r="R23" s="52" t="str">
        <f>IF(ISBLANK(K23),"",IF(L23, "https://raw.githubusercontent.com/PatrickVibild/TellusAmazonPictures/master/pictures/"&amp;K23&amp;"/6.jpg", ""))</f>
        <v>https://raw.githubusercontent.com/PatrickVibild/TellusAmazonPictures/master/pictures/Lenovo/T470/RG/US/6.jpg</v>
      </c>
      <c r="S23" s="52" t="str">
        <f t="shared" si="6"/>
        <v>https://raw.githubusercontent.com/PatrickVibild/TellusAmazonPictures/master/pictures/Lenovo/T470/RG/US/7.jpg</v>
      </c>
      <c r="T23" s="52" t="str">
        <f t="shared" si="7"/>
        <v>https://raw.githubusercontent.com/PatrickVibild/TellusAmazonPictures/master/pictures/Lenovo/T470/RG/US/8.jpg</v>
      </c>
      <c r="U23" s="52" t="str">
        <f t="shared" si="8"/>
        <v>https://raw.githubusercontent.com/PatrickVibild/TellusAmazonPictures/master/pictures/Lenovo/T470/RG/US/9.jpg</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1" t="b">
        <f>FALSE()</f>
        <v>0</v>
      </c>
      <c r="D24" s="51" t="b">
        <f>TRUE()</f>
        <v>1</v>
      </c>
      <c r="E24" s="76">
        <v>5714401470014</v>
      </c>
      <c r="F24" s="46" t="s">
        <v>669</v>
      </c>
      <c r="G24" s="75" t="s">
        <v>372</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German</v>
      </c>
      <c r="I24" s="55" t="b">
        <f>TRUE()</f>
        <v>1</v>
      </c>
      <c r="J24" s="56" t="b">
        <v>1</v>
      </c>
      <c r="K24" s="53" t="s">
        <v>659</v>
      </c>
      <c r="L24" s="57" t="b">
        <v>1</v>
      </c>
      <c r="M24" s="67" t="str">
        <f t="shared" si="9"/>
        <v>https://raw.githubusercontent.com/PatrickVibild/TellusAmazonPictures/master/pictures/Lenovo/T470/BL/DE/1.jpg</v>
      </c>
      <c r="N24" s="67" t="str">
        <f t="shared" si="10"/>
        <v>https://raw.githubusercontent.com/PatrickVibild/TellusAmazonPictures/master/pictures/Lenovo/T470/BL/DE/2.jpg</v>
      </c>
      <c r="O24" s="59" t="str">
        <f t="shared" si="11"/>
        <v>https://raw.githubusercontent.com/PatrickVibild/TellusAmazonPictures/master/pictures/Lenovo/T470/BL/DE/3.jpg</v>
      </c>
      <c r="P24" s="52" t="str">
        <f t="shared" si="3"/>
        <v>https://raw.githubusercontent.com/PatrickVibild/TellusAmazonPictures/master/pictures/Lenovo/T470/BL/DE/4.jpg</v>
      </c>
      <c r="Q24" s="52" t="str">
        <f t="shared" si="4"/>
        <v>https://raw.githubusercontent.com/PatrickVibild/TellusAmazonPictures/master/pictures/Lenovo/T470/BL/DE/5.jpg</v>
      </c>
      <c r="R24" s="52"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1" t="b">
        <f>FALSE()</f>
        <v>0</v>
      </c>
      <c r="D25" s="51" t="b">
        <f>TRUE()</f>
        <v>1</v>
      </c>
      <c r="E25" s="76">
        <v>5714401470021</v>
      </c>
      <c r="F25" s="46" t="s">
        <v>670</v>
      </c>
      <c r="G25" s="75" t="s">
        <v>374</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French</v>
      </c>
      <c r="I25" s="55" t="b">
        <f>TRUE()</f>
        <v>1</v>
      </c>
      <c r="J25" s="56" t="b">
        <v>1</v>
      </c>
      <c r="K25" s="53" t="s">
        <v>660</v>
      </c>
      <c r="L25" s="57" t="b">
        <v>1</v>
      </c>
      <c r="M25" s="67" t="str">
        <f t="shared" si="9"/>
        <v>https://raw.githubusercontent.com/PatrickVibild/TellusAmazonPictures/master/pictures/Lenovo/T470/BL/FR/1.jpg</v>
      </c>
      <c r="N25" s="67" t="str">
        <f t="shared" si="10"/>
        <v>https://raw.githubusercontent.com/PatrickVibild/TellusAmazonPictures/master/pictures/Lenovo/T470/BL/FR/2.jpg</v>
      </c>
      <c r="O25" s="59" t="str">
        <f t="shared" si="11"/>
        <v>https://raw.githubusercontent.com/PatrickVibild/TellusAmazonPictures/master/pictures/Lenovo/T470/BL/FR/3.jpg</v>
      </c>
      <c r="P25" s="52" t="str">
        <f t="shared" si="3"/>
        <v>https://raw.githubusercontent.com/PatrickVibild/TellusAmazonPictures/master/pictures/Lenovo/T470/BL/FR/4.jpg</v>
      </c>
      <c r="Q25" s="52" t="str">
        <f t="shared" si="4"/>
        <v>https://raw.githubusercontent.com/PatrickVibild/TellusAmazonPictures/master/pictures/Lenovo/T470/BL/FR/5.jpg</v>
      </c>
      <c r="R25" s="52"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FORMATO – {flag} {language} con retroiluminación.</v>
      </c>
      <c r="C26" s="51" t="b">
        <f>FALSE()</f>
        <v>0</v>
      </c>
      <c r="D26" s="51" t="b">
        <f>TRUE()</f>
        <v>1</v>
      </c>
      <c r="E26" s="76">
        <v>5714401470038</v>
      </c>
      <c r="F26" s="46" t="s">
        <v>612</v>
      </c>
      <c r="G26" s="75" t="s">
        <v>377</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Italian</v>
      </c>
      <c r="I26" s="55" t="b">
        <f>TRUE()</f>
        <v>1</v>
      </c>
      <c r="J26" s="56" t="b">
        <v>1</v>
      </c>
      <c r="K26" s="53" t="s">
        <v>661</v>
      </c>
      <c r="L26" s="57" t="b">
        <v>1</v>
      </c>
      <c r="M26" s="67" t="str">
        <f t="shared" si="9"/>
        <v>https://raw.githubusercontent.com/PatrickVibild/TellusAmazonPictures/master/pictures/Lenovo/T470/BL/IT/1.jpg</v>
      </c>
      <c r="N26" s="67" t="str">
        <f t="shared" si="10"/>
        <v>https://raw.githubusercontent.com/PatrickVibild/TellusAmazonPictures/master/pictures/Lenovo/T470/BL/IT/2.jpg</v>
      </c>
      <c r="O26" s="59" t="str">
        <f t="shared" si="11"/>
        <v>https://raw.githubusercontent.com/PatrickVibild/TellusAmazonPictures/master/pictures/Lenovo/T470/BL/IT/3.jpg</v>
      </c>
      <c r="P26" s="52" t="str">
        <f t="shared" si="3"/>
        <v>https://raw.githubusercontent.com/PatrickVibild/TellusAmazonPictures/master/pictures/Lenovo/T470/BL/IT/4.jpg</v>
      </c>
      <c r="Q26" s="52" t="str">
        <f t="shared" si="4"/>
        <v>https://raw.githubusercontent.com/PatrickVibild/TellusAmazonPictures/master/pictures/Lenovo/T470/BL/IT/5.jpg</v>
      </c>
      <c r="R26" s="52"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1" t="b">
        <f>FALSE()</f>
        <v>0</v>
      </c>
      <c r="D27" s="51" t="b">
        <f>TRUE()</f>
        <v>1</v>
      </c>
      <c r="E27" s="76">
        <v>5714401470045</v>
      </c>
      <c r="F27" s="46" t="s">
        <v>613</v>
      </c>
      <c r="G27" s="75" t="s">
        <v>379</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Spanish</v>
      </c>
      <c r="I27" s="55" t="b">
        <f>TRUE()</f>
        <v>1</v>
      </c>
      <c r="J27" s="56" t="b">
        <v>1</v>
      </c>
      <c r="K27" s="53" t="s">
        <v>662</v>
      </c>
      <c r="L27" s="57" t="b">
        <v>1</v>
      </c>
      <c r="M27" s="67" t="str">
        <f t="shared" si="9"/>
        <v>https://raw.githubusercontent.com/PatrickVibild/TellusAmazonPictures/master/pictures/Lenovo/T470/BL/ES/1.jpg</v>
      </c>
      <c r="N27" s="67" t="str">
        <f t="shared" si="10"/>
        <v>https://raw.githubusercontent.com/PatrickVibild/TellusAmazonPictures/master/pictures/Lenovo/T470/BL/ES/2.jpg</v>
      </c>
      <c r="O27" s="59" t="str">
        <f t="shared" si="11"/>
        <v>https://raw.githubusercontent.com/PatrickVibild/TellusAmazonPictures/master/pictures/Lenovo/T470/BL/ES/3.jpg</v>
      </c>
      <c r="P27" s="52" t="str">
        <f t="shared" si="3"/>
        <v>https://raw.githubusercontent.com/PatrickVibild/TellusAmazonPictures/master/pictures/Lenovo/T470/BL/ES/4.jpg</v>
      </c>
      <c r="Q27" s="52" t="str">
        <f t="shared" si="4"/>
        <v>https://raw.githubusercontent.com/PatrickVibild/TellusAmazonPictures/master/pictures/Lenovo/T470/BL/ES/5.jpg</v>
      </c>
      <c r="R27" s="52"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60">
        <f>MATCH(G27,options!$D$1:$D$20,0)</f>
        <v>4</v>
      </c>
    </row>
    <row r="28" spans="1:22" ht="28" x14ac:dyDescent="0.15">
      <c r="B28" s="66"/>
      <c r="C28" s="51" t="b">
        <f>FALSE()</f>
        <v>0</v>
      </c>
      <c r="D28" s="51" t="b">
        <f>TRUE()</f>
        <v>1</v>
      </c>
      <c r="E28" s="76">
        <v>5714401470052</v>
      </c>
      <c r="F28" s="46" t="s">
        <v>666</v>
      </c>
      <c r="G28" s="75" t="s">
        <v>381</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UK</v>
      </c>
      <c r="I28" s="55" t="b">
        <f>TRUE()</f>
        <v>1</v>
      </c>
      <c r="J28" s="56" t="b">
        <v>1</v>
      </c>
      <c r="K28" s="53" t="s">
        <v>663</v>
      </c>
      <c r="L28" s="57" t="b">
        <v>1</v>
      </c>
      <c r="M28" s="67" t="str">
        <f t="shared" si="9"/>
        <v>https://raw.githubusercontent.com/PatrickVibild/TellusAmazonPictures/master/pictures/Lenovo/T470/BL/UK/1.jpg</v>
      </c>
      <c r="N28" s="67" t="str">
        <f t="shared" si="10"/>
        <v>https://raw.githubusercontent.com/PatrickVibild/TellusAmazonPictures/master/pictures/Lenovo/T470/BL/UK/2.jpg</v>
      </c>
      <c r="O28" s="59" t="str">
        <f t="shared" si="11"/>
        <v>https://raw.githubusercontent.com/PatrickVibild/TellusAmazonPictures/master/pictures/Lenovo/T470/BL/UK/3.jpg</v>
      </c>
      <c r="P28" s="52" t="str">
        <f t="shared" si="3"/>
        <v>https://raw.githubusercontent.com/PatrickVibild/TellusAmazonPictures/master/pictures/Lenovo/T470/BL/UK/4.jpg</v>
      </c>
      <c r="Q28" s="52" t="str">
        <f t="shared" si="4"/>
        <v>https://raw.githubusercontent.com/PatrickVibild/TellusAmazonPictures/master/pictures/Lenovo/T470/BL/UK/5.jpg</v>
      </c>
      <c r="R28" s="52"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1" t="b">
        <f>FALSE()</f>
        <v>0</v>
      </c>
      <c r="D29" s="51" t="b">
        <f>FALSE()</f>
        <v>0</v>
      </c>
      <c r="E29" s="76">
        <v>5714401470069</v>
      </c>
      <c r="F29" s="46" t="s">
        <v>614</v>
      </c>
      <c r="G29" s="75" t="s">
        <v>383</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Scandinavian – Nordic</v>
      </c>
      <c r="I29" s="55" t="b">
        <f>TRUE()</f>
        <v>1</v>
      </c>
      <c r="J29" s="56" t="b">
        <v>1</v>
      </c>
      <c r="K29" s="46" t="s">
        <v>647</v>
      </c>
      <c r="L29" s="57" t="b">
        <f>FALSE()</f>
        <v>0</v>
      </c>
      <c r="M29" s="67" t="str">
        <f t="shared" si="9"/>
        <v>https://download.lenovo.com/Images/Parts/01AX609/01AX609_A.jpg</v>
      </c>
      <c r="N29" s="67" t="str">
        <f t="shared" si="10"/>
        <v>https://download.lenovo.com/Images/Parts/01AX609/01AX609_B.jpg</v>
      </c>
      <c r="O29" s="59" t="str">
        <f t="shared" si="11"/>
        <v>https://download.lenovo.com/Images/Parts/01AX609/01AX609_details.jpg</v>
      </c>
      <c r="P29" s="52" t="str">
        <f t="shared" si="3"/>
        <v/>
      </c>
      <c r="Q29" s="52" t="str">
        <f t="shared" si="4"/>
        <v/>
      </c>
      <c r="R29" s="52" t="str">
        <f t="shared" si="5"/>
        <v/>
      </c>
      <c r="S29" t="str">
        <f t="shared" si="6"/>
        <v/>
      </c>
      <c r="T29" t="str">
        <f t="shared" si="7"/>
        <v/>
      </c>
      <c r="U29" t="str">
        <f t="shared" si="8"/>
        <v/>
      </c>
      <c r="V29" s="60">
        <f>MATCH(G29,options!$D$1:$D$20,0)</f>
        <v>6</v>
      </c>
    </row>
    <row r="30" spans="1:22" ht="14" x14ac:dyDescent="0.15">
      <c r="B30" s="66"/>
      <c r="C30" s="51" t="b">
        <f>FALSE()</f>
        <v>0</v>
      </c>
      <c r="D30" s="51" t="b">
        <f>TRUE()</f>
        <v>1</v>
      </c>
      <c r="E30" s="76">
        <v>5714401470076</v>
      </c>
      <c r="F30" s="46" t="s">
        <v>668</v>
      </c>
      <c r="G30" s="75" t="s">
        <v>385</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Belgian</v>
      </c>
      <c r="I30" s="55" t="b">
        <f>TRUE()</f>
        <v>1</v>
      </c>
      <c r="J30" s="56" t="b">
        <v>1</v>
      </c>
      <c r="K30" s="46" t="s">
        <v>648</v>
      </c>
      <c r="L30" s="57" t="b">
        <f>FALSE()</f>
        <v>0</v>
      </c>
      <c r="M30" s="67" t="str">
        <f t="shared" si="9"/>
        <v>https://download.lenovo.com/Images/Parts/01AX493/01AX493_A.jpg</v>
      </c>
      <c r="N30" s="67" t="str">
        <f t="shared" si="10"/>
        <v>https://download.lenovo.com/Images/Parts/01AX493/01AX493_B.jpg</v>
      </c>
      <c r="O30" s="59" t="str">
        <f t="shared" si="11"/>
        <v>https://download.lenovo.com/Images/Parts/01AX493/01AX493_details.jpg</v>
      </c>
      <c r="P30" s="52" t="str">
        <f t="shared" si="3"/>
        <v/>
      </c>
      <c r="Q30" s="52" t="str">
        <f t="shared" si="4"/>
        <v/>
      </c>
      <c r="R30" s="52" t="str">
        <f t="shared" si="5"/>
        <v/>
      </c>
      <c r="S30" t="str">
        <f t="shared" si="6"/>
        <v/>
      </c>
      <c r="T30" t="str">
        <f t="shared" si="7"/>
        <v/>
      </c>
      <c r="U30" t="str">
        <f t="shared" si="8"/>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1" t="b">
        <f>FALSE()</f>
        <v>0</v>
      </c>
      <c r="D31" s="51" t="b">
        <f>FALSE()</f>
        <v>0</v>
      </c>
      <c r="E31" s="76">
        <v>5714401470083</v>
      </c>
      <c r="F31" s="46" t="s">
        <v>615</v>
      </c>
      <c r="G31" s="75" t="s">
        <v>387</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Bulgarian</v>
      </c>
      <c r="I31" s="55" t="b">
        <f>TRUE()</f>
        <v>1</v>
      </c>
      <c r="J31" s="56" t="b">
        <v>1</v>
      </c>
      <c r="K31" s="46" t="s">
        <v>649</v>
      </c>
      <c r="L31" s="57" t="b">
        <f>FALSE()</f>
        <v>0</v>
      </c>
      <c r="M31" s="67" t="str">
        <f t="shared" si="9"/>
        <v>https://download.lenovo.com/Images/Parts/01AX576/01AX576_A.jpg</v>
      </c>
      <c r="N31" s="67" t="str">
        <f t="shared" si="10"/>
        <v>https://download.lenovo.com/Images/Parts/01AX576/01AX576_B.jpg</v>
      </c>
      <c r="O31" s="59" t="str">
        <f t="shared" si="11"/>
        <v>https://download.lenovo.com/Images/Parts/01AX576/01AX576_details.jpg</v>
      </c>
      <c r="P31" s="52" t="str">
        <f t="shared" si="3"/>
        <v/>
      </c>
      <c r="Q31" s="52" t="str">
        <f t="shared" si="4"/>
        <v/>
      </c>
      <c r="R31" s="52" t="str">
        <f t="shared" si="5"/>
        <v/>
      </c>
      <c r="S31" t="str">
        <f t="shared" si="6"/>
        <v/>
      </c>
      <c r="T31" t="str">
        <f t="shared" si="7"/>
        <v/>
      </c>
      <c r="U31" t="str">
        <f t="shared" si="8"/>
        <v/>
      </c>
      <c r="V31" s="60">
        <f>MATCH(G31,options!$D$1:$D$20,0)</f>
        <v>8</v>
      </c>
    </row>
    <row r="32" spans="1:22" ht="14" x14ac:dyDescent="0.15">
      <c r="C32" s="51" t="b">
        <f>FALSE()</f>
        <v>0</v>
      </c>
      <c r="D32" s="51" t="b">
        <f>FALSE()</f>
        <v>0</v>
      </c>
      <c r="E32" s="76">
        <v>5714401470090</v>
      </c>
      <c r="F32" s="46" t="s">
        <v>616</v>
      </c>
      <c r="G32" s="75" t="s">
        <v>388</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Czech</v>
      </c>
      <c r="I32" s="55" t="b">
        <f>TRUE()</f>
        <v>1</v>
      </c>
      <c r="J32" s="56" t="b">
        <v>1</v>
      </c>
      <c r="K32" s="46" t="s">
        <v>650</v>
      </c>
      <c r="L32" s="57" t="b">
        <f>FALSE()</f>
        <v>0</v>
      </c>
      <c r="M32" s="58" t="str">
        <f t="shared" si="0"/>
        <v>https://download.lenovo.com/Images/Parts/01AX495/01AX495_A.jpg</v>
      </c>
      <c r="N32" s="58" t="str">
        <f t="shared" si="1"/>
        <v>https://download.lenovo.com/Images/Parts/01AX495/01AX495_B.jpg</v>
      </c>
      <c r="O32" s="59" t="str">
        <f t="shared" si="2"/>
        <v>https://download.lenovo.com/Images/Parts/01AX495/01AX495_details.jpg</v>
      </c>
      <c r="P32" s="52" t="str">
        <f t="shared" si="3"/>
        <v/>
      </c>
      <c r="Q32" s="52" t="str">
        <f t="shared" si="4"/>
        <v/>
      </c>
      <c r="R32" s="52" t="str">
        <f t="shared" si="5"/>
        <v/>
      </c>
      <c r="S32" t="str">
        <f t="shared" si="6"/>
        <v/>
      </c>
      <c r="T32" t="str">
        <f t="shared" si="7"/>
        <v/>
      </c>
      <c r="U32" t="str">
        <f t="shared" si="8"/>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1" t="b">
        <f>FALSE()</f>
        <v>0</v>
      </c>
      <c r="D33" s="51" t="b">
        <f>FALSE()</f>
        <v>0</v>
      </c>
      <c r="E33" s="76">
        <v>5714401470106</v>
      </c>
      <c r="F33" s="46" t="s">
        <v>617</v>
      </c>
      <c r="G33" s="75" t="s">
        <v>390</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Danish</v>
      </c>
      <c r="I33" s="55" t="b">
        <f>TRUE()</f>
        <v>1</v>
      </c>
      <c r="J33" s="56" t="b">
        <v>1</v>
      </c>
      <c r="K33" s="46" t="s">
        <v>651</v>
      </c>
      <c r="L33" s="57" t="b">
        <f>FALSE()</f>
        <v>0</v>
      </c>
      <c r="M33" s="58" t="str">
        <f t="shared" si="0"/>
        <v>https://download.lenovo.com/Images/Parts/01AX578/01AX578_A.jpg</v>
      </c>
      <c r="N33" s="58" t="str">
        <f t="shared" si="1"/>
        <v>https://download.lenovo.com/Images/Parts/01AX578/01AX578_B.jpg</v>
      </c>
      <c r="O33" s="59" t="str">
        <f t="shared" si="2"/>
        <v>https://download.lenovo.com/Images/Parts/01AX578/01AX578_details.jpg</v>
      </c>
      <c r="P33" s="52" t="str">
        <f t="shared" si="3"/>
        <v/>
      </c>
      <c r="Q33" s="52" t="str">
        <f t="shared" si="4"/>
        <v/>
      </c>
      <c r="R33" s="52" t="str">
        <f t="shared" si="5"/>
        <v/>
      </c>
      <c r="S33" t="str">
        <f t="shared" si="6"/>
        <v/>
      </c>
      <c r="T33" t="str">
        <f t="shared" si="7"/>
        <v/>
      </c>
      <c r="U33" t="str">
        <f t="shared" si="8"/>
        <v/>
      </c>
      <c r="V33" s="60">
        <f>MATCH(G33,options!$D$1:$D$20,0)</f>
        <v>9</v>
      </c>
    </row>
    <row r="34" spans="1:22" ht="14" x14ac:dyDescent="0.15">
      <c r="C34" s="51" t="b">
        <f>FALSE()</f>
        <v>0</v>
      </c>
      <c r="D34" s="51" t="b">
        <f>FALSE()</f>
        <v>0</v>
      </c>
      <c r="E34" s="76">
        <v>5714401470113</v>
      </c>
      <c r="F34" s="46" t="s">
        <v>618</v>
      </c>
      <c r="G34" s="75" t="s">
        <v>392</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Hungarian</v>
      </c>
      <c r="I34" s="55" t="b">
        <f>TRUE()</f>
        <v>1</v>
      </c>
      <c r="J34" s="56" t="b">
        <v>1</v>
      </c>
      <c r="K34" s="46" t="s">
        <v>652</v>
      </c>
      <c r="L34" s="57" t="b">
        <f>FALSE()</f>
        <v>0</v>
      </c>
      <c r="M34" s="58" t="str">
        <f t="shared" si="0"/>
        <v>https://download.lenovo.com/Images/Parts/01AX584/01AX584_A.jpg</v>
      </c>
      <c r="N34" s="58" t="str">
        <f t="shared" si="1"/>
        <v>https://download.lenovo.com/Images/Parts/01AX584/01AX584_B.jpg</v>
      </c>
      <c r="O34" s="59" t="str">
        <f t="shared" si="2"/>
        <v>https://download.lenovo.com/Images/Parts/01AX584/01AX584_details.jpg</v>
      </c>
      <c r="P34" s="52" t="str">
        <f t="shared" si="3"/>
        <v/>
      </c>
      <c r="Q34" s="52" t="str">
        <f t="shared" si="4"/>
        <v/>
      </c>
      <c r="R34" s="52" t="str">
        <f t="shared" si="5"/>
        <v/>
      </c>
      <c r="S34" t="str">
        <f t="shared" si="6"/>
        <v/>
      </c>
      <c r="T34" t="str">
        <f t="shared" si="7"/>
        <v/>
      </c>
      <c r="U34" t="str">
        <f t="shared" si="8"/>
        <v/>
      </c>
      <c r="V34" s="60">
        <f>MATCH(G34,options!$D$1:$D$20,0)</f>
        <v>19</v>
      </c>
    </row>
    <row r="35" spans="1:22" ht="14" x14ac:dyDescent="0.15">
      <c r="C35" s="51" t="b">
        <f>FALSE()</f>
        <v>0</v>
      </c>
      <c r="D35" s="51" t="b">
        <f>FALSE()</f>
        <v>0</v>
      </c>
      <c r="E35" s="76">
        <v>5714401470120</v>
      </c>
      <c r="F35" s="46" t="s">
        <v>619</v>
      </c>
      <c r="G35" s="75" t="s">
        <v>393</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Dutch</v>
      </c>
      <c r="I35" s="55" t="b">
        <f>TRUE()</f>
        <v>1</v>
      </c>
      <c r="J35" s="56" t="b">
        <v>1</v>
      </c>
      <c r="K35" s="46" t="s">
        <v>653</v>
      </c>
      <c r="L35" s="57" t="b">
        <f>FALSE()</f>
        <v>0</v>
      </c>
      <c r="M35" s="58" t="str">
        <f t="shared" si="0"/>
        <v>https://download.lenovo.com/Images/Parts/01AX506/01AX506_A.jpg</v>
      </c>
      <c r="N35" s="58" t="str">
        <f t="shared" si="1"/>
        <v>https://download.lenovo.com/Images/Parts/01AX506/01AX506_B.jpg</v>
      </c>
      <c r="O35" s="59" t="str">
        <f t="shared" si="2"/>
        <v>https://download.lenovo.com/Images/Parts/01AX506/01AX506_details.jpg</v>
      </c>
      <c r="P35" s="52" t="str">
        <f t="shared" si="3"/>
        <v/>
      </c>
      <c r="Q35" s="52" t="str">
        <f t="shared" si="4"/>
        <v/>
      </c>
      <c r="R35" s="52" t="str">
        <f t="shared" si="5"/>
        <v/>
      </c>
      <c r="S35" t="str">
        <f t="shared" si="6"/>
        <v/>
      </c>
      <c r="T35" t="str">
        <f t="shared" si="7"/>
        <v/>
      </c>
      <c r="U35" t="str">
        <f t="shared" si="8"/>
        <v/>
      </c>
      <c r="V35" s="60">
        <f>MATCH(G35,options!$D$1:$D$20,0)</f>
        <v>10</v>
      </c>
    </row>
    <row r="36" spans="1:22" ht="14" x14ac:dyDescent="0.15">
      <c r="A36" s="47" t="s">
        <v>414</v>
      </c>
      <c r="B36" s="65" t="s">
        <v>379</v>
      </c>
      <c r="C36" s="51" t="b">
        <f>FALSE()</f>
        <v>0</v>
      </c>
      <c r="D36" s="51" t="b">
        <f>FALSE()</f>
        <v>0</v>
      </c>
      <c r="E36" s="76">
        <v>5714401470137</v>
      </c>
      <c r="F36" s="46" t="s">
        <v>620</v>
      </c>
      <c r="G36" s="75" t="s">
        <v>396</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Norwegian</v>
      </c>
      <c r="I36" s="55" t="b">
        <f>TRUE()</f>
        <v>1</v>
      </c>
      <c r="J36" s="56" t="b">
        <v>1</v>
      </c>
      <c r="K36" s="46" t="s">
        <v>654</v>
      </c>
      <c r="L36" s="57" t="b">
        <f>FALSE()</f>
        <v>0</v>
      </c>
      <c r="M36" s="58" t="str">
        <f t="shared" ref="M36:M67" si="12">IF(ISBLANK(K36),"",IF(L36, "https://raw.githubusercontent.com/PatrickVibild/TellusAmazonPictures/master/pictures/"&amp;K36&amp;"/1.jpg","https://download.lenovo.com/Images/Parts/"&amp;K36&amp;"/"&amp;K36&amp;"_A.jpg"))</f>
        <v>https://download.lenovo.com/Images/Parts/01AX589/01AX589_A.jpg</v>
      </c>
      <c r="N36" s="58" t="str">
        <f t="shared" ref="N36:N67" si="13">IF(ISBLANK(K36),"",IF(L36, "https://raw.githubusercontent.com/PatrickVibild/TellusAmazonPictures/master/pictures/"&amp;K36&amp;"/2.jpg","https://download.lenovo.com/Images/Parts/"&amp;K36&amp;"/"&amp;K36&amp;"_B.jpg"))</f>
        <v>https://download.lenovo.com/Images/Parts/01AX589/01AX589_B.jpg</v>
      </c>
      <c r="O36" s="59" t="str">
        <f t="shared" ref="O36:O67" si="14">IF(ISBLANK(K36),"",IF(L36, "https://raw.githubusercontent.com/PatrickVibild/TellusAmazonPictures/master/pictures/"&amp;K36&amp;"/3.jpg","https://download.lenovo.com/Images/Parts/"&amp;K36&amp;"/"&amp;K36&amp;"_details.jpg"))</f>
        <v>https://download.lenovo.com/Images/Parts/01AX589/01AX589_details.jpg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11</v>
      </c>
    </row>
    <row r="37" spans="1:22" ht="14" x14ac:dyDescent="0.15">
      <c r="A37" t="s">
        <v>416</v>
      </c>
      <c r="B37" s="65" t="s">
        <v>420</v>
      </c>
      <c r="C37" s="51" t="b">
        <f>FALSE()</f>
        <v>0</v>
      </c>
      <c r="D37" s="51" t="b">
        <f>FALSE()</f>
        <v>0</v>
      </c>
      <c r="E37" s="76">
        <v>5714401470144</v>
      </c>
      <c r="F37" s="46" t="s">
        <v>621</v>
      </c>
      <c r="G37" s="75" t="s">
        <v>397</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Polish</v>
      </c>
      <c r="I37" s="55" t="b">
        <f>TRUE()</f>
        <v>1</v>
      </c>
      <c r="J37" s="56" t="b">
        <v>1</v>
      </c>
      <c r="K37" s="52"/>
      <c r="L37" s="57" t="b">
        <f>FALSE()</f>
        <v>0</v>
      </c>
      <c r="M37" s="58" t="str">
        <f t="shared" si="12"/>
        <v/>
      </c>
      <c r="N37" s="58" t="str">
        <f t="shared" si="13"/>
        <v/>
      </c>
      <c r="O37" s="59" t="str">
        <f t="shared" si="14"/>
        <v/>
      </c>
      <c r="P37" s="52" t="str">
        <f t="shared" si="3"/>
        <v/>
      </c>
      <c r="Q37" s="52" t="str">
        <f t="shared" si="4"/>
        <v/>
      </c>
      <c r="R37" s="52" t="str">
        <f t="shared" si="5"/>
        <v/>
      </c>
      <c r="S37" t="str">
        <f t="shared" si="15"/>
        <v/>
      </c>
      <c r="T37" t="str">
        <f t="shared" si="16"/>
        <v/>
      </c>
      <c r="U37" t="str">
        <f t="shared" si="17"/>
        <v/>
      </c>
      <c r="V37" s="60">
        <f>MATCH(G37,options!$D$1:$D$20,0)</f>
        <v>12</v>
      </c>
    </row>
    <row r="38" spans="1:22" ht="14" x14ac:dyDescent="0.15">
      <c r="C38" s="51" t="b">
        <f>FALSE()</f>
        <v>0</v>
      </c>
      <c r="D38" s="51" t="b">
        <f>FALSE()</f>
        <v>0</v>
      </c>
      <c r="E38" s="76">
        <v>5714401470151</v>
      </c>
      <c r="F38" s="46" t="s">
        <v>622</v>
      </c>
      <c r="G38" s="75" t="s">
        <v>399</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Portuguese</v>
      </c>
      <c r="I38" s="55" t="b">
        <f>TRUE()</f>
        <v>1</v>
      </c>
      <c r="J38" s="56" t="b">
        <v>1</v>
      </c>
      <c r="K38" s="46" t="s">
        <v>655</v>
      </c>
      <c r="L38" s="57" t="b">
        <f>FALSE()</f>
        <v>0</v>
      </c>
      <c r="M38" s="58" t="str">
        <f t="shared" si="12"/>
        <v>https://download.lenovo.com/Images/Parts/01AX591/01AX591_A.jpg</v>
      </c>
      <c r="N38" s="58" t="str">
        <f t="shared" si="13"/>
        <v>https://download.lenovo.com/Images/Parts/01AX591/01AX591_B.jpg</v>
      </c>
      <c r="O38" s="59" t="str">
        <f t="shared" si="14"/>
        <v>https://download.lenovo.com/Images/Parts/01AX591/01AX591_details.jpg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13</v>
      </c>
    </row>
    <row r="39" spans="1:22" ht="14" x14ac:dyDescent="0.15">
      <c r="C39" s="51" t="b">
        <f>FALSE()</f>
        <v>0</v>
      </c>
      <c r="D39" s="51" t="b">
        <f>FALSE()</f>
        <v>0</v>
      </c>
      <c r="E39" s="76">
        <v>5714401470168</v>
      </c>
      <c r="F39" s="46" t="s">
        <v>623</v>
      </c>
      <c r="G39" s="75" t="s">
        <v>400</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Swedish – Finnish</v>
      </c>
      <c r="I39" s="55" t="b">
        <f>TRUE()</f>
        <v>1</v>
      </c>
      <c r="J39" s="56" t="b">
        <v>1</v>
      </c>
      <c r="K39" s="46" t="s">
        <v>656</v>
      </c>
      <c r="L39" s="57" t="b">
        <f>FALSE()</f>
        <v>0</v>
      </c>
      <c r="M39" s="58" t="str">
        <f t="shared" si="12"/>
        <v>https://download.lenovo.com/Images/Parts/01AX595/01AX595_A.jpg</v>
      </c>
      <c r="N39" s="58" t="str">
        <f t="shared" si="13"/>
        <v>https://download.lenovo.com/Images/Parts/01AX595/01AX595_B.jpg</v>
      </c>
      <c r="O39" s="59" t="str">
        <f t="shared" si="14"/>
        <v>https://download.lenovo.com/Images/Parts/01AX595/01AX595_details.jpg</v>
      </c>
      <c r="P39" s="52" t="str">
        <f t="shared" si="3"/>
        <v/>
      </c>
      <c r="Q39" s="52" t="str">
        <f t="shared" si="4"/>
        <v/>
      </c>
      <c r="R39" t="str">
        <f t="shared" si="18"/>
        <v/>
      </c>
      <c r="S39" t="str">
        <f t="shared" si="15"/>
        <v/>
      </c>
      <c r="T39" t="str">
        <f t="shared" si="16"/>
        <v/>
      </c>
      <c r="U39" t="str">
        <f t="shared" si="17"/>
        <v/>
      </c>
      <c r="V39" s="60">
        <f>MATCH(G39,options!$D$1:$D$20,0)</f>
        <v>14</v>
      </c>
    </row>
    <row r="40" spans="1:22" ht="14" x14ac:dyDescent="0.15">
      <c r="C40" s="51" t="b">
        <f>FALSE()</f>
        <v>0</v>
      </c>
      <c r="D40" s="51" t="b">
        <f>TRUE()</f>
        <v>1</v>
      </c>
      <c r="E40" s="76">
        <v>5714401470175</v>
      </c>
      <c r="F40" s="46" t="s">
        <v>667</v>
      </c>
      <c r="G40" s="75" t="s">
        <v>403</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Swiss</v>
      </c>
      <c r="I40" s="55" t="b">
        <f>TRUE()</f>
        <v>1</v>
      </c>
      <c r="J40" s="56" t="b">
        <v>1</v>
      </c>
      <c r="K40" s="46" t="s">
        <v>657</v>
      </c>
      <c r="L40" s="57" t="b">
        <f>FALSE()</f>
        <v>0</v>
      </c>
      <c r="M40" s="58" t="str">
        <f t="shared" si="12"/>
        <v>https://download.lenovo.com/Images/Parts/01AX596/01AX596_A.jpg</v>
      </c>
      <c r="N40" s="58" t="str">
        <f t="shared" si="13"/>
        <v>https://download.lenovo.com/Images/Parts/01AX596/01AX596_B.jpg</v>
      </c>
      <c r="O40" s="59" t="str">
        <f t="shared" si="14"/>
        <v>https://download.lenovo.com/Images/Parts/01AX596/01AX596_details.jpg</v>
      </c>
      <c r="P40" s="52" t="str">
        <f t="shared" si="3"/>
        <v/>
      </c>
      <c r="Q40" s="52" t="str">
        <f t="shared" si="4"/>
        <v/>
      </c>
      <c r="R40" t="str">
        <f t="shared" si="18"/>
        <v/>
      </c>
      <c r="S40" t="str">
        <f t="shared" si="15"/>
        <v/>
      </c>
      <c r="T40" t="str">
        <f t="shared" si="16"/>
        <v/>
      </c>
      <c r="U40" t="str">
        <f t="shared" si="17"/>
        <v/>
      </c>
      <c r="V40" s="60">
        <f>MATCH(G40,options!$D$1:$D$20,0)</f>
        <v>15</v>
      </c>
    </row>
    <row r="41" spans="1:22" ht="28" x14ac:dyDescent="0.15">
      <c r="C41" s="51" t="b">
        <f>FALSE()</f>
        <v>0</v>
      </c>
      <c r="D41" s="51" t="b">
        <f>TRUE()</f>
        <v>1</v>
      </c>
      <c r="E41" s="76">
        <v>5714401470182</v>
      </c>
      <c r="F41" s="46" t="s">
        <v>624</v>
      </c>
      <c r="G41" s="75" t="s">
        <v>404</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 International</v>
      </c>
      <c r="I41" s="55" t="b">
        <f>TRUE()</f>
        <v>1</v>
      </c>
      <c r="J41" s="56" t="b">
        <v>1</v>
      </c>
      <c r="K41" s="53" t="s">
        <v>665</v>
      </c>
      <c r="L41" s="57" t="b">
        <v>1</v>
      </c>
      <c r="M41" s="58" t="str">
        <f t="shared" si="12"/>
        <v>https://raw.githubusercontent.com/PatrickVibild/TellusAmazonPictures/master/pictures/Lenovo/T470/BL/USI/1.jpg</v>
      </c>
      <c r="N41" s="58" t="str">
        <f t="shared" si="13"/>
        <v>https://raw.githubusercontent.com/PatrickVibild/TellusAmazonPictures/master/pictures/Lenovo/T470/BL/USI/2.jpg</v>
      </c>
      <c r="O41" s="59" t="str">
        <f t="shared" si="14"/>
        <v>https://raw.githubusercontent.com/PatrickVibild/TellusAmazonPictures/master/pictures/Lenovo/T470/BL/USI/3.jpg</v>
      </c>
      <c r="P41" s="52" t="str">
        <f t="shared" si="3"/>
        <v>https://raw.githubusercontent.com/PatrickVibild/TellusAmazonPictures/master/pictures/Lenovo/T470/BL/USI/4.jpg</v>
      </c>
      <c r="Q41" t="str">
        <f t="shared" ref="Q36:Q67" si="19">IF(ISBLANK(K41),"",IF(L41, "https://raw.githubusercontent.com/PatrickVibild/TellusAmazonPictures/master/pictures/"&amp;K41&amp;"/5.jpg", ""))</f>
        <v>https://raw.githubusercontent.com/PatrickVibild/TellusAmazonPictures/master/pictures/Lenovo/T470/BL/USI/5.jpg</v>
      </c>
      <c r="R41" t="str">
        <f t="shared" si="18"/>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60">
        <f>MATCH(G41,options!$D$1:$D$20,0)</f>
        <v>16</v>
      </c>
    </row>
    <row r="42" spans="1:22" ht="14" x14ac:dyDescent="0.15">
      <c r="C42" s="51" t="b">
        <f>FALSE()</f>
        <v>0</v>
      </c>
      <c r="D42" s="51" t="b">
        <f>FALSE()</f>
        <v>0</v>
      </c>
      <c r="E42" s="76">
        <v>5714401470199</v>
      </c>
      <c r="F42" s="46" t="s">
        <v>625</v>
      </c>
      <c r="G42" s="75" t="s">
        <v>405</v>
      </c>
      <c r="H42" s="52" t="str">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Russian</v>
      </c>
      <c r="I42" s="55" t="b">
        <f>TRUE()</f>
        <v>1</v>
      </c>
      <c r="J42" s="56" t="b">
        <v>1</v>
      </c>
      <c r="K42" s="46" t="s">
        <v>658</v>
      </c>
      <c r="L42" s="57" t="b">
        <f>FALSE()</f>
        <v>0</v>
      </c>
      <c r="M42" s="58" t="str">
        <f t="shared" si="12"/>
        <v>https://download.lenovo.com/Images/Parts/01AX510/01AX510_A.jpg</v>
      </c>
      <c r="N42" s="58" t="str">
        <f t="shared" si="13"/>
        <v>https://download.lenovo.com/Images/Parts/01AX510/01AX510_B.jpg</v>
      </c>
      <c r="O42" s="59" t="str">
        <f t="shared" si="14"/>
        <v>https://download.lenovo.com/Images/Parts/01AX510/01AX510_details.jpg</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f>MATCH(G42,options!$D$1:$D$20,0)</f>
        <v>17</v>
      </c>
    </row>
    <row r="43" spans="1:22" ht="28" x14ac:dyDescent="0.15">
      <c r="C43" s="51" t="b">
        <f>TRUE()</f>
        <v>1</v>
      </c>
      <c r="D43" s="51" t="b">
        <f>FALSE()</f>
        <v>0</v>
      </c>
      <c r="E43" s="76">
        <v>5714401470205</v>
      </c>
      <c r="F43" s="46" t="s">
        <v>671</v>
      </c>
      <c r="G43" s="75" t="s">
        <v>407</v>
      </c>
      <c r="H43" s="52" t="str">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US</v>
      </c>
      <c r="I43" s="55" t="b">
        <f>TRUE()</f>
        <v>1</v>
      </c>
      <c r="J43" s="56" t="b">
        <v>1</v>
      </c>
      <c r="K43" s="53" t="s">
        <v>664</v>
      </c>
      <c r="L43" s="57" t="b">
        <v>1</v>
      </c>
      <c r="M43" s="58" t="str">
        <f t="shared" si="12"/>
        <v>https://raw.githubusercontent.com/PatrickVibild/TellusAmazonPictures/master/pictures/Lenovo/T470/BL/US/1.jpg</v>
      </c>
      <c r="N43" s="58" t="str">
        <f t="shared" si="13"/>
        <v>https://raw.githubusercontent.com/PatrickVibild/TellusAmazonPictures/master/pictures/Lenovo/T470/BL/US/2.jpg</v>
      </c>
      <c r="O43" s="59" t="str">
        <f t="shared" si="14"/>
        <v>https://raw.githubusercontent.com/PatrickVibild/TellusAmazonPictures/master/pictures/Lenovo/T470/BL/US/3.jpg</v>
      </c>
      <c r="P43" t="str">
        <f t="shared" si="20"/>
        <v>https://raw.githubusercontent.com/PatrickVibild/TellusAmazonPictures/master/pictures/Lenovo/T470/BL/US/4.jpg</v>
      </c>
      <c r="Q43" t="str">
        <f t="shared" si="19"/>
        <v>https://raw.githubusercontent.com/PatrickVibild/TellusAmazonPictures/master/pictures/Lenovo/T470/BL/US/5.jpg</v>
      </c>
      <c r="R43" t="str">
        <f t="shared" si="18"/>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2021-01-26T08:19:41Z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