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13_ncr:1_{E9F34108-7896-9C4C-A78A-C27FCF1AB8A4}"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I43" i="2"/>
  <c r="V42" i="2"/>
  <c r="H42" i="2" s="1"/>
  <c r="U42" i="2"/>
  <c r="T42" i="2"/>
  <c r="S42" i="2"/>
  <c r="R42" i="2"/>
  <c r="Q42" i="2"/>
  <c r="P42" i="2"/>
  <c r="O42" i="2"/>
  <c r="N42" i="2"/>
  <c r="M42" i="2"/>
  <c r="L42" i="2"/>
  <c r="I42" i="2"/>
  <c r="V41" i="2"/>
  <c r="H41" i="2" s="1"/>
  <c r="U41" i="2"/>
  <c r="T41" i="2"/>
  <c r="S41" i="2"/>
  <c r="R41" i="2"/>
  <c r="Q41" i="2"/>
  <c r="Q42" i="1" s="1"/>
  <c r="O41" i="2"/>
  <c r="N41" i="2"/>
  <c r="M41" i="2"/>
  <c r="I41" i="2"/>
  <c r="V40" i="2"/>
  <c r="H40" i="2" s="1"/>
  <c r="U40" i="2"/>
  <c r="T40" i="2"/>
  <c r="S40" i="2"/>
  <c r="R40" i="2"/>
  <c r="O40" i="2"/>
  <c r="N40" i="2"/>
  <c r="M40" i="2"/>
  <c r="L40" i="2"/>
  <c r="I40" i="2"/>
  <c r="V39" i="2"/>
  <c r="H39" i="2" s="1"/>
  <c r="U39" i="2"/>
  <c r="T39" i="2"/>
  <c r="S39" i="2"/>
  <c r="R39" i="2"/>
  <c r="O39" i="2"/>
  <c r="N39" i="2"/>
  <c r="M39" i="2"/>
  <c r="L39" i="2"/>
  <c r="I39" i="2"/>
  <c r="V38" i="2"/>
  <c r="H38" i="2" s="1"/>
  <c r="U38" i="2"/>
  <c r="T38" i="2"/>
  <c r="S38" i="2"/>
  <c r="R38" i="2"/>
  <c r="O38" i="2"/>
  <c r="N38" i="2"/>
  <c r="M38" i="2"/>
  <c r="L38" i="2"/>
  <c r="I38" i="2"/>
  <c r="V37" i="2"/>
  <c r="H37" i="2" s="1"/>
  <c r="U37" i="2"/>
  <c r="T37" i="2"/>
  <c r="S37" i="2"/>
  <c r="O37" i="2"/>
  <c r="N37" i="2"/>
  <c r="M37" i="2"/>
  <c r="L37" i="2"/>
  <c r="I37" i="2"/>
  <c r="V36" i="2"/>
  <c r="U36" i="2"/>
  <c r="T36" i="2"/>
  <c r="S36" i="2"/>
  <c r="O36" i="2"/>
  <c r="N36" i="2"/>
  <c r="M36" i="2"/>
  <c r="L36" i="2"/>
  <c r="I36" i="2"/>
  <c r="V35" i="2"/>
  <c r="H35" i="2" s="1"/>
  <c r="U35" i="2"/>
  <c r="T35" i="2"/>
  <c r="S35" i="2"/>
  <c r="O35" i="2"/>
  <c r="N35" i="2"/>
  <c r="M35" i="2"/>
  <c r="L35" i="2"/>
  <c r="I35" i="2"/>
  <c r="V34" i="2"/>
  <c r="H34" i="2" s="1"/>
  <c r="U34" i="2"/>
  <c r="T34" i="2"/>
  <c r="S34" i="2"/>
  <c r="O34" i="2"/>
  <c r="N34" i="2"/>
  <c r="M34" i="2"/>
  <c r="L34" i="2"/>
  <c r="I34" i="2"/>
  <c r="V33" i="2"/>
  <c r="H33" i="2" s="1"/>
  <c r="U33" i="2"/>
  <c r="T33" i="2"/>
  <c r="S33" i="2"/>
  <c r="O33" i="2"/>
  <c r="N33" i="2"/>
  <c r="M33" i="2"/>
  <c r="L33" i="2"/>
  <c r="I33" i="2"/>
  <c r="B33" i="2"/>
  <c r="V32" i="2"/>
  <c r="H32" i="2" s="1"/>
  <c r="U32" i="2"/>
  <c r="T32" i="2"/>
  <c r="S32" i="2"/>
  <c r="O32" i="2"/>
  <c r="N32" i="2"/>
  <c r="M32" i="2"/>
  <c r="L32" i="2"/>
  <c r="I32" i="2"/>
  <c r="V31" i="2"/>
  <c r="H31" i="2" s="1"/>
  <c r="U31" i="2"/>
  <c r="T31" i="2"/>
  <c r="S31" i="2"/>
  <c r="L31" i="2"/>
  <c r="I31" i="2"/>
  <c r="B31" i="2"/>
  <c r="V30" i="2"/>
  <c r="H30" i="2" s="1"/>
  <c r="U30" i="2"/>
  <c r="T30" i="2"/>
  <c r="S30" i="2"/>
  <c r="L30" i="2"/>
  <c r="I30" i="2"/>
  <c r="V29" i="2"/>
  <c r="H29" i="2" s="1"/>
  <c r="U29" i="2"/>
  <c r="T29" i="2"/>
  <c r="S29" i="2"/>
  <c r="L29" i="2"/>
  <c r="I29" i="2"/>
  <c r="B29" i="2"/>
  <c r="V28" i="2"/>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F21"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L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<sst xmlns="http://schemas.openxmlformats.org/spreadsheetml/2006/main" count="822" uniqueCount="672">
  <si>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</si>
  <si>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</si>
  <si>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</si>
  <si>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</si>
  <si>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</si>
  <si>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</si>
  <si>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</si>
  <si>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</si>
  <si>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</si>
  <si>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</si>
  <si>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</si>
  <si>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</si>
  <si>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</si>
  <si>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</si>
  <si>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</si>
  <si>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</si>
  <si>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</si>
  <si>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</si>
  <si>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</si>
  <si>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</si>
  <si>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</si>
  <si>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</si>
  <si>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</si>
  <si>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</si>
  <si>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</si>
  <si>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</si>
  <si>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</si>
  <si>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</si>
  <si>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</si>
  <si>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</si>
  <si>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</si>
  <si>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</si>
  <si>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</si>
  <si>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</si>
  <si>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</si>
  <si>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</si>
  <si>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</si>
  <si>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</si>
  <si>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</si>
  <si>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</si>
  <si>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</si>
  <si>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</si>
  <si>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</si>
  <si>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</si>
  <si>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</si>
  <si>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</si>
  <si>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</si>
  <si>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</si>
  <si>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</si>
  <si>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</si>
  <si>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</si>
  <si>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</si>
  <si>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</si>
  <si>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</si>
  <si>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</si>
  <si>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</si>
  <si>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</si>
  <si>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</si>
  <si>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</si>
  <si>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</si>
  <si>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</si>
  <si>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</si>
  <si>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</si>
  <si>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</si>
  <si>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</si>
  <si>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</si>
  <si>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</si>
  <si>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</si>
  <si>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</si>
  <si>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</si>
  <si>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</si>
  <si>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</si>
  <si>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</si>
  <si>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</si>
  <si>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</si>
  <si>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</si>
  <si>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</si>
  <si>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</si>
  <si>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</si>
  <si>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</si>
  <si>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</si>
  <si>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</si>
  <si>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</si>
  <si>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</si>
  <si>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</si>
  <si>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</si>
  <si>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</si>
  <si>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</si>
  <si>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</si>
  <si>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</si>
  <si>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</si>
  <si>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</si>
  <si>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</si>
  <si>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</si>
  <si>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</si>
  <si>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</si>
  <si>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</si>
  <si>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</si>
  <si>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</si>
  <si>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</si>
  <si>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</si>
  <si>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</si>
  <si>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</si>
  <si>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</si>
  <si>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</si>
  <si>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</si>
  <si>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</si>
  <si>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</si>
  <si>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</si>
  <si>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</si>
  <si>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</si>
  <si>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</si>
  <si>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</si>
  <si>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</si>
  <si>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</si>
  <si>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</si>
  <si>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</si>
  <si>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</si>
  <si>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</si>
  <si>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</si>
  <si>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</si>
  <si>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</si>
  <si>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</si>
  <si>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</si>
  <si>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</si>
  <si>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</si>
  <si>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</si>
  <si>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</si>
  <si>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</si>
  <si>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</si>
  <si>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</si>
  <si>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</si>
  <si>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</si>
  <si>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</si>
  <si>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</si>
  <si>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</si>
  <si>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</si>
  <si>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</si>
  <si>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</si>
  <si>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</si>
  <si>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</si>
  <si>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</si>
  <si>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</si>
  <si>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</si>
  <si>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</si>
  <si>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</si>
  <si>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</si>
  <si>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</si>
  <si>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</si>
  <si>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</si>
  <si>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</si>
  <si>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</si>
  <si>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</si>
  <si>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</si>
  <si>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</si>
  <si>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</si>
  <si>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</si>
  <si>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</si>
  <si>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</si>
  <si>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</si>
  <si>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</si>
  <si>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</si>
  <si>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</si>
  <si>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</si>
  <si>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</si>
  <si>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</si>
  <si>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</si>
  <si>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</si>
  <si>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</si>
  <si>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</si>
  <si>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</si>
  <si>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</si>
  <si>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</si>
  <si>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</si>
  <si>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</si>
  <si>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</si>
  <si>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</si>
  <si>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</si>
  <si>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</si>
  <si>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</si>
  <si>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</si>
  <si>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</si>
  <si>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</si>
  <si>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</si>
  <si>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</si>
  <si>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</si>
  <si>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</si>
  <si>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</si>
  <si>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</si>
  <si>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</si>
  <si>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</si>
  <si>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</si>
  <si>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</si>
  <si>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</si>
  <si>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</si>
  <si>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</si>
  <si>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</si>
  <si>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</si>
  <si>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</si>
  <si>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</si>
  <si>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</si>
  <si>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</si>
  <si>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</si>
  <si>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</si>
  <si>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</si>
  <si>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</si>
  <si>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</si>
  <si>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</si>
  <si>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</si>
  <si>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</si>
  <si>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</si>
  <si>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</si>
  <si>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</si>
  <si>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</si>
  <si>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</si>
  <si>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</si>
  <si>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</si>
  <si>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</si>
  <si>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</si>
  <si>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</si>
  <si>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</si>
  <si>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</si>
  <si>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</si>
  <si>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</si>
  <si>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</si>
  <si>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</si>
  <si>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</si>
  <si>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</si>
  <si>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</si>
  <si>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</si>
  <si>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</si>
  <si>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</si>
  <si>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</si>
  <si>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</si>
  <si>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</si>
  <si>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</si>
  <si>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</si>
  <si>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</si>
  <si>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</si>
  <si>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</si>
  <si>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</si>
  <si>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</si>
  <si>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</si>
  <si>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</si>
  <si>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</si>
  <si>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</si>
  <si>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</si>
  <si>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</si>
  <si>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</si>
  <si>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</si>
  <si>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</si>
  <si>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</si>
  <si>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</si>
  <si>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</si>
  <si>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</si>
  <si>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</si>
  <si>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</si>
  <si>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</si>
  <si>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</si>
  <si>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</si>
  <si>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</si>
  <si>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</si>
  <si>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</si>
  <si>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</si>
  <si>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</si>
  <si>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</si>
  <si>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</si>
  <si>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</si>
  <si>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</si>
  <si>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</si>
  <si>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</si>
  <si>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</si>
  <si>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</si>
  <si>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</si>
  <si>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</si>
  <si>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</si>
  <si>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</si>
  <si>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</si>
  <si>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</si>
  <si>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</si>
  <si>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</si>
  <si>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</si>
  <si>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</si>
  <si>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</si>
  <si>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</si>
  <si>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</si>
  <si>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</si>
  <si>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</si>
  <si>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</si>
  <si>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</si>
  <si>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</si>
  <si>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</si>
  <si>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</si>
  <si>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</si>
  <si>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</si>
  <si>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</si>
  <si>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</si>
  <si>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</si>
  <si>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</si>
  <si>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</si>
  <si>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</si>
  <si>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</si>
  <si>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</si>
  <si>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</si>
  <si>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</si>
  <si>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</si>
  <si>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</si>
  <si>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</si>
  <si>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</si>
  <si>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</si>
  <si>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</si>
  <si>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</si>
  <si>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</si>
  <si>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</si>
  <si>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</si>
  <si>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</si>
  <si>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</si>
  <si>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</si>
  <si>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</si>
  <si>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</si>
  <si>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</si>
  <si>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</si>
  <si>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</si>
  <si>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</si>
  <si>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</si>
  <si>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</si>
  <si>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</si>
  <si>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</si>
  <si>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</si>
  <si>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</si>
  <si>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</si>
  <si>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</si>
  <si>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</si>
  <si>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</si>
  <si>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</si>
  <si>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</si>
  <si>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</si>
  <si>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</si>
  <si>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</si>
  <si>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</si>
  <si>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</si>
  <si>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</si>
  <si>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</si>
  <si>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</si>
  <si>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</si>
  <si>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</si>
  <si>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</si>
  <si>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</si>
  <si>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</si>
  <si>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</si>
  <si>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</si>
  <si>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</si>
  <si>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</si>
  <si>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</si>
  <si>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</si>
  <si>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</si>
  <si>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</si>
  <si>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</si>
  <si>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</si>
  <si>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</si>
  <si>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</si>
  <si>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</si>
  <si>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</si>
  <si>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</si>
  <si>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</si>
  <si>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</si>
  <si>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</si>
  <si>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</si>
  <si>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</si>
  <si>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</si>
  <si>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</si>
  <si>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</si>
  <si>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</si>
  <si>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</si>
  <si>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</si>
  <si>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</si>
  <si>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</si>
  <si>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</si>
  <si>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</si>
  <si>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</si>
  <si>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</si>
  <si>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</si>
  <si>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</si>
  <si>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</si>
  <si>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</si>
  <si>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</si>
  <si>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</si>
  <si>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</si>
  <si>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</si>
  <si>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</si>
  <si>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</si>
  <si>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</si>
  <si>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</si>
  <si>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</si>
  <si>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</si>
  <si>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</si>
  <si>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</si>
  <si>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</si>
  <si>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</si>
  <si>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</si>
  <si>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</si>
  <si>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</si>
  <si>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</si>
  <si>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</si>
  <si>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</si>
  <si>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</si>
  <si>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</si>
  <si>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</si>
  <si>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</si>
  <si>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</si>
  <si>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</si>
  <si>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</si>
  <si>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</si>
  <si>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</si>
  <si>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</si>
  <si>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</si>
  <si>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</si>
  <si>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</si>
  <si>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</si>
  <si>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</si>
  <si>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</si>
  <si>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</si>
  <si>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</si>
  <si>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</si>
  <si>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</si>
  <si>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</si>
  <si>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</si>
  <si>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</si>
  <si>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</si>
  <si>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</si>
  <si>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</si>
  <si>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</si>
  <si>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</si>
  <si>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</si>
  <si>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</si>
  <si>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</si>
  <si>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</si>
  <si>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</si>
  <si>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</si>
  <si>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</si>
  <si>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</si>
  <si>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</si>
  <si>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</si>
  <si>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</si>
  <si>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</si>
  <si>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</si>
  <si>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</si>
  <si>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</si>
  <si>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</si>
  <si>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</si>
  <si>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</si>
  <si>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</si>
  <si>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</si>
  <si>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</si>
  <si>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</si>
  <si>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</si>
  <si>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</si>
  <si>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</si>
  <si>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</si>
  <si>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</si>
  <si>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</si>
  <si>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</si>
  <si>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</si>
  <si>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</si>
  <si>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</si>
  <si>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</si>
  <si>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</si>
  <si>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</si>
  <si>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</si>
  <si>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</si>
  <si>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</si>
  <si>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</si>
  <si>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</si>
  <si>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</si>
  <si>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</si>
  <si>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</si>
  <si>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</si>
  <si>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</si>
  <si>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</si>
  <si>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</si>
  <si>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</si>
  <si>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</si>
  <si>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</si>
  <si>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</si>
  <si>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</si>
  <si>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</si>
  <si>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</si>
  <si>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</si>
  <si>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</si>
  <si>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</si>
  <si>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</si>
  <si>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</si>
  <si>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</si>
  <si>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</si>
  <si>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</si>
  <si>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</si>
  <si>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</si>
  <si>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</si>
  <si>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</si>
  <si>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</si>
  <si>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</si>
  <si>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</si>
  <si>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</si>
  <si>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</si>
  <si>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</si>
  <si>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</si>
  <si>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</si>
  <si>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</si>
  <si>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</si>
  <si>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</si>
  <si>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</si>
  <si>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</si>
  <si>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</si>
  <si>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</si>
  <si>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</si>
  <si>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</si>
  <si>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</si>
  <si>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</si>
  <si>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</si>
  <si>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</si>
  <si>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</si>
  <si>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</si>
  <si>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</si>
  <si>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</si>
  <si>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</si>
  <si>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</si>
  <si>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</si>
  <si>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</si>
  <si>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</si>
  <si>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</si>
  <si>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</si>
  <si>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</si>
  <si>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</si>
  <si>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</si>
  <si>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</si>
  <si>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</si>
  <si>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</si>
  <si>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</si>
  <si>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</si>
  <si>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</si>
  <si>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</si>
  <si>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</si>
  <si>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</si>
  <si>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</si>
  <si>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</si>
  <si>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</si>
  <si>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</si>
  <si>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</si>
  <si>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</si>
  <si>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</si>
  <si>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</si>
  <si>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</si>
  <si>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</si>
  <si>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</si>
  <si>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</si>
  <si>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</si>
  <si>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</si>
  <si>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</si>
  <si>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</si>
  <si>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</si>
  <si>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</si>
  <si>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</si>
  <si>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</si>
  <si>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</si>
  <si>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</si>
  <si>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</si>
  <si>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</si>
  <si>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</si>
  <si>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</si>
  <si>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</si>
  <si>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</si>
  <si>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</si>
  <si>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</si>
  <si>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</si>
  <si>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</si>
  <si>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</si>
  <si>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</si>
  <si>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</si>
  <si>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</si>
  <si>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</si>
  <si>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</si>
  <si>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</si>
  <si>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</si>
  <si>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</si>
  <si>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</si>
  <si>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</si>
  <si>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</si>
  <si>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</si>
  <si>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</si>
  <si>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</si>
  <si>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</si>
  <si>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</si>
  <si>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</si>
  <si>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</si>
  <si>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</si>
  <si>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</si>
  <si>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</si>
  <si>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</si>
  <si>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</si>
  <si>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</si>
  <si>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</si>
  <si>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</si>
  <si>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</si>
  <si>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</si>
  <si>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</si>
  <si>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</si>
  <si>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</si>
  <si>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</si>
  <si>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</si>
  <si>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</si>
  <si>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</si>
  <si>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</si>
  <si>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</si>
  <si>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</si>
  <si>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</si>
  <si>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</si>
  <si>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</si>
  <si>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</si>
  <si>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</si>
  <si>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</si>
  <si>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</si>
  <si>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</si>
  <si>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</si>
  <si>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</si>
  <si>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</si>
  <si>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</si>
  <si>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</si>
  <si>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</si>
  <si>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</si>
  <si>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</si>
  <si>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</si>
  <si>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</si>
  <si>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</si>
  <si>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</si>
  <si>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</si>
  <si>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</si>
  <si>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</si>
  <si>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</si>
  <si>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</si>
  <si>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</si>
  <si>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</si>
  <si>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</si>
  <si>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</si>
  <si>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</si>
  <si>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</si>
  <si>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</si>
  <si>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</si>
  <si>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</si>
  <si>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</si>
  <si>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</si>
  <si>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</si>
  <si>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</si>
  <si>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</si>
  <si>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</si>
  <si>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</si>
  <si>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</si>
  <si>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</si>
  <si>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</si>
  <si>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</si>
  <si>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</si>
  <si>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</si>
  <si>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</si>
  <si>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</si>
  <si>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</si>
  <si>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</si>
  <si>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</si>
  <si>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</si>
  <si>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</si>
  <si>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</si>
  <si>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</si>
  <si>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</si>
  <si>
    <t>Lenovo T470 -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</si>
</sst>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T470 parent</v>
      </c>
      <c r="C4" s="30" t="s">
        <v>345</v>
      </c>
      <c r="D4" s="31">
        <f>Values!B14</f>
        <v>5714401470991</v>
      </c>
      <c r="E4" s="32" t="s">
        <v>346</v>
      </c>
      <c r="F4" s="29" t="str">
        <f>SUBSTITUTE(Values!B1, "{language}", "") &amp; " " &amp; Values!B3</f>
        <v>replacement  backlit keyboard for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replacement German non-backlit keyboard for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39.99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39.99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replacement French non-backlit keyboard for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39.99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39.99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replacement Italian non-backlit keyboard for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39.99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39.99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replacement Spanish non-backlit keyboard for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39.99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39.99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replacement UK non-backlit keyboard for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39.99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39.99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39.99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39.99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replacement Belgian non-backlit keyboard for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39.99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39.99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replacement Bulgarian non-backlit keyboard for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39.99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39.99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replacement Czech non-backlit keyboard for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39.99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39.99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replacement Danish non-backlit keyboard for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39.99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39.99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replacement Hungarian non-backlit keyboard for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39.99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39.99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replacement Dutch non-backlit keyboard for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39.99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39.99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replacement Norwegian non-backlit keyboard for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39.99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39.99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replacement Polish non-backlit keyboard for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39.99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39.99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replacement Portuguese non-backlit keyboard for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39.99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39.99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39.99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39.99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replacement Swiss non-backlit keyboard for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39.99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39.99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39.99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39.99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replacement Russian non-backlit keyboard for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39.99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39.99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replacement US non-backlit keyboard for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39.99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AMAZON_NA</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39.99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replacement German backlit keyboard for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58.99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German backlit.</v>
      </c>
      <c r="AM25" s="2"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German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58.99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replacement French backlit keyboard for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58.99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French backlit.</v>
      </c>
      <c r="AM26" s="2"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French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58.99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replacement Italian backlit keyboard for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58.99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Italian backlit.</v>
      </c>
      <c r="AM27" s="2"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Italian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58.99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replacement Spanish backlit keyboard for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58.99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Spanish backlit.</v>
      </c>
      <c r="AM28" s="2"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Spanish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58.99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replacement UK backlit keyboard for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58.99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UK backlit.</v>
      </c>
      <c r="AM29" s="2"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58.99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replacement Scandinavian – Nordic backlit keyboard for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58.99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 🇳🇴 🇩🇰 Scandinavian – Nordic backlit.</v>
      </c>
      <c r="AM30" s="2"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Scandinavian – Nordic</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58.99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replacement Belgian backlit keyboard for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58.99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Belgian backlit.</v>
      </c>
      <c r="AM31" s="2"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Belgian</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58.99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replacement Bulgarian backlit keyboard for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58.99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Bulgarian backlit.</v>
      </c>
      <c r="AM32" s="2"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Bulgarian</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58.99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replacement Czech backlit keyboard for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58.99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Czech backlit.</v>
      </c>
      <c r="AM33" s="2"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Czech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58.99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replacement Danish backlit keyboard for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58.99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Danish backlit.</v>
      </c>
      <c r="AM34" s="2"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Danish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58.99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replacement Hungarian backlit keyboard for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58.99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Hungarian backlit.</v>
      </c>
      <c r="AM35" s="2"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Hungarian</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58.99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replacement Dutch backlit keyboard for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58.99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Dutch backlit.</v>
      </c>
      <c r="AM36" s="2"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Dutch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58.99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replacement Norwegian backlit keyboard for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58.99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Norwegian backlit.</v>
      </c>
      <c r="AM37" s="2"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Norwegian</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58.99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replacement Polish backlit keyboard for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58.99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Polish backlit.</v>
      </c>
      <c r="AM38" s="2"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Polish</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58.99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replacement Portuguese backlit keyboard for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58.99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Portuguese backlit.</v>
      </c>
      <c r="AM39" s="2"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Portuguese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58.99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replacement Swedish – Finnish backlit keyboard for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58.99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 Swedish – Finnish backlit.</v>
      </c>
      <c r="AM40" s="2"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Swedish – Finnish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58.99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replacement Swiss backlit keyboard for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58.99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Swiss backlit.</v>
      </c>
      <c r="AM41" s="2"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Swiss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58.99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replacement US International backlit keyboard for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58.99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with € symbol US International backlit.</v>
      </c>
      <c r="AM42" s="2"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58.99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replacement Russian backlit keyboard for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58.99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2" t="str">
        <f>IF(ISBLANK(Values!E42),"",Values!$B$25)</f>
        <v>♻️ ECOFRIENDLY PRODUCT - Buy refurbished, BUY GREEN! Reduce more than 80% carbon dioxide by buying our refurbished keyboards, compared to getting a new keyboard! Perfect OEM replacement part for your keyboard.</v>
      </c>
      <c r="AL43" s="2" t="str">
        <f>IF(ISBLANK(Values!E42),"",SUBSTITUTE(SUBSTITUTE(IF(Values!$J42, Values!$B$26, Values!$B$33), "{language}", Values!$H42), "{flag}", INDEX(options!$E$1:$E$20, Values!$V42)))</f>
        <v>👉 LAYOUT – 🇷🇺 Russian backlit.</v>
      </c>
      <c r="AM43" s="2"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9" t="str">
        <f>IF(ISBLANK(Values!E42),"",Values!H42)</f>
        <v>Russian</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Denmark</v>
      </c>
      <c r="CZ43" s="2" t="str">
        <f>IF(ISBLANK(Values!E42),"","No")</f>
        <v>No</v>
      </c>
      <c r="DA43" s="2" t="str">
        <f>IF(ISBLANK(Values!E42),"","No")</f>
        <v>No</v>
      </c>
      <c r="DO43" s="28" t="str">
        <f>IF(ISBLANK(Values!E42),"","Parts")</f>
        <v>Parts</v>
      </c>
      <c r="DP43" s="28" t="str">
        <f>IF(ISBLANK(Values!E42),"",Values!$B$31)</f>
        <v>6 month warranty after the delivery date. In case of any malfunction of the keyboard a new unit or a spare part for the keyboard of the product will be sent. In case of shortage of stock a full refund is issued.</v>
      </c>
      <c r="DS43" s="32"/>
      <c r="DY43" s="32"/>
      <c r="DZ43" s="32"/>
      <c r="EA43" s="32"/>
      <c r="EB43" s="32"/>
      <c r="EC43" s="32"/>
      <c r="EI43" s="2" t="str">
        <f>IF(ISBLANK(Values!E42),"",Values!$B$31)</f>
        <v>6 month warranty after the delivery date. In case of any malfunction of the keyboard a new unit or a spare part for the keyboard of the product will be sent. In case of shortage of stock a full refund is issued.</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58.99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v>
      </c>
      <c r="B44" s="38" t="str">
        <f>IF(ISBLANK(Values!E43),"",Values!F43)</f>
        <v>Lenovo T470 -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replacement US backlit keyboard for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 US</v>
      </c>
      <c r="K44" s="29">
        <f>IF(ISBLANK(Values!E43),"",IF(Values!J43, Values!$B$4, Values!$B$5))</f>
        <v>58.99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2" t="str">
        <f>IF(ISBLANK(Values!E43),"",Values!$B$25)</f>
        <v>♻️ ECOFRIENDLY PRODUCT - Buy refurbished, BUY GREEN! Reduce more than 80% carbon dioxide by buying our refurbished keyboards, compared to getting a new keyboard! Perfect OEM replacement part for your keyboard.</v>
      </c>
      <c r="AL44" s="2" t="str">
        <f>IF(ISBLANK(Values!E43),"",SUBSTITUTE(SUBSTITUTE(IF(Values!$J43, Values!$B$26, Values!$B$33), "{language}", Values!$H43), "{flag}", INDEX(options!$E$1:$E$20, Values!$V43)))</f>
        <v>👉 LAYOUT – 🇺🇸 US backlit.</v>
      </c>
      <c r="AM44" s="2"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Denmark</v>
      </c>
      <c r="CZ44" s="2" t="str">
        <f>IF(ISBLANK(Values!E43),"","No")</f>
        <v>No</v>
      </c>
      <c r="DA44" s="2" t="str">
        <f>IF(ISBLANK(Values!E43),"","No")</f>
        <v>No</v>
      </c>
      <c r="DO44" s="28" t="str">
        <f>IF(ISBLANK(Values!E43),"","Parts")</f>
        <v>Parts</v>
      </c>
      <c r="DP44" s="28" t="str">
        <f>IF(ISBLANK(Values!E43),"",Values!$B$31)</f>
        <v>6 month warranty after the delivery date. In case of any malfunction of the keyboard a new unit or a spare part for the keyboard of the product will be sent. In case of shortage of stock a full refund is issued.</v>
      </c>
      <c r="DS44" s="32"/>
      <c r="DY44" s="32"/>
      <c r="DZ44" s="32"/>
      <c r="EA44" s="32"/>
      <c r="EB44" s="32"/>
      <c r="EC44" s="32"/>
      <c r="EI44" s="2" t="str">
        <f>IF(ISBLANK(Values!E43),"",Values!$B$31)</f>
        <v>6 month warranty after the delivery date. In case of any malfunction of the keyboard a new unit or a spare part for the keyboard of the product will be sent. In case of shortage of stock a full refund is issued.</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58.99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24" sqref="F24"/>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7" t="s">
        <v>356</v>
      </c>
      <c r="B3" s="77" t="s">
        <v>627</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630</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39.99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631</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632</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633</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634</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628</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635</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636</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637</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626</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638</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639</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640</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641</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642</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643</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644</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645</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646</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629</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TRUE()</f>
        <v>1</v>
      </c>
      <c r="E24" s="76">
        <v>5714401470014</v>
      </c>
      <c r="F24" s="46" t="s">
        <v>669</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v>1</v>
      </c>
      <c r="K24" s="53" t="s">
        <v>659</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TRUE()</f>
        <v>1</v>
      </c>
      <c r="E25" s="76">
        <v>5714401470021</v>
      </c>
      <c r="F25" s="46" t="s">
        <v>670</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v>1</v>
      </c>
      <c r="K25" s="53" t="s">
        <v>660</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v>1</v>
      </c>
      <c r="K26" s="53" t="s">
        <v>661</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v>1</v>
      </c>
      <c r="K27" s="53" t="s">
        <v>662</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666</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v>1</v>
      </c>
      <c r="K28" s="53" t="s">
        <v>663</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v>1</v>
      </c>
      <c r="K29" s="46" t="s">
        <v>647</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668</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v>1</v>
      </c>
      <c r="K30" s="46" t="s">
        <v>648</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v>1</v>
      </c>
      <c r="K31" s="46" t="s">
        <v>649</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v>1</v>
      </c>
      <c r="K32" s="46" t="s">
        <v>650</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v>1</v>
      </c>
      <c r="K33" s="46" t="s">
        <v>651</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v>1</v>
      </c>
      <c r="K34" s="46" t="s">
        <v>652</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v>1</v>
      </c>
      <c r="K35" s="46" t="s">
        <v>653</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415</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v>1</v>
      </c>
      <c r="K36" s="46" t="s">
        <v>654</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407</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v>1</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v>1</v>
      </c>
      <c r="K38" s="46" t="s">
        <v>655</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v>1</v>
      </c>
      <c r="K39" s="46" t="s">
        <v>656</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667</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v>1</v>
      </c>
      <c r="K40" s="46" t="s">
        <v>657</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v>1</v>
      </c>
      <c r="K41" s="53" t="s">
        <v>665</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v>1</v>
      </c>
      <c r="K42" s="46" t="s">
        <v>658</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671</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v>1</v>
      </c>
      <c r="K43" s="53" t="s">
        <v>664</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2021-01-25T15:42:55Z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